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581" i="8" l="1"/>
  <c r="E581" i="8"/>
  <c r="F581" i="8"/>
  <c r="G581" i="8"/>
  <c r="H581" i="8"/>
  <c r="I581" i="8"/>
  <c r="J581" i="8"/>
  <c r="K581" i="8"/>
  <c r="L581" i="8"/>
  <c r="M581" i="8"/>
  <c r="O581" i="8"/>
  <c r="P581" i="8"/>
  <c r="Q581" i="8"/>
  <c r="R581" i="8"/>
  <c r="S581" i="8"/>
  <c r="T581" i="8"/>
  <c r="D582" i="8"/>
  <c r="E582" i="8"/>
  <c r="F582" i="8"/>
  <c r="G582" i="8"/>
  <c r="H582" i="8"/>
  <c r="I582" i="8"/>
  <c r="J582" i="8"/>
  <c r="K582" i="8"/>
  <c r="L582" i="8"/>
  <c r="M582" i="8"/>
  <c r="O582" i="8"/>
  <c r="P582" i="8"/>
  <c r="Q582" i="8"/>
  <c r="R582" i="8"/>
  <c r="S582" i="8"/>
  <c r="T582" i="8"/>
  <c r="D583" i="8"/>
  <c r="E583" i="8"/>
  <c r="F583" i="8"/>
  <c r="G583" i="8"/>
  <c r="H583" i="8"/>
  <c r="I583" i="8"/>
  <c r="J583" i="8"/>
  <c r="K583" i="8"/>
  <c r="L583" i="8"/>
  <c r="M583" i="8"/>
  <c r="O583" i="8"/>
  <c r="P583" i="8"/>
  <c r="Q583" i="8"/>
  <c r="R583" i="8"/>
  <c r="S583" i="8"/>
  <c r="T583" i="8"/>
  <c r="D584" i="8"/>
  <c r="E584" i="8"/>
  <c r="F584" i="8"/>
  <c r="G584" i="8"/>
  <c r="H584" i="8"/>
  <c r="I584" i="8"/>
  <c r="J584" i="8"/>
  <c r="K584" i="8"/>
  <c r="L584" i="8"/>
  <c r="M584" i="8"/>
  <c r="O584" i="8"/>
  <c r="P584" i="8"/>
  <c r="Q584" i="8"/>
  <c r="R584" i="8"/>
  <c r="S584" i="8"/>
  <c r="T584" i="8"/>
  <c r="D585" i="8"/>
  <c r="E585" i="8"/>
  <c r="F585" i="8"/>
  <c r="G585" i="8"/>
  <c r="H585" i="8"/>
  <c r="I585" i="8"/>
  <c r="J585" i="8"/>
  <c r="K585" i="8"/>
  <c r="L585" i="8"/>
  <c r="M585" i="8"/>
  <c r="O585" i="8"/>
  <c r="P585" i="8"/>
  <c r="Q585" i="8"/>
  <c r="R585" i="8"/>
  <c r="S585" i="8"/>
  <c r="T585" i="8"/>
  <c r="D586" i="8"/>
  <c r="E586" i="8"/>
  <c r="F586" i="8"/>
  <c r="G586" i="8"/>
  <c r="H586" i="8"/>
  <c r="I586" i="8"/>
  <c r="J586" i="8"/>
  <c r="K586" i="8"/>
  <c r="L586" i="8"/>
  <c r="M586" i="8"/>
  <c r="O586" i="8"/>
  <c r="P586" i="8"/>
  <c r="Q586" i="8"/>
  <c r="R586" i="8"/>
  <c r="S586" i="8"/>
  <c r="T586" i="8"/>
  <c r="D587" i="8"/>
  <c r="E587" i="8"/>
  <c r="F587" i="8"/>
  <c r="G587" i="8"/>
  <c r="H587" i="8"/>
  <c r="I587" i="8"/>
  <c r="J587" i="8"/>
  <c r="K587" i="8"/>
  <c r="L587" i="8"/>
  <c r="M587" i="8"/>
  <c r="O587" i="8"/>
  <c r="P587" i="8"/>
  <c r="Q587" i="8"/>
  <c r="R587" i="8"/>
  <c r="S587" i="8"/>
  <c r="T587" i="8"/>
  <c r="D588" i="8"/>
  <c r="E588" i="8"/>
  <c r="F588" i="8"/>
  <c r="G588" i="8"/>
  <c r="H588" i="8"/>
  <c r="I588" i="8"/>
  <c r="J588" i="8"/>
  <c r="K588" i="8"/>
  <c r="L588" i="8"/>
  <c r="M588" i="8"/>
  <c r="O588" i="8"/>
  <c r="P588" i="8"/>
  <c r="Q588" i="8"/>
  <c r="R588" i="8"/>
  <c r="S588" i="8"/>
  <c r="T588" i="8"/>
  <c r="D589" i="8"/>
  <c r="E589" i="8"/>
  <c r="F589" i="8"/>
  <c r="G589" i="8"/>
  <c r="H589" i="8"/>
  <c r="I589" i="8"/>
  <c r="J589" i="8"/>
  <c r="K589" i="8"/>
  <c r="L589" i="8"/>
  <c r="M589" i="8"/>
  <c r="O589" i="8"/>
  <c r="P589" i="8"/>
  <c r="Q589" i="8"/>
  <c r="R589" i="8"/>
  <c r="S589" i="8"/>
  <c r="T589" i="8"/>
  <c r="D590" i="8"/>
  <c r="E590" i="8"/>
  <c r="M590" i="8" s="1"/>
  <c r="F590" i="8"/>
  <c r="G590" i="8"/>
  <c r="H590" i="8"/>
  <c r="I590" i="8"/>
  <c r="J590" i="8"/>
  <c r="K590" i="8"/>
  <c r="L590" i="8"/>
  <c r="O590" i="8"/>
  <c r="P590" i="8"/>
  <c r="Q590" i="8"/>
  <c r="R590" i="8"/>
  <c r="S590" i="8"/>
  <c r="T590" i="8"/>
  <c r="D591" i="8"/>
  <c r="E591" i="8"/>
  <c r="F591" i="8"/>
  <c r="G591" i="8"/>
  <c r="H591" i="8"/>
  <c r="I591" i="8"/>
  <c r="J591" i="8"/>
  <c r="K591" i="8"/>
  <c r="L591" i="8"/>
  <c r="M591" i="8"/>
  <c r="O591" i="8"/>
  <c r="P591" i="8"/>
  <c r="Q591" i="8"/>
  <c r="R591" i="8"/>
  <c r="S591" i="8"/>
  <c r="T591" i="8"/>
  <c r="D592" i="8"/>
  <c r="E592" i="8"/>
  <c r="F592" i="8"/>
  <c r="G592" i="8"/>
  <c r="H592" i="8"/>
  <c r="I592" i="8"/>
  <c r="J592" i="8"/>
  <c r="K592" i="8"/>
  <c r="L592" i="8"/>
  <c r="M592" i="8"/>
  <c r="O592" i="8"/>
  <c r="P592" i="8"/>
  <c r="Q592" i="8"/>
  <c r="R592" i="8"/>
  <c r="S592" i="8"/>
  <c r="T592" i="8"/>
  <c r="D593" i="8"/>
  <c r="E593" i="8"/>
  <c r="F593" i="8"/>
  <c r="G593" i="8"/>
  <c r="H593" i="8"/>
  <c r="I593" i="8"/>
  <c r="J593" i="8"/>
  <c r="K593" i="8"/>
  <c r="L593" i="8"/>
  <c r="M593" i="8"/>
  <c r="O593" i="8"/>
  <c r="P593" i="8"/>
  <c r="Q593" i="8"/>
  <c r="R593" i="8"/>
  <c r="S593" i="8"/>
  <c r="T593" i="8"/>
  <c r="D594" i="8"/>
  <c r="E594" i="8"/>
  <c r="F594" i="8"/>
  <c r="G594" i="8"/>
  <c r="H594" i="8"/>
  <c r="I594" i="8"/>
  <c r="J594" i="8"/>
  <c r="K594" i="8"/>
  <c r="L594" i="8"/>
  <c r="M594" i="8"/>
  <c r="O594" i="8"/>
  <c r="P594" i="8"/>
  <c r="Q594" i="8"/>
  <c r="R594" i="8"/>
  <c r="S594" i="8"/>
  <c r="T594" i="8"/>
  <c r="D595" i="8"/>
  <c r="E595" i="8"/>
  <c r="F595" i="8"/>
  <c r="G595" i="8"/>
  <c r="H595" i="8"/>
  <c r="I595" i="8"/>
  <c r="J595" i="8"/>
  <c r="K595" i="8"/>
  <c r="L595" i="8"/>
  <c r="M595" i="8"/>
  <c r="O595" i="8"/>
  <c r="P595" i="8"/>
  <c r="Q595" i="8"/>
  <c r="R595" i="8"/>
  <c r="S595" i="8"/>
  <c r="T595" i="8"/>
  <c r="D596" i="8"/>
  <c r="E596" i="8"/>
  <c r="F596" i="8"/>
  <c r="G596" i="8"/>
  <c r="H596" i="8"/>
  <c r="I596" i="8"/>
  <c r="J596" i="8"/>
  <c r="K596" i="8"/>
  <c r="L596" i="8"/>
  <c r="M596" i="8"/>
  <c r="O596" i="8"/>
  <c r="P596" i="8"/>
  <c r="Q596" i="8"/>
  <c r="R596" i="8"/>
  <c r="S596" i="8"/>
  <c r="T596" i="8"/>
  <c r="D597" i="8"/>
  <c r="E597" i="8"/>
  <c r="F597" i="8"/>
  <c r="G597" i="8"/>
  <c r="H597" i="8"/>
  <c r="I597" i="8"/>
  <c r="J597" i="8"/>
  <c r="K597" i="8"/>
  <c r="L597" i="8"/>
  <c r="M597" i="8"/>
  <c r="O597" i="8"/>
  <c r="P597" i="8"/>
  <c r="Q597" i="8"/>
  <c r="R597" i="8"/>
  <c r="S597" i="8"/>
  <c r="T597" i="8"/>
  <c r="D598" i="8"/>
  <c r="E598" i="8"/>
  <c r="F598" i="8"/>
  <c r="G598" i="8"/>
  <c r="H598" i="8"/>
  <c r="I598" i="8"/>
  <c r="J598" i="8"/>
  <c r="K598" i="8"/>
  <c r="L598" i="8"/>
  <c r="M598" i="8"/>
  <c r="O598" i="8"/>
  <c r="P598" i="8"/>
  <c r="Q598" i="8"/>
  <c r="R598" i="8"/>
  <c r="S598" i="8"/>
  <c r="T598" i="8"/>
  <c r="D599" i="8"/>
  <c r="E599" i="8"/>
  <c r="F599" i="8"/>
  <c r="G599" i="8"/>
  <c r="H599" i="8"/>
  <c r="I599" i="8"/>
  <c r="J599" i="8"/>
  <c r="K599" i="8"/>
  <c r="L599" i="8"/>
  <c r="M599" i="8"/>
  <c r="O599" i="8"/>
  <c r="P599" i="8"/>
  <c r="Q599" i="8"/>
  <c r="R599" i="8"/>
  <c r="S599" i="8"/>
  <c r="T599" i="8"/>
  <c r="D600" i="8"/>
  <c r="E600" i="8"/>
  <c r="F600" i="8"/>
  <c r="G600" i="8"/>
  <c r="H600" i="8"/>
  <c r="I600" i="8"/>
  <c r="J600" i="8"/>
  <c r="K600" i="8"/>
  <c r="L600" i="8"/>
  <c r="M600" i="8"/>
  <c r="O600" i="8"/>
  <c r="P600" i="8"/>
  <c r="Q600" i="8"/>
  <c r="R600" i="8"/>
  <c r="S600" i="8"/>
  <c r="T600" i="8"/>
  <c r="D601" i="8"/>
  <c r="E601" i="8"/>
  <c r="F601" i="8"/>
  <c r="G601" i="8"/>
  <c r="H601" i="8"/>
  <c r="I601" i="8"/>
  <c r="J601" i="8"/>
  <c r="K601" i="8"/>
  <c r="L601" i="8"/>
  <c r="M601" i="8"/>
  <c r="O601" i="8"/>
  <c r="P601" i="8"/>
  <c r="Q601" i="8"/>
  <c r="R601" i="8"/>
  <c r="S601" i="8"/>
  <c r="T601" i="8"/>
  <c r="D602" i="8"/>
  <c r="E602" i="8"/>
  <c r="F602" i="8"/>
  <c r="G602" i="8"/>
  <c r="H602" i="8"/>
  <c r="I602" i="8"/>
  <c r="J602" i="8"/>
  <c r="K602" i="8"/>
  <c r="L602" i="8"/>
  <c r="M602" i="8"/>
  <c r="O602" i="8"/>
  <c r="P602" i="8"/>
  <c r="Q602" i="8"/>
  <c r="R602" i="8"/>
  <c r="S602" i="8"/>
  <c r="T602" i="8"/>
  <c r="D603" i="8"/>
  <c r="E603" i="8"/>
  <c r="F603" i="8"/>
  <c r="G603" i="8"/>
  <c r="H603" i="8"/>
  <c r="I603" i="8"/>
  <c r="J603" i="8"/>
  <c r="K603" i="8"/>
  <c r="L603" i="8"/>
  <c r="M603" i="8"/>
  <c r="O603" i="8"/>
  <c r="P603" i="8"/>
  <c r="Q603" i="8"/>
  <c r="R603" i="8"/>
  <c r="S603" i="8"/>
  <c r="T603" i="8"/>
  <c r="D604" i="8"/>
  <c r="E604" i="8"/>
  <c r="F604" i="8"/>
  <c r="G604" i="8"/>
  <c r="H604" i="8"/>
  <c r="I604" i="8"/>
  <c r="J604" i="8"/>
  <c r="K604" i="8"/>
  <c r="L604" i="8"/>
  <c r="M604" i="8"/>
  <c r="O604" i="8"/>
  <c r="P604" i="8"/>
  <c r="Q604" i="8"/>
  <c r="R604" i="8"/>
  <c r="S604" i="8"/>
  <c r="T604" i="8"/>
  <c r="D605" i="8"/>
  <c r="E605" i="8"/>
  <c r="F605" i="8"/>
  <c r="G605" i="8"/>
  <c r="H605" i="8"/>
  <c r="I605" i="8"/>
  <c r="J605" i="8"/>
  <c r="K605" i="8"/>
  <c r="L605" i="8"/>
  <c r="M605" i="8"/>
  <c r="O605" i="8"/>
  <c r="P605" i="8"/>
  <c r="Q605" i="8"/>
  <c r="R605" i="8"/>
  <c r="S605" i="8"/>
  <c r="T605" i="8"/>
  <c r="D606" i="8"/>
  <c r="E606" i="8"/>
  <c r="F606" i="8"/>
  <c r="G606" i="8"/>
  <c r="H606" i="8"/>
  <c r="I606" i="8"/>
  <c r="J606" i="8"/>
  <c r="K606" i="8"/>
  <c r="L606" i="8"/>
  <c r="M606" i="8"/>
  <c r="O606" i="8"/>
  <c r="P606" i="8"/>
  <c r="Q606" i="8"/>
  <c r="R606" i="8"/>
  <c r="S606" i="8"/>
  <c r="T606" i="8"/>
  <c r="D607" i="8"/>
  <c r="E607" i="8"/>
  <c r="F607" i="8"/>
  <c r="G607" i="8"/>
  <c r="H607" i="8"/>
  <c r="I607" i="8"/>
  <c r="J607" i="8"/>
  <c r="K607" i="8"/>
  <c r="L607" i="8"/>
  <c r="M607" i="8"/>
  <c r="O607" i="8"/>
  <c r="P607" i="8"/>
  <c r="Q607" i="8"/>
  <c r="R607" i="8"/>
  <c r="S607" i="8"/>
  <c r="T607" i="8"/>
  <c r="D608" i="8"/>
  <c r="E608" i="8"/>
  <c r="F608" i="8"/>
  <c r="G608" i="8"/>
  <c r="H608" i="8"/>
  <c r="I608" i="8"/>
  <c r="J608" i="8"/>
  <c r="K608" i="8"/>
  <c r="L608" i="8"/>
  <c r="M608" i="8"/>
  <c r="O608" i="8"/>
  <c r="P608" i="8"/>
  <c r="Q608" i="8"/>
  <c r="R608" i="8"/>
  <c r="S608" i="8"/>
  <c r="T608" i="8"/>
  <c r="D609" i="8"/>
  <c r="E609" i="8"/>
  <c r="F609" i="8"/>
  <c r="G609" i="8"/>
  <c r="H609" i="8"/>
  <c r="I609" i="8"/>
  <c r="J609" i="8"/>
  <c r="K609" i="8"/>
  <c r="L609" i="8"/>
  <c r="M609" i="8"/>
  <c r="O609" i="8"/>
  <c r="P609" i="8"/>
  <c r="Q609" i="8"/>
  <c r="R609" i="8"/>
  <c r="S609" i="8"/>
  <c r="T609" i="8"/>
  <c r="D610" i="8"/>
  <c r="E610" i="8"/>
  <c r="F610" i="8"/>
  <c r="G610" i="8"/>
  <c r="H610" i="8"/>
  <c r="I610" i="8"/>
  <c r="J610" i="8"/>
  <c r="K610" i="8"/>
  <c r="L610" i="8"/>
  <c r="M610" i="8"/>
  <c r="O610" i="8"/>
  <c r="P610" i="8"/>
  <c r="Q610" i="8"/>
  <c r="R610" i="8"/>
  <c r="S610" i="8"/>
  <c r="T610" i="8"/>
  <c r="D611" i="8"/>
  <c r="E611" i="8"/>
  <c r="F611" i="8"/>
  <c r="G611" i="8"/>
  <c r="H611" i="8"/>
  <c r="I611" i="8"/>
  <c r="J611" i="8"/>
  <c r="K611" i="8"/>
  <c r="L611" i="8"/>
  <c r="M611" i="8"/>
  <c r="O611" i="8"/>
  <c r="P611" i="8"/>
  <c r="Q611" i="8"/>
  <c r="R611" i="8"/>
  <c r="S611" i="8"/>
  <c r="T611" i="8"/>
  <c r="D612" i="8"/>
  <c r="E612" i="8"/>
  <c r="F612" i="8"/>
  <c r="G612" i="8"/>
  <c r="H612" i="8"/>
  <c r="I612" i="8"/>
  <c r="J612" i="8"/>
  <c r="K612" i="8"/>
  <c r="L612" i="8"/>
  <c r="M612" i="8"/>
  <c r="O612" i="8"/>
  <c r="P612" i="8"/>
  <c r="Q612" i="8"/>
  <c r="R612" i="8"/>
  <c r="S612" i="8"/>
  <c r="T612" i="8"/>
  <c r="D613" i="8"/>
  <c r="E613" i="8"/>
  <c r="F613" i="8"/>
  <c r="G613" i="8"/>
  <c r="H613" i="8"/>
  <c r="I613" i="8"/>
  <c r="J613" i="8"/>
  <c r="K613" i="8"/>
  <c r="L613" i="8"/>
  <c r="M613" i="8"/>
  <c r="O613" i="8"/>
  <c r="P613" i="8"/>
  <c r="Q613" i="8"/>
  <c r="R613" i="8"/>
  <c r="S613" i="8"/>
  <c r="T613" i="8"/>
  <c r="D614" i="8"/>
  <c r="E614" i="8"/>
  <c r="F614" i="8"/>
  <c r="G614" i="8"/>
  <c r="H614" i="8"/>
  <c r="I614" i="8"/>
  <c r="J614" i="8"/>
  <c r="K614" i="8"/>
  <c r="L614" i="8"/>
  <c r="M614" i="8"/>
  <c r="O614" i="8"/>
  <c r="P614" i="8"/>
  <c r="Q614" i="8"/>
  <c r="R614" i="8"/>
  <c r="S614" i="8"/>
  <c r="T614" i="8"/>
  <c r="D615" i="8"/>
  <c r="E615" i="8"/>
  <c r="F615" i="8"/>
  <c r="G615" i="8"/>
  <c r="H615" i="8"/>
  <c r="I615" i="8"/>
  <c r="J615" i="8"/>
  <c r="K615" i="8"/>
  <c r="L615" i="8"/>
  <c r="M615" i="8"/>
  <c r="O615" i="8"/>
  <c r="P615" i="8"/>
  <c r="Q615" i="8"/>
  <c r="R615" i="8"/>
  <c r="S615" i="8"/>
  <c r="T615" i="8"/>
  <c r="D616" i="8"/>
  <c r="E616" i="8"/>
  <c r="F616" i="8"/>
  <c r="G616" i="8"/>
  <c r="H616" i="8"/>
  <c r="I616" i="8"/>
  <c r="J616" i="8"/>
  <c r="K616" i="8"/>
  <c r="L616" i="8"/>
  <c r="M616" i="8"/>
  <c r="O616" i="8"/>
  <c r="P616" i="8"/>
  <c r="Q616" i="8"/>
  <c r="R616" i="8"/>
  <c r="S616" i="8"/>
  <c r="T616" i="8"/>
  <c r="D617" i="8"/>
  <c r="E617" i="8"/>
  <c r="F617" i="8"/>
  <c r="G617" i="8"/>
  <c r="H617" i="8"/>
  <c r="I617" i="8"/>
  <c r="J617" i="8"/>
  <c r="K617" i="8"/>
  <c r="L617" i="8"/>
  <c r="M617" i="8"/>
  <c r="O617" i="8"/>
  <c r="P617" i="8"/>
  <c r="Q617" i="8"/>
  <c r="R617" i="8"/>
  <c r="S617" i="8"/>
  <c r="T617" i="8"/>
  <c r="D618" i="8"/>
  <c r="E618" i="8"/>
  <c r="F618" i="8"/>
  <c r="G618" i="8"/>
  <c r="H618" i="8"/>
  <c r="I618" i="8"/>
  <c r="J618" i="8"/>
  <c r="K618" i="8"/>
  <c r="L618" i="8"/>
  <c r="M618" i="8"/>
  <c r="O618" i="8"/>
  <c r="P618" i="8"/>
  <c r="Q618" i="8"/>
  <c r="R618" i="8"/>
  <c r="S618" i="8"/>
  <c r="T618" i="8"/>
  <c r="D619" i="8"/>
  <c r="E619" i="8"/>
  <c r="F619" i="8"/>
  <c r="G619" i="8"/>
  <c r="H619" i="8"/>
  <c r="I619" i="8"/>
  <c r="J619" i="8"/>
  <c r="K619" i="8"/>
  <c r="L619" i="8"/>
  <c r="M619" i="8"/>
  <c r="O619" i="8"/>
  <c r="P619" i="8"/>
  <c r="Q619" i="8"/>
  <c r="R619" i="8"/>
  <c r="S619" i="8"/>
  <c r="T619" i="8"/>
  <c r="D620" i="8"/>
  <c r="E620" i="8"/>
  <c r="F620" i="8"/>
  <c r="G620" i="8"/>
  <c r="H620" i="8"/>
  <c r="I620" i="8"/>
  <c r="J620" i="8"/>
  <c r="K620" i="8"/>
  <c r="L620" i="8"/>
  <c r="M620" i="8"/>
  <c r="O620" i="8"/>
  <c r="P620" i="8"/>
  <c r="Q620" i="8"/>
  <c r="R620" i="8"/>
  <c r="S620" i="8"/>
  <c r="T620" i="8"/>
  <c r="D621" i="8"/>
  <c r="E621" i="8"/>
  <c r="F621" i="8"/>
  <c r="G621" i="8"/>
  <c r="H621" i="8"/>
  <c r="I621" i="8"/>
  <c r="J621" i="8"/>
  <c r="K621" i="8"/>
  <c r="L621" i="8"/>
  <c r="M621" i="8"/>
  <c r="O621" i="8"/>
  <c r="P621" i="8"/>
  <c r="Q621" i="8"/>
  <c r="R621" i="8"/>
  <c r="S621" i="8"/>
  <c r="T621" i="8"/>
  <c r="D622" i="8"/>
  <c r="E622" i="8"/>
  <c r="F622" i="8"/>
  <c r="G622" i="8"/>
  <c r="H622" i="8"/>
  <c r="I622" i="8"/>
  <c r="J622" i="8"/>
  <c r="K622" i="8"/>
  <c r="L622" i="8"/>
  <c r="M622" i="8"/>
  <c r="O622" i="8"/>
  <c r="P622" i="8"/>
  <c r="Q622" i="8"/>
  <c r="R622" i="8"/>
  <c r="S622" i="8"/>
  <c r="T622" i="8"/>
  <c r="D623" i="8"/>
  <c r="E623" i="8"/>
  <c r="F623" i="8"/>
  <c r="G623" i="8"/>
  <c r="H623" i="8"/>
  <c r="I623" i="8"/>
  <c r="J623" i="8"/>
  <c r="K623" i="8"/>
  <c r="L623" i="8"/>
  <c r="M623" i="8"/>
  <c r="O623" i="8"/>
  <c r="P623" i="8"/>
  <c r="Q623" i="8"/>
  <c r="R623" i="8"/>
  <c r="S623" i="8"/>
  <c r="T623" i="8"/>
  <c r="D624" i="8"/>
  <c r="E624" i="8"/>
  <c r="F624" i="8"/>
  <c r="G624" i="8"/>
  <c r="H624" i="8"/>
  <c r="I624" i="8"/>
  <c r="J624" i="8"/>
  <c r="K624" i="8"/>
  <c r="L624" i="8"/>
  <c r="M624" i="8"/>
  <c r="O624" i="8"/>
  <c r="P624" i="8"/>
  <c r="Q624" i="8"/>
  <c r="R624" i="8"/>
  <c r="S624" i="8"/>
  <c r="T624" i="8"/>
  <c r="D625" i="8"/>
  <c r="E625" i="8"/>
  <c r="F625" i="8"/>
  <c r="G625" i="8"/>
  <c r="H625" i="8"/>
  <c r="I625" i="8"/>
  <c r="J625" i="8"/>
  <c r="K625" i="8"/>
  <c r="L625" i="8"/>
  <c r="M625" i="8"/>
  <c r="O625" i="8"/>
  <c r="P625" i="8"/>
  <c r="Q625" i="8"/>
  <c r="R625" i="8"/>
  <c r="S625" i="8"/>
  <c r="T625" i="8"/>
  <c r="D626" i="8"/>
  <c r="E626" i="8"/>
  <c r="F626" i="8"/>
  <c r="G626" i="8"/>
  <c r="H626" i="8"/>
  <c r="I626" i="8"/>
  <c r="J626" i="8"/>
  <c r="K626" i="8"/>
  <c r="L626" i="8"/>
  <c r="M626" i="8"/>
  <c r="O626" i="8"/>
  <c r="P626" i="8"/>
  <c r="Q626" i="8"/>
  <c r="R626" i="8"/>
  <c r="S626" i="8"/>
  <c r="T626" i="8"/>
  <c r="D627" i="8"/>
  <c r="E627" i="8"/>
  <c r="F627" i="8"/>
  <c r="G627" i="8"/>
  <c r="H627" i="8"/>
  <c r="I627" i="8"/>
  <c r="J627" i="8"/>
  <c r="K627" i="8"/>
  <c r="L627" i="8"/>
  <c r="M627" i="8"/>
  <c r="O627" i="8"/>
  <c r="P627" i="8"/>
  <c r="Q627" i="8"/>
  <c r="R627" i="8"/>
  <c r="S627" i="8"/>
  <c r="T627" i="8"/>
  <c r="D628" i="8"/>
  <c r="E628" i="8"/>
  <c r="F628" i="8"/>
  <c r="G628" i="8"/>
  <c r="H628" i="8"/>
  <c r="I628" i="8"/>
  <c r="J628" i="8"/>
  <c r="K628" i="8"/>
  <c r="L628" i="8"/>
  <c r="M628" i="8"/>
  <c r="O628" i="8"/>
  <c r="P628" i="8"/>
  <c r="Q628" i="8"/>
  <c r="R628" i="8"/>
  <c r="S628" i="8"/>
  <c r="T628" i="8"/>
  <c r="D629" i="8"/>
  <c r="E629" i="8"/>
  <c r="F629" i="8"/>
  <c r="G629" i="8"/>
  <c r="H629" i="8"/>
  <c r="I629" i="8"/>
  <c r="J629" i="8"/>
  <c r="K629" i="8"/>
  <c r="L629" i="8"/>
  <c r="M629" i="8"/>
  <c r="O629" i="8"/>
  <c r="P629" i="8"/>
  <c r="Q629" i="8"/>
  <c r="R629" i="8"/>
  <c r="S629" i="8"/>
  <c r="T629" i="8"/>
  <c r="D630" i="8"/>
  <c r="E630" i="8"/>
  <c r="F630" i="8"/>
  <c r="G630" i="8"/>
  <c r="H630" i="8"/>
  <c r="I630" i="8"/>
  <c r="J630" i="8"/>
  <c r="K630" i="8"/>
  <c r="L630" i="8"/>
  <c r="M630" i="8"/>
  <c r="O630" i="8"/>
  <c r="P630" i="8"/>
  <c r="Q630" i="8"/>
  <c r="R630" i="8"/>
  <c r="S630" i="8"/>
  <c r="T630" i="8"/>
  <c r="D631" i="8"/>
  <c r="E631" i="8"/>
  <c r="F631" i="8"/>
  <c r="G631" i="8"/>
  <c r="H631" i="8"/>
  <c r="I631" i="8"/>
  <c r="J631" i="8"/>
  <c r="K631" i="8"/>
  <c r="L631" i="8"/>
  <c r="M631" i="8"/>
  <c r="O631" i="8"/>
  <c r="P631" i="8"/>
  <c r="Q631" i="8"/>
  <c r="R631" i="8"/>
  <c r="S631" i="8"/>
  <c r="T631" i="8"/>
  <c r="D632" i="8"/>
  <c r="E632" i="8"/>
  <c r="F632" i="8"/>
  <c r="G632" i="8"/>
  <c r="H632" i="8"/>
  <c r="I632" i="8"/>
  <c r="J632" i="8"/>
  <c r="K632" i="8"/>
  <c r="L632" i="8"/>
  <c r="M632" i="8"/>
  <c r="O632" i="8"/>
  <c r="P632" i="8"/>
  <c r="Q632" i="8"/>
  <c r="R632" i="8"/>
  <c r="S632" i="8"/>
  <c r="T632" i="8"/>
  <c r="D633" i="8"/>
  <c r="E633" i="8"/>
  <c r="F633" i="8"/>
  <c r="G633" i="8"/>
  <c r="H633" i="8"/>
  <c r="I633" i="8"/>
  <c r="J633" i="8"/>
  <c r="K633" i="8"/>
  <c r="L633" i="8"/>
  <c r="M633" i="8"/>
  <c r="O633" i="8"/>
  <c r="P633" i="8"/>
  <c r="Q633" i="8"/>
  <c r="R633" i="8"/>
  <c r="S633" i="8"/>
  <c r="T633" i="8"/>
  <c r="D634" i="8"/>
  <c r="E634" i="8"/>
  <c r="F634" i="8"/>
  <c r="G634" i="8"/>
  <c r="H634" i="8"/>
  <c r="I634" i="8"/>
  <c r="J634" i="8"/>
  <c r="K634" i="8"/>
  <c r="L634" i="8"/>
  <c r="M634" i="8"/>
  <c r="O634" i="8"/>
  <c r="P634" i="8"/>
  <c r="Q634" i="8"/>
  <c r="R634" i="8"/>
  <c r="S634" i="8"/>
  <c r="T634" i="8"/>
  <c r="D635" i="8"/>
  <c r="E635" i="8"/>
  <c r="F635" i="8"/>
  <c r="G635" i="8"/>
  <c r="H635" i="8"/>
  <c r="I635" i="8"/>
  <c r="J635" i="8"/>
  <c r="K635" i="8"/>
  <c r="L635" i="8"/>
  <c r="M635" i="8"/>
  <c r="O635" i="8"/>
  <c r="P635" i="8"/>
  <c r="Q635" i="8"/>
  <c r="R635" i="8"/>
  <c r="S635" i="8"/>
  <c r="T635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U581" i="2"/>
  <c r="V581" i="2"/>
  <c r="W581" i="2"/>
  <c r="X581" i="2"/>
  <c r="AA581" i="2" s="1"/>
  <c r="Y581" i="2"/>
  <c r="Z581" i="2"/>
  <c r="AC581" i="2" s="1"/>
  <c r="AB581" i="2"/>
  <c r="U582" i="2"/>
  <c r="V582" i="2"/>
  <c r="W582" i="2"/>
  <c r="X582" i="2"/>
  <c r="Y582" i="2"/>
  <c r="AB582" i="2" s="1"/>
  <c r="Z582" i="2"/>
  <c r="AA582" i="2"/>
  <c r="AC582" i="2"/>
  <c r="U583" i="2"/>
  <c r="V583" i="2"/>
  <c r="W583" i="2"/>
  <c r="X583" i="2"/>
  <c r="AA583" i="2" s="1"/>
  <c r="Y583" i="2"/>
  <c r="Z583" i="2"/>
  <c r="AC583" i="2" s="1"/>
  <c r="AB583" i="2"/>
  <c r="U584" i="2"/>
  <c r="V584" i="2"/>
  <c r="W584" i="2"/>
  <c r="X584" i="2"/>
  <c r="Y584" i="2"/>
  <c r="AB584" i="2" s="1"/>
  <c r="Z584" i="2"/>
  <c r="AA584" i="2"/>
  <c r="AC584" i="2"/>
  <c r="U585" i="2"/>
  <c r="V585" i="2"/>
  <c r="W585" i="2"/>
  <c r="X585" i="2"/>
  <c r="AA585" i="2" s="1"/>
  <c r="Y585" i="2"/>
  <c r="Z585" i="2"/>
  <c r="AC585" i="2" s="1"/>
  <c r="AB585" i="2"/>
  <c r="U586" i="2"/>
  <c r="V586" i="2"/>
  <c r="W586" i="2"/>
  <c r="X586" i="2"/>
  <c r="Y586" i="2"/>
  <c r="AB586" i="2" s="1"/>
  <c r="Z586" i="2"/>
  <c r="AA586" i="2"/>
  <c r="AC586" i="2"/>
  <c r="U587" i="2"/>
  <c r="V587" i="2"/>
  <c r="W587" i="2"/>
  <c r="X587" i="2"/>
  <c r="AA587" i="2" s="1"/>
  <c r="Y587" i="2"/>
  <c r="Z587" i="2"/>
  <c r="AC587" i="2" s="1"/>
  <c r="AB587" i="2"/>
  <c r="U588" i="2"/>
  <c r="V588" i="2"/>
  <c r="W588" i="2"/>
  <c r="X588" i="2"/>
  <c r="Y588" i="2"/>
  <c r="AB588" i="2" s="1"/>
  <c r="Z588" i="2"/>
  <c r="AA588" i="2"/>
  <c r="AC588" i="2"/>
  <c r="U589" i="2"/>
  <c r="V589" i="2"/>
  <c r="W589" i="2"/>
  <c r="X589" i="2"/>
  <c r="AA589" i="2" s="1"/>
  <c r="Y589" i="2"/>
  <c r="Z589" i="2"/>
  <c r="AC589" i="2" s="1"/>
  <c r="AB589" i="2"/>
  <c r="U590" i="2"/>
  <c r="V590" i="2"/>
  <c r="W590" i="2"/>
  <c r="X590" i="2"/>
  <c r="Y590" i="2"/>
  <c r="AB590" i="2" s="1"/>
  <c r="Z590" i="2"/>
  <c r="AA590" i="2"/>
  <c r="AC590" i="2"/>
  <c r="U591" i="2"/>
  <c r="V591" i="2"/>
  <c r="W591" i="2"/>
  <c r="X591" i="2"/>
  <c r="AA591" i="2" s="1"/>
  <c r="Y591" i="2"/>
  <c r="Z591" i="2"/>
  <c r="AC591" i="2" s="1"/>
  <c r="AB591" i="2"/>
  <c r="U592" i="2"/>
  <c r="V592" i="2"/>
  <c r="W592" i="2"/>
  <c r="X592" i="2"/>
  <c r="Y592" i="2"/>
  <c r="AB592" i="2" s="1"/>
  <c r="Z592" i="2"/>
  <c r="AA592" i="2"/>
  <c r="AC592" i="2"/>
  <c r="U593" i="2"/>
  <c r="V593" i="2"/>
  <c r="W593" i="2"/>
  <c r="X593" i="2"/>
  <c r="AA593" i="2" s="1"/>
  <c r="Y593" i="2"/>
  <c r="Z593" i="2"/>
  <c r="AC593" i="2" s="1"/>
  <c r="AB593" i="2"/>
  <c r="U594" i="2"/>
  <c r="V594" i="2"/>
  <c r="W594" i="2"/>
  <c r="X594" i="2"/>
  <c r="Y594" i="2"/>
  <c r="AB594" i="2" s="1"/>
  <c r="Z594" i="2"/>
  <c r="AA594" i="2"/>
  <c r="AC594" i="2"/>
  <c r="U595" i="2"/>
  <c r="V595" i="2"/>
  <c r="W595" i="2"/>
  <c r="X595" i="2"/>
  <c r="AA595" i="2" s="1"/>
  <c r="Y595" i="2"/>
  <c r="Z595" i="2"/>
  <c r="AC595" i="2" s="1"/>
  <c r="AB595" i="2"/>
  <c r="U596" i="2"/>
  <c r="V596" i="2"/>
  <c r="W596" i="2"/>
  <c r="X596" i="2"/>
  <c r="Y596" i="2"/>
  <c r="AB596" i="2" s="1"/>
  <c r="Z596" i="2"/>
  <c r="AA596" i="2"/>
  <c r="AC596" i="2"/>
  <c r="U597" i="2"/>
  <c r="V597" i="2"/>
  <c r="W597" i="2"/>
  <c r="X597" i="2"/>
  <c r="AA597" i="2" s="1"/>
  <c r="Y597" i="2"/>
  <c r="Z597" i="2"/>
  <c r="AC597" i="2" s="1"/>
  <c r="AB597" i="2"/>
  <c r="U598" i="2"/>
  <c r="V598" i="2"/>
  <c r="W598" i="2"/>
  <c r="X598" i="2"/>
  <c r="Y598" i="2"/>
  <c r="AB598" i="2" s="1"/>
  <c r="Z598" i="2"/>
  <c r="AA598" i="2"/>
  <c r="AC598" i="2"/>
  <c r="U599" i="2"/>
  <c r="V599" i="2"/>
  <c r="W599" i="2"/>
  <c r="X599" i="2"/>
  <c r="AA599" i="2" s="1"/>
  <c r="Y599" i="2"/>
  <c r="Z599" i="2"/>
  <c r="AC599" i="2" s="1"/>
  <c r="AB599" i="2"/>
  <c r="U600" i="2"/>
  <c r="V600" i="2"/>
  <c r="W600" i="2"/>
  <c r="X600" i="2"/>
  <c r="Y600" i="2"/>
  <c r="AB600" i="2" s="1"/>
  <c r="Z600" i="2"/>
  <c r="AA600" i="2"/>
  <c r="AC600" i="2"/>
  <c r="U601" i="2"/>
  <c r="V601" i="2"/>
  <c r="W601" i="2"/>
  <c r="X601" i="2"/>
  <c r="AA601" i="2" s="1"/>
  <c r="Y601" i="2"/>
  <c r="Z601" i="2"/>
  <c r="AC601" i="2" s="1"/>
  <c r="AB601" i="2"/>
  <c r="U602" i="2"/>
  <c r="V602" i="2"/>
  <c r="W602" i="2"/>
  <c r="X602" i="2"/>
  <c r="Y602" i="2"/>
  <c r="AB602" i="2" s="1"/>
  <c r="Z602" i="2"/>
  <c r="AA602" i="2"/>
  <c r="AC602" i="2"/>
  <c r="U603" i="2"/>
  <c r="V603" i="2"/>
  <c r="W603" i="2"/>
  <c r="X603" i="2"/>
  <c r="AA603" i="2" s="1"/>
  <c r="Y603" i="2"/>
  <c r="Z603" i="2"/>
  <c r="AC603" i="2" s="1"/>
  <c r="AB603" i="2"/>
  <c r="U604" i="2"/>
  <c r="V604" i="2"/>
  <c r="W604" i="2"/>
  <c r="X604" i="2"/>
  <c r="Y604" i="2"/>
  <c r="AB604" i="2" s="1"/>
  <c r="Z604" i="2"/>
  <c r="AA604" i="2"/>
  <c r="AC604" i="2"/>
  <c r="U605" i="2"/>
  <c r="V605" i="2"/>
  <c r="W605" i="2"/>
  <c r="X605" i="2"/>
  <c r="AA605" i="2" s="1"/>
  <c r="Y605" i="2"/>
  <c r="Z605" i="2"/>
  <c r="AC605" i="2" s="1"/>
  <c r="AB605" i="2"/>
  <c r="U606" i="2"/>
  <c r="V606" i="2"/>
  <c r="W606" i="2"/>
  <c r="X606" i="2"/>
  <c r="Y606" i="2"/>
  <c r="AB606" i="2" s="1"/>
  <c r="Z606" i="2"/>
  <c r="AA606" i="2"/>
  <c r="AC606" i="2"/>
  <c r="U607" i="2"/>
  <c r="V607" i="2"/>
  <c r="W607" i="2"/>
  <c r="X607" i="2"/>
  <c r="AA607" i="2" s="1"/>
  <c r="Y607" i="2"/>
  <c r="Z607" i="2"/>
  <c r="AC607" i="2" s="1"/>
  <c r="AB607" i="2"/>
  <c r="U608" i="2"/>
  <c r="V608" i="2"/>
  <c r="W608" i="2"/>
  <c r="X608" i="2"/>
  <c r="Y608" i="2"/>
  <c r="AB608" i="2" s="1"/>
  <c r="Z608" i="2"/>
  <c r="AA608" i="2"/>
  <c r="AC608" i="2"/>
  <c r="U609" i="2"/>
  <c r="V609" i="2"/>
  <c r="W609" i="2"/>
  <c r="X609" i="2"/>
  <c r="AA609" i="2" s="1"/>
  <c r="Y609" i="2"/>
  <c r="Z609" i="2"/>
  <c r="AC609" i="2" s="1"/>
  <c r="AB609" i="2"/>
  <c r="U610" i="2"/>
  <c r="V610" i="2"/>
  <c r="W610" i="2"/>
  <c r="X610" i="2"/>
  <c r="Y610" i="2"/>
  <c r="AB610" i="2" s="1"/>
  <c r="Z610" i="2"/>
  <c r="AA610" i="2"/>
  <c r="AC610" i="2"/>
  <c r="U611" i="2"/>
  <c r="V611" i="2"/>
  <c r="W611" i="2"/>
  <c r="X611" i="2"/>
  <c r="AA611" i="2" s="1"/>
  <c r="Y611" i="2"/>
  <c r="Z611" i="2"/>
  <c r="AC611" i="2" s="1"/>
  <c r="AB611" i="2"/>
  <c r="U612" i="2"/>
  <c r="V612" i="2"/>
  <c r="W612" i="2"/>
  <c r="X612" i="2"/>
  <c r="Y612" i="2"/>
  <c r="AB612" i="2" s="1"/>
  <c r="Z612" i="2"/>
  <c r="AA612" i="2"/>
  <c r="AC612" i="2"/>
  <c r="U613" i="2"/>
  <c r="V613" i="2"/>
  <c r="W613" i="2"/>
  <c r="X613" i="2"/>
  <c r="AA613" i="2" s="1"/>
  <c r="Y613" i="2"/>
  <c r="Z613" i="2"/>
  <c r="AC613" i="2" s="1"/>
  <c r="AB613" i="2"/>
  <c r="U614" i="2"/>
  <c r="V614" i="2"/>
  <c r="W614" i="2"/>
  <c r="X614" i="2"/>
  <c r="Y614" i="2"/>
  <c r="AB614" i="2" s="1"/>
  <c r="Z614" i="2"/>
  <c r="AA614" i="2"/>
  <c r="AC614" i="2"/>
  <c r="U615" i="2"/>
  <c r="V615" i="2"/>
  <c r="W615" i="2"/>
  <c r="X615" i="2"/>
  <c r="AA615" i="2" s="1"/>
  <c r="Y615" i="2"/>
  <c r="Z615" i="2"/>
  <c r="AC615" i="2" s="1"/>
  <c r="AB615" i="2"/>
  <c r="U616" i="2"/>
  <c r="V616" i="2"/>
  <c r="W616" i="2"/>
  <c r="X616" i="2"/>
  <c r="Y616" i="2"/>
  <c r="AB616" i="2" s="1"/>
  <c r="Z616" i="2"/>
  <c r="AA616" i="2"/>
  <c r="AC616" i="2"/>
  <c r="U617" i="2"/>
  <c r="V617" i="2"/>
  <c r="W617" i="2"/>
  <c r="X617" i="2"/>
  <c r="AA617" i="2" s="1"/>
  <c r="Y617" i="2"/>
  <c r="Z617" i="2"/>
  <c r="AC617" i="2" s="1"/>
  <c r="AB617" i="2"/>
  <c r="U618" i="2"/>
  <c r="V618" i="2"/>
  <c r="W618" i="2"/>
  <c r="X618" i="2"/>
  <c r="Y618" i="2"/>
  <c r="AB618" i="2" s="1"/>
  <c r="Z618" i="2"/>
  <c r="AA618" i="2"/>
  <c r="AC618" i="2"/>
  <c r="U619" i="2"/>
  <c r="V619" i="2"/>
  <c r="W619" i="2"/>
  <c r="X619" i="2"/>
  <c r="AA619" i="2" s="1"/>
  <c r="Y619" i="2"/>
  <c r="Z619" i="2"/>
  <c r="AC619" i="2" s="1"/>
  <c r="AB619" i="2"/>
  <c r="U620" i="2"/>
  <c r="V620" i="2"/>
  <c r="W620" i="2"/>
  <c r="X620" i="2"/>
  <c r="Y620" i="2"/>
  <c r="AB620" i="2" s="1"/>
  <c r="Z620" i="2"/>
  <c r="AA620" i="2"/>
  <c r="AC620" i="2"/>
  <c r="U621" i="2"/>
  <c r="V621" i="2"/>
  <c r="W621" i="2"/>
  <c r="X621" i="2"/>
  <c r="AA621" i="2" s="1"/>
  <c r="Y621" i="2"/>
  <c r="Z621" i="2"/>
  <c r="AC621" i="2" s="1"/>
  <c r="AB621" i="2"/>
  <c r="U622" i="2"/>
  <c r="V622" i="2"/>
  <c r="W622" i="2"/>
  <c r="X622" i="2"/>
  <c r="Y622" i="2"/>
  <c r="AB622" i="2" s="1"/>
  <c r="Z622" i="2"/>
  <c r="AA622" i="2"/>
  <c r="AC622" i="2"/>
  <c r="U623" i="2"/>
  <c r="V623" i="2"/>
  <c r="W623" i="2"/>
  <c r="X623" i="2"/>
  <c r="AA623" i="2" s="1"/>
  <c r="Y623" i="2"/>
  <c r="Z623" i="2"/>
  <c r="AC623" i="2" s="1"/>
  <c r="AB623" i="2"/>
  <c r="U624" i="2"/>
  <c r="V624" i="2"/>
  <c r="W624" i="2"/>
  <c r="X624" i="2"/>
  <c r="Y624" i="2"/>
  <c r="AB624" i="2" s="1"/>
  <c r="Z624" i="2"/>
  <c r="AA624" i="2"/>
  <c r="AC624" i="2"/>
  <c r="U625" i="2"/>
  <c r="V625" i="2"/>
  <c r="W625" i="2"/>
  <c r="X625" i="2"/>
  <c r="AA625" i="2" s="1"/>
  <c r="Y625" i="2"/>
  <c r="Z625" i="2"/>
  <c r="AC625" i="2" s="1"/>
  <c r="AB625" i="2"/>
  <c r="U626" i="2"/>
  <c r="V626" i="2"/>
  <c r="W626" i="2"/>
  <c r="X626" i="2"/>
  <c r="Y626" i="2"/>
  <c r="AB626" i="2" s="1"/>
  <c r="Z626" i="2"/>
  <c r="AA626" i="2"/>
  <c r="AC626" i="2"/>
  <c r="U627" i="2"/>
  <c r="V627" i="2"/>
  <c r="W627" i="2"/>
  <c r="X627" i="2"/>
  <c r="AA627" i="2" s="1"/>
  <c r="Y627" i="2"/>
  <c r="Z627" i="2"/>
  <c r="AC627" i="2" s="1"/>
  <c r="AB627" i="2"/>
  <c r="U628" i="2"/>
  <c r="V628" i="2"/>
  <c r="W628" i="2"/>
  <c r="X628" i="2"/>
  <c r="Y628" i="2"/>
  <c r="AB628" i="2" s="1"/>
  <c r="Z628" i="2"/>
  <c r="AA628" i="2"/>
  <c r="AC628" i="2"/>
  <c r="U629" i="2"/>
  <c r="V629" i="2"/>
  <c r="W629" i="2"/>
  <c r="X629" i="2"/>
  <c r="AA629" i="2" s="1"/>
  <c r="Y629" i="2"/>
  <c r="Z629" i="2"/>
  <c r="AC629" i="2" s="1"/>
  <c r="AB629" i="2"/>
  <c r="U630" i="2"/>
  <c r="V630" i="2"/>
  <c r="W630" i="2"/>
  <c r="X630" i="2"/>
  <c r="Y630" i="2"/>
  <c r="AB630" i="2" s="1"/>
  <c r="Z630" i="2"/>
  <c r="AA630" i="2"/>
  <c r="AC630" i="2"/>
  <c r="U631" i="2"/>
  <c r="V631" i="2"/>
  <c r="W631" i="2"/>
  <c r="X631" i="2"/>
  <c r="AA631" i="2" s="1"/>
  <c r="Y631" i="2"/>
  <c r="Z631" i="2"/>
  <c r="AC631" i="2" s="1"/>
  <c r="AB631" i="2"/>
  <c r="U632" i="2"/>
  <c r="V632" i="2"/>
  <c r="W632" i="2"/>
  <c r="X632" i="2"/>
  <c r="Y632" i="2"/>
  <c r="AB632" i="2" s="1"/>
  <c r="Z632" i="2"/>
  <c r="AA632" i="2"/>
  <c r="AC632" i="2"/>
  <c r="U633" i="2"/>
  <c r="V633" i="2"/>
  <c r="W633" i="2"/>
  <c r="X633" i="2"/>
  <c r="AA633" i="2" s="1"/>
  <c r="Y633" i="2"/>
  <c r="Z633" i="2"/>
  <c r="AC633" i="2" s="1"/>
  <c r="AB633" i="2"/>
  <c r="U634" i="2"/>
  <c r="V634" i="2"/>
  <c r="W634" i="2"/>
  <c r="X634" i="2"/>
  <c r="Y634" i="2"/>
  <c r="AB634" i="2" s="1"/>
  <c r="Z634" i="2"/>
  <c r="AA634" i="2"/>
  <c r="AC634" i="2"/>
  <c r="U635" i="2"/>
  <c r="V635" i="2"/>
  <c r="W635" i="2"/>
  <c r="X635" i="2"/>
  <c r="AA635" i="2" s="1"/>
  <c r="Y635" i="2"/>
  <c r="Z635" i="2"/>
  <c r="AC635" i="2" s="1"/>
  <c r="AB635" i="2"/>
  <c r="E581" i="2"/>
  <c r="F581" i="2"/>
  <c r="O581" i="2" s="1"/>
  <c r="G581" i="2"/>
  <c r="H581" i="2"/>
  <c r="I581" i="2"/>
  <c r="J581" i="2"/>
  <c r="K581" i="2"/>
  <c r="L581" i="2"/>
  <c r="M581" i="2"/>
  <c r="N581" i="2"/>
  <c r="P581" i="2"/>
  <c r="E582" i="2"/>
  <c r="F582" i="2"/>
  <c r="O582" i="2" s="1"/>
  <c r="G582" i="2"/>
  <c r="H582" i="2"/>
  <c r="I582" i="2"/>
  <c r="J582" i="2"/>
  <c r="K582" i="2"/>
  <c r="L582" i="2"/>
  <c r="M582" i="2"/>
  <c r="N582" i="2"/>
  <c r="P582" i="2"/>
  <c r="E583" i="2"/>
  <c r="F583" i="2"/>
  <c r="O583" i="2" s="1"/>
  <c r="G583" i="2"/>
  <c r="H583" i="2"/>
  <c r="I583" i="2"/>
  <c r="J583" i="2"/>
  <c r="K583" i="2"/>
  <c r="L583" i="2"/>
  <c r="M583" i="2"/>
  <c r="N583" i="2"/>
  <c r="P583" i="2"/>
  <c r="E584" i="2"/>
  <c r="F584" i="2"/>
  <c r="O584" i="2" s="1"/>
  <c r="G584" i="2"/>
  <c r="H584" i="2"/>
  <c r="I584" i="2"/>
  <c r="J584" i="2"/>
  <c r="K584" i="2"/>
  <c r="L584" i="2"/>
  <c r="M584" i="2"/>
  <c r="N584" i="2"/>
  <c r="P584" i="2"/>
  <c r="E585" i="2"/>
  <c r="F585" i="2"/>
  <c r="O585" i="2" s="1"/>
  <c r="G585" i="2"/>
  <c r="H585" i="2"/>
  <c r="I585" i="2"/>
  <c r="J585" i="2"/>
  <c r="K585" i="2"/>
  <c r="L585" i="2"/>
  <c r="M585" i="2"/>
  <c r="N585" i="2"/>
  <c r="P585" i="2"/>
  <c r="E586" i="2"/>
  <c r="F586" i="2"/>
  <c r="O586" i="2" s="1"/>
  <c r="G586" i="2"/>
  <c r="H586" i="2"/>
  <c r="I586" i="2"/>
  <c r="J586" i="2"/>
  <c r="K586" i="2"/>
  <c r="L586" i="2"/>
  <c r="M586" i="2"/>
  <c r="N586" i="2"/>
  <c r="P586" i="2"/>
  <c r="E587" i="2"/>
  <c r="F587" i="2"/>
  <c r="O587" i="2" s="1"/>
  <c r="G587" i="2"/>
  <c r="H587" i="2"/>
  <c r="I587" i="2"/>
  <c r="J587" i="2"/>
  <c r="K587" i="2"/>
  <c r="L587" i="2"/>
  <c r="M587" i="2"/>
  <c r="N587" i="2"/>
  <c r="P587" i="2"/>
  <c r="E588" i="2"/>
  <c r="F588" i="2"/>
  <c r="O588" i="2" s="1"/>
  <c r="G588" i="2"/>
  <c r="H588" i="2"/>
  <c r="I588" i="2"/>
  <c r="J588" i="2"/>
  <c r="K588" i="2"/>
  <c r="L588" i="2"/>
  <c r="M588" i="2"/>
  <c r="N588" i="2"/>
  <c r="P588" i="2"/>
  <c r="E589" i="2"/>
  <c r="F589" i="2"/>
  <c r="O589" i="2" s="1"/>
  <c r="G589" i="2"/>
  <c r="H589" i="2"/>
  <c r="I589" i="2"/>
  <c r="J589" i="2"/>
  <c r="K589" i="2"/>
  <c r="L589" i="2"/>
  <c r="M589" i="2"/>
  <c r="N589" i="2"/>
  <c r="P589" i="2"/>
  <c r="E590" i="2"/>
  <c r="F590" i="2"/>
  <c r="O590" i="2" s="1"/>
  <c r="G590" i="2"/>
  <c r="H590" i="2"/>
  <c r="I590" i="2"/>
  <c r="J590" i="2"/>
  <c r="K590" i="2"/>
  <c r="L590" i="2"/>
  <c r="M590" i="2"/>
  <c r="N590" i="2"/>
  <c r="P590" i="2"/>
  <c r="E591" i="2"/>
  <c r="F591" i="2"/>
  <c r="O591" i="2" s="1"/>
  <c r="G591" i="2"/>
  <c r="H591" i="2"/>
  <c r="I591" i="2"/>
  <c r="J591" i="2"/>
  <c r="K591" i="2"/>
  <c r="L591" i="2"/>
  <c r="M591" i="2"/>
  <c r="N591" i="2"/>
  <c r="P591" i="2"/>
  <c r="E592" i="2"/>
  <c r="F592" i="2"/>
  <c r="O592" i="2" s="1"/>
  <c r="G592" i="2"/>
  <c r="H592" i="2"/>
  <c r="I592" i="2"/>
  <c r="J592" i="2"/>
  <c r="K592" i="2"/>
  <c r="L592" i="2"/>
  <c r="M592" i="2"/>
  <c r="N592" i="2"/>
  <c r="P592" i="2"/>
  <c r="E593" i="2"/>
  <c r="F593" i="2"/>
  <c r="O593" i="2" s="1"/>
  <c r="G593" i="2"/>
  <c r="H593" i="2"/>
  <c r="I593" i="2"/>
  <c r="J593" i="2"/>
  <c r="K593" i="2"/>
  <c r="L593" i="2"/>
  <c r="M593" i="2"/>
  <c r="N593" i="2"/>
  <c r="P593" i="2"/>
  <c r="E594" i="2"/>
  <c r="F594" i="2"/>
  <c r="O594" i="2" s="1"/>
  <c r="G594" i="2"/>
  <c r="H594" i="2"/>
  <c r="I594" i="2"/>
  <c r="J594" i="2"/>
  <c r="K594" i="2"/>
  <c r="L594" i="2"/>
  <c r="M594" i="2"/>
  <c r="N594" i="2"/>
  <c r="P594" i="2"/>
  <c r="E595" i="2"/>
  <c r="F595" i="2"/>
  <c r="O595" i="2" s="1"/>
  <c r="G595" i="2"/>
  <c r="H595" i="2"/>
  <c r="I595" i="2"/>
  <c r="J595" i="2"/>
  <c r="K595" i="2"/>
  <c r="L595" i="2"/>
  <c r="M595" i="2"/>
  <c r="N595" i="2"/>
  <c r="P595" i="2"/>
  <c r="E596" i="2"/>
  <c r="F596" i="2"/>
  <c r="O596" i="2" s="1"/>
  <c r="G596" i="2"/>
  <c r="H596" i="2"/>
  <c r="I596" i="2"/>
  <c r="J596" i="2"/>
  <c r="K596" i="2"/>
  <c r="L596" i="2"/>
  <c r="M596" i="2"/>
  <c r="N596" i="2"/>
  <c r="P596" i="2"/>
  <c r="E597" i="2"/>
  <c r="F597" i="2"/>
  <c r="O597" i="2" s="1"/>
  <c r="G597" i="2"/>
  <c r="H597" i="2"/>
  <c r="I597" i="2"/>
  <c r="J597" i="2"/>
  <c r="K597" i="2"/>
  <c r="L597" i="2"/>
  <c r="M597" i="2"/>
  <c r="N597" i="2"/>
  <c r="P597" i="2"/>
  <c r="E598" i="2"/>
  <c r="F598" i="2"/>
  <c r="O598" i="2" s="1"/>
  <c r="G598" i="2"/>
  <c r="H598" i="2"/>
  <c r="I598" i="2"/>
  <c r="J598" i="2"/>
  <c r="K598" i="2"/>
  <c r="L598" i="2"/>
  <c r="M598" i="2"/>
  <c r="N598" i="2"/>
  <c r="P598" i="2"/>
  <c r="E599" i="2"/>
  <c r="F599" i="2"/>
  <c r="O599" i="2" s="1"/>
  <c r="G599" i="2"/>
  <c r="H599" i="2"/>
  <c r="I599" i="2"/>
  <c r="J599" i="2"/>
  <c r="K599" i="2"/>
  <c r="L599" i="2"/>
  <c r="M599" i="2"/>
  <c r="N599" i="2"/>
  <c r="P599" i="2"/>
  <c r="E600" i="2"/>
  <c r="F600" i="2"/>
  <c r="O600" i="2" s="1"/>
  <c r="G600" i="2"/>
  <c r="H600" i="2"/>
  <c r="I600" i="2"/>
  <c r="J600" i="2"/>
  <c r="K600" i="2"/>
  <c r="L600" i="2"/>
  <c r="M600" i="2"/>
  <c r="N600" i="2"/>
  <c r="P600" i="2"/>
  <c r="E601" i="2"/>
  <c r="F601" i="2"/>
  <c r="O601" i="2" s="1"/>
  <c r="G601" i="2"/>
  <c r="H601" i="2"/>
  <c r="I601" i="2"/>
  <c r="J601" i="2"/>
  <c r="K601" i="2"/>
  <c r="L601" i="2"/>
  <c r="M601" i="2"/>
  <c r="N601" i="2"/>
  <c r="P601" i="2"/>
  <c r="E602" i="2"/>
  <c r="F602" i="2"/>
  <c r="O602" i="2" s="1"/>
  <c r="G602" i="2"/>
  <c r="H602" i="2"/>
  <c r="I602" i="2"/>
  <c r="J602" i="2"/>
  <c r="K602" i="2"/>
  <c r="L602" i="2"/>
  <c r="M602" i="2"/>
  <c r="N602" i="2"/>
  <c r="P602" i="2"/>
  <c r="E603" i="2"/>
  <c r="F603" i="2"/>
  <c r="O603" i="2" s="1"/>
  <c r="G603" i="2"/>
  <c r="H603" i="2"/>
  <c r="I603" i="2"/>
  <c r="J603" i="2"/>
  <c r="K603" i="2"/>
  <c r="L603" i="2"/>
  <c r="M603" i="2"/>
  <c r="N603" i="2"/>
  <c r="P603" i="2"/>
  <c r="E604" i="2"/>
  <c r="F604" i="2"/>
  <c r="O604" i="2" s="1"/>
  <c r="G604" i="2"/>
  <c r="H604" i="2"/>
  <c r="I604" i="2"/>
  <c r="J604" i="2"/>
  <c r="K604" i="2"/>
  <c r="L604" i="2"/>
  <c r="M604" i="2"/>
  <c r="N604" i="2"/>
  <c r="P604" i="2"/>
  <c r="E605" i="2"/>
  <c r="F605" i="2"/>
  <c r="O605" i="2" s="1"/>
  <c r="G605" i="2"/>
  <c r="H605" i="2"/>
  <c r="I605" i="2"/>
  <c r="J605" i="2"/>
  <c r="K605" i="2"/>
  <c r="L605" i="2"/>
  <c r="M605" i="2"/>
  <c r="N605" i="2"/>
  <c r="P605" i="2"/>
  <c r="E606" i="2"/>
  <c r="F606" i="2"/>
  <c r="O606" i="2" s="1"/>
  <c r="G606" i="2"/>
  <c r="H606" i="2"/>
  <c r="I606" i="2"/>
  <c r="J606" i="2"/>
  <c r="K606" i="2"/>
  <c r="L606" i="2"/>
  <c r="M606" i="2"/>
  <c r="N606" i="2"/>
  <c r="P606" i="2"/>
  <c r="E607" i="2"/>
  <c r="F607" i="2"/>
  <c r="O607" i="2" s="1"/>
  <c r="G607" i="2"/>
  <c r="H607" i="2"/>
  <c r="I607" i="2"/>
  <c r="J607" i="2"/>
  <c r="K607" i="2"/>
  <c r="L607" i="2"/>
  <c r="M607" i="2"/>
  <c r="N607" i="2"/>
  <c r="P607" i="2"/>
  <c r="E608" i="2"/>
  <c r="F608" i="2"/>
  <c r="O608" i="2" s="1"/>
  <c r="G608" i="2"/>
  <c r="H608" i="2"/>
  <c r="I608" i="2"/>
  <c r="J608" i="2"/>
  <c r="K608" i="2"/>
  <c r="L608" i="2"/>
  <c r="M608" i="2"/>
  <c r="N608" i="2"/>
  <c r="P608" i="2"/>
  <c r="E609" i="2"/>
  <c r="F609" i="2"/>
  <c r="O609" i="2" s="1"/>
  <c r="G609" i="2"/>
  <c r="H609" i="2"/>
  <c r="I609" i="2"/>
  <c r="J609" i="2"/>
  <c r="K609" i="2"/>
  <c r="L609" i="2"/>
  <c r="M609" i="2"/>
  <c r="N609" i="2"/>
  <c r="P609" i="2"/>
  <c r="E610" i="2"/>
  <c r="F610" i="2"/>
  <c r="O610" i="2" s="1"/>
  <c r="G610" i="2"/>
  <c r="H610" i="2"/>
  <c r="I610" i="2"/>
  <c r="J610" i="2"/>
  <c r="K610" i="2"/>
  <c r="L610" i="2"/>
  <c r="M610" i="2"/>
  <c r="N610" i="2"/>
  <c r="P610" i="2"/>
  <c r="E611" i="2"/>
  <c r="F611" i="2"/>
  <c r="O611" i="2" s="1"/>
  <c r="G611" i="2"/>
  <c r="H611" i="2"/>
  <c r="I611" i="2"/>
  <c r="J611" i="2"/>
  <c r="K611" i="2"/>
  <c r="L611" i="2"/>
  <c r="M611" i="2"/>
  <c r="N611" i="2"/>
  <c r="P611" i="2"/>
  <c r="E612" i="2"/>
  <c r="F612" i="2"/>
  <c r="O612" i="2" s="1"/>
  <c r="G612" i="2"/>
  <c r="H612" i="2"/>
  <c r="I612" i="2"/>
  <c r="J612" i="2"/>
  <c r="K612" i="2"/>
  <c r="L612" i="2"/>
  <c r="M612" i="2"/>
  <c r="N612" i="2"/>
  <c r="P612" i="2"/>
  <c r="E613" i="2"/>
  <c r="F613" i="2"/>
  <c r="O613" i="2" s="1"/>
  <c r="G613" i="2"/>
  <c r="H613" i="2"/>
  <c r="I613" i="2"/>
  <c r="J613" i="2"/>
  <c r="K613" i="2"/>
  <c r="L613" i="2"/>
  <c r="M613" i="2"/>
  <c r="N613" i="2"/>
  <c r="P613" i="2"/>
  <c r="E614" i="2"/>
  <c r="F614" i="2"/>
  <c r="O614" i="2" s="1"/>
  <c r="G614" i="2"/>
  <c r="H614" i="2"/>
  <c r="I614" i="2"/>
  <c r="J614" i="2"/>
  <c r="K614" i="2"/>
  <c r="L614" i="2"/>
  <c r="M614" i="2"/>
  <c r="N614" i="2"/>
  <c r="P614" i="2"/>
  <c r="E615" i="2"/>
  <c r="F615" i="2"/>
  <c r="O615" i="2" s="1"/>
  <c r="G615" i="2"/>
  <c r="H615" i="2"/>
  <c r="I615" i="2"/>
  <c r="J615" i="2"/>
  <c r="K615" i="2"/>
  <c r="L615" i="2"/>
  <c r="M615" i="2"/>
  <c r="N615" i="2"/>
  <c r="P615" i="2"/>
  <c r="E616" i="2"/>
  <c r="F616" i="2"/>
  <c r="O616" i="2" s="1"/>
  <c r="G616" i="2"/>
  <c r="H616" i="2"/>
  <c r="I616" i="2"/>
  <c r="J616" i="2"/>
  <c r="K616" i="2"/>
  <c r="L616" i="2"/>
  <c r="M616" i="2"/>
  <c r="N616" i="2"/>
  <c r="P616" i="2"/>
  <c r="E617" i="2"/>
  <c r="F617" i="2"/>
  <c r="O617" i="2" s="1"/>
  <c r="G617" i="2"/>
  <c r="H617" i="2"/>
  <c r="I617" i="2"/>
  <c r="J617" i="2"/>
  <c r="K617" i="2"/>
  <c r="L617" i="2"/>
  <c r="M617" i="2"/>
  <c r="N617" i="2"/>
  <c r="P617" i="2"/>
  <c r="E618" i="2"/>
  <c r="F618" i="2"/>
  <c r="O618" i="2" s="1"/>
  <c r="G618" i="2"/>
  <c r="H618" i="2"/>
  <c r="I618" i="2"/>
  <c r="J618" i="2"/>
  <c r="K618" i="2"/>
  <c r="L618" i="2"/>
  <c r="M618" i="2"/>
  <c r="N618" i="2"/>
  <c r="P618" i="2"/>
  <c r="E619" i="2"/>
  <c r="F619" i="2"/>
  <c r="O619" i="2" s="1"/>
  <c r="G619" i="2"/>
  <c r="H619" i="2"/>
  <c r="I619" i="2"/>
  <c r="J619" i="2"/>
  <c r="K619" i="2"/>
  <c r="L619" i="2"/>
  <c r="M619" i="2"/>
  <c r="N619" i="2"/>
  <c r="P619" i="2"/>
  <c r="E620" i="2"/>
  <c r="F620" i="2"/>
  <c r="O620" i="2" s="1"/>
  <c r="G620" i="2"/>
  <c r="H620" i="2"/>
  <c r="I620" i="2"/>
  <c r="J620" i="2"/>
  <c r="K620" i="2"/>
  <c r="L620" i="2"/>
  <c r="M620" i="2"/>
  <c r="N620" i="2"/>
  <c r="P620" i="2"/>
  <c r="E621" i="2"/>
  <c r="F621" i="2"/>
  <c r="O621" i="2" s="1"/>
  <c r="G621" i="2"/>
  <c r="H621" i="2"/>
  <c r="I621" i="2"/>
  <c r="J621" i="2"/>
  <c r="K621" i="2"/>
  <c r="L621" i="2"/>
  <c r="M621" i="2"/>
  <c r="N621" i="2"/>
  <c r="P621" i="2"/>
  <c r="E622" i="2"/>
  <c r="F622" i="2"/>
  <c r="O622" i="2" s="1"/>
  <c r="G622" i="2"/>
  <c r="H622" i="2"/>
  <c r="I622" i="2"/>
  <c r="J622" i="2"/>
  <c r="K622" i="2"/>
  <c r="L622" i="2"/>
  <c r="M622" i="2"/>
  <c r="N622" i="2"/>
  <c r="P622" i="2"/>
  <c r="E623" i="2"/>
  <c r="F623" i="2"/>
  <c r="O623" i="2" s="1"/>
  <c r="G623" i="2"/>
  <c r="H623" i="2"/>
  <c r="I623" i="2"/>
  <c r="J623" i="2"/>
  <c r="K623" i="2"/>
  <c r="L623" i="2"/>
  <c r="M623" i="2"/>
  <c r="N623" i="2"/>
  <c r="P623" i="2"/>
  <c r="E624" i="2"/>
  <c r="F624" i="2"/>
  <c r="O624" i="2" s="1"/>
  <c r="G624" i="2"/>
  <c r="H624" i="2"/>
  <c r="I624" i="2"/>
  <c r="J624" i="2"/>
  <c r="K624" i="2"/>
  <c r="L624" i="2"/>
  <c r="M624" i="2"/>
  <c r="N624" i="2"/>
  <c r="P624" i="2"/>
  <c r="E625" i="2"/>
  <c r="F625" i="2"/>
  <c r="O625" i="2" s="1"/>
  <c r="G625" i="2"/>
  <c r="H625" i="2"/>
  <c r="I625" i="2"/>
  <c r="J625" i="2"/>
  <c r="K625" i="2"/>
  <c r="L625" i="2"/>
  <c r="M625" i="2"/>
  <c r="N625" i="2"/>
  <c r="P625" i="2"/>
  <c r="E626" i="2"/>
  <c r="F626" i="2"/>
  <c r="O626" i="2" s="1"/>
  <c r="G626" i="2"/>
  <c r="H626" i="2"/>
  <c r="I626" i="2"/>
  <c r="J626" i="2"/>
  <c r="K626" i="2"/>
  <c r="L626" i="2"/>
  <c r="M626" i="2"/>
  <c r="N626" i="2"/>
  <c r="P626" i="2"/>
  <c r="E627" i="2"/>
  <c r="F627" i="2"/>
  <c r="O627" i="2" s="1"/>
  <c r="G627" i="2"/>
  <c r="H627" i="2"/>
  <c r="I627" i="2"/>
  <c r="J627" i="2"/>
  <c r="K627" i="2"/>
  <c r="L627" i="2"/>
  <c r="M627" i="2"/>
  <c r="N627" i="2"/>
  <c r="P627" i="2"/>
  <c r="E628" i="2"/>
  <c r="F628" i="2"/>
  <c r="O628" i="2" s="1"/>
  <c r="G628" i="2"/>
  <c r="H628" i="2"/>
  <c r="I628" i="2"/>
  <c r="J628" i="2"/>
  <c r="K628" i="2"/>
  <c r="L628" i="2"/>
  <c r="M628" i="2"/>
  <c r="N628" i="2"/>
  <c r="P628" i="2"/>
  <c r="E629" i="2"/>
  <c r="F629" i="2"/>
  <c r="O629" i="2" s="1"/>
  <c r="G629" i="2"/>
  <c r="H629" i="2"/>
  <c r="I629" i="2"/>
  <c r="J629" i="2"/>
  <c r="K629" i="2"/>
  <c r="L629" i="2"/>
  <c r="M629" i="2"/>
  <c r="N629" i="2"/>
  <c r="P629" i="2"/>
  <c r="E630" i="2"/>
  <c r="F630" i="2"/>
  <c r="O630" i="2" s="1"/>
  <c r="G630" i="2"/>
  <c r="H630" i="2"/>
  <c r="I630" i="2"/>
  <c r="J630" i="2"/>
  <c r="K630" i="2"/>
  <c r="L630" i="2"/>
  <c r="M630" i="2"/>
  <c r="N630" i="2"/>
  <c r="P630" i="2"/>
  <c r="E631" i="2"/>
  <c r="F631" i="2"/>
  <c r="O631" i="2" s="1"/>
  <c r="G631" i="2"/>
  <c r="H631" i="2"/>
  <c r="I631" i="2"/>
  <c r="J631" i="2"/>
  <c r="K631" i="2"/>
  <c r="L631" i="2"/>
  <c r="M631" i="2"/>
  <c r="N631" i="2"/>
  <c r="P631" i="2"/>
  <c r="E632" i="2"/>
  <c r="F632" i="2"/>
  <c r="O632" i="2" s="1"/>
  <c r="G632" i="2"/>
  <c r="H632" i="2"/>
  <c r="I632" i="2"/>
  <c r="J632" i="2"/>
  <c r="K632" i="2"/>
  <c r="L632" i="2"/>
  <c r="M632" i="2"/>
  <c r="N632" i="2"/>
  <c r="P632" i="2"/>
  <c r="E633" i="2"/>
  <c r="F633" i="2"/>
  <c r="O633" i="2" s="1"/>
  <c r="G633" i="2"/>
  <c r="H633" i="2"/>
  <c r="I633" i="2"/>
  <c r="J633" i="2"/>
  <c r="K633" i="2"/>
  <c r="L633" i="2"/>
  <c r="M633" i="2"/>
  <c r="N633" i="2"/>
  <c r="P633" i="2"/>
  <c r="E634" i="2"/>
  <c r="F634" i="2"/>
  <c r="O634" i="2" s="1"/>
  <c r="G634" i="2"/>
  <c r="H634" i="2"/>
  <c r="I634" i="2"/>
  <c r="J634" i="2"/>
  <c r="K634" i="2"/>
  <c r="L634" i="2"/>
  <c r="M634" i="2"/>
  <c r="N634" i="2"/>
  <c r="P634" i="2"/>
  <c r="E635" i="2"/>
  <c r="F635" i="2"/>
  <c r="O635" i="2" s="1"/>
  <c r="G635" i="2"/>
  <c r="H635" i="2"/>
  <c r="I635" i="2"/>
  <c r="J635" i="2"/>
  <c r="K635" i="2"/>
  <c r="L635" i="2"/>
  <c r="M635" i="2"/>
  <c r="N635" i="2"/>
  <c r="P635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T560" i="8" l="1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C560" i="8"/>
  <c r="D560" i="8"/>
  <c r="E560" i="8"/>
  <c r="F560" i="8"/>
  <c r="G560" i="8"/>
  <c r="H560" i="8"/>
  <c r="I560" i="8"/>
  <c r="J560" i="8"/>
  <c r="K560" i="8"/>
  <c r="L560" i="8"/>
  <c r="M560" i="8"/>
  <c r="O560" i="8"/>
  <c r="P560" i="8"/>
  <c r="Q560" i="8"/>
  <c r="R560" i="8"/>
  <c r="S560" i="8"/>
  <c r="C561" i="8"/>
  <c r="D561" i="8"/>
  <c r="E561" i="8"/>
  <c r="F561" i="8"/>
  <c r="G561" i="8"/>
  <c r="H561" i="8"/>
  <c r="I561" i="8"/>
  <c r="J561" i="8"/>
  <c r="K561" i="8"/>
  <c r="L561" i="8"/>
  <c r="M561" i="8"/>
  <c r="O561" i="8"/>
  <c r="P561" i="8"/>
  <c r="Q561" i="8"/>
  <c r="R561" i="8"/>
  <c r="S561" i="8"/>
  <c r="C562" i="8"/>
  <c r="D562" i="8"/>
  <c r="E562" i="8"/>
  <c r="F562" i="8"/>
  <c r="G562" i="8"/>
  <c r="H562" i="8"/>
  <c r="I562" i="8"/>
  <c r="J562" i="8"/>
  <c r="K562" i="8"/>
  <c r="L562" i="8"/>
  <c r="M562" i="8"/>
  <c r="O562" i="8"/>
  <c r="S562" i="8" s="1"/>
  <c r="P562" i="8"/>
  <c r="Q562" i="8"/>
  <c r="R562" i="8"/>
  <c r="C563" i="8"/>
  <c r="D563" i="8"/>
  <c r="E563" i="8"/>
  <c r="F563" i="8"/>
  <c r="G563" i="8"/>
  <c r="H563" i="8"/>
  <c r="I563" i="8"/>
  <c r="J563" i="8"/>
  <c r="K563" i="8"/>
  <c r="L563" i="8"/>
  <c r="M563" i="8"/>
  <c r="O563" i="8"/>
  <c r="S563" i="8" s="1"/>
  <c r="P563" i="8"/>
  <c r="Q563" i="8"/>
  <c r="R563" i="8"/>
  <c r="C564" i="8"/>
  <c r="D564" i="8"/>
  <c r="E564" i="8"/>
  <c r="F564" i="8"/>
  <c r="G564" i="8"/>
  <c r="H564" i="8"/>
  <c r="I564" i="8"/>
  <c r="J564" i="8"/>
  <c r="K564" i="8"/>
  <c r="L564" i="8"/>
  <c r="M564" i="8"/>
  <c r="O564" i="8"/>
  <c r="S564" i="8" s="1"/>
  <c r="P564" i="8"/>
  <c r="Q564" i="8"/>
  <c r="R564" i="8"/>
  <c r="C565" i="8"/>
  <c r="D565" i="8"/>
  <c r="E565" i="8"/>
  <c r="F565" i="8"/>
  <c r="G565" i="8"/>
  <c r="H565" i="8"/>
  <c r="I565" i="8"/>
  <c r="J565" i="8"/>
  <c r="K565" i="8"/>
  <c r="L565" i="8"/>
  <c r="M565" i="8"/>
  <c r="O565" i="8"/>
  <c r="S565" i="8" s="1"/>
  <c r="P565" i="8"/>
  <c r="Q565" i="8"/>
  <c r="R565" i="8"/>
  <c r="C566" i="8"/>
  <c r="D566" i="8"/>
  <c r="E566" i="8"/>
  <c r="F566" i="8"/>
  <c r="G566" i="8"/>
  <c r="H566" i="8"/>
  <c r="I566" i="8"/>
  <c r="J566" i="8"/>
  <c r="K566" i="8"/>
  <c r="L566" i="8"/>
  <c r="M566" i="8"/>
  <c r="O566" i="8"/>
  <c r="P566" i="8"/>
  <c r="Q566" i="8"/>
  <c r="R566" i="8"/>
  <c r="S566" i="8"/>
  <c r="C567" i="8"/>
  <c r="D567" i="8"/>
  <c r="E567" i="8"/>
  <c r="F567" i="8"/>
  <c r="G567" i="8"/>
  <c r="H567" i="8"/>
  <c r="I567" i="8"/>
  <c r="J567" i="8"/>
  <c r="K567" i="8"/>
  <c r="L567" i="8"/>
  <c r="M567" i="8"/>
  <c r="O567" i="8"/>
  <c r="P567" i="8"/>
  <c r="Q567" i="8"/>
  <c r="R567" i="8"/>
  <c r="S567" i="8"/>
  <c r="C568" i="8"/>
  <c r="D568" i="8"/>
  <c r="E568" i="8"/>
  <c r="F568" i="8"/>
  <c r="G568" i="8"/>
  <c r="H568" i="8"/>
  <c r="I568" i="8"/>
  <c r="J568" i="8"/>
  <c r="K568" i="8"/>
  <c r="L568" i="8"/>
  <c r="M568" i="8"/>
  <c r="O568" i="8"/>
  <c r="S568" i="8" s="1"/>
  <c r="P568" i="8"/>
  <c r="Q568" i="8"/>
  <c r="R568" i="8"/>
  <c r="C569" i="8"/>
  <c r="D569" i="8"/>
  <c r="E569" i="8"/>
  <c r="F569" i="8"/>
  <c r="G569" i="8"/>
  <c r="H569" i="8"/>
  <c r="I569" i="8"/>
  <c r="J569" i="8"/>
  <c r="K569" i="8"/>
  <c r="L569" i="8"/>
  <c r="M569" i="8"/>
  <c r="O569" i="8"/>
  <c r="S569" i="8" s="1"/>
  <c r="P569" i="8"/>
  <c r="Q569" i="8"/>
  <c r="R569" i="8"/>
  <c r="C570" i="8"/>
  <c r="D570" i="8"/>
  <c r="E570" i="8"/>
  <c r="F570" i="8"/>
  <c r="G570" i="8"/>
  <c r="H570" i="8"/>
  <c r="I570" i="8"/>
  <c r="J570" i="8"/>
  <c r="K570" i="8"/>
  <c r="L570" i="8"/>
  <c r="M570" i="8"/>
  <c r="O570" i="8"/>
  <c r="S570" i="8" s="1"/>
  <c r="P570" i="8"/>
  <c r="Q570" i="8"/>
  <c r="R570" i="8"/>
  <c r="C571" i="8"/>
  <c r="D571" i="8"/>
  <c r="E571" i="8"/>
  <c r="F571" i="8"/>
  <c r="G571" i="8"/>
  <c r="H571" i="8"/>
  <c r="I571" i="8"/>
  <c r="J571" i="8"/>
  <c r="K571" i="8"/>
  <c r="L571" i="8"/>
  <c r="M571" i="8"/>
  <c r="O571" i="8"/>
  <c r="P571" i="8"/>
  <c r="Q571" i="8"/>
  <c r="R571" i="8"/>
  <c r="S571" i="8"/>
  <c r="C572" i="8"/>
  <c r="D572" i="8"/>
  <c r="E572" i="8"/>
  <c r="F572" i="8"/>
  <c r="G572" i="8"/>
  <c r="H572" i="8"/>
  <c r="I572" i="8"/>
  <c r="J572" i="8"/>
  <c r="K572" i="8"/>
  <c r="L572" i="8"/>
  <c r="M572" i="8"/>
  <c r="O572" i="8"/>
  <c r="S572" i="8" s="1"/>
  <c r="P572" i="8"/>
  <c r="Q572" i="8"/>
  <c r="R572" i="8"/>
  <c r="C573" i="8"/>
  <c r="D573" i="8"/>
  <c r="E573" i="8"/>
  <c r="F573" i="8"/>
  <c r="G573" i="8"/>
  <c r="H573" i="8"/>
  <c r="I573" i="8"/>
  <c r="J573" i="8"/>
  <c r="K573" i="8"/>
  <c r="L573" i="8"/>
  <c r="M573" i="8"/>
  <c r="O573" i="8"/>
  <c r="S573" i="8" s="1"/>
  <c r="P573" i="8"/>
  <c r="Q573" i="8"/>
  <c r="R573" i="8"/>
  <c r="C574" i="8"/>
  <c r="D574" i="8"/>
  <c r="E574" i="8"/>
  <c r="F574" i="8"/>
  <c r="G574" i="8"/>
  <c r="H574" i="8"/>
  <c r="I574" i="8"/>
  <c r="J574" i="8"/>
  <c r="K574" i="8"/>
  <c r="L574" i="8"/>
  <c r="M574" i="8"/>
  <c r="O574" i="8"/>
  <c r="P574" i="8"/>
  <c r="Q574" i="8"/>
  <c r="R574" i="8"/>
  <c r="S574" i="8"/>
  <c r="C575" i="8"/>
  <c r="D575" i="8"/>
  <c r="E575" i="8"/>
  <c r="F575" i="8"/>
  <c r="G575" i="8"/>
  <c r="H575" i="8"/>
  <c r="I575" i="8"/>
  <c r="J575" i="8"/>
  <c r="K575" i="8"/>
  <c r="L575" i="8"/>
  <c r="M575" i="8"/>
  <c r="O575" i="8"/>
  <c r="S575" i="8" s="1"/>
  <c r="P575" i="8"/>
  <c r="Q575" i="8"/>
  <c r="R575" i="8"/>
  <c r="C576" i="8"/>
  <c r="D576" i="8"/>
  <c r="E576" i="8"/>
  <c r="F576" i="8"/>
  <c r="G576" i="8"/>
  <c r="H576" i="8"/>
  <c r="I576" i="8"/>
  <c r="J576" i="8"/>
  <c r="K576" i="8"/>
  <c r="L576" i="8"/>
  <c r="M576" i="8"/>
  <c r="O576" i="8"/>
  <c r="P576" i="8"/>
  <c r="Q576" i="8"/>
  <c r="R576" i="8"/>
  <c r="S576" i="8"/>
  <c r="C577" i="8"/>
  <c r="D577" i="8"/>
  <c r="E577" i="8"/>
  <c r="F577" i="8"/>
  <c r="G577" i="8"/>
  <c r="H577" i="8"/>
  <c r="I577" i="8"/>
  <c r="J577" i="8"/>
  <c r="K577" i="8"/>
  <c r="L577" i="8"/>
  <c r="M577" i="8"/>
  <c r="O577" i="8"/>
  <c r="P577" i="8"/>
  <c r="Q577" i="8"/>
  <c r="R577" i="8"/>
  <c r="S577" i="8"/>
  <c r="C578" i="8"/>
  <c r="D578" i="8"/>
  <c r="E578" i="8"/>
  <c r="F578" i="8"/>
  <c r="G578" i="8"/>
  <c r="H578" i="8"/>
  <c r="I578" i="8"/>
  <c r="J578" i="8"/>
  <c r="K578" i="8"/>
  <c r="L578" i="8"/>
  <c r="M578" i="8"/>
  <c r="O578" i="8"/>
  <c r="S578" i="8" s="1"/>
  <c r="P578" i="8"/>
  <c r="Q578" i="8"/>
  <c r="R578" i="8"/>
  <c r="C579" i="8"/>
  <c r="D579" i="8"/>
  <c r="E579" i="8"/>
  <c r="F579" i="8"/>
  <c r="G579" i="8"/>
  <c r="H579" i="8"/>
  <c r="I579" i="8"/>
  <c r="J579" i="8"/>
  <c r="K579" i="8"/>
  <c r="L579" i="8"/>
  <c r="M579" i="8"/>
  <c r="O579" i="8"/>
  <c r="P579" i="8"/>
  <c r="Q579" i="8"/>
  <c r="R579" i="8"/>
  <c r="S579" i="8"/>
  <c r="C580" i="8"/>
  <c r="D580" i="8"/>
  <c r="E580" i="8"/>
  <c r="F580" i="8"/>
  <c r="G580" i="8"/>
  <c r="H580" i="8"/>
  <c r="I580" i="8"/>
  <c r="J580" i="8"/>
  <c r="K580" i="8"/>
  <c r="L580" i="8"/>
  <c r="M580" i="8"/>
  <c r="O580" i="8"/>
  <c r="P580" i="8"/>
  <c r="Q580" i="8"/>
  <c r="R580" i="8"/>
  <c r="S580" i="8"/>
  <c r="U560" i="2"/>
  <c r="V560" i="2"/>
  <c r="W560" i="2"/>
  <c r="AC560" i="2" s="1"/>
  <c r="X560" i="2"/>
  <c r="AA560" i="2" s="1"/>
  <c r="Y560" i="2"/>
  <c r="Z560" i="2"/>
  <c r="AB560" i="2"/>
  <c r="U561" i="2"/>
  <c r="V561" i="2"/>
  <c r="AB561" i="2" s="1"/>
  <c r="W561" i="2"/>
  <c r="AC561" i="2" s="1"/>
  <c r="X561" i="2"/>
  <c r="Y561" i="2"/>
  <c r="Z561" i="2"/>
  <c r="AA561" i="2"/>
  <c r="U562" i="2"/>
  <c r="AA562" i="2" s="1"/>
  <c r="V562" i="2"/>
  <c r="AB562" i="2" s="1"/>
  <c r="W562" i="2"/>
  <c r="X562" i="2"/>
  <c r="Y562" i="2"/>
  <c r="Z562" i="2"/>
  <c r="AC562" i="2" s="1"/>
  <c r="U563" i="2"/>
  <c r="AA563" i="2" s="1"/>
  <c r="V563" i="2"/>
  <c r="W563" i="2"/>
  <c r="X563" i="2"/>
  <c r="Y563" i="2"/>
  <c r="AB563" i="2" s="1"/>
  <c r="Z563" i="2"/>
  <c r="AC563" i="2"/>
  <c r="U564" i="2"/>
  <c r="V564" i="2"/>
  <c r="W564" i="2"/>
  <c r="AC564" i="2" s="1"/>
  <c r="X564" i="2"/>
  <c r="AA564" i="2" s="1"/>
  <c r="Y564" i="2"/>
  <c r="Z564" i="2"/>
  <c r="AB564" i="2"/>
  <c r="U565" i="2"/>
  <c r="V565" i="2"/>
  <c r="AB565" i="2" s="1"/>
  <c r="W565" i="2"/>
  <c r="AC565" i="2" s="1"/>
  <c r="X565" i="2"/>
  <c r="Y565" i="2"/>
  <c r="Z565" i="2"/>
  <c r="AA565" i="2"/>
  <c r="U566" i="2"/>
  <c r="AA566" i="2" s="1"/>
  <c r="V566" i="2"/>
  <c r="AB566" i="2" s="1"/>
  <c r="W566" i="2"/>
  <c r="X566" i="2"/>
  <c r="Y566" i="2"/>
  <c r="Z566" i="2"/>
  <c r="AC566" i="2" s="1"/>
  <c r="U567" i="2"/>
  <c r="AA567" i="2" s="1"/>
  <c r="V567" i="2"/>
  <c r="W567" i="2"/>
  <c r="X567" i="2"/>
  <c r="Y567" i="2"/>
  <c r="AB567" i="2" s="1"/>
  <c r="Z567" i="2"/>
  <c r="AC567" i="2"/>
  <c r="U568" i="2"/>
  <c r="V568" i="2"/>
  <c r="W568" i="2"/>
  <c r="AC568" i="2" s="1"/>
  <c r="X568" i="2"/>
  <c r="AA568" i="2" s="1"/>
  <c r="Y568" i="2"/>
  <c r="Z568" i="2"/>
  <c r="AB568" i="2"/>
  <c r="U569" i="2"/>
  <c r="V569" i="2"/>
  <c r="AB569" i="2" s="1"/>
  <c r="W569" i="2"/>
  <c r="AC569" i="2" s="1"/>
  <c r="X569" i="2"/>
  <c r="Y569" i="2"/>
  <c r="Z569" i="2"/>
  <c r="AA569" i="2"/>
  <c r="U570" i="2"/>
  <c r="AA570" i="2" s="1"/>
  <c r="V570" i="2"/>
  <c r="AB570" i="2" s="1"/>
  <c r="W570" i="2"/>
  <c r="X570" i="2"/>
  <c r="Y570" i="2"/>
  <c r="Z570" i="2"/>
  <c r="AC570" i="2" s="1"/>
  <c r="U571" i="2"/>
  <c r="AA571" i="2" s="1"/>
  <c r="V571" i="2"/>
  <c r="W571" i="2"/>
  <c r="X571" i="2"/>
  <c r="Y571" i="2"/>
  <c r="AB571" i="2" s="1"/>
  <c r="Z571" i="2"/>
  <c r="AC571" i="2"/>
  <c r="U572" i="2"/>
  <c r="V572" i="2"/>
  <c r="W572" i="2"/>
  <c r="AC572" i="2" s="1"/>
  <c r="X572" i="2"/>
  <c r="AA572" i="2" s="1"/>
  <c r="Y572" i="2"/>
  <c r="Z572" i="2"/>
  <c r="AB572" i="2"/>
  <c r="U573" i="2"/>
  <c r="V573" i="2"/>
  <c r="AB573" i="2" s="1"/>
  <c r="W573" i="2"/>
  <c r="AC573" i="2" s="1"/>
  <c r="X573" i="2"/>
  <c r="Y573" i="2"/>
  <c r="Z573" i="2"/>
  <c r="AA573" i="2"/>
  <c r="U574" i="2"/>
  <c r="AA574" i="2" s="1"/>
  <c r="V574" i="2"/>
  <c r="AB574" i="2" s="1"/>
  <c r="W574" i="2"/>
  <c r="X574" i="2"/>
  <c r="Y574" i="2"/>
  <c r="Z574" i="2"/>
  <c r="AC574" i="2" s="1"/>
  <c r="U575" i="2"/>
  <c r="AA575" i="2" s="1"/>
  <c r="V575" i="2"/>
  <c r="W575" i="2"/>
  <c r="X575" i="2"/>
  <c r="Y575" i="2"/>
  <c r="AB575" i="2" s="1"/>
  <c r="Z575" i="2"/>
  <c r="AC575" i="2"/>
  <c r="U576" i="2"/>
  <c r="V576" i="2"/>
  <c r="W576" i="2"/>
  <c r="AC576" i="2" s="1"/>
  <c r="X576" i="2"/>
  <c r="AA576" i="2" s="1"/>
  <c r="Y576" i="2"/>
  <c r="Z576" i="2"/>
  <c r="AB576" i="2"/>
  <c r="U577" i="2"/>
  <c r="V577" i="2"/>
  <c r="AB577" i="2" s="1"/>
  <c r="W577" i="2"/>
  <c r="AC577" i="2" s="1"/>
  <c r="X577" i="2"/>
  <c r="Y577" i="2"/>
  <c r="Z577" i="2"/>
  <c r="AA577" i="2"/>
  <c r="U578" i="2"/>
  <c r="AA578" i="2" s="1"/>
  <c r="V578" i="2"/>
  <c r="AB578" i="2" s="1"/>
  <c r="W578" i="2"/>
  <c r="X578" i="2"/>
  <c r="Y578" i="2"/>
  <c r="Z578" i="2"/>
  <c r="AC578" i="2" s="1"/>
  <c r="U579" i="2"/>
  <c r="AA579" i="2" s="1"/>
  <c r="V579" i="2"/>
  <c r="W579" i="2"/>
  <c r="X579" i="2"/>
  <c r="Y579" i="2"/>
  <c r="AB579" i="2" s="1"/>
  <c r="Z579" i="2"/>
  <c r="AC579" i="2"/>
  <c r="U580" i="2"/>
  <c r="V580" i="2"/>
  <c r="W580" i="2"/>
  <c r="AC580" i="2" s="1"/>
  <c r="X580" i="2"/>
  <c r="AA580" i="2" s="1"/>
  <c r="Y580" i="2"/>
  <c r="Z580" i="2"/>
  <c r="AB58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E563" i="2"/>
  <c r="N563" i="2" s="1"/>
  <c r="F563" i="2"/>
  <c r="G563" i="2"/>
  <c r="H563" i="2"/>
  <c r="I563" i="2"/>
  <c r="J563" i="2"/>
  <c r="K563" i="2"/>
  <c r="L563" i="2"/>
  <c r="M563" i="2"/>
  <c r="O563" i="2"/>
  <c r="P563" i="2"/>
  <c r="E564" i="2"/>
  <c r="N564" i="2" s="1"/>
  <c r="F564" i="2"/>
  <c r="G564" i="2"/>
  <c r="H564" i="2"/>
  <c r="I564" i="2"/>
  <c r="J564" i="2"/>
  <c r="K564" i="2"/>
  <c r="L564" i="2"/>
  <c r="M564" i="2"/>
  <c r="O564" i="2"/>
  <c r="P564" i="2"/>
  <c r="E565" i="2"/>
  <c r="N565" i="2" s="1"/>
  <c r="F565" i="2"/>
  <c r="G565" i="2"/>
  <c r="H565" i="2"/>
  <c r="I565" i="2"/>
  <c r="J565" i="2"/>
  <c r="K565" i="2"/>
  <c r="L565" i="2"/>
  <c r="M565" i="2"/>
  <c r="O565" i="2"/>
  <c r="P565" i="2"/>
  <c r="E566" i="2"/>
  <c r="N566" i="2" s="1"/>
  <c r="F566" i="2"/>
  <c r="G566" i="2"/>
  <c r="H566" i="2"/>
  <c r="I566" i="2"/>
  <c r="J566" i="2"/>
  <c r="K566" i="2"/>
  <c r="L566" i="2"/>
  <c r="M566" i="2"/>
  <c r="O566" i="2"/>
  <c r="P566" i="2"/>
  <c r="E567" i="2"/>
  <c r="N567" i="2" s="1"/>
  <c r="F567" i="2"/>
  <c r="G567" i="2"/>
  <c r="H567" i="2"/>
  <c r="I567" i="2"/>
  <c r="J567" i="2"/>
  <c r="K567" i="2"/>
  <c r="L567" i="2"/>
  <c r="M567" i="2"/>
  <c r="O567" i="2"/>
  <c r="P567" i="2"/>
  <c r="E568" i="2"/>
  <c r="N568" i="2" s="1"/>
  <c r="F568" i="2"/>
  <c r="G568" i="2"/>
  <c r="H568" i="2"/>
  <c r="I568" i="2"/>
  <c r="J568" i="2"/>
  <c r="K568" i="2"/>
  <c r="L568" i="2"/>
  <c r="M568" i="2"/>
  <c r="O568" i="2"/>
  <c r="P568" i="2"/>
  <c r="E569" i="2"/>
  <c r="N569" i="2" s="1"/>
  <c r="F569" i="2"/>
  <c r="G569" i="2"/>
  <c r="H569" i="2"/>
  <c r="I569" i="2"/>
  <c r="J569" i="2"/>
  <c r="K569" i="2"/>
  <c r="L569" i="2"/>
  <c r="M569" i="2"/>
  <c r="O569" i="2"/>
  <c r="P569" i="2"/>
  <c r="E570" i="2"/>
  <c r="N570" i="2" s="1"/>
  <c r="F570" i="2"/>
  <c r="G570" i="2"/>
  <c r="H570" i="2"/>
  <c r="I570" i="2"/>
  <c r="J570" i="2"/>
  <c r="K570" i="2"/>
  <c r="L570" i="2"/>
  <c r="M570" i="2"/>
  <c r="O570" i="2"/>
  <c r="P570" i="2"/>
  <c r="E571" i="2"/>
  <c r="N571" i="2" s="1"/>
  <c r="F571" i="2"/>
  <c r="G571" i="2"/>
  <c r="H571" i="2"/>
  <c r="I571" i="2"/>
  <c r="J571" i="2"/>
  <c r="K571" i="2"/>
  <c r="L571" i="2"/>
  <c r="M571" i="2"/>
  <c r="O571" i="2"/>
  <c r="P571" i="2"/>
  <c r="E572" i="2"/>
  <c r="N572" i="2" s="1"/>
  <c r="F572" i="2"/>
  <c r="G572" i="2"/>
  <c r="H572" i="2"/>
  <c r="I572" i="2"/>
  <c r="J572" i="2"/>
  <c r="K572" i="2"/>
  <c r="L572" i="2"/>
  <c r="M572" i="2"/>
  <c r="O572" i="2"/>
  <c r="P572" i="2"/>
  <c r="E573" i="2"/>
  <c r="N573" i="2" s="1"/>
  <c r="F573" i="2"/>
  <c r="G573" i="2"/>
  <c r="H573" i="2"/>
  <c r="I573" i="2"/>
  <c r="J573" i="2"/>
  <c r="K573" i="2"/>
  <c r="L573" i="2"/>
  <c r="M573" i="2"/>
  <c r="O573" i="2"/>
  <c r="P573" i="2"/>
  <c r="E574" i="2"/>
  <c r="N574" i="2" s="1"/>
  <c r="F574" i="2"/>
  <c r="G574" i="2"/>
  <c r="H574" i="2"/>
  <c r="I574" i="2"/>
  <c r="J574" i="2"/>
  <c r="K574" i="2"/>
  <c r="L574" i="2"/>
  <c r="M574" i="2"/>
  <c r="O574" i="2"/>
  <c r="P574" i="2"/>
  <c r="E575" i="2"/>
  <c r="N575" i="2" s="1"/>
  <c r="F575" i="2"/>
  <c r="G575" i="2"/>
  <c r="H575" i="2"/>
  <c r="I575" i="2"/>
  <c r="J575" i="2"/>
  <c r="K575" i="2"/>
  <c r="L575" i="2"/>
  <c r="M575" i="2"/>
  <c r="O575" i="2"/>
  <c r="P575" i="2"/>
  <c r="E576" i="2"/>
  <c r="N576" i="2" s="1"/>
  <c r="F576" i="2"/>
  <c r="G576" i="2"/>
  <c r="H576" i="2"/>
  <c r="I576" i="2"/>
  <c r="J576" i="2"/>
  <c r="K576" i="2"/>
  <c r="L576" i="2"/>
  <c r="M576" i="2"/>
  <c r="O576" i="2"/>
  <c r="P576" i="2"/>
  <c r="E577" i="2"/>
  <c r="N577" i="2" s="1"/>
  <c r="F577" i="2"/>
  <c r="G577" i="2"/>
  <c r="H577" i="2"/>
  <c r="I577" i="2"/>
  <c r="J577" i="2"/>
  <c r="K577" i="2"/>
  <c r="L577" i="2"/>
  <c r="M577" i="2"/>
  <c r="O577" i="2"/>
  <c r="P577" i="2"/>
  <c r="E578" i="2"/>
  <c r="N578" i="2" s="1"/>
  <c r="F578" i="2"/>
  <c r="G578" i="2"/>
  <c r="H578" i="2"/>
  <c r="I578" i="2"/>
  <c r="J578" i="2"/>
  <c r="K578" i="2"/>
  <c r="L578" i="2"/>
  <c r="M578" i="2"/>
  <c r="O578" i="2"/>
  <c r="P578" i="2"/>
  <c r="E579" i="2"/>
  <c r="N579" i="2" s="1"/>
  <c r="F579" i="2"/>
  <c r="G579" i="2"/>
  <c r="H579" i="2"/>
  <c r="I579" i="2"/>
  <c r="J579" i="2"/>
  <c r="K579" i="2"/>
  <c r="L579" i="2"/>
  <c r="M579" i="2"/>
  <c r="O579" i="2"/>
  <c r="P579" i="2"/>
  <c r="E580" i="2"/>
  <c r="N580" i="2" s="1"/>
  <c r="F580" i="2"/>
  <c r="G580" i="2"/>
  <c r="H580" i="2"/>
  <c r="I580" i="2"/>
  <c r="J580" i="2"/>
  <c r="K580" i="2"/>
  <c r="L580" i="2"/>
  <c r="M580" i="2"/>
  <c r="O580" i="2"/>
  <c r="P580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T370" i="8" l="1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S442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S443" i="8" s="1"/>
  <c r="R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S444" i="8" s="1"/>
  <c r="R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S446" i="8" s="1"/>
  <c r="R446" i="8"/>
  <c r="D447" i="8"/>
  <c r="E447" i="8"/>
  <c r="F447" i="8"/>
  <c r="G447" i="8"/>
  <c r="H447" i="8"/>
  <c r="I447" i="8"/>
  <c r="J447" i="8"/>
  <c r="K447" i="8"/>
  <c r="L447" i="8"/>
  <c r="M447" i="8"/>
  <c r="O447" i="8"/>
  <c r="P447" i="8"/>
  <c r="Q447" i="8"/>
  <c r="S447" i="8" s="1"/>
  <c r="R447" i="8"/>
  <c r="D448" i="8"/>
  <c r="E448" i="8"/>
  <c r="F448" i="8"/>
  <c r="G448" i="8"/>
  <c r="H448" i="8"/>
  <c r="I448" i="8"/>
  <c r="J448" i="8"/>
  <c r="K448" i="8"/>
  <c r="L448" i="8"/>
  <c r="M448" i="8"/>
  <c r="O448" i="8"/>
  <c r="P448" i="8"/>
  <c r="Q448" i="8"/>
  <c r="R448" i="8"/>
  <c r="S448" i="8"/>
  <c r="D449" i="8"/>
  <c r="E449" i="8"/>
  <c r="F449" i="8"/>
  <c r="G449" i="8"/>
  <c r="H449" i="8"/>
  <c r="I449" i="8"/>
  <c r="J449" i="8"/>
  <c r="K449" i="8"/>
  <c r="L449" i="8"/>
  <c r="M449" i="8"/>
  <c r="O449" i="8"/>
  <c r="P449" i="8"/>
  <c r="Q449" i="8"/>
  <c r="R449" i="8"/>
  <c r="S449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S451" i="8" s="1"/>
  <c r="R451" i="8"/>
  <c r="D452" i="8"/>
  <c r="E452" i="8"/>
  <c r="F452" i="8"/>
  <c r="G452" i="8"/>
  <c r="H452" i="8"/>
  <c r="I452" i="8"/>
  <c r="J452" i="8"/>
  <c r="K452" i="8"/>
  <c r="L452" i="8"/>
  <c r="M452" i="8"/>
  <c r="O452" i="8"/>
  <c r="P452" i="8"/>
  <c r="Q452" i="8"/>
  <c r="S452" i="8" s="1"/>
  <c r="R452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Q453" i="8"/>
  <c r="R453" i="8"/>
  <c r="S453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R454" i="8"/>
  <c r="S454" i="8"/>
  <c r="D455" i="8"/>
  <c r="E455" i="8"/>
  <c r="F455" i="8"/>
  <c r="G455" i="8"/>
  <c r="H455" i="8"/>
  <c r="I455" i="8"/>
  <c r="J455" i="8"/>
  <c r="K455" i="8"/>
  <c r="L455" i="8"/>
  <c r="M455" i="8"/>
  <c r="O455" i="8"/>
  <c r="P455" i="8"/>
  <c r="Q455" i="8"/>
  <c r="S455" i="8" s="1"/>
  <c r="R455" i="8"/>
  <c r="D456" i="8"/>
  <c r="E456" i="8"/>
  <c r="F456" i="8"/>
  <c r="G456" i="8"/>
  <c r="H456" i="8"/>
  <c r="I456" i="8"/>
  <c r="J456" i="8"/>
  <c r="K456" i="8"/>
  <c r="L456" i="8"/>
  <c r="M456" i="8"/>
  <c r="O456" i="8"/>
  <c r="P456" i="8"/>
  <c r="Q456" i="8"/>
  <c r="S456" i="8" s="1"/>
  <c r="R456" i="8"/>
  <c r="D457" i="8"/>
  <c r="E457" i="8"/>
  <c r="F457" i="8"/>
  <c r="G457" i="8"/>
  <c r="H457" i="8"/>
  <c r="I457" i="8"/>
  <c r="J457" i="8"/>
  <c r="K457" i="8"/>
  <c r="L457" i="8"/>
  <c r="M457" i="8"/>
  <c r="O457" i="8"/>
  <c r="S457" i="8" s="1"/>
  <c r="P457" i="8"/>
  <c r="Q457" i="8"/>
  <c r="R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Q459" i="8"/>
  <c r="S459" i="8" s="1"/>
  <c r="R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Q460" i="8"/>
  <c r="R460" i="8"/>
  <c r="S460" i="8"/>
  <c r="D461" i="8"/>
  <c r="E461" i="8"/>
  <c r="F461" i="8"/>
  <c r="G461" i="8"/>
  <c r="H461" i="8"/>
  <c r="I461" i="8"/>
  <c r="J461" i="8"/>
  <c r="K461" i="8"/>
  <c r="L461" i="8"/>
  <c r="M461" i="8"/>
  <c r="O461" i="8"/>
  <c r="S461" i="8" s="1"/>
  <c r="P461" i="8"/>
  <c r="Q461" i="8"/>
  <c r="R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Q462" i="8"/>
  <c r="S462" i="8" s="1"/>
  <c r="R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Q463" i="8"/>
  <c r="S463" i="8" s="1"/>
  <c r="R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Q464" i="8"/>
  <c r="R464" i="8"/>
  <c r="S464" i="8"/>
  <c r="D465" i="8"/>
  <c r="E465" i="8"/>
  <c r="F465" i="8"/>
  <c r="G465" i="8"/>
  <c r="H465" i="8"/>
  <c r="I465" i="8"/>
  <c r="J465" i="8"/>
  <c r="K465" i="8"/>
  <c r="L465" i="8"/>
  <c r="M465" i="8"/>
  <c r="O465" i="8"/>
  <c r="S465" i="8" s="1"/>
  <c r="P465" i="8"/>
  <c r="Q465" i="8"/>
  <c r="R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S466" i="8" s="1"/>
  <c r="R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S467" i="8" s="1"/>
  <c r="R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S468" i="8" s="1"/>
  <c r="R468" i="8"/>
  <c r="D469" i="8"/>
  <c r="E469" i="8"/>
  <c r="F469" i="8"/>
  <c r="G469" i="8"/>
  <c r="H469" i="8"/>
  <c r="I469" i="8"/>
  <c r="J469" i="8"/>
  <c r="K469" i="8"/>
  <c r="L469" i="8"/>
  <c r="M469" i="8"/>
  <c r="O469" i="8"/>
  <c r="S469" i="8" s="1"/>
  <c r="P469" i="8"/>
  <c r="Q469" i="8"/>
  <c r="R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Q470" i="8"/>
  <c r="S470" i="8" s="1"/>
  <c r="R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S471" i="8" s="1"/>
  <c r="R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S472" i="8" s="1"/>
  <c r="R472" i="8"/>
  <c r="D473" i="8"/>
  <c r="E473" i="8"/>
  <c r="F473" i="8"/>
  <c r="G473" i="8"/>
  <c r="H473" i="8"/>
  <c r="I473" i="8"/>
  <c r="J473" i="8"/>
  <c r="K473" i="8"/>
  <c r="L473" i="8"/>
  <c r="M473" i="8"/>
  <c r="O473" i="8"/>
  <c r="S473" i="8" s="1"/>
  <c r="P473" i="8"/>
  <c r="Q473" i="8"/>
  <c r="R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S474" i="8" s="1"/>
  <c r="R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Q475" i="8"/>
  <c r="S475" i="8" s="1"/>
  <c r="R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D477" i="8"/>
  <c r="E477" i="8"/>
  <c r="F477" i="8"/>
  <c r="G477" i="8"/>
  <c r="H477" i="8"/>
  <c r="I477" i="8"/>
  <c r="J477" i="8"/>
  <c r="K477" i="8"/>
  <c r="L477" i="8"/>
  <c r="M477" i="8"/>
  <c r="O477" i="8"/>
  <c r="S477" i="8" s="1"/>
  <c r="P477" i="8"/>
  <c r="Q477" i="8"/>
  <c r="R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Q478" i="8"/>
  <c r="S478" i="8" s="1"/>
  <c r="R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S479" i="8" s="1"/>
  <c r="R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Q482" i="8"/>
  <c r="S482" i="8" s="1"/>
  <c r="R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Q483" i="8"/>
  <c r="S483" i="8" s="1"/>
  <c r="R483" i="8"/>
  <c r="D484" i="8"/>
  <c r="E484" i="8"/>
  <c r="M484" i="8" s="1"/>
  <c r="F484" i="8"/>
  <c r="G484" i="8"/>
  <c r="H484" i="8"/>
  <c r="I484" i="8"/>
  <c r="J484" i="8"/>
  <c r="K484" i="8"/>
  <c r="L484" i="8"/>
  <c r="O484" i="8"/>
  <c r="P484" i="8"/>
  <c r="Q484" i="8"/>
  <c r="R484" i="8"/>
  <c r="S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Q485" i="8"/>
  <c r="R485" i="8"/>
  <c r="S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Q486" i="8"/>
  <c r="S486" i="8" s="1"/>
  <c r="R486" i="8"/>
  <c r="D487" i="8"/>
  <c r="L487" i="8" s="1"/>
  <c r="E487" i="8"/>
  <c r="F487" i="8"/>
  <c r="G487" i="8"/>
  <c r="H487" i="8"/>
  <c r="I487" i="8"/>
  <c r="J487" i="8"/>
  <c r="K487" i="8"/>
  <c r="M487" i="8"/>
  <c r="O487" i="8"/>
  <c r="P487" i="8"/>
  <c r="Q487" i="8"/>
  <c r="S487" i="8" s="1"/>
  <c r="R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Q490" i="8"/>
  <c r="S490" i="8" s="1"/>
  <c r="R490" i="8"/>
  <c r="D491" i="8"/>
  <c r="L491" i="8" s="1"/>
  <c r="E491" i="8"/>
  <c r="F491" i="8"/>
  <c r="G491" i="8"/>
  <c r="H491" i="8"/>
  <c r="I491" i="8"/>
  <c r="J491" i="8"/>
  <c r="K491" i="8"/>
  <c r="M491" i="8"/>
  <c r="O491" i="8"/>
  <c r="P491" i="8"/>
  <c r="Q491" i="8"/>
  <c r="S491" i="8" s="1"/>
  <c r="R491" i="8"/>
  <c r="D492" i="8"/>
  <c r="E492" i="8"/>
  <c r="M492" i="8" s="1"/>
  <c r="F492" i="8"/>
  <c r="G492" i="8"/>
  <c r="H492" i="8"/>
  <c r="I492" i="8"/>
  <c r="J492" i="8"/>
  <c r="K492" i="8"/>
  <c r="L492" i="8"/>
  <c r="O492" i="8"/>
  <c r="P492" i="8"/>
  <c r="Q492" i="8"/>
  <c r="R492" i="8"/>
  <c r="S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Q493" i="8"/>
  <c r="R493" i="8"/>
  <c r="S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Q494" i="8"/>
  <c r="R494" i="8"/>
  <c r="S494" i="8"/>
  <c r="D495" i="8"/>
  <c r="L495" i="8" s="1"/>
  <c r="E495" i="8"/>
  <c r="F495" i="8"/>
  <c r="G495" i="8"/>
  <c r="H495" i="8"/>
  <c r="I495" i="8"/>
  <c r="J495" i="8"/>
  <c r="K495" i="8"/>
  <c r="M495" i="8"/>
  <c r="O495" i="8"/>
  <c r="P495" i="8"/>
  <c r="Q495" i="8"/>
  <c r="S495" i="8" s="1"/>
  <c r="R495" i="8"/>
  <c r="D496" i="8"/>
  <c r="E496" i="8"/>
  <c r="M496" i="8" s="1"/>
  <c r="F496" i="8"/>
  <c r="G496" i="8"/>
  <c r="H496" i="8"/>
  <c r="I496" i="8"/>
  <c r="J496" i="8"/>
  <c r="K496" i="8"/>
  <c r="L496" i="8"/>
  <c r="O496" i="8"/>
  <c r="P496" i="8"/>
  <c r="Q496" i="8"/>
  <c r="S496" i="8" s="1"/>
  <c r="R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S498" i="8" s="1"/>
  <c r="R498" i="8"/>
  <c r="D499" i="8"/>
  <c r="L499" i="8" s="1"/>
  <c r="E499" i="8"/>
  <c r="F499" i="8"/>
  <c r="G499" i="8"/>
  <c r="H499" i="8"/>
  <c r="I499" i="8"/>
  <c r="J499" i="8"/>
  <c r="K499" i="8"/>
  <c r="M499" i="8"/>
  <c r="O499" i="8"/>
  <c r="P499" i="8"/>
  <c r="Q499" i="8"/>
  <c r="S499" i="8" s="1"/>
  <c r="R499" i="8"/>
  <c r="D500" i="8"/>
  <c r="E500" i="8"/>
  <c r="M500" i="8" s="1"/>
  <c r="F500" i="8"/>
  <c r="G500" i="8"/>
  <c r="H500" i="8"/>
  <c r="I500" i="8"/>
  <c r="J500" i="8"/>
  <c r="K500" i="8"/>
  <c r="L500" i="8"/>
  <c r="O500" i="8"/>
  <c r="P500" i="8"/>
  <c r="Q500" i="8"/>
  <c r="R500" i="8"/>
  <c r="S500" i="8"/>
  <c r="D501" i="8"/>
  <c r="E501" i="8"/>
  <c r="F501" i="8"/>
  <c r="G501" i="8"/>
  <c r="H501" i="8"/>
  <c r="I501" i="8"/>
  <c r="J501" i="8"/>
  <c r="K501" i="8"/>
  <c r="L501" i="8"/>
  <c r="M501" i="8"/>
  <c r="O501" i="8"/>
  <c r="P501" i="8"/>
  <c r="Q501" i="8"/>
  <c r="R501" i="8"/>
  <c r="S501" i="8"/>
  <c r="D502" i="8"/>
  <c r="E502" i="8"/>
  <c r="F502" i="8"/>
  <c r="G502" i="8"/>
  <c r="H502" i="8"/>
  <c r="I502" i="8"/>
  <c r="J502" i="8"/>
  <c r="K502" i="8"/>
  <c r="L502" i="8"/>
  <c r="M502" i="8"/>
  <c r="O502" i="8"/>
  <c r="P502" i="8"/>
  <c r="Q502" i="8"/>
  <c r="S502" i="8" s="1"/>
  <c r="R502" i="8"/>
  <c r="D503" i="8"/>
  <c r="L503" i="8" s="1"/>
  <c r="E503" i="8"/>
  <c r="F503" i="8"/>
  <c r="G503" i="8"/>
  <c r="H503" i="8"/>
  <c r="I503" i="8"/>
  <c r="J503" i="8"/>
  <c r="K503" i="8"/>
  <c r="M503" i="8"/>
  <c r="O503" i="8"/>
  <c r="P503" i="8"/>
  <c r="Q503" i="8"/>
  <c r="S503" i="8" s="1"/>
  <c r="R503" i="8"/>
  <c r="D504" i="8"/>
  <c r="E504" i="8"/>
  <c r="M504" i="8" s="1"/>
  <c r="F504" i="8"/>
  <c r="G504" i="8"/>
  <c r="H504" i="8"/>
  <c r="I504" i="8"/>
  <c r="J504" i="8"/>
  <c r="K504" i="8"/>
  <c r="L504" i="8"/>
  <c r="O504" i="8"/>
  <c r="P504" i="8"/>
  <c r="Q504" i="8"/>
  <c r="R504" i="8"/>
  <c r="S504" i="8"/>
  <c r="D505" i="8"/>
  <c r="E505" i="8"/>
  <c r="F505" i="8"/>
  <c r="G505" i="8"/>
  <c r="H505" i="8"/>
  <c r="I505" i="8"/>
  <c r="J505" i="8"/>
  <c r="K505" i="8"/>
  <c r="L505" i="8"/>
  <c r="M505" i="8"/>
  <c r="O505" i="8"/>
  <c r="S505" i="8" s="1"/>
  <c r="P505" i="8"/>
  <c r="Q505" i="8"/>
  <c r="R505" i="8"/>
  <c r="D506" i="8"/>
  <c r="E506" i="8"/>
  <c r="F506" i="8"/>
  <c r="G506" i="8"/>
  <c r="H506" i="8"/>
  <c r="I506" i="8"/>
  <c r="J506" i="8"/>
  <c r="K506" i="8"/>
  <c r="L506" i="8"/>
  <c r="M506" i="8"/>
  <c r="O506" i="8"/>
  <c r="P506" i="8"/>
  <c r="Q506" i="8"/>
  <c r="S506" i="8" s="1"/>
  <c r="R506" i="8"/>
  <c r="D507" i="8"/>
  <c r="L507" i="8" s="1"/>
  <c r="E507" i="8"/>
  <c r="F507" i="8"/>
  <c r="G507" i="8"/>
  <c r="H507" i="8"/>
  <c r="I507" i="8"/>
  <c r="J507" i="8"/>
  <c r="K507" i="8"/>
  <c r="M507" i="8"/>
  <c r="O507" i="8"/>
  <c r="P507" i="8"/>
  <c r="Q507" i="8"/>
  <c r="S507" i="8" s="1"/>
  <c r="R507" i="8"/>
  <c r="D508" i="8"/>
  <c r="E508" i="8"/>
  <c r="M508" i="8" s="1"/>
  <c r="F508" i="8"/>
  <c r="G508" i="8"/>
  <c r="H508" i="8"/>
  <c r="I508" i="8"/>
  <c r="J508" i="8"/>
  <c r="K508" i="8"/>
  <c r="L508" i="8"/>
  <c r="O508" i="8"/>
  <c r="P508" i="8"/>
  <c r="Q508" i="8"/>
  <c r="R508" i="8"/>
  <c r="S508" i="8"/>
  <c r="D509" i="8"/>
  <c r="E509" i="8"/>
  <c r="F509" i="8"/>
  <c r="G509" i="8"/>
  <c r="H509" i="8"/>
  <c r="I509" i="8"/>
  <c r="J509" i="8"/>
  <c r="K509" i="8"/>
  <c r="L509" i="8"/>
  <c r="M509" i="8"/>
  <c r="O509" i="8"/>
  <c r="P509" i="8"/>
  <c r="Q509" i="8"/>
  <c r="R509" i="8"/>
  <c r="S509" i="8"/>
  <c r="D510" i="8"/>
  <c r="E510" i="8"/>
  <c r="F510" i="8"/>
  <c r="G510" i="8"/>
  <c r="H510" i="8"/>
  <c r="I510" i="8"/>
  <c r="J510" i="8"/>
  <c r="K510" i="8"/>
  <c r="L510" i="8"/>
  <c r="M510" i="8"/>
  <c r="O510" i="8"/>
  <c r="P510" i="8"/>
  <c r="Q510" i="8"/>
  <c r="S510" i="8" s="1"/>
  <c r="R510" i="8"/>
  <c r="D511" i="8"/>
  <c r="L511" i="8" s="1"/>
  <c r="E511" i="8"/>
  <c r="F511" i="8"/>
  <c r="G511" i="8"/>
  <c r="H511" i="8"/>
  <c r="I511" i="8"/>
  <c r="J511" i="8"/>
  <c r="K511" i="8"/>
  <c r="M511" i="8"/>
  <c r="O511" i="8"/>
  <c r="P511" i="8"/>
  <c r="Q511" i="8"/>
  <c r="S511" i="8" s="1"/>
  <c r="R511" i="8"/>
  <c r="D512" i="8"/>
  <c r="E512" i="8"/>
  <c r="M512" i="8" s="1"/>
  <c r="F512" i="8"/>
  <c r="G512" i="8"/>
  <c r="H512" i="8"/>
  <c r="I512" i="8"/>
  <c r="J512" i="8"/>
  <c r="K512" i="8"/>
  <c r="L512" i="8"/>
  <c r="O512" i="8"/>
  <c r="P512" i="8"/>
  <c r="Q512" i="8"/>
  <c r="R512" i="8"/>
  <c r="S512" i="8"/>
  <c r="D513" i="8"/>
  <c r="E513" i="8"/>
  <c r="F513" i="8"/>
  <c r="G513" i="8"/>
  <c r="H513" i="8"/>
  <c r="I513" i="8"/>
  <c r="J513" i="8"/>
  <c r="K513" i="8"/>
  <c r="L513" i="8"/>
  <c r="M513" i="8"/>
  <c r="O513" i="8"/>
  <c r="S513" i="8" s="1"/>
  <c r="P513" i="8"/>
  <c r="Q513" i="8"/>
  <c r="R513" i="8"/>
  <c r="D514" i="8"/>
  <c r="E514" i="8"/>
  <c r="F514" i="8"/>
  <c r="G514" i="8"/>
  <c r="H514" i="8"/>
  <c r="I514" i="8"/>
  <c r="J514" i="8"/>
  <c r="K514" i="8"/>
  <c r="L514" i="8"/>
  <c r="M514" i="8"/>
  <c r="O514" i="8"/>
  <c r="P514" i="8"/>
  <c r="Q514" i="8"/>
  <c r="R514" i="8"/>
  <c r="S514" i="8"/>
  <c r="D515" i="8"/>
  <c r="L515" i="8" s="1"/>
  <c r="E515" i="8"/>
  <c r="F515" i="8"/>
  <c r="G515" i="8"/>
  <c r="H515" i="8"/>
  <c r="I515" i="8"/>
  <c r="J515" i="8"/>
  <c r="K515" i="8"/>
  <c r="M515" i="8"/>
  <c r="O515" i="8"/>
  <c r="P515" i="8"/>
  <c r="Q515" i="8"/>
  <c r="S515" i="8" s="1"/>
  <c r="R515" i="8"/>
  <c r="D516" i="8"/>
  <c r="E516" i="8"/>
  <c r="M516" i="8" s="1"/>
  <c r="F516" i="8"/>
  <c r="G516" i="8"/>
  <c r="H516" i="8"/>
  <c r="I516" i="8"/>
  <c r="J516" i="8"/>
  <c r="K516" i="8"/>
  <c r="L516" i="8"/>
  <c r="O516" i="8"/>
  <c r="P516" i="8"/>
  <c r="Q516" i="8"/>
  <c r="S516" i="8" s="1"/>
  <c r="R516" i="8"/>
  <c r="D517" i="8"/>
  <c r="E517" i="8"/>
  <c r="F517" i="8"/>
  <c r="G517" i="8"/>
  <c r="H517" i="8"/>
  <c r="I517" i="8"/>
  <c r="J517" i="8"/>
  <c r="K517" i="8"/>
  <c r="L517" i="8"/>
  <c r="M517" i="8"/>
  <c r="O517" i="8"/>
  <c r="P517" i="8"/>
  <c r="Q517" i="8"/>
  <c r="R517" i="8"/>
  <c r="S517" i="8"/>
  <c r="D518" i="8"/>
  <c r="E518" i="8"/>
  <c r="F518" i="8"/>
  <c r="G518" i="8"/>
  <c r="H518" i="8"/>
  <c r="I518" i="8"/>
  <c r="J518" i="8"/>
  <c r="K518" i="8"/>
  <c r="L518" i="8"/>
  <c r="M518" i="8"/>
  <c r="O518" i="8"/>
  <c r="P518" i="8"/>
  <c r="Q518" i="8"/>
  <c r="R518" i="8"/>
  <c r="S518" i="8"/>
  <c r="D519" i="8"/>
  <c r="L519" i="8" s="1"/>
  <c r="E519" i="8"/>
  <c r="F519" i="8"/>
  <c r="G519" i="8"/>
  <c r="H519" i="8"/>
  <c r="I519" i="8"/>
  <c r="J519" i="8"/>
  <c r="K519" i="8"/>
  <c r="M519" i="8"/>
  <c r="O519" i="8"/>
  <c r="P519" i="8"/>
  <c r="Q519" i="8"/>
  <c r="S519" i="8" s="1"/>
  <c r="R519" i="8"/>
  <c r="D520" i="8"/>
  <c r="E520" i="8"/>
  <c r="M520" i="8" s="1"/>
  <c r="F520" i="8"/>
  <c r="G520" i="8"/>
  <c r="H520" i="8"/>
  <c r="I520" i="8"/>
  <c r="J520" i="8"/>
  <c r="K520" i="8"/>
  <c r="L520" i="8"/>
  <c r="O520" i="8"/>
  <c r="P520" i="8"/>
  <c r="Q520" i="8"/>
  <c r="S520" i="8" s="1"/>
  <c r="R520" i="8"/>
  <c r="D521" i="8"/>
  <c r="E521" i="8"/>
  <c r="F521" i="8"/>
  <c r="G521" i="8"/>
  <c r="H521" i="8"/>
  <c r="I521" i="8"/>
  <c r="J521" i="8"/>
  <c r="K521" i="8"/>
  <c r="L521" i="8"/>
  <c r="M521" i="8"/>
  <c r="O521" i="8"/>
  <c r="S521" i="8" s="1"/>
  <c r="P521" i="8"/>
  <c r="Q521" i="8"/>
  <c r="R521" i="8"/>
  <c r="D522" i="8"/>
  <c r="E522" i="8"/>
  <c r="F522" i="8"/>
  <c r="G522" i="8"/>
  <c r="H522" i="8"/>
  <c r="I522" i="8"/>
  <c r="J522" i="8"/>
  <c r="K522" i="8"/>
  <c r="L522" i="8"/>
  <c r="M522" i="8"/>
  <c r="O522" i="8"/>
  <c r="P522" i="8"/>
  <c r="Q522" i="8"/>
  <c r="R522" i="8"/>
  <c r="S522" i="8"/>
  <c r="D523" i="8"/>
  <c r="L523" i="8" s="1"/>
  <c r="E523" i="8"/>
  <c r="F523" i="8"/>
  <c r="G523" i="8"/>
  <c r="H523" i="8"/>
  <c r="I523" i="8"/>
  <c r="J523" i="8"/>
  <c r="K523" i="8"/>
  <c r="M523" i="8"/>
  <c r="O523" i="8"/>
  <c r="P523" i="8"/>
  <c r="Q523" i="8"/>
  <c r="S523" i="8" s="1"/>
  <c r="R523" i="8"/>
  <c r="D524" i="8"/>
  <c r="E524" i="8"/>
  <c r="M524" i="8" s="1"/>
  <c r="F524" i="8"/>
  <c r="G524" i="8"/>
  <c r="H524" i="8"/>
  <c r="I524" i="8"/>
  <c r="J524" i="8"/>
  <c r="K524" i="8"/>
  <c r="L524" i="8"/>
  <c r="O524" i="8"/>
  <c r="P524" i="8"/>
  <c r="Q524" i="8"/>
  <c r="R524" i="8"/>
  <c r="S524" i="8"/>
  <c r="D525" i="8"/>
  <c r="E525" i="8"/>
  <c r="F525" i="8"/>
  <c r="G525" i="8"/>
  <c r="H525" i="8"/>
  <c r="I525" i="8"/>
  <c r="J525" i="8"/>
  <c r="K525" i="8"/>
  <c r="L525" i="8"/>
  <c r="M525" i="8"/>
  <c r="O525" i="8"/>
  <c r="P525" i="8"/>
  <c r="Q525" i="8"/>
  <c r="R525" i="8"/>
  <c r="S525" i="8"/>
  <c r="D526" i="8"/>
  <c r="E526" i="8"/>
  <c r="F526" i="8"/>
  <c r="G526" i="8"/>
  <c r="H526" i="8"/>
  <c r="I526" i="8"/>
  <c r="J526" i="8"/>
  <c r="K526" i="8"/>
  <c r="L526" i="8"/>
  <c r="M526" i="8"/>
  <c r="O526" i="8"/>
  <c r="P526" i="8"/>
  <c r="Q526" i="8"/>
  <c r="S526" i="8" s="1"/>
  <c r="R526" i="8"/>
  <c r="D527" i="8"/>
  <c r="L527" i="8" s="1"/>
  <c r="E527" i="8"/>
  <c r="F527" i="8"/>
  <c r="G527" i="8"/>
  <c r="H527" i="8"/>
  <c r="I527" i="8"/>
  <c r="J527" i="8"/>
  <c r="K527" i="8"/>
  <c r="M527" i="8"/>
  <c r="O527" i="8"/>
  <c r="P527" i="8"/>
  <c r="Q527" i="8"/>
  <c r="S527" i="8" s="1"/>
  <c r="R527" i="8"/>
  <c r="D528" i="8"/>
  <c r="E528" i="8"/>
  <c r="M528" i="8" s="1"/>
  <c r="F528" i="8"/>
  <c r="G528" i="8"/>
  <c r="H528" i="8"/>
  <c r="I528" i="8"/>
  <c r="J528" i="8"/>
  <c r="K528" i="8"/>
  <c r="L528" i="8"/>
  <c r="O528" i="8"/>
  <c r="P528" i="8"/>
  <c r="Q528" i="8"/>
  <c r="R528" i="8"/>
  <c r="S528" i="8"/>
  <c r="D529" i="8"/>
  <c r="E529" i="8"/>
  <c r="F529" i="8"/>
  <c r="G529" i="8"/>
  <c r="H529" i="8"/>
  <c r="I529" i="8"/>
  <c r="J529" i="8"/>
  <c r="K529" i="8"/>
  <c r="L529" i="8"/>
  <c r="M529" i="8"/>
  <c r="O529" i="8"/>
  <c r="S529" i="8" s="1"/>
  <c r="P529" i="8"/>
  <c r="Q529" i="8"/>
  <c r="R529" i="8"/>
  <c r="D530" i="8"/>
  <c r="E530" i="8"/>
  <c r="F530" i="8"/>
  <c r="G530" i="8"/>
  <c r="H530" i="8"/>
  <c r="I530" i="8"/>
  <c r="J530" i="8"/>
  <c r="K530" i="8"/>
  <c r="L530" i="8"/>
  <c r="M530" i="8"/>
  <c r="O530" i="8"/>
  <c r="P530" i="8"/>
  <c r="Q530" i="8"/>
  <c r="S530" i="8" s="1"/>
  <c r="R530" i="8"/>
  <c r="D531" i="8"/>
  <c r="L531" i="8" s="1"/>
  <c r="E531" i="8"/>
  <c r="F531" i="8"/>
  <c r="G531" i="8"/>
  <c r="H531" i="8"/>
  <c r="I531" i="8"/>
  <c r="J531" i="8"/>
  <c r="K531" i="8"/>
  <c r="M531" i="8"/>
  <c r="O531" i="8"/>
  <c r="P531" i="8"/>
  <c r="Q531" i="8"/>
  <c r="S531" i="8" s="1"/>
  <c r="R531" i="8"/>
  <c r="D532" i="8"/>
  <c r="E532" i="8"/>
  <c r="M532" i="8" s="1"/>
  <c r="F532" i="8"/>
  <c r="G532" i="8"/>
  <c r="H532" i="8"/>
  <c r="I532" i="8"/>
  <c r="J532" i="8"/>
  <c r="K532" i="8"/>
  <c r="L532" i="8"/>
  <c r="O532" i="8"/>
  <c r="P532" i="8"/>
  <c r="Q532" i="8"/>
  <c r="R532" i="8"/>
  <c r="S532" i="8"/>
  <c r="D533" i="8"/>
  <c r="E533" i="8"/>
  <c r="F533" i="8"/>
  <c r="G533" i="8"/>
  <c r="H533" i="8"/>
  <c r="I533" i="8"/>
  <c r="J533" i="8"/>
  <c r="K533" i="8"/>
  <c r="L533" i="8"/>
  <c r="M533" i="8"/>
  <c r="O533" i="8"/>
  <c r="S533" i="8" s="1"/>
  <c r="P533" i="8"/>
  <c r="Q533" i="8"/>
  <c r="R533" i="8"/>
  <c r="D534" i="8"/>
  <c r="E534" i="8"/>
  <c r="F534" i="8"/>
  <c r="G534" i="8"/>
  <c r="H534" i="8"/>
  <c r="I534" i="8"/>
  <c r="J534" i="8"/>
  <c r="K534" i="8"/>
  <c r="L534" i="8"/>
  <c r="M534" i="8"/>
  <c r="O534" i="8"/>
  <c r="P534" i="8"/>
  <c r="Q534" i="8"/>
  <c r="S534" i="8" s="1"/>
  <c r="R534" i="8"/>
  <c r="D535" i="8"/>
  <c r="L535" i="8" s="1"/>
  <c r="E535" i="8"/>
  <c r="F535" i="8"/>
  <c r="G535" i="8"/>
  <c r="H535" i="8"/>
  <c r="I535" i="8"/>
  <c r="J535" i="8"/>
  <c r="K535" i="8"/>
  <c r="M535" i="8"/>
  <c r="O535" i="8"/>
  <c r="P535" i="8"/>
  <c r="Q535" i="8"/>
  <c r="S535" i="8" s="1"/>
  <c r="R535" i="8"/>
  <c r="D536" i="8"/>
  <c r="E536" i="8"/>
  <c r="M536" i="8" s="1"/>
  <c r="F536" i="8"/>
  <c r="G536" i="8"/>
  <c r="H536" i="8"/>
  <c r="I536" i="8"/>
  <c r="J536" i="8"/>
  <c r="K536" i="8"/>
  <c r="L536" i="8"/>
  <c r="O536" i="8"/>
  <c r="P536" i="8"/>
  <c r="Q536" i="8"/>
  <c r="R536" i="8"/>
  <c r="S536" i="8"/>
  <c r="D537" i="8"/>
  <c r="E537" i="8"/>
  <c r="F537" i="8"/>
  <c r="G537" i="8"/>
  <c r="H537" i="8"/>
  <c r="I537" i="8"/>
  <c r="J537" i="8"/>
  <c r="K537" i="8"/>
  <c r="L537" i="8"/>
  <c r="M537" i="8"/>
  <c r="O537" i="8"/>
  <c r="P537" i="8"/>
  <c r="Q537" i="8"/>
  <c r="R537" i="8"/>
  <c r="S537" i="8"/>
  <c r="D538" i="8"/>
  <c r="E538" i="8"/>
  <c r="F538" i="8"/>
  <c r="G538" i="8"/>
  <c r="H538" i="8"/>
  <c r="I538" i="8"/>
  <c r="J538" i="8"/>
  <c r="K538" i="8"/>
  <c r="L538" i="8"/>
  <c r="M538" i="8"/>
  <c r="O538" i="8"/>
  <c r="P538" i="8"/>
  <c r="Q538" i="8"/>
  <c r="S538" i="8" s="1"/>
  <c r="R538" i="8"/>
  <c r="D539" i="8"/>
  <c r="L539" i="8" s="1"/>
  <c r="E539" i="8"/>
  <c r="F539" i="8"/>
  <c r="G539" i="8"/>
  <c r="H539" i="8"/>
  <c r="I539" i="8"/>
  <c r="J539" i="8"/>
  <c r="K539" i="8"/>
  <c r="M539" i="8"/>
  <c r="O539" i="8"/>
  <c r="P539" i="8"/>
  <c r="Q539" i="8"/>
  <c r="S539" i="8" s="1"/>
  <c r="R539" i="8"/>
  <c r="D540" i="8"/>
  <c r="E540" i="8"/>
  <c r="M540" i="8" s="1"/>
  <c r="F540" i="8"/>
  <c r="G540" i="8"/>
  <c r="H540" i="8"/>
  <c r="I540" i="8"/>
  <c r="J540" i="8"/>
  <c r="K540" i="8"/>
  <c r="L540" i="8"/>
  <c r="O540" i="8"/>
  <c r="P540" i="8"/>
  <c r="Q540" i="8"/>
  <c r="R540" i="8"/>
  <c r="S540" i="8"/>
  <c r="D541" i="8"/>
  <c r="E541" i="8"/>
  <c r="F541" i="8"/>
  <c r="G541" i="8"/>
  <c r="H541" i="8"/>
  <c r="I541" i="8"/>
  <c r="J541" i="8"/>
  <c r="K541" i="8"/>
  <c r="L541" i="8"/>
  <c r="M541" i="8"/>
  <c r="O541" i="8"/>
  <c r="P541" i="8"/>
  <c r="Q541" i="8"/>
  <c r="R541" i="8"/>
  <c r="S541" i="8"/>
  <c r="D542" i="8"/>
  <c r="E542" i="8"/>
  <c r="F542" i="8"/>
  <c r="G542" i="8"/>
  <c r="H542" i="8"/>
  <c r="I542" i="8"/>
  <c r="J542" i="8"/>
  <c r="K542" i="8"/>
  <c r="L542" i="8"/>
  <c r="M542" i="8"/>
  <c r="O542" i="8"/>
  <c r="P542" i="8"/>
  <c r="Q542" i="8"/>
  <c r="S542" i="8" s="1"/>
  <c r="R542" i="8"/>
  <c r="D543" i="8"/>
  <c r="L543" i="8" s="1"/>
  <c r="E543" i="8"/>
  <c r="F543" i="8"/>
  <c r="G543" i="8"/>
  <c r="H543" i="8"/>
  <c r="I543" i="8"/>
  <c r="J543" i="8"/>
  <c r="K543" i="8"/>
  <c r="M543" i="8"/>
  <c r="O543" i="8"/>
  <c r="P543" i="8"/>
  <c r="Q543" i="8"/>
  <c r="S543" i="8" s="1"/>
  <c r="R543" i="8"/>
  <c r="D544" i="8"/>
  <c r="E544" i="8"/>
  <c r="M544" i="8" s="1"/>
  <c r="F544" i="8"/>
  <c r="G544" i="8"/>
  <c r="H544" i="8"/>
  <c r="I544" i="8"/>
  <c r="J544" i="8"/>
  <c r="K544" i="8"/>
  <c r="L544" i="8"/>
  <c r="O544" i="8"/>
  <c r="P544" i="8"/>
  <c r="Q544" i="8"/>
  <c r="R544" i="8"/>
  <c r="S544" i="8"/>
  <c r="D545" i="8"/>
  <c r="E545" i="8"/>
  <c r="F545" i="8"/>
  <c r="G545" i="8"/>
  <c r="H545" i="8"/>
  <c r="I545" i="8"/>
  <c r="J545" i="8"/>
  <c r="K545" i="8"/>
  <c r="L545" i="8"/>
  <c r="M545" i="8"/>
  <c r="O545" i="8"/>
  <c r="S545" i="8" s="1"/>
  <c r="P545" i="8"/>
  <c r="Q545" i="8"/>
  <c r="R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S546" i="8" s="1"/>
  <c r="R546" i="8"/>
  <c r="D547" i="8"/>
  <c r="L547" i="8" s="1"/>
  <c r="E547" i="8"/>
  <c r="F547" i="8"/>
  <c r="G547" i="8"/>
  <c r="H547" i="8"/>
  <c r="I547" i="8"/>
  <c r="J547" i="8"/>
  <c r="K547" i="8"/>
  <c r="M547" i="8"/>
  <c r="O547" i="8"/>
  <c r="P547" i="8"/>
  <c r="Q547" i="8"/>
  <c r="S547" i="8" s="1"/>
  <c r="R547" i="8"/>
  <c r="D548" i="8"/>
  <c r="E548" i="8"/>
  <c r="M548" i="8" s="1"/>
  <c r="F548" i="8"/>
  <c r="G548" i="8"/>
  <c r="H548" i="8"/>
  <c r="I548" i="8"/>
  <c r="J548" i="8"/>
  <c r="K548" i="8"/>
  <c r="L548" i="8"/>
  <c r="O548" i="8"/>
  <c r="P548" i="8"/>
  <c r="Q548" i="8"/>
  <c r="S548" i="8" s="1"/>
  <c r="R548" i="8"/>
  <c r="D549" i="8"/>
  <c r="E549" i="8"/>
  <c r="F549" i="8"/>
  <c r="G549" i="8"/>
  <c r="H549" i="8"/>
  <c r="I549" i="8"/>
  <c r="J549" i="8"/>
  <c r="K549" i="8"/>
  <c r="L549" i="8"/>
  <c r="M549" i="8"/>
  <c r="O549" i="8"/>
  <c r="P549" i="8"/>
  <c r="Q549" i="8"/>
  <c r="R549" i="8"/>
  <c r="S549" i="8"/>
  <c r="D550" i="8"/>
  <c r="E550" i="8"/>
  <c r="F550" i="8"/>
  <c r="G550" i="8"/>
  <c r="H550" i="8"/>
  <c r="I550" i="8"/>
  <c r="J550" i="8"/>
  <c r="K550" i="8"/>
  <c r="L550" i="8"/>
  <c r="M550" i="8"/>
  <c r="O550" i="8"/>
  <c r="P550" i="8"/>
  <c r="Q550" i="8"/>
  <c r="S550" i="8" s="1"/>
  <c r="R550" i="8"/>
  <c r="D551" i="8"/>
  <c r="L551" i="8" s="1"/>
  <c r="E551" i="8"/>
  <c r="F551" i="8"/>
  <c r="G551" i="8"/>
  <c r="H551" i="8"/>
  <c r="I551" i="8"/>
  <c r="J551" i="8"/>
  <c r="K551" i="8"/>
  <c r="M551" i="8"/>
  <c r="O551" i="8"/>
  <c r="P551" i="8"/>
  <c r="Q551" i="8"/>
  <c r="S551" i="8" s="1"/>
  <c r="R551" i="8"/>
  <c r="D552" i="8"/>
  <c r="E552" i="8"/>
  <c r="M552" i="8" s="1"/>
  <c r="F552" i="8"/>
  <c r="G552" i="8"/>
  <c r="H552" i="8"/>
  <c r="I552" i="8"/>
  <c r="J552" i="8"/>
  <c r="K552" i="8"/>
  <c r="L552" i="8"/>
  <c r="O552" i="8"/>
  <c r="P552" i="8"/>
  <c r="Q552" i="8"/>
  <c r="S552" i="8" s="1"/>
  <c r="R552" i="8"/>
  <c r="D553" i="8"/>
  <c r="E553" i="8"/>
  <c r="F553" i="8"/>
  <c r="G553" i="8"/>
  <c r="H553" i="8"/>
  <c r="I553" i="8"/>
  <c r="J553" i="8"/>
  <c r="K553" i="8"/>
  <c r="L553" i="8"/>
  <c r="M553" i="8"/>
  <c r="O553" i="8"/>
  <c r="P553" i="8"/>
  <c r="Q553" i="8"/>
  <c r="R553" i="8"/>
  <c r="S553" i="8"/>
  <c r="D554" i="8"/>
  <c r="E554" i="8"/>
  <c r="F554" i="8"/>
  <c r="G554" i="8"/>
  <c r="H554" i="8"/>
  <c r="I554" i="8"/>
  <c r="J554" i="8"/>
  <c r="K554" i="8"/>
  <c r="L554" i="8"/>
  <c r="M554" i="8"/>
  <c r="O554" i="8"/>
  <c r="P554" i="8"/>
  <c r="Q554" i="8"/>
  <c r="R554" i="8"/>
  <c r="S554" i="8"/>
  <c r="D555" i="8"/>
  <c r="L555" i="8" s="1"/>
  <c r="E555" i="8"/>
  <c r="F555" i="8"/>
  <c r="G555" i="8"/>
  <c r="H555" i="8"/>
  <c r="I555" i="8"/>
  <c r="J555" i="8"/>
  <c r="K555" i="8"/>
  <c r="M555" i="8"/>
  <c r="O555" i="8"/>
  <c r="P555" i="8"/>
  <c r="Q555" i="8"/>
  <c r="S555" i="8" s="1"/>
  <c r="R555" i="8"/>
  <c r="D556" i="8"/>
  <c r="E556" i="8"/>
  <c r="M556" i="8" s="1"/>
  <c r="F556" i="8"/>
  <c r="G556" i="8"/>
  <c r="H556" i="8"/>
  <c r="I556" i="8"/>
  <c r="J556" i="8"/>
  <c r="K556" i="8"/>
  <c r="L556" i="8"/>
  <c r="O556" i="8"/>
  <c r="P556" i="8"/>
  <c r="Q556" i="8"/>
  <c r="S556" i="8" s="1"/>
  <c r="R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Q557" i="8"/>
  <c r="R557" i="8"/>
  <c r="S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Q558" i="8"/>
  <c r="R558" i="8"/>
  <c r="S558" i="8"/>
  <c r="D559" i="8"/>
  <c r="L559" i="8" s="1"/>
  <c r="E559" i="8"/>
  <c r="F559" i="8"/>
  <c r="G559" i="8"/>
  <c r="H559" i="8"/>
  <c r="I559" i="8"/>
  <c r="J559" i="8"/>
  <c r="K559" i="8"/>
  <c r="M559" i="8"/>
  <c r="O559" i="8"/>
  <c r="P559" i="8"/>
  <c r="Q559" i="8"/>
  <c r="S559" i="8" s="1"/>
  <c r="R559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O370" i="8"/>
  <c r="P370" i="8"/>
  <c r="Q370" i="8"/>
  <c r="S370" i="8" s="1"/>
  <c r="R370" i="8"/>
  <c r="O371" i="8"/>
  <c r="P371" i="8"/>
  <c r="Q371" i="8"/>
  <c r="S371" i="8" s="1"/>
  <c r="R371" i="8"/>
  <c r="O372" i="8"/>
  <c r="P372" i="8"/>
  <c r="Q372" i="8"/>
  <c r="R372" i="8"/>
  <c r="O373" i="8"/>
  <c r="P373" i="8"/>
  <c r="Q373" i="8"/>
  <c r="S373" i="8" s="1"/>
  <c r="R373" i="8"/>
  <c r="O374" i="8"/>
  <c r="P374" i="8"/>
  <c r="Q374" i="8"/>
  <c r="R374" i="8"/>
  <c r="O375" i="8"/>
  <c r="P375" i="8"/>
  <c r="Q375" i="8"/>
  <c r="S375" i="8" s="1"/>
  <c r="R375" i="8"/>
  <c r="O376" i="8"/>
  <c r="P376" i="8"/>
  <c r="Q376" i="8"/>
  <c r="S376" i="8" s="1"/>
  <c r="R376" i="8"/>
  <c r="O377" i="8"/>
  <c r="P377" i="8"/>
  <c r="Q377" i="8"/>
  <c r="S377" i="8" s="1"/>
  <c r="R377" i="8"/>
  <c r="O378" i="8"/>
  <c r="P378" i="8"/>
  <c r="Q378" i="8"/>
  <c r="R378" i="8"/>
  <c r="O379" i="8"/>
  <c r="P379" i="8"/>
  <c r="Q379" i="8"/>
  <c r="R379" i="8"/>
  <c r="O380" i="8"/>
  <c r="P380" i="8"/>
  <c r="Q380" i="8"/>
  <c r="S380" i="8" s="1"/>
  <c r="R380" i="8"/>
  <c r="O381" i="8"/>
  <c r="S381" i="8" s="1"/>
  <c r="P381" i="8"/>
  <c r="Q381" i="8"/>
  <c r="R381" i="8"/>
  <c r="O382" i="8"/>
  <c r="P382" i="8"/>
  <c r="Q382" i="8"/>
  <c r="S382" i="8" s="1"/>
  <c r="R382" i="8"/>
  <c r="O383" i="8"/>
  <c r="P383" i="8"/>
  <c r="Q383" i="8"/>
  <c r="R383" i="8"/>
  <c r="O384" i="8"/>
  <c r="P384" i="8"/>
  <c r="Q384" i="8"/>
  <c r="R384" i="8"/>
  <c r="O385" i="8"/>
  <c r="P385" i="8"/>
  <c r="Q385" i="8"/>
  <c r="S385" i="8" s="1"/>
  <c r="R385" i="8"/>
  <c r="O386" i="8"/>
  <c r="P386" i="8"/>
  <c r="Q386" i="8"/>
  <c r="S386" i="8" s="1"/>
  <c r="R386" i="8"/>
  <c r="O387" i="8"/>
  <c r="P387" i="8"/>
  <c r="Q387" i="8"/>
  <c r="S387" i="8" s="1"/>
  <c r="R387" i="8"/>
  <c r="O388" i="8"/>
  <c r="P388" i="8"/>
  <c r="Q388" i="8"/>
  <c r="R388" i="8"/>
  <c r="S388" i="8"/>
  <c r="O389" i="8"/>
  <c r="P389" i="8"/>
  <c r="Q389" i="8"/>
  <c r="R389" i="8"/>
  <c r="O390" i="8"/>
  <c r="P390" i="8"/>
  <c r="Q390" i="8"/>
  <c r="R390" i="8"/>
  <c r="O391" i="8"/>
  <c r="P391" i="8"/>
  <c r="Q391" i="8"/>
  <c r="R391" i="8"/>
  <c r="O392" i="8"/>
  <c r="P392" i="8"/>
  <c r="Q392" i="8"/>
  <c r="S392" i="8" s="1"/>
  <c r="R392" i="8"/>
  <c r="O393" i="8"/>
  <c r="P393" i="8"/>
  <c r="Q393" i="8"/>
  <c r="R393" i="8"/>
  <c r="S393" i="8"/>
  <c r="O394" i="8"/>
  <c r="P394" i="8"/>
  <c r="Q394" i="8"/>
  <c r="S394" i="8" s="1"/>
  <c r="R394" i="8"/>
  <c r="O395" i="8"/>
  <c r="P395" i="8"/>
  <c r="Q395" i="8"/>
  <c r="R395" i="8"/>
  <c r="O396" i="8"/>
  <c r="P396" i="8"/>
  <c r="Q396" i="8"/>
  <c r="S396" i="8" s="1"/>
  <c r="R396" i="8"/>
  <c r="O397" i="8"/>
  <c r="P397" i="8"/>
  <c r="Q397" i="8"/>
  <c r="R397" i="8"/>
  <c r="S397" i="8"/>
  <c r="O398" i="8"/>
  <c r="P398" i="8"/>
  <c r="Q398" i="8"/>
  <c r="S398" i="8" s="1"/>
  <c r="R398" i="8"/>
  <c r="O399" i="8"/>
  <c r="P399" i="8"/>
  <c r="Q399" i="8"/>
  <c r="R399" i="8"/>
  <c r="O400" i="8"/>
  <c r="P400" i="8"/>
  <c r="Q400" i="8"/>
  <c r="R400" i="8"/>
  <c r="S400" i="8"/>
  <c r="O401" i="8"/>
  <c r="P401" i="8"/>
  <c r="Q401" i="8"/>
  <c r="R401" i="8"/>
  <c r="O402" i="8"/>
  <c r="P402" i="8"/>
  <c r="Q402" i="8"/>
  <c r="R402" i="8"/>
  <c r="O403" i="8"/>
  <c r="P403" i="8"/>
  <c r="Q403" i="8"/>
  <c r="R403" i="8"/>
  <c r="O404" i="8"/>
  <c r="P404" i="8"/>
  <c r="Q404" i="8"/>
  <c r="S404" i="8" s="1"/>
  <c r="R404" i="8"/>
  <c r="O405" i="8"/>
  <c r="P405" i="8"/>
  <c r="Q405" i="8"/>
  <c r="R405" i="8"/>
  <c r="S405" i="8"/>
  <c r="O406" i="8"/>
  <c r="P406" i="8"/>
  <c r="Q406" i="8"/>
  <c r="R406" i="8"/>
  <c r="O407" i="8"/>
  <c r="P407" i="8"/>
  <c r="Q407" i="8"/>
  <c r="R407" i="8"/>
  <c r="O408" i="8"/>
  <c r="P408" i="8"/>
  <c r="Q408" i="8"/>
  <c r="S408" i="8" s="1"/>
  <c r="R408" i="8"/>
  <c r="O409" i="8"/>
  <c r="P409" i="8"/>
  <c r="Q409" i="8"/>
  <c r="R409" i="8"/>
  <c r="S409" i="8"/>
  <c r="O410" i="8"/>
  <c r="P410" i="8"/>
  <c r="Q410" i="8"/>
  <c r="R410" i="8"/>
  <c r="O411" i="8"/>
  <c r="P411" i="8"/>
  <c r="Q411" i="8"/>
  <c r="R411" i="8"/>
  <c r="O412" i="8"/>
  <c r="P412" i="8"/>
  <c r="Q412" i="8"/>
  <c r="S412" i="8" s="1"/>
  <c r="R412" i="8"/>
  <c r="O413" i="8"/>
  <c r="S413" i="8" s="1"/>
  <c r="P413" i="8"/>
  <c r="Q413" i="8"/>
  <c r="R413" i="8"/>
  <c r="O414" i="8"/>
  <c r="P414" i="8"/>
  <c r="Q414" i="8"/>
  <c r="S414" i="8" s="1"/>
  <c r="R414" i="8"/>
  <c r="O415" i="8"/>
  <c r="P415" i="8"/>
  <c r="Q415" i="8"/>
  <c r="R415" i="8"/>
  <c r="O416" i="8"/>
  <c r="P416" i="8"/>
  <c r="Q416" i="8"/>
  <c r="S416" i="8" s="1"/>
  <c r="R416" i="8"/>
  <c r="O417" i="8"/>
  <c r="P417" i="8"/>
  <c r="Q417" i="8"/>
  <c r="R417" i="8"/>
  <c r="S417" i="8"/>
  <c r="O418" i="8"/>
  <c r="P418" i="8"/>
  <c r="Q418" i="8"/>
  <c r="R418" i="8"/>
  <c r="O419" i="8"/>
  <c r="P419" i="8"/>
  <c r="Q419" i="8"/>
  <c r="R419" i="8"/>
  <c r="O420" i="8"/>
  <c r="P420" i="8"/>
  <c r="Q420" i="8"/>
  <c r="S420" i="8" s="1"/>
  <c r="R420" i="8"/>
  <c r="O421" i="8"/>
  <c r="P421" i="8"/>
  <c r="Q421" i="8"/>
  <c r="R421" i="8"/>
  <c r="S421" i="8"/>
  <c r="O422" i="8"/>
  <c r="P422" i="8"/>
  <c r="Q422" i="8"/>
  <c r="R422" i="8"/>
  <c r="S422" i="8"/>
  <c r="O423" i="8"/>
  <c r="P423" i="8"/>
  <c r="Q423" i="8"/>
  <c r="S423" i="8" s="1"/>
  <c r="R423" i="8"/>
  <c r="O424" i="8"/>
  <c r="P424" i="8"/>
  <c r="Q424" i="8"/>
  <c r="S424" i="8" s="1"/>
  <c r="R424" i="8"/>
  <c r="O425" i="8"/>
  <c r="P425" i="8"/>
  <c r="Q425" i="8"/>
  <c r="R425" i="8"/>
  <c r="S425" i="8"/>
  <c r="O426" i="8"/>
  <c r="P426" i="8"/>
  <c r="Q426" i="8"/>
  <c r="R426" i="8"/>
  <c r="O427" i="8"/>
  <c r="P427" i="8"/>
  <c r="Q427" i="8"/>
  <c r="R427" i="8"/>
  <c r="O428" i="8"/>
  <c r="P428" i="8"/>
  <c r="Q428" i="8"/>
  <c r="S428" i="8" s="1"/>
  <c r="R428" i="8"/>
  <c r="O429" i="8"/>
  <c r="S429" i="8" s="1"/>
  <c r="P429" i="8"/>
  <c r="Q429" i="8"/>
  <c r="R429" i="8"/>
  <c r="O430" i="8"/>
  <c r="P430" i="8"/>
  <c r="Q430" i="8"/>
  <c r="S430" i="8" s="1"/>
  <c r="R430" i="8"/>
  <c r="O431" i="8"/>
  <c r="P431" i="8"/>
  <c r="Q431" i="8"/>
  <c r="R431" i="8"/>
  <c r="O432" i="8"/>
  <c r="P432" i="8"/>
  <c r="Q432" i="8"/>
  <c r="R432" i="8"/>
  <c r="S432" i="8"/>
  <c r="O433" i="8"/>
  <c r="S433" i="8" s="1"/>
  <c r="P433" i="8"/>
  <c r="Q433" i="8"/>
  <c r="R433" i="8"/>
  <c r="O434" i="8"/>
  <c r="P434" i="8"/>
  <c r="Q434" i="8"/>
  <c r="S434" i="8" s="1"/>
  <c r="R434" i="8"/>
  <c r="O435" i="8"/>
  <c r="P435" i="8"/>
  <c r="Q435" i="8"/>
  <c r="R435" i="8"/>
  <c r="O436" i="8"/>
  <c r="P436" i="8"/>
  <c r="Q436" i="8"/>
  <c r="R436" i="8"/>
  <c r="S436" i="8"/>
  <c r="O437" i="8"/>
  <c r="S437" i="8" s="1"/>
  <c r="P437" i="8"/>
  <c r="Q437" i="8"/>
  <c r="R437" i="8"/>
  <c r="O438" i="8"/>
  <c r="P438" i="8"/>
  <c r="Q438" i="8"/>
  <c r="S438" i="8" s="1"/>
  <c r="R438" i="8"/>
  <c r="O439" i="8"/>
  <c r="P439" i="8"/>
  <c r="Q439" i="8"/>
  <c r="R439" i="8"/>
  <c r="O440" i="8"/>
  <c r="P440" i="8"/>
  <c r="Q440" i="8"/>
  <c r="R440" i="8"/>
  <c r="S440" i="8"/>
  <c r="O441" i="8"/>
  <c r="S441" i="8" s="1"/>
  <c r="P441" i="8"/>
  <c r="Q441" i="8"/>
  <c r="R441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U370" i="2"/>
  <c r="V370" i="2"/>
  <c r="W370" i="2"/>
  <c r="X370" i="2"/>
  <c r="AA370" i="2" s="1"/>
  <c r="Y370" i="2"/>
  <c r="Z370" i="2"/>
  <c r="AB370" i="2"/>
  <c r="AC370" i="2"/>
  <c r="U371" i="2"/>
  <c r="V371" i="2"/>
  <c r="W371" i="2"/>
  <c r="AC371" i="2" s="1"/>
  <c r="X371" i="2"/>
  <c r="Y371" i="2"/>
  <c r="Z371" i="2"/>
  <c r="AA371" i="2"/>
  <c r="AB371" i="2"/>
  <c r="U372" i="2"/>
  <c r="V372" i="2"/>
  <c r="AB372" i="2" s="1"/>
  <c r="W372" i="2"/>
  <c r="AC372" i="2" s="1"/>
  <c r="X372" i="2"/>
  <c r="Y372" i="2"/>
  <c r="Z372" i="2"/>
  <c r="AA372" i="2"/>
  <c r="U373" i="2"/>
  <c r="AA373" i="2" s="1"/>
  <c r="V373" i="2"/>
  <c r="AB373" i="2" s="1"/>
  <c r="W373" i="2"/>
  <c r="X373" i="2"/>
  <c r="Y373" i="2"/>
  <c r="Z373" i="2"/>
  <c r="AC373" i="2"/>
  <c r="U374" i="2"/>
  <c r="AA374" i="2" s="1"/>
  <c r="V374" i="2"/>
  <c r="W374" i="2"/>
  <c r="X374" i="2"/>
  <c r="Y374" i="2"/>
  <c r="Z374" i="2"/>
  <c r="AB374" i="2"/>
  <c r="AC374" i="2"/>
  <c r="U375" i="2"/>
  <c r="V375" i="2"/>
  <c r="W375" i="2"/>
  <c r="AC375" i="2" s="1"/>
  <c r="X375" i="2"/>
  <c r="Y375" i="2"/>
  <c r="Z375" i="2"/>
  <c r="AA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/>
  <c r="U378" i="2"/>
  <c r="AA378" i="2" s="1"/>
  <c r="V378" i="2"/>
  <c r="W378" i="2"/>
  <c r="X378" i="2"/>
  <c r="Y378" i="2"/>
  <c r="Z378" i="2"/>
  <c r="AB378" i="2"/>
  <c r="AC378" i="2"/>
  <c r="U379" i="2"/>
  <c r="V379" i="2"/>
  <c r="W379" i="2"/>
  <c r="AC379" i="2" s="1"/>
  <c r="X379" i="2"/>
  <c r="Y379" i="2"/>
  <c r="Z379" i="2"/>
  <c r="AA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/>
  <c r="U382" i="2"/>
  <c r="AA382" i="2" s="1"/>
  <c r="V382" i="2"/>
  <c r="W382" i="2"/>
  <c r="X382" i="2"/>
  <c r="Y382" i="2"/>
  <c r="Z382" i="2"/>
  <c r="AB382" i="2"/>
  <c r="AC382" i="2"/>
  <c r="U383" i="2"/>
  <c r="V383" i="2"/>
  <c r="W383" i="2"/>
  <c r="AC383" i="2" s="1"/>
  <c r="X383" i="2"/>
  <c r="Y383" i="2"/>
  <c r="Z383" i="2"/>
  <c r="AA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/>
  <c r="U386" i="2"/>
  <c r="AA386" i="2" s="1"/>
  <c r="V386" i="2"/>
  <c r="W386" i="2"/>
  <c r="X386" i="2"/>
  <c r="Y386" i="2"/>
  <c r="Z386" i="2"/>
  <c r="AB386" i="2"/>
  <c r="AC386" i="2"/>
  <c r="U387" i="2"/>
  <c r="V387" i="2"/>
  <c r="W387" i="2"/>
  <c r="AC387" i="2" s="1"/>
  <c r="X387" i="2"/>
  <c r="Y387" i="2"/>
  <c r="Z387" i="2"/>
  <c r="AA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/>
  <c r="U390" i="2"/>
  <c r="AA390" i="2" s="1"/>
  <c r="V390" i="2"/>
  <c r="W390" i="2"/>
  <c r="X390" i="2"/>
  <c r="Y390" i="2"/>
  <c r="Z390" i="2"/>
  <c r="AB390" i="2"/>
  <c r="AC390" i="2"/>
  <c r="U391" i="2"/>
  <c r="V391" i="2"/>
  <c r="W391" i="2"/>
  <c r="AC391" i="2" s="1"/>
  <c r="X391" i="2"/>
  <c r="Y391" i="2"/>
  <c r="Z391" i="2"/>
  <c r="AA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/>
  <c r="U394" i="2"/>
  <c r="AA394" i="2" s="1"/>
  <c r="V394" i="2"/>
  <c r="W394" i="2"/>
  <c r="X394" i="2"/>
  <c r="Y394" i="2"/>
  <c r="Z394" i="2"/>
  <c r="AB394" i="2"/>
  <c r="AC394" i="2"/>
  <c r="U395" i="2"/>
  <c r="V395" i="2"/>
  <c r="W395" i="2"/>
  <c r="AC395" i="2" s="1"/>
  <c r="X395" i="2"/>
  <c r="Y395" i="2"/>
  <c r="Z395" i="2"/>
  <c r="AA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/>
  <c r="U398" i="2"/>
  <c r="AA398" i="2" s="1"/>
  <c r="V398" i="2"/>
  <c r="W398" i="2"/>
  <c r="X398" i="2"/>
  <c r="Y398" i="2"/>
  <c r="Z398" i="2"/>
  <c r="AB398" i="2"/>
  <c r="AC398" i="2"/>
  <c r="U399" i="2"/>
  <c r="V399" i="2"/>
  <c r="W399" i="2"/>
  <c r="AC399" i="2" s="1"/>
  <c r="X399" i="2"/>
  <c r="Y399" i="2"/>
  <c r="Z399" i="2"/>
  <c r="AA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/>
  <c r="U402" i="2"/>
  <c r="V402" i="2"/>
  <c r="W402" i="2"/>
  <c r="X402" i="2"/>
  <c r="Y402" i="2"/>
  <c r="Z402" i="2"/>
  <c r="AB402" i="2"/>
  <c r="AC402" i="2"/>
  <c r="U403" i="2"/>
  <c r="V403" i="2"/>
  <c r="W403" i="2"/>
  <c r="AC403" i="2" s="1"/>
  <c r="X403" i="2"/>
  <c r="Y403" i="2"/>
  <c r="Z403" i="2"/>
  <c r="AA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W405" i="2"/>
  <c r="X405" i="2"/>
  <c r="Y405" i="2"/>
  <c r="Z405" i="2"/>
  <c r="AC405" i="2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X408" i="2"/>
  <c r="Y408" i="2"/>
  <c r="Z408" i="2"/>
  <c r="AA408" i="2"/>
  <c r="U409" i="2"/>
  <c r="AA409" i="2" s="1"/>
  <c r="V409" i="2"/>
  <c r="W409" i="2"/>
  <c r="X409" i="2"/>
  <c r="Y409" i="2"/>
  <c r="Z409" i="2"/>
  <c r="AC409" i="2"/>
  <c r="U410" i="2"/>
  <c r="V410" i="2"/>
  <c r="W410" i="2"/>
  <c r="X410" i="2"/>
  <c r="Y410" i="2"/>
  <c r="Z410" i="2"/>
  <c r="AB410" i="2"/>
  <c r="AC410" i="2"/>
  <c r="U411" i="2"/>
  <c r="V411" i="2"/>
  <c r="W411" i="2"/>
  <c r="AC411" i="2" s="1"/>
  <c r="X411" i="2"/>
  <c r="Y411" i="2"/>
  <c r="Z411" i="2"/>
  <c r="AA411" i="2"/>
  <c r="AB411" i="2"/>
  <c r="U412" i="2"/>
  <c r="V412" i="2"/>
  <c r="AB412" i="2" s="1"/>
  <c r="W412" i="2"/>
  <c r="X412" i="2"/>
  <c r="Y412" i="2"/>
  <c r="Z412" i="2"/>
  <c r="AA412" i="2"/>
  <c r="U413" i="2"/>
  <c r="AA413" i="2" s="1"/>
  <c r="V413" i="2"/>
  <c r="W413" i="2"/>
  <c r="X413" i="2"/>
  <c r="Y413" i="2"/>
  <c r="Z413" i="2"/>
  <c r="AC413" i="2"/>
  <c r="U414" i="2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X416" i="2"/>
  <c r="Y416" i="2"/>
  <c r="Z416" i="2"/>
  <c r="AA416" i="2"/>
  <c r="U417" i="2"/>
  <c r="AA417" i="2" s="1"/>
  <c r="V417" i="2"/>
  <c r="W417" i="2"/>
  <c r="X417" i="2"/>
  <c r="Y417" i="2"/>
  <c r="Z417" i="2"/>
  <c r="AC417" i="2"/>
  <c r="U418" i="2"/>
  <c r="V418" i="2"/>
  <c r="W418" i="2"/>
  <c r="X418" i="2"/>
  <c r="Y418" i="2"/>
  <c r="Z418" i="2"/>
  <c r="AB418" i="2"/>
  <c r="AC418" i="2"/>
  <c r="U419" i="2"/>
  <c r="V419" i="2"/>
  <c r="W419" i="2"/>
  <c r="AC419" i="2" s="1"/>
  <c r="X419" i="2"/>
  <c r="Y419" i="2"/>
  <c r="Z419" i="2"/>
  <c r="AA419" i="2"/>
  <c r="AB419" i="2"/>
  <c r="U420" i="2"/>
  <c r="V420" i="2"/>
  <c r="AB420" i="2" s="1"/>
  <c r="W420" i="2"/>
  <c r="X420" i="2"/>
  <c r="Y420" i="2"/>
  <c r="Z420" i="2"/>
  <c r="AA420" i="2"/>
  <c r="U421" i="2"/>
  <c r="AA421" i="2" s="1"/>
  <c r="V421" i="2"/>
  <c r="W421" i="2"/>
  <c r="X421" i="2"/>
  <c r="Y421" i="2"/>
  <c r="Z421" i="2"/>
  <c r="AC421" i="2"/>
  <c r="U422" i="2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X424" i="2"/>
  <c r="Y424" i="2"/>
  <c r="Z424" i="2"/>
  <c r="AA424" i="2"/>
  <c r="U425" i="2"/>
  <c r="AA425" i="2" s="1"/>
  <c r="V425" i="2"/>
  <c r="W425" i="2"/>
  <c r="X425" i="2"/>
  <c r="Y425" i="2"/>
  <c r="Z425" i="2"/>
  <c r="AC425" i="2"/>
  <c r="U426" i="2"/>
  <c r="V426" i="2"/>
  <c r="W426" i="2"/>
  <c r="X426" i="2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AB446" i="2" s="1"/>
  <c r="Z446" i="2"/>
  <c r="AC446" i="2"/>
  <c r="U447" i="2"/>
  <c r="V447" i="2"/>
  <c r="W447" i="2"/>
  <c r="AC447" i="2" s="1"/>
  <c r="X447" i="2"/>
  <c r="AA447" i="2" s="1"/>
  <c r="Y447" i="2"/>
  <c r="Z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AB454" i="2" s="1"/>
  <c r="Z454" i="2"/>
  <c r="AC454" i="2"/>
  <c r="U455" i="2"/>
  <c r="V455" i="2"/>
  <c r="W455" i="2"/>
  <c r="X455" i="2"/>
  <c r="AA455" i="2" s="1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AA457" i="2" s="1"/>
  <c r="V457" i="2"/>
  <c r="W457" i="2"/>
  <c r="AC457" i="2" s="1"/>
  <c r="X457" i="2"/>
  <c r="Y457" i="2"/>
  <c r="Z457" i="2"/>
  <c r="U458" i="2"/>
  <c r="AA458" i="2" s="1"/>
  <c r="V458" i="2"/>
  <c r="W458" i="2"/>
  <c r="X458" i="2"/>
  <c r="Y458" i="2"/>
  <c r="AB458" i="2" s="1"/>
  <c r="Z458" i="2"/>
  <c r="AC458" i="2"/>
  <c r="U459" i="2"/>
  <c r="AA459" i="2" s="1"/>
  <c r="V459" i="2"/>
  <c r="W459" i="2"/>
  <c r="X459" i="2"/>
  <c r="Y459" i="2"/>
  <c r="AB459" i="2" s="1"/>
  <c r="Z459" i="2"/>
  <c r="AC459" i="2"/>
  <c r="U460" i="2"/>
  <c r="V460" i="2"/>
  <c r="W460" i="2"/>
  <c r="X460" i="2"/>
  <c r="AA460" i="2" s="1"/>
  <c r="Y460" i="2"/>
  <c r="Z460" i="2"/>
  <c r="AB460" i="2"/>
  <c r="U461" i="2"/>
  <c r="V461" i="2"/>
  <c r="AB461" i="2" s="1"/>
  <c r="W461" i="2"/>
  <c r="X461" i="2"/>
  <c r="Y461" i="2"/>
  <c r="Z461" i="2"/>
  <c r="AA461" i="2"/>
  <c r="AC461" i="2"/>
  <c r="U462" i="2"/>
  <c r="V462" i="2"/>
  <c r="AB462" i="2" s="1"/>
  <c r="W462" i="2"/>
  <c r="X462" i="2"/>
  <c r="Y462" i="2"/>
  <c r="Z462" i="2"/>
  <c r="AC462" i="2"/>
  <c r="U463" i="2"/>
  <c r="V463" i="2"/>
  <c r="W463" i="2"/>
  <c r="AC463" i="2" s="1"/>
  <c r="X463" i="2"/>
  <c r="AA463" i="2" s="1"/>
  <c r="Y463" i="2"/>
  <c r="Z463" i="2"/>
  <c r="AB463" i="2"/>
  <c r="U464" i="2"/>
  <c r="V464" i="2"/>
  <c r="AB464" i="2" s="1"/>
  <c r="W464" i="2"/>
  <c r="AC464" i="2" s="1"/>
  <c r="X464" i="2"/>
  <c r="Y464" i="2"/>
  <c r="Z464" i="2"/>
  <c r="AA464" i="2"/>
  <c r="U465" i="2"/>
  <c r="V465" i="2"/>
  <c r="W465" i="2"/>
  <c r="AC465" i="2" s="1"/>
  <c r="X465" i="2"/>
  <c r="Y465" i="2"/>
  <c r="Z465" i="2"/>
  <c r="AA465" i="2"/>
  <c r="U466" i="2"/>
  <c r="AA466" i="2" s="1"/>
  <c r="V466" i="2"/>
  <c r="W466" i="2"/>
  <c r="X466" i="2"/>
  <c r="Y466" i="2"/>
  <c r="Z466" i="2"/>
  <c r="AC466" i="2" s="1"/>
  <c r="AB466" i="2"/>
  <c r="U467" i="2"/>
  <c r="V467" i="2"/>
  <c r="W467" i="2"/>
  <c r="AC467" i="2" s="1"/>
  <c r="X467" i="2"/>
  <c r="Y467" i="2"/>
  <c r="AB467" i="2" s="1"/>
  <c r="Z467" i="2"/>
  <c r="AA467" i="2"/>
  <c r="U468" i="2"/>
  <c r="V468" i="2"/>
  <c r="AB468" i="2" s="1"/>
  <c r="W468" i="2"/>
  <c r="X468" i="2"/>
  <c r="AA468" i="2" s="1"/>
  <c r="Y468" i="2"/>
  <c r="Z468" i="2"/>
  <c r="U469" i="2"/>
  <c r="AA469" i="2" s="1"/>
  <c r="V469" i="2"/>
  <c r="AB469" i="2" s="1"/>
  <c r="W469" i="2"/>
  <c r="X469" i="2"/>
  <c r="Y469" i="2"/>
  <c r="Z469" i="2"/>
  <c r="AC469" i="2" s="1"/>
  <c r="U470" i="2"/>
  <c r="V470" i="2"/>
  <c r="AB470" i="2" s="1"/>
  <c r="W470" i="2"/>
  <c r="X470" i="2"/>
  <c r="Y470" i="2"/>
  <c r="Z470" i="2"/>
  <c r="AC470" i="2" s="1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AA473" i="2" s="1"/>
  <c r="V473" i="2"/>
  <c r="W473" i="2"/>
  <c r="AC473" i="2" s="1"/>
  <c r="X473" i="2"/>
  <c r="Y473" i="2"/>
  <c r="Z473" i="2"/>
  <c r="U474" i="2"/>
  <c r="AA474" i="2" s="1"/>
  <c r="V474" i="2"/>
  <c r="W474" i="2"/>
  <c r="X474" i="2"/>
  <c r="Y474" i="2"/>
  <c r="AB474" i="2" s="1"/>
  <c r="Z474" i="2"/>
  <c r="AC474" i="2"/>
  <c r="U475" i="2"/>
  <c r="AA475" i="2" s="1"/>
  <c r="V475" i="2"/>
  <c r="W475" i="2"/>
  <c r="X475" i="2"/>
  <c r="Y475" i="2"/>
  <c r="AB475" i="2" s="1"/>
  <c r="Z475" i="2"/>
  <c r="AC475" i="2"/>
  <c r="U476" i="2"/>
  <c r="V476" i="2"/>
  <c r="W476" i="2"/>
  <c r="X476" i="2"/>
  <c r="AA476" i="2" s="1"/>
  <c r="Y476" i="2"/>
  <c r="Z476" i="2"/>
  <c r="AB476" i="2"/>
  <c r="U477" i="2"/>
  <c r="V477" i="2"/>
  <c r="AB477" i="2" s="1"/>
  <c r="W477" i="2"/>
  <c r="X477" i="2"/>
  <c r="Y477" i="2"/>
  <c r="Z477" i="2"/>
  <c r="AA477" i="2"/>
  <c r="AC477" i="2"/>
  <c r="U478" i="2"/>
  <c r="V478" i="2"/>
  <c r="AB478" i="2" s="1"/>
  <c r="W478" i="2"/>
  <c r="X478" i="2"/>
  <c r="Y478" i="2"/>
  <c r="Z478" i="2"/>
  <c r="AC478" i="2"/>
  <c r="U479" i="2"/>
  <c r="V479" i="2"/>
  <c r="W479" i="2"/>
  <c r="AC479" i="2" s="1"/>
  <c r="X479" i="2"/>
  <c r="AA479" i="2" s="1"/>
  <c r="Y479" i="2"/>
  <c r="Z479" i="2"/>
  <c r="AB479" i="2"/>
  <c r="U480" i="2"/>
  <c r="V480" i="2"/>
  <c r="AB480" i="2" s="1"/>
  <c r="W480" i="2"/>
  <c r="AC480" i="2" s="1"/>
  <c r="X480" i="2"/>
  <c r="Y480" i="2"/>
  <c r="Z480" i="2"/>
  <c r="AA480" i="2"/>
  <c r="U481" i="2"/>
  <c r="V481" i="2"/>
  <c r="W481" i="2"/>
  <c r="AC481" i="2" s="1"/>
  <c r="X481" i="2"/>
  <c r="Y481" i="2"/>
  <c r="Z481" i="2"/>
  <c r="AA481" i="2"/>
  <c r="U482" i="2"/>
  <c r="AA482" i="2" s="1"/>
  <c r="V482" i="2"/>
  <c r="W482" i="2"/>
  <c r="X482" i="2"/>
  <c r="Y482" i="2"/>
  <c r="Z482" i="2"/>
  <c r="AC482" i="2" s="1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 s="1"/>
  <c r="U485" i="2"/>
  <c r="AA485" i="2" s="1"/>
  <c r="V485" i="2"/>
  <c r="W485" i="2"/>
  <c r="X485" i="2"/>
  <c r="Y485" i="2"/>
  <c r="AB485" i="2" s="1"/>
  <c r="Z485" i="2"/>
  <c r="AC485" i="2"/>
  <c r="U486" i="2"/>
  <c r="V486" i="2"/>
  <c r="W486" i="2"/>
  <c r="AC486" i="2" s="1"/>
  <c r="X486" i="2"/>
  <c r="AA486" i="2" s="1"/>
  <c r="Y486" i="2"/>
  <c r="Z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 s="1"/>
  <c r="U489" i="2"/>
  <c r="AA489" i="2" s="1"/>
  <c r="V489" i="2"/>
  <c r="W489" i="2"/>
  <c r="X489" i="2"/>
  <c r="Y489" i="2"/>
  <c r="AB489" i="2" s="1"/>
  <c r="Z489" i="2"/>
  <c r="AC489" i="2"/>
  <c r="U490" i="2"/>
  <c r="V490" i="2"/>
  <c r="W490" i="2"/>
  <c r="AC490" i="2" s="1"/>
  <c r="X490" i="2"/>
  <c r="AA490" i="2" s="1"/>
  <c r="Y490" i="2"/>
  <c r="Z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 s="1"/>
  <c r="U493" i="2"/>
  <c r="AA493" i="2" s="1"/>
  <c r="V493" i="2"/>
  <c r="W493" i="2"/>
  <c r="X493" i="2"/>
  <c r="Y493" i="2"/>
  <c r="AB493" i="2" s="1"/>
  <c r="Z493" i="2"/>
  <c r="AC493" i="2"/>
  <c r="U494" i="2"/>
  <c r="V494" i="2"/>
  <c r="W494" i="2"/>
  <c r="AC494" i="2" s="1"/>
  <c r="X494" i="2"/>
  <c r="AA494" i="2" s="1"/>
  <c r="Y494" i="2"/>
  <c r="Z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 s="1"/>
  <c r="U497" i="2"/>
  <c r="AA497" i="2" s="1"/>
  <c r="V497" i="2"/>
  <c r="W497" i="2"/>
  <c r="X497" i="2"/>
  <c r="Y497" i="2"/>
  <c r="AB497" i="2" s="1"/>
  <c r="Z497" i="2"/>
  <c r="AC497" i="2"/>
  <c r="U498" i="2"/>
  <c r="V498" i="2"/>
  <c r="W498" i="2"/>
  <c r="AC498" i="2" s="1"/>
  <c r="X498" i="2"/>
  <c r="AA498" i="2" s="1"/>
  <c r="Y498" i="2"/>
  <c r="Z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 s="1"/>
  <c r="U501" i="2"/>
  <c r="AA501" i="2" s="1"/>
  <c r="V501" i="2"/>
  <c r="W501" i="2"/>
  <c r="X501" i="2"/>
  <c r="Y501" i="2"/>
  <c r="AB501" i="2" s="1"/>
  <c r="Z501" i="2"/>
  <c r="AC501" i="2"/>
  <c r="U502" i="2"/>
  <c r="V502" i="2"/>
  <c r="W502" i="2"/>
  <c r="AC502" i="2" s="1"/>
  <c r="X502" i="2"/>
  <c r="AA502" i="2" s="1"/>
  <c r="Y502" i="2"/>
  <c r="Z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 s="1"/>
  <c r="U505" i="2"/>
  <c r="AA505" i="2" s="1"/>
  <c r="V505" i="2"/>
  <c r="W505" i="2"/>
  <c r="X505" i="2"/>
  <c r="Y505" i="2"/>
  <c r="AB505" i="2" s="1"/>
  <c r="Z505" i="2"/>
  <c r="AC505" i="2"/>
  <c r="U506" i="2"/>
  <c r="V506" i="2"/>
  <c r="W506" i="2"/>
  <c r="AC506" i="2" s="1"/>
  <c r="X506" i="2"/>
  <c r="AA506" i="2" s="1"/>
  <c r="Y506" i="2"/>
  <c r="Z506" i="2"/>
  <c r="AB506" i="2"/>
  <c r="U507" i="2"/>
  <c r="V507" i="2"/>
  <c r="AB507" i="2" s="1"/>
  <c r="W507" i="2"/>
  <c r="AC507" i="2" s="1"/>
  <c r="X507" i="2"/>
  <c r="Y507" i="2"/>
  <c r="Z507" i="2"/>
  <c r="AA507" i="2"/>
  <c r="U508" i="2"/>
  <c r="AA508" i="2" s="1"/>
  <c r="V508" i="2"/>
  <c r="AB508" i="2" s="1"/>
  <c r="W508" i="2"/>
  <c r="X508" i="2"/>
  <c r="Y508" i="2"/>
  <c r="Z508" i="2"/>
  <c r="AC508" i="2" s="1"/>
  <c r="U509" i="2"/>
  <c r="AA509" i="2" s="1"/>
  <c r="V509" i="2"/>
  <c r="W509" i="2"/>
  <c r="X509" i="2"/>
  <c r="Y509" i="2"/>
  <c r="AB509" i="2" s="1"/>
  <c r="Z509" i="2"/>
  <c r="AC509" i="2"/>
  <c r="U510" i="2"/>
  <c r="V510" i="2"/>
  <c r="W510" i="2"/>
  <c r="AC510" i="2" s="1"/>
  <c r="X510" i="2"/>
  <c r="AA510" i="2" s="1"/>
  <c r="Y510" i="2"/>
  <c r="Z510" i="2"/>
  <c r="AB510" i="2"/>
  <c r="U511" i="2"/>
  <c r="V511" i="2"/>
  <c r="AB511" i="2" s="1"/>
  <c r="W511" i="2"/>
  <c r="AC511" i="2" s="1"/>
  <c r="X511" i="2"/>
  <c r="Y511" i="2"/>
  <c r="Z511" i="2"/>
  <c r="AA511" i="2"/>
  <c r="U512" i="2"/>
  <c r="AA512" i="2" s="1"/>
  <c r="V512" i="2"/>
  <c r="AB512" i="2" s="1"/>
  <c r="W512" i="2"/>
  <c r="X512" i="2"/>
  <c r="Y512" i="2"/>
  <c r="Z512" i="2"/>
  <c r="AC512" i="2" s="1"/>
  <c r="U513" i="2"/>
  <c r="AA513" i="2" s="1"/>
  <c r="V513" i="2"/>
  <c r="W513" i="2"/>
  <c r="X513" i="2"/>
  <c r="Y513" i="2"/>
  <c r="AB513" i="2" s="1"/>
  <c r="Z513" i="2"/>
  <c r="AC513" i="2"/>
  <c r="U514" i="2"/>
  <c r="V514" i="2"/>
  <c r="W514" i="2"/>
  <c r="AC514" i="2" s="1"/>
  <c r="X514" i="2"/>
  <c r="AA514" i="2" s="1"/>
  <c r="Y514" i="2"/>
  <c r="Z514" i="2"/>
  <c r="AB514" i="2"/>
  <c r="U515" i="2"/>
  <c r="V515" i="2"/>
  <c r="AB515" i="2" s="1"/>
  <c r="W515" i="2"/>
  <c r="AC515" i="2" s="1"/>
  <c r="X515" i="2"/>
  <c r="Y515" i="2"/>
  <c r="Z515" i="2"/>
  <c r="AA515" i="2"/>
  <c r="U516" i="2"/>
  <c r="AA516" i="2" s="1"/>
  <c r="V516" i="2"/>
  <c r="AB516" i="2" s="1"/>
  <c r="W516" i="2"/>
  <c r="X516" i="2"/>
  <c r="Y516" i="2"/>
  <c r="Z516" i="2"/>
  <c r="AC516" i="2" s="1"/>
  <c r="U517" i="2"/>
  <c r="AA517" i="2" s="1"/>
  <c r="V517" i="2"/>
  <c r="W517" i="2"/>
  <c r="X517" i="2"/>
  <c r="Y517" i="2"/>
  <c r="AB517" i="2" s="1"/>
  <c r="Z517" i="2"/>
  <c r="AC517" i="2"/>
  <c r="U518" i="2"/>
  <c r="V518" i="2"/>
  <c r="W518" i="2"/>
  <c r="AC518" i="2" s="1"/>
  <c r="X518" i="2"/>
  <c r="AA518" i="2" s="1"/>
  <c r="Y518" i="2"/>
  <c r="Z518" i="2"/>
  <c r="AB518" i="2"/>
  <c r="U519" i="2"/>
  <c r="V519" i="2"/>
  <c r="AB519" i="2" s="1"/>
  <c r="W519" i="2"/>
  <c r="AC519" i="2" s="1"/>
  <c r="X519" i="2"/>
  <c r="Y519" i="2"/>
  <c r="Z519" i="2"/>
  <c r="AA519" i="2"/>
  <c r="U520" i="2"/>
  <c r="AA520" i="2" s="1"/>
  <c r="V520" i="2"/>
  <c r="AB520" i="2" s="1"/>
  <c r="W520" i="2"/>
  <c r="X520" i="2"/>
  <c r="Y520" i="2"/>
  <c r="Z520" i="2"/>
  <c r="AC520" i="2" s="1"/>
  <c r="U521" i="2"/>
  <c r="AA521" i="2" s="1"/>
  <c r="V521" i="2"/>
  <c r="W521" i="2"/>
  <c r="X521" i="2"/>
  <c r="Y521" i="2"/>
  <c r="AB521" i="2" s="1"/>
  <c r="Z521" i="2"/>
  <c r="AC521" i="2"/>
  <c r="U522" i="2"/>
  <c r="V522" i="2"/>
  <c r="W522" i="2"/>
  <c r="AC522" i="2" s="1"/>
  <c r="X522" i="2"/>
  <c r="AA522" i="2" s="1"/>
  <c r="Y522" i="2"/>
  <c r="Z522" i="2"/>
  <c r="AB522" i="2"/>
  <c r="U523" i="2"/>
  <c r="V523" i="2"/>
  <c r="AB523" i="2" s="1"/>
  <c r="W523" i="2"/>
  <c r="AC523" i="2" s="1"/>
  <c r="X523" i="2"/>
  <c r="Y523" i="2"/>
  <c r="Z523" i="2"/>
  <c r="AA523" i="2"/>
  <c r="U524" i="2"/>
  <c r="AA524" i="2" s="1"/>
  <c r="V524" i="2"/>
  <c r="AB524" i="2" s="1"/>
  <c r="W524" i="2"/>
  <c r="X524" i="2"/>
  <c r="Y524" i="2"/>
  <c r="Z524" i="2"/>
  <c r="AC524" i="2" s="1"/>
  <c r="U525" i="2"/>
  <c r="AA525" i="2" s="1"/>
  <c r="V525" i="2"/>
  <c r="W525" i="2"/>
  <c r="X525" i="2"/>
  <c r="Y525" i="2"/>
  <c r="AB525" i="2" s="1"/>
  <c r="Z525" i="2"/>
  <c r="AC525" i="2"/>
  <c r="U526" i="2"/>
  <c r="V526" i="2"/>
  <c r="W526" i="2"/>
  <c r="AC526" i="2" s="1"/>
  <c r="X526" i="2"/>
  <c r="AA526" i="2" s="1"/>
  <c r="Y526" i="2"/>
  <c r="Z526" i="2"/>
  <c r="AB526" i="2"/>
  <c r="U527" i="2"/>
  <c r="V527" i="2"/>
  <c r="AB527" i="2" s="1"/>
  <c r="W527" i="2"/>
  <c r="AC527" i="2" s="1"/>
  <c r="X527" i="2"/>
  <c r="Y527" i="2"/>
  <c r="Z527" i="2"/>
  <c r="AA527" i="2"/>
  <c r="U528" i="2"/>
  <c r="AA528" i="2" s="1"/>
  <c r="V528" i="2"/>
  <c r="AB528" i="2" s="1"/>
  <c r="W528" i="2"/>
  <c r="X528" i="2"/>
  <c r="Y528" i="2"/>
  <c r="Z528" i="2"/>
  <c r="AC528" i="2" s="1"/>
  <c r="U529" i="2"/>
  <c r="AA529" i="2" s="1"/>
  <c r="V529" i="2"/>
  <c r="W529" i="2"/>
  <c r="X529" i="2"/>
  <c r="Y529" i="2"/>
  <c r="AB529" i="2" s="1"/>
  <c r="Z529" i="2"/>
  <c r="AC529" i="2"/>
  <c r="U530" i="2"/>
  <c r="V530" i="2"/>
  <c r="W530" i="2"/>
  <c r="AC530" i="2" s="1"/>
  <c r="X530" i="2"/>
  <c r="AA530" i="2" s="1"/>
  <c r="Y530" i="2"/>
  <c r="Z530" i="2"/>
  <c r="AB530" i="2"/>
  <c r="U531" i="2"/>
  <c r="AA531" i="2" s="1"/>
  <c r="V531" i="2"/>
  <c r="AB531" i="2" s="1"/>
  <c r="W531" i="2"/>
  <c r="X531" i="2"/>
  <c r="Y531" i="2"/>
  <c r="Z531" i="2"/>
  <c r="AC531" i="2"/>
  <c r="U532" i="2"/>
  <c r="V532" i="2"/>
  <c r="AB532" i="2" s="1"/>
  <c r="W532" i="2"/>
  <c r="X532" i="2"/>
  <c r="Y532" i="2"/>
  <c r="Z532" i="2"/>
  <c r="AC532" i="2" s="1"/>
  <c r="U533" i="2"/>
  <c r="V533" i="2"/>
  <c r="W533" i="2"/>
  <c r="AC533" i="2" s="1"/>
  <c r="X533" i="2"/>
  <c r="Y533" i="2"/>
  <c r="AB533" i="2" s="1"/>
  <c r="Z533" i="2"/>
  <c r="AA533" i="2"/>
  <c r="U534" i="2"/>
  <c r="V534" i="2"/>
  <c r="W534" i="2"/>
  <c r="AC534" i="2" s="1"/>
  <c r="X534" i="2"/>
  <c r="AA534" i="2" s="1"/>
  <c r="Y534" i="2"/>
  <c r="Z534" i="2"/>
  <c r="AB534" i="2"/>
  <c r="U535" i="2"/>
  <c r="V535" i="2"/>
  <c r="AB535" i="2" s="1"/>
  <c r="W535" i="2"/>
  <c r="X535" i="2"/>
  <c r="Y535" i="2"/>
  <c r="Z535" i="2"/>
  <c r="AA535" i="2"/>
  <c r="AC535" i="2"/>
  <c r="U536" i="2"/>
  <c r="V536" i="2"/>
  <c r="AB536" i="2" s="1"/>
  <c r="W536" i="2"/>
  <c r="X536" i="2"/>
  <c r="Y536" i="2"/>
  <c r="Z536" i="2"/>
  <c r="AC536" i="2" s="1"/>
  <c r="U537" i="2"/>
  <c r="AA537" i="2" s="1"/>
  <c r="V537" i="2"/>
  <c r="W537" i="2"/>
  <c r="AC537" i="2" s="1"/>
  <c r="X537" i="2"/>
  <c r="Y537" i="2"/>
  <c r="AB537" i="2" s="1"/>
  <c r="Z537" i="2"/>
  <c r="U538" i="2"/>
  <c r="V538" i="2"/>
  <c r="W538" i="2"/>
  <c r="AC538" i="2" s="1"/>
  <c r="X538" i="2"/>
  <c r="Y538" i="2"/>
  <c r="Z538" i="2"/>
  <c r="AA538" i="2"/>
  <c r="AB538" i="2"/>
  <c r="U539" i="2"/>
  <c r="AA539" i="2" s="1"/>
  <c r="V539" i="2"/>
  <c r="W539" i="2"/>
  <c r="AC539" i="2" s="1"/>
  <c r="X539" i="2"/>
  <c r="Y539" i="2"/>
  <c r="Z539" i="2"/>
  <c r="U540" i="2"/>
  <c r="AA540" i="2" s="1"/>
  <c r="V540" i="2"/>
  <c r="AB540" i="2" s="1"/>
  <c r="W540" i="2"/>
  <c r="X540" i="2"/>
  <c r="Y540" i="2"/>
  <c r="Z540" i="2"/>
  <c r="AC540" i="2"/>
  <c r="U541" i="2"/>
  <c r="AA541" i="2" s="1"/>
  <c r="V541" i="2"/>
  <c r="W541" i="2"/>
  <c r="X541" i="2"/>
  <c r="Y541" i="2"/>
  <c r="Z541" i="2"/>
  <c r="AC541" i="2" s="1"/>
  <c r="AB541" i="2"/>
  <c r="U542" i="2"/>
  <c r="V542" i="2"/>
  <c r="W542" i="2"/>
  <c r="AC542" i="2" s="1"/>
  <c r="X542" i="2"/>
  <c r="Y542" i="2"/>
  <c r="AB542" i="2" s="1"/>
  <c r="Z542" i="2"/>
  <c r="AA542" i="2"/>
  <c r="U543" i="2"/>
  <c r="V543" i="2"/>
  <c r="AB543" i="2" s="1"/>
  <c r="W543" i="2"/>
  <c r="AC543" i="2" s="1"/>
  <c r="X543" i="2"/>
  <c r="AA543" i="2" s="1"/>
  <c r="Y543" i="2"/>
  <c r="Z543" i="2"/>
  <c r="U544" i="2"/>
  <c r="AA544" i="2" s="1"/>
  <c r="V544" i="2"/>
  <c r="AB544" i="2" s="1"/>
  <c r="W544" i="2"/>
  <c r="X544" i="2"/>
  <c r="Y544" i="2"/>
  <c r="Z544" i="2"/>
  <c r="AC544" i="2"/>
  <c r="U545" i="2"/>
  <c r="AA545" i="2" s="1"/>
  <c r="V545" i="2"/>
  <c r="W545" i="2"/>
  <c r="X545" i="2"/>
  <c r="Y545" i="2"/>
  <c r="Z545" i="2"/>
  <c r="AC545" i="2" s="1"/>
  <c r="AB545" i="2"/>
  <c r="U546" i="2"/>
  <c r="V546" i="2"/>
  <c r="W546" i="2"/>
  <c r="AC546" i="2" s="1"/>
  <c r="X546" i="2"/>
  <c r="Y546" i="2"/>
  <c r="AB546" i="2" s="1"/>
  <c r="Z546" i="2"/>
  <c r="AA546" i="2"/>
  <c r="U547" i="2"/>
  <c r="V547" i="2"/>
  <c r="AB547" i="2" s="1"/>
  <c r="W547" i="2"/>
  <c r="AC547" i="2" s="1"/>
  <c r="X547" i="2"/>
  <c r="AA547" i="2" s="1"/>
  <c r="Y547" i="2"/>
  <c r="Z547" i="2"/>
  <c r="U548" i="2"/>
  <c r="AA548" i="2" s="1"/>
  <c r="V548" i="2"/>
  <c r="AB548" i="2" s="1"/>
  <c r="W548" i="2"/>
  <c r="X548" i="2"/>
  <c r="Y548" i="2"/>
  <c r="Z548" i="2"/>
  <c r="AC548" i="2"/>
  <c r="U549" i="2"/>
  <c r="AA549" i="2" s="1"/>
  <c r="V549" i="2"/>
  <c r="W549" i="2"/>
  <c r="X549" i="2"/>
  <c r="Y549" i="2"/>
  <c r="Z549" i="2"/>
  <c r="AC549" i="2" s="1"/>
  <c r="AB549" i="2"/>
  <c r="U550" i="2"/>
  <c r="V550" i="2"/>
  <c r="W550" i="2"/>
  <c r="AC550" i="2" s="1"/>
  <c r="X550" i="2"/>
  <c r="Y550" i="2"/>
  <c r="AB550" i="2" s="1"/>
  <c r="Z550" i="2"/>
  <c r="AA550" i="2"/>
  <c r="U551" i="2"/>
  <c r="V551" i="2"/>
  <c r="AB551" i="2" s="1"/>
  <c r="W551" i="2"/>
  <c r="AC551" i="2" s="1"/>
  <c r="X551" i="2"/>
  <c r="AA551" i="2" s="1"/>
  <c r="Y551" i="2"/>
  <c r="Z551" i="2"/>
  <c r="U552" i="2"/>
  <c r="AA552" i="2" s="1"/>
  <c r="V552" i="2"/>
  <c r="AB552" i="2" s="1"/>
  <c r="W552" i="2"/>
  <c r="X552" i="2"/>
  <c r="Y552" i="2"/>
  <c r="Z552" i="2"/>
  <c r="AC552" i="2"/>
  <c r="U553" i="2"/>
  <c r="AA553" i="2" s="1"/>
  <c r="V553" i="2"/>
  <c r="W553" i="2"/>
  <c r="X553" i="2"/>
  <c r="Y553" i="2"/>
  <c r="Z553" i="2"/>
  <c r="AC553" i="2" s="1"/>
  <c r="AB553" i="2"/>
  <c r="U554" i="2"/>
  <c r="V554" i="2"/>
  <c r="W554" i="2"/>
  <c r="AC554" i="2" s="1"/>
  <c r="X554" i="2"/>
  <c r="Y554" i="2"/>
  <c r="AB554" i="2" s="1"/>
  <c r="Z554" i="2"/>
  <c r="AA554" i="2"/>
  <c r="U555" i="2"/>
  <c r="V555" i="2"/>
  <c r="AB555" i="2" s="1"/>
  <c r="W555" i="2"/>
  <c r="AC555" i="2" s="1"/>
  <c r="X555" i="2"/>
  <c r="AA555" i="2" s="1"/>
  <c r="Y555" i="2"/>
  <c r="Z555" i="2"/>
  <c r="U556" i="2"/>
  <c r="AA556" i="2" s="1"/>
  <c r="V556" i="2"/>
  <c r="AB556" i="2" s="1"/>
  <c r="W556" i="2"/>
  <c r="X556" i="2"/>
  <c r="Y556" i="2"/>
  <c r="Z556" i="2"/>
  <c r="AC556" i="2"/>
  <c r="U557" i="2"/>
  <c r="AA557" i="2" s="1"/>
  <c r="V557" i="2"/>
  <c r="W557" i="2"/>
  <c r="X557" i="2"/>
  <c r="Y557" i="2"/>
  <c r="Z557" i="2"/>
  <c r="AC557" i="2" s="1"/>
  <c r="AB557" i="2"/>
  <c r="U558" i="2"/>
  <c r="V558" i="2"/>
  <c r="W558" i="2"/>
  <c r="AC558" i="2" s="1"/>
  <c r="X558" i="2"/>
  <c r="Y558" i="2"/>
  <c r="AB558" i="2" s="1"/>
  <c r="Z558" i="2"/>
  <c r="AA558" i="2"/>
  <c r="U559" i="2"/>
  <c r="V559" i="2"/>
  <c r="AB559" i="2" s="1"/>
  <c r="W559" i="2"/>
  <c r="AC559" i="2" s="1"/>
  <c r="X559" i="2"/>
  <c r="AA559" i="2" s="1"/>
  <c r="Y559" i="2"/>
  <c r="Z559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O460" i="2" s="1"/>
  <c r="G460" i="2"/>
  <c r="H460" i="2"/>
  <c r="I460" i="2"/>
  <c r="J460" i="2"/>
  <c r="K460" i="2"/>
  <c r="L460" i="2"/>
  <c r="M460" i="2"/>
  <c r="N460" i="2"/>
  <c r="P460" i="2"/>
  <c r="E461" i="2"/>
  <c r="F461" i="2"/>
  <c r="O461" i="2" s="1"/>
  <c r="G461" i="2"/>
  <c r="P461" i="2" s="1"/>
  <c r="H461" i="2"/>
  <c r="I461" i="2"/>
  <c r="J461" i="2"/>
  <c r="K461" i="2"/>
  <c r="L461" i="2"/>
  <c r="M461" i="2"/>
  <c r="N461" i="2"/>
  <c r="E462" i="2"/>
  <c r="F462" i="2"/>
  <c r="O462" i="2" s="1"/>
  <c r="G462" i="2"/>
  <c r="H462" i="2"/>
  <c r="I462" i="2"/>
  <c r="J462" i="2"/>
  <c r="K462" i="2"/>
  <c r="L462" i="2"/>
  <c r="M462" i="2"/>
  <c r="N462" i="2"/>
  <c r="P462" i="2"/>
  <c r="E463" i="2"/>
  <c r="F463" i="2"/>
  <c r="O463" i="2" s="1"/>
  <c r="G463" i="2"/>
  <c r="H463" i="2"/>
  <c r="I463" i="2"/>
  <c r="J463" i="2"/>
  <c r="K463" i="2"/>
  <c r="L463" i="2"/>
  <c r="M463" i="2"/>
  <c r="N463" i="2"/>
  <c r="P463" i="2"/>
  <c r="E464" i="2"/>
  <c r="F464" i="2"/>
  <c r="O464" i="2" s="1"/>
  <c r="G464" i="2"/>
  <c r="H464" i="2"/>
  <c r="I464" i="2"/>
  <c r="J464" i="2"/>
  <c r="K464" i="2"/>
  <c r="L464" i="2"/>
  <c r="M464" i="2"/>
  <c r="N464" i="2"/>
  <c r="P464" i="2"/>
  <c r="E465" i="2"/>
  <c r="F465" i="2"/>
  <c r="O465" i="2" s="1"/>
  <c r="G465" i="2"/>
  <c r="H465" i="2"/>
  <c r="I465" i="2"/>
  <c r="J465" i="2"/>
  <c r="K465" i="2"/>
  <c r="L465" i="2"/>
  <c r="M465" i="2"/>
  <c r="N465" i="2"/>
  <c r="P465" i="2"/>
  <c r="E466" i="2"/>
  <c r="F466" i="2"/>
  <c r="O466" i="2" s="1"/>
  <c r="G466" i="2"/>
  <c r="H466" i="2"/>
  <c r="I466" i="2"/>
  <c r="J466" i="2"/>
  <c r="K466" i="2"/>
  <c r="L466" i="2"/>
  <c r="M466" i="2"/>
  <c r="N466" i="2"/>
  <c r="P466" i="2"/>
  <c r="E467" i="2"/>
  <c r="F467" i="2"/>
  <c r="O467" i="2" s="1"/>
  <c r="G467" i="2"/>
  <c r="H467" i="2"/>
  <c r="I467" i="2"/>
  <c r="J467" i="2"/>
  <c r="K467" i="2"/>
  <c r="L467" i="2"/>
  <c r="M467" i="2"/>
  <c r="N467" i="2"/>
  <c r="P467" i="2"/>
  <c r="E468" i="2"/>
  <c r="F468" i="2"/>
  <c r="O468" i="2" s="1"/>
  <c r="G468" i="2"/>
  <c r="H468" i="2"/>
  <c r="I468" i="2"/>
  <c r="J468" i="2"/>
  <c r="K468" i="2"/>
  <c r="L468" i="2"/>
  <c r="M468" i="2"/>
  <c r="N468" i="2"/>
  <c r="P468" i="2"/>
  <c r="E469" i="2"/>
  <c r="F469" i="2"/>
  <c r="O469" i="2" s="1"/>
  <c r="G469" i="2"/>
  <c r="H469" i="2"/>
  <c r="I469" i="2"/>
  <c r="J469" i="2"/>
  <c r="K469" i="2"/>
  <c r="L469" i="2"/>
  <c r="M469" i="2"/>
  <c r="N469" i="2"/>
  <c r="P469" i="2"/>
  <c r="E470" i="2"/>
  <c r="F470" i="2"/>
  <c r="O470" i="2" s="1"/>
  <c r="G470" i="2"/>
  <c r="H470" i="2"/>
  <c r="I470" i="2"/>
  <c r="J470" i="2"/>
  <c r="K470" i="2"/>
  <c r="L470" i="2"/>
  <c r="M470" i="2"/>
  <c r="N470" i="2"/>
  <c r="P470" i="2"/>
  <c r="E471" i="2"/>
  <c r="F471" i="2"/>
  <c r="O471" i="2" s="1"/>
  <c r="G471" i="2"/>
  <c r="H471" i="2"/>
  <c r="I471" i="2"/>
  <c r="J471" i="2"/>
  <c r="K471" i="2"/>
  <c r="L471" i="2"/>
  <c r="M471" i="2"/>
  <c r="N471" i="2"/>
  <c r="P471" i="2"/>
  <c r="E472" i="2"/>
  <c r="F472" i="2"/>
  <c r="O472" i="2" s="1"/>
  <c r="G472" i="2"/>
  <c r="H472" i="2"/>
  <c r="I472" i="2"/>
  <c r="J472" i="2"/>
  <c r="K472" i="2"/>
  <c r="L472" i="2"/>
  <c r="M472" i="2"/>
  <c r="N472" i="2"/>
  <c r="P472" i="2"/>
  <c r="E473" i="2"/>
  <c r="F473" i="2"/>
  <c r="O473" i="2" s="1"/>
  <c r="G473" i="2"/>
  <c r="H473" i="2"/>
  <c r="I473" i="2"/>
  <c r="J473" i="2"/>
  <c r="K473" i="2"/>
  <c r="L473" i="2"/>
  <c r="M473" i="2"/>
  <c r="N473" i="2"/>
  <c r="P473" i="2"/>
  <c r="E474" i="2"/>
  <c r="F474" i="2"/>
  <c r="O474" i="2" s="1"/>
  <c r="G474" i="2"/>
  <c r="H474" i="2"/>
  <c r="I474" i="2"/>
  <c r="J474" i="2"/>
  <c r="K474" i="2"/>
  <c r="L474" i="2"/>
  <c r="M474" i="2"/>
  <c r="N474" i="2"/>
  <c r="P474" i="2"/>
  <c r="E475" i="2"/>
  <c r="F475" i="2"/>
  <c r="O475" i="2" s="1"/>
  <c r="G475" i="2"/>
  <c r="H475" i="2"/>
  <c r="I475" i="2"/>
  <c r="J475" i="2"/>
  <c r="K475" i="2"/>
  <c r="L475" i="2"/>
  <c r="M475" i="2"/>
  <c r="N475" i="2"/>
  <c r="P475" i="2"/>
  <c r="E476" i="2"/>
  <c r="F476" i="2"/>
  <c r="O476" i="2" s="1"/>
  <c r="G476" i="2"/>
  <c r="H476" i="2"/>
  <c r="I476" i="2"/>
  <c r="J476" i="2"/>
  <c r="K476" i="2"/>
  <c r="L476" i="2"/>
  <c r="M476" i="2"/>
  <c r="N476" i="2"/>
  <c r="P476" i="2"/>
  <c r="E477" i="2"/>
  <c r="F477" i="2"/>
  <c r="O477" i="2" s="1"/>
  <c r="G477" i="2"/>
  <c r="H477" i="2"/>
  <c r="I477" i="2"/>
  <c r="J477" i="2"/>
  <c r="K477" i="2"/>
  <c r="L477" i="2"/>
  <c r="M477" i="2"/>
  <c r="N477" i="2"/>
  <c r="P477" i="2"/>
  <c r="E478" i="2"/>
  <c r="F478" i="2"/>
  <c r="O478" i="2" s="1"/>
  <c r="G478" i="2"/>
  <c r="H478" i="2"/>
  <c r="I478" i="2"/>
  <c r="J478" i="2"/>
  <c r="K478" i="2"/>
  <c r="L478" i="2"/>
  <c r="M478" i="2"/>
  <c r="N478" i="2"/>
  <c r="P478" i="2"/>
  <c r="E479" i="2"/>
  <c r="F479" i="2"/>
  <c r="O479" i="2" s="1"/>
  <c r="G479" i="2"/>
  <c r="H479" i="2"/>
  <c r="I479" i="2"/>
  <c r="J479" i="2"/>
  <c r="K479" i="2"/>
  <c r="L479" i="2"/>
  <c r="M479" i="2"/>
  <c r="N479" i="2"/>
  <c r="P479" i="2"/>
  <c r="E480" i="2"/>
  <c r="F480" i="2"/>
  <c r="O480" i="2" s="1"/>
  <c r="G480" i="2"/>
  <c r="H480" i="2"/>
  <c r="I480" i="2"/>
  <c r="J480" i="2"/>
  <c r="K480" i="2"/>
  <c r="L480" i="2"/>
  <c r="M480" i="2"/>
  <c r="N480" i="2"/>
  <c r="P480" i="2"/>
  <c r="E481" i="2"/>
  <c r="F481" i="2"/>
  <c r="O481" i="2" s="1"/>
  <c r="G481" i="2"/>
  <c r="H481" i="2"/>
  <c r="I481" i="2"/>
  <c r="J481" i="2"/>
  <c r="K481" i="2"/>
  <c r="L481" i="2"/>
  <c r="M481" i="2"/>
  <c r="N481" i="2"/>
  <c r="P481" i="2"/>
  <c r="E482" i="2"/>
  <c r="F482" i="2"/>
  <c r="O482" i="2" s="1"/>
  <c r="G482" i="2"/>
  <c r="H482" i="2"/>
  <c r="I482" i="2"/>
  <c r="J482" i="2"/>
  <c r="K482" i="2"/>
  <c r="L482" i="2"/>
  <c r="M482" i="2"/>
  <c r="N482" i="2"/>
  <c r="P482" i="2"/>
  <c r="E483" i="2"/>
  <c r="F483" i="2"/>
  <c r="O483" i="2" s="1"/>
  <c r="G483" i="2"/>
  <c r="H483" i="2"/>
  <c r="I483" i="2"/>
  <c r="J483" i="2"/>
  <c r="K483" i="2"/>
  <c r="L483" i="2"/>
  <c r="M483" i="2"/>
  <c r="N483" i="2"/>
  <c r="P483" i="2"/>
  <c r="E484" i="2"/>
  <c r="F484" i="2"/>
  <c r="O484" i="2" s="1"/>
  <c r="G484" i="2"/>
  <c r="H484" i="2"/>
  <c r="I484" i="2"/>
  <c r="J484" i="2"/>
  <c r="K484" i="2"/>
  <c r="L484" i="2"/>
  <c r="M484" i="2"/>
  <c r="N484" i="2"/>
  <c r="P484" i="2"/>
  <c r="E485" i="2"/>
  <c r="F485" i="2"/>
  <c r="O485" i="2" s="1"/>
  <c r="G485" i="2"/>
  <c r="H485" i="2"/>
  <c r="I485" i="2"/>
  <c r="J485" i="2"/>
  <c r="K485" i="2"/>
  <c r="L485" i="2"/>
  <c r="M485" i="2"/>
  <c r="N485" i="2"/>
  <c r="P485" i="2"/>
  <c r="E486" i="2"/>
  <c r="F486" i="2"/>
  <c r="O486" i="2" s="1"/>
  <c r="G486" i="2"/>
  <c r="H486" i="2"/>
  <c r="I486" i="2"/>
  <c r="J486" i="2"/>
  <c r="K486" i="2"/>
  <c r="L486" i="2"/>
  <c r="M486" i="2"/>
  <c r="N486" i="2"/>
  <c r="P486" i="2"/>
  <c r="E487" i="2"/>
  <c r="F487" i="2"/>
  <c r="O487" i="2" s="1"/>
  <c r="G487" i="2"/>
  <c r="H487" i="2"/>
  <c r="I487" i="2"/>
  <c r="J487" i="2"/>
  <c r="K487" i="2"/>
  <c r="L487" i="2"/>
  <c r="M487" i="2"/>
  <c r="N487" i="2"/>
  <c r="P487" i="2"/>
  <c r="E488" i="2"/>
  <c r="F488" i="2"/>
  <c r="O488" i="2" s="1"/>
  <c r="G488" i="2"/>
  <c r="H488" i="2"/>
  <c r="I488" i="2"/>
  <c r="J488" i="2"/>
  <c r="K488" i="2"/>
  <c r="L488" i="2"/>
  <c r="M488" i="2"/>
  <c r="N488" i="2"/>
  <c r="P488" i="2"/>
  <c r="E489" i="2"/>
  <c r="F489" i="2"/>
  <c r="O489" i="2" s="1"/>
  <c r="G489" i="2"/>
  <c r="H489" i="2"/>
  <c r="I489" i="2"/>
  <c r="J489" i="2"/>
  <c r="K489" i="2"/>
  <c r="L489" i="2"/>
  <c r="M489" i="2"/>
  <c r="N489" i="2"/>
  <c r="P489" i="2"/>
  <c r="E490" i="2"/>
  <c r="F490" i="2"/>
  <c r="O490" i="2" s="1"/>
  <c r="G490" i="2"/>
  <c r="H490" i="2"/>
  <c r="I490" i="2"/>
  <c r="J490" i="2"/>
  <c r="K490" i="2"/>
  <c r="L490" i="2"/>
  <c r="M490" i="2"/>
  <c r="N490" i="2"/>
  <c r="P490" i="2"/>
  <c r="E491" i="2"/>
  <c r="F491" i="2"/>
  <c r="O491" i="2" s="1"/>
  <c r="G491" i="2"/>
  <c r="H491" i="2"/>
  <c r="I491" i="2"/>
  <c r="J491" i="2"/>
  <c r="K491" i="2"/>
  <c r="L491" i="2"/>
  <c r="M491" i="2"/>
  <c r="N491" i="2"/>
  <c r="P491" i="2"/>
  <c r="E492" i="2"/>
  <c r="F492" i="2"/>
  <c r="O492" i="2" s="1"/>
  <c r="G492" i="2"/>
  <c r="H492" i="2"/>
  <c r="I492" i="2"/>
  <c r="J492" i="2"/>
  <c r="K492" i="2"/>
  <c r="L492" i="2"/>
  <c r="M492" i="2"/>
  <c r="N492" i="2"/>
  <c r="P492" i="2"/>
  <c r="E493" i="2"/>
  <c r="F493" i="2"/>
  <c r="O493" i="2" s="1"/>
  <c r="G493" i="2"/>
  <c r="H493" i="2"/>
  <c r="I493" i="2"/>
  <c r="J493" i="2"/>
  <c r="K493" i="2"/>
  <c r="L493" i="2"/>
  <c r="M493" i="2"/>
  <c r="N493" i="2"/>
  <c r="P493" i="2"/>
  <c r="E494" i="2"/>
  <c r="F494" i="2"/>
  <c r="O494" i="2" s="1"/>
  <c r="G494" i="2"/>
  <c r="H494" i="2"/>
  <c r="I494" i="2"/>
  <c r="J494" i="2"/>
  <c r="K494" i="2"/>
  <c r="L494" i="2"/>
  <c r="M494" i="2"/>
  <c r="N494" i="2"/>
  <c r="P494" i="2"/>
  <c r="E495" i="2"/>
  <c r="F495" i="2"/>
  <c r="O495" i="2" s="1"/>
  <c r="G495" i="2"/>
  <c r="H495" i="2"/>
  <c r="I495" i="2"/>
  <c r="J495" i="2"/>
  <c r="K495" i="2"/>
  <c r="L495" i="2"/>
  <c r="M495" i="2"/>
  <c r="N495" i="2"/>
  <c r="P495" i="2"/>
  <c r="E496" i="2"/>
  <c r="F496" i="2"/>
  <c r="O496" i="2" s="1"/>
  <c r="G496" i="2"/>
  <c r="H496" i="2"/>
  <c r="I496" i="2"/>
  <c r="J496" i="2"/>
  <c r="K496" i="2"/>
  <c r="L496" i="2"/>
  <c r="M496" i="2"/>
  <c r="N496" i="2"/>
  <c r="P496" i="2"/>
  <c r="E497" i="2"/>
  <c r="F497" i="2"/>
  <c r="O497" i="2" s="1"/>
  <c r="G497" i="2"/>
  <c r="H497" i="2"/>
  <c r="I497" i="2"/>
  <c r="J497" i="2"/>
  <c r="K497" i="2"/>
  <c r="L497" i="2"/>
  <c r="M497" i="2"/>
  <c r="N497" i="2"/>
  <c r="P497" i="2"/>
  <c r="E498" i="2"/>
  <c r="F498" i="2"/>
  <c r="O498" i="2" s="1"/>
  <c r="G498" i="2"/>
  <c r="H498" i="2"/>
  <c r="I498" i="2"/>
  <c r="J498" i="2"/>
  <c r="K498" i="2"/>
  <c r="L498" i="2"/>
  <c r="M498" i="2"/>
  <c r="N498" i="2"/>
  <c r="P498" i="2"/>
  <c r="E499" i="2"/>
  <c r="F499" i="2"/>
  <c r="O499" i="2" s="1"/>
  <c r="G499" i="2"/>
  <c r="H499" i="2"/>
  <c r="I499" i="2"/>
  <c r="J499" i="2"/>
  <c r="K499" i="2"/>
  <c r="L499" i="2"/>
  <c r="M499" i="2"/>
  <c r="N499" i="2"/>
  <c r="P499" i="2"/>
  <c r="E500" i="2"/>
  <c r="F500" i="2"/>
  <c r="O500" i="2" s="1"/>
  <c r="G500" i="2"/>
  <c r="H500" i="2"/>
  <c r="I500" i="2"/>
  <c r="J500" i="2"/>
  <c r="K500" i="2"/>
  <c r="L500" i="2"/>
  <c r="M500" i="2"/>
  <c r="N500" i="2"/>
  <c r="P500" i="2"/>
  <c r="E501" i="2"/>
  <c r="F501" i="2"/>
  <c r="O501" i="2" s="1"/>
  <c r="G501" i="2"/>
  <c r="H501" i="2"/>
  <c r="I501" i="2"/>
  <c r="J501" i="2"/>
  <c r="K501" i="2"/>
  <c r="L501" i="2"/>
  <c r="M501" i="2"/>
  <c r="N501" i="2"/>
  <c r="P501" i="2"/>
  <c r="E502" i="2"/>
  <c r="F502" i="2"/>
  <c r="O502" i="2" s="1"/>
  <c r="G502" i="2"/>
  <c r="H502" i="2"/>
  <c r="I502" i="2"/>
  <c r="J502" i="2"/>
  <c r="K502" i="2"/>
  <c r="L502" i="2"/>
  <c r="M502" i="2"/>
  <c r="N502" i="2"/>
  <c r="P502" i="2"/>
  <c r="E503" i="2"/>
  <c r="F503" i="2"/>
  <c r="O503" i="2" s="1"/>
  <c r="G503" i="2"/>
  <c r="H503" i="2"/>
  <c r="I503" i="2"/>
  <c r="J503" i="2"/>
  <c r="K503" i="2"/>
  <c r="L503" i="2"/>
  <c r="M503" i="2"/>
  <c r="N503" i="2"/>
  <c r="P503" i="2"/>
  <c r="E504" i="2"/>
  <c r="F504" i="2"/>
  <c r="O504" i="2" s="1"/>
  <c r="G504" i="2"/>
  <c r="H504" i="2"/>
  <c r="I504" i="2"/>
  <c r="J504" i="2"/>
  <c r="K504" i="2"/>
  <c r="L504" i="2"/>
  <c r="M504" i="2"/>
  <c r="N504" i="2"/>
  <c r="P504" i="2"/>
  <c r="E505" i="2"/>
  <c r="F505" i="2"/>
  <c r="O505" i="2" s="1"/>
  <c r="G505" i="2"/>
  <c r="H505" i="2"/>
  <c r="I505" i="2"/>
  <c r="J505" i="2"/>
  <c r="K505" i="2"/>
  <c r="L505" i="2"/>
  <c r="M505" i="2"/>
  <c r="N505" i="2"/>
  <c r="P505" i="2"/>
  <c r="E506" i="2"/>
  <c r="F506" i="2"/>
  <c r="O506" i="2" s="1"/>
  <c r="G506" i="2"/>
  <c r="H506" i="2"/>
  <c r="I506" i="2"/>
  <c r="J506" i="2"/>
  <c r="K506" i="2"/>
  <c r="L506" i="2"/>
  <c r="M506" i="2"/>
  <c r="N506" i="2"/>
  <c r="P506" i="2"/>
  <c r="E507" i="2"/>
  <c r="F507" i="2"/>
  <c r="O507" i="2" s="1"/>
  <c r="G507" i="2"/>
  <c r="H507" i="2"/>
  <c r="I507" i="2"/>
  <c r="J507" i="2"/>
  <c r="K507" i="2"/>
  <c r="L507" i="2"/>
  <c r="M507" i="2"/>
  <c r="N507" i="2"/>
  <c r="P507" i="2"/>
  <c r="E508" i="2"/>
  <c r="F508" i="2"/>
  <c r="O508" i="2" s="1"/>
  <c r="G508" i="2"/>
  <c r="H508" i="2"/>
  <c r="I508" i="2"/>
  <c r="J508" i="2"/>
  <c r="K508" i="2"/>
  <c r="L508" i="2"/>
  <c r="M508" i="2"/>
  <c r="N508" i="2"/>
  <c r="P508" i="2"/>
  <c r="E509" i="2"/>
  <c r="F509" i="2"/>
  <c r="O509" i="2" s="1"/>
  <c r="G509" i="2"/>
  <c r="H509" i="2"/>
  <c r="I509" i="2"/>
  <c r="J509" i="2"/>
  <c r="K509" i="2"/>
  <c r="L509" i="2"/>
  <c r="M509" i="2"/>
  <c r="N509" i="2"/>
  <c r="P509" i="2"/>
  <c r="E510" i="2"/>
  <c r="F510" i="2"/>
  <c r="O510" i="2" s="1"/>
  <c r="G510" i="2"/>
  <c r="H510" i="2"/>
  <c r="I510" i="2"/>
  <c r="J510" i="2"/>
  <c r="K510" i="2"/>
  <c r="L510" i="2"/>
  <c r="M510" i="2"/>
  <c r="N510" i="2"/>
  <c r="P510" i="2"/>
  <c r="E511" i="2"/>
  <c r="F511" i="2"/>
  <c r="O511" i="2" s="1"/>
  <c r="G511" i="2"/>
  <c r="H511" i="2"/>
  <c r="I511" i="2"/>
  <c r="J511" i="2"/>
  <c r="K511" i="2"/>
  <c r="L511" i="2"/>
  <c r="M511" i="2"/>
  <c r="N511" i="2"/>
  <c r="P511" i="2"/>
  <c r="E512" i="2"/>
  <c r="F512" i="2"/>
  <c r="O512" i="2" s="1"/>
  <c r="G512" i="2"/>
  <c r="H512" i="2"/>
  <c r="I512" i="2"/>
  <c r="J512" i="2"/>
  <c r="K512" i="2"/>
  <c r="L512" i="2"/>
  <c r="M512" i="2"/>
  <c r="N512" i="2"/>
  <c r="P512" i="2"/>
  <c r="E513" i="2"/>
  <c r="F513" i="2"/>
  <c r="O513" i="2" s="1"/>
  <c r="G513" i="2"/>
  <c r="H513" i="2"/>
  <c r="I513" i="2"/>
  <c r="J513" i="2"/>
  <c r="K513" i="2"/>
  <c r="L513" i="2"/>
  <c r="M513" i="2"/>
  <c r="N513" i="2"/>
  <c r="P513" i="2"/>
  <c r="E514" i="2"/>
  <c r="F514" i="2"/>
  <c r="O514" i="2" s="1"/>
  <c r="G514" i="2"/>
  <c r="H514" i="2"/>
  <c r="I514" i="2"/>
  <c r="J514" i="2"/>
  <c r="K514" i="2"/>
  <c r="L514" i="2"/>
  <c r="M514" i="2"/>
  <c r="N514" i="2"/>
  <c r="P514" i="2"/>
  <c r="E515" i="2"/>
  <c r="F515" i="2"/>
  <c r="O515" i="2" s="1"/>
  <c r="G515" i="2"/>
  <c r="H515" i="2"/>
  <c r="I515" i="2"/>
  <c r="J515" i="2"/>
  <c r="K515" i="2"/>
  <c r="L515" i="2"/>
  <c r="M515" i="2"/>
  <c r="N515" i="2"/>
  <c r="P515" i="2"/>
  <c r="E516" i="2"/>
  <c r="F516" i="2"/>
  <c r="O516" i="2" s="1"/>
  <c r="G516" i="2"/>
  <c r="H516" i="2"/>
  <c r="I516" i="2"/>
  <c r="J516" i="2"/>
  <c r="K516" i="2"/>
  <c r="L516" i="2"/>
  <c r="M516" i="2"/>
  <c r="N516" i="2"/>
  <c r="P516" i="2"/>
  <c r="E517" i="2"/>
  <c r="F517" i="2"/>
  <c r="O517" i="2" s="1"/>
  <c r="G517" i="2"/>
  <c r="H517" i="2"/>
  <c r="I517" i="2"/>
  <c r="J517" i="2"/>
  <c r="K517" i="2"/>
  <c r="L517" i="2"/>
  <c r="M517" i="2"/>
  <c r="N517" i="2"/>
  <c r="P517" i="2"/>
  <c r="E518" i="2"/>
  <c r="F518" i="2"/>
  <c r="O518" i="2" s="1"/>
  <c r="G518" i="2"/>
  <c r="H518" i="2"/>
  <c r="I518" i="2"/>
  <c r="J518" i="2"/>
  <c r="K518" i="2"/>
  <c r="L518" i="2"/>
  <c r="M518" i="2"/>
  <c r="N518" i="2"/>
  <c r="P518" i="2"/>
  <c r="E519" i="2"/>
  <c r="F519" i="2"/>
  <c r="O519" i="2" s="1"/>
  <c r="G519" i="2"/>
  <c r="H519" i="2"/>
  <c r="I519" i="2"/>
  <c r="J519" i="2"/>
  <c r="K519" i="2"/>
  <c r="L519" i="2"/>
  <c r="M519" i="2"/>
  <c r="N519" i="2"/>
  <c r="P519" i="2"/>
  <c r="E520" i="2"/>
  <c r="F520" i="2"/>
  <c r="O520" i="2" s="1"/>
  <c r="G520" i="2"/>
  <c r="H520" i="2"/>
  <c r="I520" i="2"/>
  <c r="J520" i="2"/>
  <c r="K520" i="2"/>
  <c r="L520" i="2"/>
  <c r="M520" i="2"/>
  <c r="N520" i="2"/>
  <c r="P520" i="2"/>
  <c r="E521" i="2"/>
  <c r="F521" i="2"/>
  <c r="O521" i="2" s="1"/>
  <c r="G521" i="2"/>
  <c r="H521" i="2"/>
  <c r="I521" i="2"/>
  <c r="J521" i="2"/>
  <c r="K521" i="2"/>
  <c r="L521" i="2"/>
  <c r="M521" i="2"/>
  <c r="N521" i="2"/>
  <c r="P521" i="2"/>
  <c r="E522" i="2"/>
  <c r="F522" i="2"/>
  <c r="O522" i="2" s="1"/>
  <c r="G522" i="2"/>
  <c r="H522" i="2"/>
  <c r="I522" i="2"/>
  <c r="J522" i="2"/>
  <c r="K522" i="2"/>
  <c r="L522" i="2"/>
  <c r="M522" i="2"/>
  <c r="N522" i="2"/>
  <c r="P522" i="2"/>
  <c r="E523" i="2"/>
  <c r="F523" i="2"/>
  <c r="O523" i="2" s="1"/>
  <c r="G523" i="2"/>
  <c r="H523" i="2"/>
  <c r="I523" i="2"/>
  <c r="J523" i="2"/>
  <c r="K523" i="2"/>
  <c r="L523" i="2"/>
  <c r="M523" i="2"/>
  <c r="N523" i="2"/>
  <c r="P523" i="2"/>
  <c r="E524" i="2"/>
  <c r="F524" i="2"/>
  <c r="O524" i="2" s="1"/>
  <c r="G524" i="2"/>
  <c r="H524" i="2"/>
  <c r="I524" i="2"/>
  <c r="J524" i="2"/>
  <c r="K524" i="2"/>
  <c r="L524" i="2"/>
  <c r="M524" i="2"/>
  <c r="N524" i="2"/>
  <c r="P524" i="2"/>
  <c r="E525" i="2"/>
  <c r="F525" i="2"/>
  <c r="O525" i="2" s="1"/>
  <c r="G525" i="2"/>
  <c r="H525" i="2"/>
  <c r="I525" i="2"/>
  <c r="J525" i="2"/>
  <c r="K525" i="2"/>
  <c r="L525" i="2"/>
  <c r="M525" i="2"/>
  <c r="N525" i="2"/>
  <c r="P525" i="2"/>
  <c r="E526" i="2"/>
  <c r="F526" i="2"/>
  <c r="O526" i="2" s="1"/>
  <c r="G526" i="2"/>
  <c r="H526" i="2"/>
  <c r="I526" i="2"/>
  <c r="J526" i="2"/>
  <c r="K526" i="2"/>
  <c r="L526" i="2"/>
  <c r="M526" i="2"/>
  <c r="N526" i="2"/>
  <c r="P526" i="2"/>
  <c r="E527" i="2"/>
  <c r="F527" i="2"/>
  <c r="O527" i="2" s="1"/>
  <c r="G527" i="2"/>
  <c r="H527" i="2"/>
  <c r="I527" i="2"/>
  <c r="J527" i="2"/>
  <c r="K527" i="2"/>
  <c r="L527" i="2"/>
  <c r="M527" i="2"/>
  <c r="N527" i="2"/>
  <c r="P527" i="2"/>
  <c r="E528" i="2"/>
  <c r="F528" i="2"/>
  <c r="O528" i="2" s="1"/>
  <c r="G528" i="2"/>
  <c r="H528" i="2"/>
  <c r="I528" i="2"/>
  <c r="J528" i="2"/>
  <c r="K528" i="2"/>
  <c r="L528" i="2"/>
  <c r="M528" i="2"/>
  <c r="N528" i="2"/>
  <c r="P528" i="2"/>
  <c r="E529" i="2"/>
  <c r="F529" i="2"/>
  <c r="O529" i="2" s="1"/>
  <c r="G529" i="2"/>
  <c r="H529" i="2"/>
  <c r="I529" i="2"/>
  <c r="J529" i="2"/>
  <c r="K529" i="2"/>
  <c r="L529" i="2"/>
  <c r="M529" i="2"/>
  <c r="N529" i="2"/>
  <c r="P529" i="2"/>
  <c r="E530" i="2"/>
  <c r="N530" i="2" s="1"/>
  <c r="F530" i="2"/>
  <c r="O530" i="2" s="1"/>
  <c r="G530" i="2"/>
  <c r="H530" i="2"/>
  <c r="I530" i="2"/>
  <c r="J530" i="2"/>
  <c r="K530" i="2"/>
  <c r="L530" i="2"/>
  <c r="M530" i="2"/>
  <c r="P530" i="2"/>
  <c r="E531" i="2"/>
  <c r="N531" i="2" s="1"/>
  <c r="F531" i="2"/>
  <c r="O531" i="2" s="1"/>
  <c r="G531" i="2"/>
  <c r="H531" i="2"/>
  <c r="I531" i="2"/>
  <c r="J531" i="2"/>
  <c r="K531" i="2"/>
  <c r="L531" i="2"/>
  <c r="M531" i="2"/>
  <c r="P531" i="2"/>
  <c r="E532" i="2"/>
  <c r="N532" i="2" s="1"/>
  <c r="F532" i="2"/>
  <c r="O532" i="2" s="1"/>
  <c r="G532" i="2"/>
  <c r="H532" i="2"/>
  <c r="I532" i="2"/>
  <c r="J532" i="2"/>
  <c r="K532" i="2"/>
  <c r="L532" i="2"/>
  <c r="M532" i="2"/>
  <c r="P532" i="2"/>
  <c r="E533" i="2"/>
  <c r="N533" i="2" s="1"/>
  <c r="F533" i="2"/>
  <c r="O533" i="2" s="1"/>
  <c r="G533" i="2"/>
  <c r="H533" i="2"/>
  <c r="I533" i="2"/>
  <c r="J533" i="2"/>
  <c r="K533" i="2"/>
  <c r="L533" i="2"/>
  <c r="M533" i="2"/>
  <c r="P533" i="2"/>
  <c r="E534" i="2"/>
  <c r="N534" i="2" s="1"/>
  <c r="F534" i="2"/>
  <c r="O534" i="2" s="1"/>
  <c r="G534" i="2"/>
  <c r="H534" i="2"/>
  <c r="I534" i="2"/>
  <c r="J534" i="2"/>
  <c r="K534" i="2"/>
  <c r="L534" i="2"/>
  <c r="M534" i="2"/>
  <c r="P534" i="2"/>
  <c r="E535" i="2"/>
  <c r="N535" i="2" s="1"/>
  <c r="F535" i="2"/>
  <c r="O535" i="2" s="1"/>
  <c r="G535" i="2"/>
  <c r="H535" i="2"/>
  <c r="I535" i="2"/>
  <c r="J535" i="2"/>
  <c r="K535" i="2"/>
  <c r="L535" i="2"/>
  <c r="M535" i="2"/>
  <c r="P535" i="2"/>
  <c r="E536" i="2"/>
  <c r="N536" i="2" s="1"/>
  <c r="F536" i="2"/>
  <c r="O536" i="2" s="1"/>
  <c r="G536" i="2"/>
  <c r="H536" i="2"/>
  <c r="I536" i="2"/>
  <c r="J536" i="2"/>
  <c r="K536" i="2"/>
  <c r="L536" i="2"/>
  <c r="M536" i="2"/>
  <c r="P536" i="2"/>
  <c r="E537" i="2"/>
  <c r="N537" i="2" s="1"/>
  <c r="F537" i="2"/>
  <c r="O537" i="2" s="1"/>
  <c r="G537" i="2"/>
  <c r="H537" i="2"/>
  <c r="I537" i="2"/>
  <c r="J537" i="2"/>
  <c r="K537" i="2"/>
  <c r="L537" i="2"/>
  <c r="M537" i="2"/>
  <c r="P537" i="2"/>
  <c r="E538" i="2"/>
  <c r="N538" i="2" s="1"/>
  <c r="F538" i="2"/>
  <c r="O538" i="2" s="1"/>
  <c r="G538" i="2"/>
  <c r="H538" i="2"/>
  <c r="I538" i="2"/>
  <c r="J538" i="2"/>
  <c r="K538" i="2"/>
  <c r="L538" i="2"/>
  <c r="M538" i="2"/>
  <c r="P538" i="2"/>
  <c r="E539" i="2"/>
  <c r="N539" i="2" s="1"/>
  <c r="F539" i="2"/>
  <c r="O539" i="2" s="1"/>
  <c r="G539" i="2"/>
  <c r="H539" i="2"/>
  <c r="I539" i="2"/>
  <c r="J539" i="2"/>
  <c r="K539" i="2"/>
  <c r="L539" i="2"/>
  <c r="M539" i="2"/>
  <c r="P539" i="2"/>
  <c r="E540" i="2"/>
  <c r="N540" i="2" s="1"/>
  <c r="F540" i="2"/>
  <c r="O540" i="2" s="1"/>
  <c r="G540" i="2"/>
  <c r="H540" i="2"/>
  <c r="I540" i="2"/>
  <c r="J540" i="2"/>
  <c r="K540" i="2"/>
  <c r="L540" i="2"/>
  <c r="M540" i="2"/>
  <c r="P540" i="2"/>
  <c r="E541" i="2"/>
  <c r="N541" i="2" s="1"/>
  <c r="F541" i="2"/>
  <c r="O541" i="2" s="1"/>
  <c r="G541" i="2"/>
  <c r="H541" i="2"/>
  <c r="I541" i="2"/>
  <c r="J541" i="2"/>
  <c r="K541" i="2"/>
  <c r="L541" i="2"/>
  <c r="M541" i="2"/>
  <c r="P541" i="2"/>
  <c r="E542" i="2"/>
  <c r="N542" i="2" s="1"/>
  <c r="F542" i="2"/>
  <c r="O542" i="2" s="1"/>
  <c r="G542" i="2"/>
  <c r="H542" i="2"/>
  <c r="I542" i="2"/>
  <c r="J542" i="2"/>
  <c r="K542" i="2"/>
  <c r="L542" i="2"/>
  <c r="M542" i="2"/>
  <c r="P542" i="2"/>
  <c r="E543" i="2"/>
  <c r="N543" i="2" s="1"/>
  <c r="F543" i="2"/>
  <c r="O543" i="2" s="1"/>
  <c r="G543" i="2"/>
  <c r="H543" i="2"/>
  <c r="I543" i="2"/>
  <c r="J543" i="2"/>
  <c r="K543" i="2"/>
  <c r="L543" i="2"/>
  <c r="M543" i="2"/>
  <c r="P543" i="2"/>
  <c r="E544" i="2"/>
  <c r="N544" i="2" s="1"/>
  <c r="F544" i="2"/>
  <c r="O544" i="2" s="1"/>
  <c r="G544" i="2"/>
  <c r="H544" i="2"/>
  <c r="I544" i="2"/>
  <c r="J544" i="2"/>
  <c r="K544" i="2"/>
  <c r="L544" i="2"/>
  <c r="M544" i="2"/>
  <c r="P544" i="2"/>
  <c r="E545" i="2"/>
  <c r="N545" i="2" s="1"/>
  <c r="F545" i="2"/>
  <c r="O545" i="2" s="1"/>
  <c r="G545" i="2"/>
  <c r="H545" i="2"/>
  <c r="I545" i="2"/>
  <c r="J545" i="2"/>
  <c r="K545" i="2"/>
  <c r="L545" i="2"/>
  <c r="M545" i="2"/>
  <c r="P545" i="2"/>
  <c r="E546" i="2"/>
  <c r="N546" i="2" s="1"/>
  <c r="F546" i="2"/>
  <c r="O546" i="2" s="1"/>
  <c r="G546" i="2"/>
  <c r="H546" i="2"/>
  <c r="I546" i="2"/>
  <c r="J546" i="2"/>
  <c r="K546" i="2"/>
  <c r="L546" i="2"/>
  <c r="M546" i="2"/>
  <c r="P546" i="2"/>
  <c r="E547" i="2"/>
  <c r="N547" i="2" s="1"/>
  <c r="F547" i="2"/>
  <c r="O547" i="2" s="1"/>
  <c r="G547" i="2"/>
  <c r="H547" i="2"/>
  <c r="I547" i="2"/>
  <c r="J547" i="2"/>
  <c r="K547" i="2"/>
  <c r="L547" i="2"/>
  <c r="M547" i="2"/>
  <c r="P547" i="2"/>
  <c r="E548" i="2"/>
  <c r="N548" i="2" s="1"/>
  <c r="F548" i="2"/>
  <c r="O548" i="2" s="1"/>
  <c r="G548" i="2"/>
  <c r="H548" i="2"/>
  <c r="I548" i="2"/>
  <c r="J548" i="2"/>
  <c r="K548" i="2"/>
  <c r="L548" i="2"/>
  <c r="M548" i="2"/>
  <c r="P548" i="2"/>
  <c r="E549" i="2"/>
  <c r="N549" i="2" s="1"/>
  <c r="F549" i="2"/>
  <c r="O549" i="2" s="1"/>
  <c r="G549" i="2"/>
  <c r="H549" i="2"/>
  <c r="I549" i="2"/>
  <c r="J549" i="2"/>
  <c r="K549" i="2"/>
  <c r="L549" i="2"/>
  <c r="M549" i="2"/>
  <c r="P549" i="2"/>
  <c r="E550" i="2"/>
  <c r="N550" i="2" s="1"/>
  <c r="F550" i="2"/>
  <c r="O550" i="2" s="1"/>
  <c r="G550" i="2"/>
  <c r="H550" i="2"/>
  <c r="I550" i="2"/>
  <c r="J550" i="2"/>
  <c r="K550" i="2"/>
  <c r="L550" i="2"/>
  <c r="M550" i="2"/>
  <c r="P550" i="2"/>
  <c r="E551" i="2"/>
  <c r="N551" i="2" s="1"/>
  <c r="F551" i="2"/>
  <c r="O551" i="2" s="1"/>
  <c r="G551" i="2"/>
  <c r="H551" i="2"/>
  <c r="I551" i="2"/>
  <c r="J551" i="2"/>
  <c r="K551" i="2"/>
  <c r="L551" i="2"/>
  <c r="M551" i="2"/>
  <c r="P551" i="2"/>
  <c r="E552" i="2"/>
  <c r="N552" i="2" s="1"/>
  <c r="F552" i="2"/>
  <c r="O552" i="2" s="1"/>
  <c r="G552" i="2"/>
  <c r="H552" i="2"/>
  <c r="I552" i="2"/>
  <c r="J552" i="2"/>
  <c r="K552" i="2"/>
  <c r="L552" i="2"/>
  <c r="M552" i="2"/>
  <c r="P552" i="2"/>
  <c r="E553" i="2"/>
  <c r="N553" i="2" s="1"/>
  <c r="F553" i="2"/>
  <c r="O553" i="2" s="1"/>
  <c r="G553" i="2"/>
  <c r="H553" i="2"/>
  <c r="I553" i="2"/>
  <c r="J553" i="2"/>
  <c r="K553" i="2"/>
  <c r="L553" i="2"/>
  <c r="M553" i="2"/>
  <c r="P553" i="2"/>
  <c r="E554" i="2"/>
  <c r="N554" i="2" s="1"/>
  <c r="F554" i="2"/>
  <c r="O554" i="2" s="1"/>
  <c r="G554" i="2"/>
  <c r="H554" i="2"/>
  <c r="I554" i="2"/>
  <c r="J554" i="2"/>
  <c r="K554" i="2"/>
  <c r="L554" i="2"/>
  <c r="M554" i="2"/>
  <c r="P554" i="2"/>
  <c r="E555" i="2"/>
  <c r="N555" i="2" s="1"/>
  <c r="F555" i="2"/>
  <c r="O555" i="2" s="1"/>
  <c r="G555" i="2"/>
  <c r="H555" i="2"/>
  <c r="I555" i="2"/>
  <c r="J555" i="2"/>
  <c r="K555" i="2"/>
  <c r="L555" i="2"/>
  <c r="M555" i="2"/>
  <c r="P555" i="2"/>
  <c r="E556" i="2"/>
  <c r="N556" i="2" s="1"/>
  <c r="F556" i="2"/>
  <c r="O556" i="2" s="1"/>
  <c r="G556" i="2"/>
  <c r="H556" i="2"/>
  <c r="I556" i="2"/>
  <c r="J556" i="2"/>
  <c r="K556" i="2"/>
  <c r="L556" i="2"/>
  <c r="M556" i="2"/>
  <c r="P556" i="2"/>
  <c r="E557" i="2"/>
  <c r="N557" i="2" s="1"/>
  <c r="F557" i="2"/>
  <c r="O557" i="2" s="1"/>
  <c r="G557" i="2"/>
  <c r="H557" i="2"/>
  <c r="I557" i="2"/>
  <c r="J557" i="2"/>
  <c r="K557" i="2"/>
  <c r="L557" i="2"/>
  <c r="M557" i="2"/>
  <c r="P557" i="2"/>
  <c r="E558" i="2"/>
  <c r="N558" i="2" s="1"/>
  <c r="F558" i="2"/>
  <c r="G558" i="2"/>
  <c r="H558" i="2"/>
  <c r="I558" i="2"/>
  <c r="J558" i="2"/>
  <c r="K558" i="2"/>
  <c r="L558" i="2"/>
  <c r="M558" i="2"/>
  <c r="O558" i="2"/>
  <c r="P558" i="2"/>
  <c r="E559" i="2"/>
  <c r="N559" i="2" s="1"/>
  <c r="F559" i="2"/>
  <c r="G559" i="2"/>
  <c r="H559" i="2"/>
  <c r="I559" i="2"/>
  <c r="J559" i="2"/>
  <c r="K559" i="2"/>
  <c r="L559" i="2"/>
  <c r="M559" i="2"/>
  <c r="O559" i="2"/>
  <c r="P55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S427" i="8" l="1"/>
  <c r="S439" i="8"/>
  <c r="S435" i="8"/>
  <c r="S431" i="8"/>
  <c r="S426" i="8"/>
  <c r="S419" i="8"/>
  <c r="S415" i="8"/>
  <c r="S411" i="8"/>
  <c r="S407" i="8"/>
  <c r="S403" i="8"/>
  <c r="S401" i="8"/>
  <c r="S418" i="8"/>
  <c r="S410" i="8"/>
  <c r="S406" i="8"/>
  <c r="S402" i="8"/>
  <c r="S395" i="8"/>
  <c r="S391" i="8"/>
  <c r="S379" i="8"/>
  <c r="S399" i="8"/>
  <c r="S390" i="8"/>
  <c r="S389" i="8"/>
  <c r="S384" i="8"/>
  <c r="S378" i="8"/>
  <c r="S374" i="8"/>
  <c r="S383" i="8"/>
  <c r="S372" i="8"/>
  <c r="AA532" i="2"/>
  <c r="AB539" i="2"/>
  <c r="AA536" i="2"/>
  <c r="AB481" i="2"/>
  <c r="AC476" i="2"/>
  <c r="AA470" i="2"/>
  <c r="AB465" i="2"/>
  <c r="AC460" i="2"/>
  <c r="AA454" i="2"/>
  <c r="AC452" i="2"/>
  <c r="AB449" i="2"/>
  <c r="AA446" i="2"/>
  <c r="AC444" i="2"/>
  <c r="AB441" i="2"/>
  <c r="AA438" i="2"/>
  <c r="AC436" i="2"/>
  <c r="AB433" i="2"/>
  <c r="AA430" i="2"/>
  <c r="AC428" i="2"/>
  <c r="AB425" i="2"/>
  <c r="AA422" i="2"/>
  <c r="AC420" i="2"/>
  <c r="AB417" i="2"/>
  <c r="AA414" i="2"/>
  <c r="AC412" i="2"/>
  <c r="AB409" i="2"/>
  <c r="AA478" i="2"/>
  <c r="AB473" i="2"/>
  <c r="AC468" i="2"/>
  <c r="AA462" i="2"/>
  <c r="AB457" i="2"/>
  <c r="AB453" i="2"/>
  <c r="AA450" i="2"/>
  <c r="AC448" i="2"/>
  <c r="AB445" i="2"/>
  <c r="AA442" i="2"/>
  <c r="AC440" i="2"/>
  <c r="AB437" i="2"/>
  <c r="AA434" i="2"/>
  <c r="AC432" i="2"/>
  <c r="AB429" i="2"/>
  <c r="AA426" i="2"/>
  <c r="AC424" i="2"/>
  <c r="AB421" i="2"/>
  <c r="AA418" i="2"/>
  <c r="AC416" i="2"/>
  <c r="AB413" i="2"/>
  <c r="AA410" i="2"/>
  <c r="AC408" i="2"/>
  <c r="AB405" i="2"/>
  <c r="AA402" i="2"/>
  <c r="T290" i="8" l="1"/>
  <c r="T321" i="8"/>
  <c r="T354" i="8"/>
  <c r="C290" i="8"/>
  <c r="O290" i="8"/>
  <c r="P290" i="8"/>
  <c r="Q290" i="8"/>
  <c r="S290" i="8" s="1"/>
  <c r="R290" i="8"/>
  <c r="C291" i="8"/>
  <c r="O291" i="8"/>
  <c r="P291" i="8"/>
  <c r="T291" i="8" s="1"/>
  <c r="Q291" i="8"/>
  <c r="S291" i="8" s="1"/>
  <c r="R291" i="8"/>
  <c r="C292" i="8"/>
  <c r="O292" i="8"/>
  <c r="P292" i="8"/>
  <c r="T292" i="8" s="1"/>
  <c r="Q292" i="8"/>
  <c r="S292" i="8" s="1"/>
  <c r="R292" i="8"/>
  <c r="C293" i="8"/>
  <c r="O293" i="8"/>
  <c r="P293" i="8"/>
  <c r="Q293" i="8"/>
  <c r="S293" i="8" s="1"/>
  <c r="R293" i="8"/>
  <c r="T293" i="8" s="1"/>
  <c r="C294" i="8"/>
  <c r="O294" i="8"/>
  <c r="P294" i="8"/>
  <c r="Q294" i="8"/>
  <c r="S294" i="8" s="1"/>
  <c r="R294" i="8"/>
  <c r="T294" i="8" s="1"/>
  <c r="C295" i="8"/>
  <c r="O295" i="8"/>
  <c r="P295" i="8"/>
  <c r="T295" i="8" s="1"/>
  <c r="Q295" i="8"/>
  <c r="S295" i="8" s="1"/>
  <c r="R295" i="8"/>
  <c r="C296" i="8"/>
  <c r="O296" i="8"/>
  <c r="P296" i="8"/>
  <c r="T296" i="8" s="1"/>
  <c r="Q296" i="8"/>
  <c r="S296" i="8" s="1"/>
  <c r="R296" i="8"/>
  <c r="C297" i="8"/>
  <c r="O297" i="8"/>
  <c r="P297" i="8"/>
  <c r="Q297" i="8"/>
  <c r="S297" i="8" s="1"/>
  <c r="R297" i="8"/>
  <c r="T297" i="8" s="1"/>
  <c r="C298" i="8"/>
  <c r="O298" i="8"/>
  <c r="P298" i="8"/>
  <c r="Q298" i="8"/>
  <c r="S298" i="8" s="1"/>
  <c r="R298" i="8"/>
  <c r="T298" i="8" s="1"/>
  <c r="C299" i="8"/>
  <c r="O299" i="8"/>
  <c r="P299" i="8"/>
  <c r="T299" i="8" s="1"/>
  <c r="Q299" i="8"/>
  <c r="S299" i="8" s="1"/>
  <c r="R299" i="8"/>
  <c r="C300" i="8"/>
  <c r="O300" i="8"/>
  <c r="P300" i="8"/>
  <c r="T300" i="8" s="1"/>
  <c r="Q300" i="8"/>
  <c r="S300" i="8" s="1"/>
  <c r="R300" i="8"/>
  <c r="C301" i="8"/>
  <c r="O301" i="8"/>
  <c r="P301" i="8"/>
  <c r="Q301" i="8"/>
  <c r="S301" i="8" s="1"/>
  <c r="R301" i="8"/>
  <c r="T301" i="8" s="1"/>
  <c r="C302" i="8"/>
  <c r="O302" i="8"/>
  <c r="P302" i="8"/>
  <c r="Q302" i="8"/>
  <c r="S302" i="8" s="1"/>
  <c r="R302" i="8"/>
  <c r="T302" i="8" s="1"/>
  <c r="C303" i="8"/>
  <c r="O303" i="8"/>
  <c r="P303" i="8"/>
  <c r="Q303" i="8"/>
  <c r="S303" i="8" s="1"/>
  <c r="R303" i="8"/>
  <c r="C304" i="8"/>
  <c r="O304" i="8"/>
  <c r="P304" i="8"/>
  <c r="Q304" i="8"/>
  <c r="R304" i="8"/>
  <c r="S304" i="8"/>
  <c r="C305" i="8"/>
  <c r="O305" i="8"/>
  <c r="P305" i="8"/>
  <c r="Q305" i="8"/>
  <c r="R305" i="8"/>
  <c r="T305" i="8" s="1"/>
  <c r="S305" i="8"/>
  <c r="C306" i="8"/>
  <c r="O306" i="8"/>
  <c r="P306" i="8"/>
  <c r="Q306" i="8"/>
  <c r="R306" i="8"/>
  <c r="T306" i="8" s="1"/>
  <c r="S306" i="8"/>
  <c r="C307" i="8"/>
  <c r="O307" i="8"/>
  <c r="P307" i="8"/>
  <c r="Q307" i="8"/>
  <c r="R307" i="8"/>
  <c r="S307" i="8"/>
  <c r="C308" i="8"/>
  <c r="O308" i="8"/>
  <c r="P308" i="8"/>
  <c r="Q308" i="8"/>
  <c r="R308" i="8"/>
  <c r="S308" i="8"/>
  <c r="C309" i="8"/>
  <c r="O309" i="8"/>
  <c r="P309" i="8"/>
  <c r="Q309" i="8"/>
  <c r="R309" i="8"/>
  <c r="S309" i="8"/>
  <c r="C310" i="8"/>
  <c r="O310" i="8"/>
  <c r="P310" i="8"/>
  <c r="Q310" i="8"/>
  <c r="R310" i="8"/>
  <c r="S310" i="8"/>
  <c r="C311" i="8"/>
  <c r="O311" i="8"/>
  <c r="P311" i="8"/>
  <c r="Q311" i="8"/>
  <c r="R311" i="8"/>
  <c r="S311" i="8"/>
  <c r="C312" i="8"/>
  <c r="O312" i="8"/>
  <c r="P312" i="8"/>
  <c r="Q312" i="8"/>
  <c r="R312" i="8"/>
  <c r="S312" i="8"/>
  <c r="C313" i="8"/>
  <c r="O313" i="8"/>
  <c r="P313" i="8"/>
  <c r="Q313" i="8"/>
  <c r="S313" i="8" s="1"/>
  <c r="R313" i="8"/>
  <c r="T313" i="8" s="1"/>
  <c r="C314" i="8"/>
  <c r="O314" i="8"/>
  <c r="P314" i="8"/>
  <c r="Q314" i="8"/>
  <c r="R314" i="8"/>
  <c r="T314" i="8" s="1"/>
  <c r="S314" i="8"/>
  <c r="C315" i="8"/>
  <c r="O315" i="8"/>
  <c r="P315" i="8"/>
  <c r="Q315" i="8"/>
  <c r="S315" i="8" s="1"/>
  <c r="R315" i="8"/>
  <c r="C316" i="8"/>
  <c r="O316" i="8"/>
  <c r="P316" i="8"/>
  <c r="Q316" i="8"/>
  <c r="R316" i="8"/>
  <c r="S316" i="8"/>
  <c r="C317" i="8"/>
  <c r="O317" i="8"/>
  <c r="P317" i="8"/>
  <c r="T317" i="8" s="1"/>
  <c r="Q317" i="8"/>
  <c r="S317" i="8" s="1"/>
  <c r="R317" i="8"/>
  <c r="C318" i="8"/>
  <c r="O318" i="8"/>
  <c r="P318" i="8"/>
  <c r="Q318" i="8"/>
  <c r="R318" i="8"/>
  <c r="S318" i="8"/>
  <c r="C319" i="8"/>
  <c r="O319" i="8"/>
  <c r="P319" i="8"/>
  <c r="Q319" i="8"/>
  <c r="S319" i="8" s="1"/>
  <c r="R319" i="8"/>
  <c r="C320" i="8"/>
  <c r="O320" i="8"/>
  <c r="P320" i="8"/>
  <c r="Q320" i="8"/>
  <c r="R320" i="8"/>
  <c r="S320" i="8"/>
  <c r="C321" i="8"/>
  <c r="O321" i="8"/>
  <c r="P321" i="8"/>
  <c r="Q321" i="8"/>
  <c r="S321" i="8" s="1"/>
  <c r="R321" i="8"/>
  <c r="C322" i="8"/>
  <c r="O322" i="8"/>
  <c r="P322" i="8"/>
  <c r="Q322" i="8"/>
  <c r="R322" i="8"/>
  <c r="T322" i="8" s="1"/>
  <c r="S322" i="8"/>
  <c r="C323" i="8"/>
  <c r="O323" i="8"/>
  <c r="P323" i="8"/>
  <c r="Q323" i="8"/>
  <c r="S323" i="8" s="1"/>
  <c r="R323" i="8"/>
  <c r="C324" i="8"/>
  <c r="O324" i="8"/>
  <c r="P324" i="8"/>
  <c r="Q324" i="8"/>
  <c r="R324" i="8"/>
  <c r="S324" i="8"/>
  <c r="C325" i="8"/>
  <c r="O325" i="8"/>
  <c r="P325" i="8"/>
  <c r="T325" i="8" s="1"/>
  <c r="Q325" i="8"/>
  <c r="S325" i="8" s="1"/>
  <c r="R325" i="8"/>
  <c r="C326" i="8"/>
  <c r="O326" i="8"/>
  <c r="P326" i="8"/>
  <c r="Q326" i="8"/>
  <c r="R326" i="8"/>
  <c r="S326" i="8"/>
  <c r="C327" i="8"/>
  <c r="O327" i="8"/>
  <c r="P327" i="8"/>
  <c r="Q327" i="8"/>
  <c r="S327" i="8" s="1"/>
  <c r="R327" i="8"/>
  <c r="C328" i="8"/>
  <c r="O328" i="8"/>
  <c r="P328" i="8"/>
  <c r="Q328" i="8"/>
  <c r="R328" i="8"/>
  <c r="S328" i="8"/>
  <c r="C329" i="8"/>
  <c r="O329" i="8"/>
  <c r="P329" i="8"/>
  <c r="Q329" i="8"/>
  <c r="S329" i="8" s="1"/>
  <c r="R329" i="8"/>
  <c r="T329" i="8" s="1"/>
  <c r="C330" i="8"/>
  <c r="O330" i="8"/>
  <c r="P330" i="8"/>
  <c r="Q330" i="8"/>
  <c r="R330" i="8"/>
  <c r="T330" i="8" s="1"/>
  <c r="S330" i="8"/>
  <c r="C331" i="8"/>
  <c r="O331" i="8"/>
  <c r="P331" i="8"/>
  <c r="Q331" i="8"/>
  <c r="S331" i="8" s="1"/>
  <c r="R331" i="8"/>
  <c r="C332" i="8"/>
  <c r="O332" i="8"/>
  <c r="P332" i="8"/>
  <c r="Q332" i="8"/>
  <c r="R332" i="8"/>
  <c r="S332" i="8"/>
  <c r="C333" i="8"/>
  <c r="O333" i="8"/>
  <c r="P333" i="8"/>
  <c r="T333" i="8" s="1"/>
  <c r="Q333" i="8"/>
  <c r="S333" i="8" s="1"/>
  <c r="R333" i="8"/>
  <c r="C334" i="8"/>
  <c r="O334" i="8"/>
  <c r="P334" i="8"/>
  <c r="Q334" i="8"/>
  <c r="R334" i="8"/>
  <c r="S334" i="8"/>
  <c r="C335" i="8"/>
  <c r="O335" i="8"/>
  <c r="P335" i="8"/>
  <c r="Q335" i="8"/>
  <c r="R335" i="8"/>
  <c r="S335" i="8"/>
  <c r="C336" i="8"/>
  <c r="O336" i="8"/>
  <c r="P336" i="8"/>
  <c r="Q336" i="8"/>
  <c r="R336" i="8"/>
  <c r="S336" i="8"/>
  <c r="C337" i="8"/>
  <c r="O337" i="8"/>
  <c r="P337" i="8"/>
  <c r="Q337" i="8"/>
  <c r="R337" i="8"/>
  <c r="T337" i="8" s="1"/>
  <c r="S337" i="8"/>
  <c r="C338" i="8"/>
  <c r="O338" i="8"/>
  <c r="P338" i="8"/>
  <c r="Q338" i="8"/>
  <c r="S338" i="8" s="1"/>
  <c r="R338" i="8"/>
  <c r="T338" i="8" s="1"/>
  <c r="C339" i="8"/>
  <c r="O339" i="8"/>
  <c r="P339" i="8"/>
  <c r="Q339" i="8"/>
  <c r="R339" i="8"/>
  <c r="S339" i="8"/>
  <c r="C340" i="8"/>
  <c r="O340" i="8"/>
  <c r="P340" i="8"/>
  <c r="Q340" i="8"/>
  <c r="R340" i="8"/>
  <c r="C341" i="8"/>
  <c r="O341" i="8"/>
  <c r="P341" i="8"/>
  <c r="Q341" i="8"/>
  <c r="R341" i="8"/>
  <c r="S341" i="8"/>
  <c r="C342" i="8"/>
  <c r="O342" i="8"/>
  <c r="P342" i="8"/>
  <c r="T342" i="8" s="1"/>
  <c r="Q342" i="8"/>
  <c r="R342" i="8"/>
  <c r="S342" i="8"/>
  <c r="C343" i="8"/>
  <c r="O343" i="8"/>
  <c r="P343" i="8"/>
  <c r="T343" i="8" s="1"/>
  <c r="Q343" i="8"/>
  <c r="R343" i="8"/>
  <c r="S343" i="8"/>
  <c r="C344" i="8"/>
  <c r="O344" i="8"/>
  <c r="P344" i="8"/>
  <c r="Q344" i="8"/>
  <c r="R344" i="8"/>
  <c r="S344" i="8"/>
  <c r="C345" i="8"/>
  <c r="O345" i="8"/>
  <c r="P345" i="8"/>
  <c r="Q345" i="8"/>
  <c r="R345" i="8"/>
  <c r="S345" i="8"/>
  <c r="C346" i="8"/>
  <c r="O346" i="8"/>
  <c r="P346" i="8"/>
  <c r="T346" i="8" s="1"/>
  <c r="Q346" i="8"/>
  <c r="R346" i="8"/>
  <c r="S346" i="8"/>
  <c r="C347" i="8"/>
  <c r="O347" i="8"/>
  <c r="S347" i="8" s="1"/>
  <c r="P347" i="8"/>
  <c r="T347" i="8" s="1"/>
  <c r="Q347" i="8"/>
  <c r="R347" i="8"/>
  <c r="C348" i="8"/>
  <c r="O348" i="8"/>
  <c r="S348" i="8" s="1"/>
  <c r="P348" i="8"/>
  <c r="T348" i="8" s="1"/>
  <c r="Q348" i="8"/>
  <c r="R348" i="8"/>
  <c r="C349" i="8"/>
  <c r="O349" i="8"/>
  <c r="P349" i="8"/>
  <c r="Q349" i="8"/>
  <c r="S349" i="8" s="1"/>
  <c r="R349" i="8"/>
  <c r="C350" i="8"/>
  <c r="O350" i="8"/>
  <c r="P350" i="8"/>
  <c r="Q350" i="8"/>
  <c r="S350" i="8" s="1"/>
  <c r="R350" i="8"/>
  <c r="C351" i="8"/>
  <c r="O351" i="8"/>
  <c r="P351" i="8"/>
  <c r="T351" i="8" s="1"/>
  <c r="Q351" i="8"/>
  <c r="R351" i="8"/>
  <c r="C352" i="8"/>
  <c r="O352" i="8"/>
  <c r="P352" i="8"/>
  <c r="T352" i="8" s="1"/>
  <c r="Q352" i="8"/>
  <c r="R352" i="8"/>
  <c r="S352" i="8"/>
  <c r="C353" i="8"/>
  <c r="O353" i="8"/>
  <c r="P353" i="8"/>
  <c r="T353" i="8" s="1"/>
  <c r="Q353" i="8"/>
  <c r="R353" i="8"/>
  <c r="S353" i="8"/>
  <c r="C354" i="8"/>
  <c r="O354" i="8"/>
  <c r="S354" i="8" s="1"/>
  <c r="P354" i="8"/>
  <c r="Q354" i="8"/>
  <c r="R354" i="8"/>
  <c r="C355" i="8"/>
  <c r="O355" i="8"/>
  <c r="P355" i="8"/>
  <c r="T355" i="8" s="1"/>
  <c r="Q355" i="8"/>
  <c r="R355" i="8"/>
  <c r="C356" i="8"/>
  <c r="O356" i="8"/>
  <c r="P356" i="8"/>
  <c r="Q356" i="8"/>
  <c r="S356" i="8" s="1"/>
  <c r="R356" i="8"/>
  <c r="C357" i="8"/>
  <c r="O357" i="8"/>
  <c r="P357" i="8"/>
  <c r="Q357" i="8"/>
  <c r="S357" i="8" s="1"/>
  <c r="R357" i="8"/>
  <c r="C358" i="8"/>
  <c r="O358" i="8"/>
  <c r="P358" i="8"/>
  <c r="Q358" i="8"/>
  <c r="R358" i="8"/>
  <c r="C359" i="8"/>
  <c r="O359" i="8"/>
  <c r="P359" i="8"/>
  <c r="Q359" i="8"/>
  <c r="R359" i="8"/>
  <c r="S359" i="8"/>
  <c r="C360" i="8"/>
  <c r="O360" i="8"/>
  <c r="S360" i="8" s="1"/>
  <c r="P360" i="8"/>
  <c r="Q360" i="8"/>
  <c r="R360" i="8"/>
  <c r="C361" i="8"/>
  <c r="O361" i="8"/>
  <c r="P361" i="8"/>
  <c r="T361" i="8" s="1"/>
  <c r="Q361" i="8"/>
  <c r="R361" i="8"/>
  <c r="S361" i="8"/>
  <c r="C362" i="8"/>
  <c r="O362" i="8"/>
  <c r="S362" i="8" s="1"/>
  <c r="P362" i="8"/>
  <c r="T362" i="8" s="1"/>
  <c r="Q362" i="8"/>
  <c r="R362" i="8"/>
  <c r="C363" i="8"/>
  <c r="O363" i="8"/>
  <c r="P363" i="8"/>
  <c r="T363" i="8" s="1"/>
  <c r="Q363" i="8"/>
  <c r="S363" i="8" s="1"/>
  <c r="R363" i="8"/>
  <c r="C364" i="8"/>
  <c r="O364" i="8"/>
  <c r="P364" i="8"/>
  <c r="T364" i="8" s="1"/>
  <c r="Q364" i="8"/>
  <c r="S364" i="8" s="1"/>
  <c r="R364" i="8"/>
  <c r="C365" i="8"/>
  <c r="O365" i="8"/>
  <c r="P365" i="8"/>
  <c r="T365" i="8" s="1"/>
  <c r="Q365" i="8"/>
  <c r="R365" i="8"/>
  <c r="C366" i="8"/>
  <c r="O366" i="8"/>
  <c r="P366" i="8"/>
  <c r="Q366" i="8"/>
  <c r="S366" i="8" s="1"/>
  <c r="R366" i="8"/>
  <c r="C367" i="8"/>
  <c r="O367" i="8"/>
  <c r="P367" i="8"/>
  <c r="Q367" i="8"/>
  <c r="S367" i="8" s="1"/>
  <c r="R367" i="8"/>
  <c r="C368" i="8"/>
  <c r="O368" i="8"/>
  <c r="P368" i="8"/>
  <c r="Q368" i="8"/>
  <c r="S368" i="8" s="1"/>
  <c r="R368" i="8"/>
  <c r="C369" i="8"/>
  <c r="O369" i="8"/>
  <c r="P369" i="8"/>
  <c r="T369" i="8" s="1"/>
  <c r="Q369" i="8"/>
  <c r="R369" i="8"/>
  <c r="T368" i="8" l="1"/>
  <c r="T367" i="8"/>
  <c r="T366" i="8"/>
  <c r="S365" i="8"/>
  <c r="T358" i="8"/>
  <c r="T357" i="8"/>
  <c r="T356" i="8"/>
  <c r="S355" i="8"/>
  <c r="T350" i="8"/>
  <c r="T345" i="8"/>
  <c r="T341" i="8"/>
  <c r="S369" i="8"/>
  <c r="T360" i="8"/>
  <c r="T359" i="8"/>
  <c r="S358" i="8"/>
  <c r="T349" i="8"/>
  <c r="T344" i="8"/>
  <c r="S340" i="8"/>
  <c r="T309" i="8"/>
  <c r="T334" i="8"/>
  <c r="T326" i="8"/>
  <c r="T318" i="8"/>
  <c r="T310" i="8"/>
  <c r="T303" i="8"/>
  <c r="S351" i="8"/>
  <c r="T340" i="8"/>
  <c r="T339" i="8"/>
  <c r="T336" i="8"/>
  <c r="T335" i="8"/>
  <c r="T332" i="8"/>
  <c r="T331" i="8"/>
  <c r="T328" i="8"/>
  <c r="T327" i="8"/>
  <c r="T324" i="8"/>
  <c r="T323" i="8"/>
  <c r="T320" i="8"/>
  <c r="T319" i="8"/>
  <c r="T316" i="8"/>
  <c r="T315" i="8"/>
  <c r="T312" i="8"/>
  <c r="T311" i="8"/>
  <c r="T308" i="8"/>
  <c r="T307" i="8"/>
  <c r="T304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187" i="2"/>
  <c r="D188" i="2"/>
  <c r="D189" i="2"/>
  <c r="D190" i="2"/>
  <c r="AB302" i="2" l="1"/>
  <c r="C5" i="8" l="1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F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E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E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F506" i="11" s="1"/>
  <c r="B506" i="11"/>
  <c r="D506" i="11" s="1"/>
  <c r="A507" i="11"/>
  <c r="C507" i="11" s="1"/>
  <c r="B507" i="11"/>
  <c r="D507" i="11" s="1"/>
  <c r="A508" i="11"/>
  <c r="C508" i="11" s="1"/>
  <c r="H508" i="11" s="1"/>
  <c r="B508" i="11"/>
  <c r="D508" i="11" s="1"/>
  <c r="A509" i="11"/>
  <c r="C509" i="11" s="1"/>
  <c r="B509" i="11"/>
  <c r="D509" i="11" s="1"/>
  <c r="A510" i="11"/>
  <c r="C510" i="11" s="1"/>
  <c r="F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F508" i="11"/>
  <c r="I508" i="11" s="1"/>
  <c r="E503" i="11"/>
  <c r="F485" i="1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485" i="11"/>
  <c r="E429" i="11"/>
  <c r="H425" i="11"/>
  <c r="E421" i="11"/>
  <c r="H413" i="1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G307" i="8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G312" i="8" s="1"/>
  <c r="B311" i="9"/>
  <c r="A312" i="9"/>
  <c r="C312" i="9" s="1"/>
  <c r="E312" i="9" s="1"/>
  <c r="G313" i="8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G319" i="8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F326" i="8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G330" i="8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F345" i="8" s="1"/>
  <c r="B344" i="9"/>
  <c r="A345" i="9"/>
  <c r="C345" i="9" s="1"/>
  <c r="E345" i="9" s="1"/>
  <c r="G346" i="8" s="1"/>
  <c r="B345" i="9"/>
  <c r="A346" i="9"/>
  <c r="B346" i="9"/>
  <c r="A347" i="9"/>
  <c r="B347" i="9"/>
  <c r="A348" i="9"/>
  <c r="C348" i="9" s="1"/>
  <c r="D348" i="9" s="1"/>
  <c r="F349" i="8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C550" i="9" s="1"/>
  <c r="D550" i="9" s="1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C558" i="9" s="1"/>
  <c r="D558" i="9" s="1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B581" i="9"/>
  <c r="A582" i="9"/>
  <c r="B582" i="9"/>
  <c r="A583" i="9"/>
  <c r="B583" i="9"/>
  <c r="A584" i="9"/>
  <c r="B584" i="9"/>
  <c r="A585" i="9"/>
  <c r="B585" i="9"/>
  <c r="C585" i="9" s="1"/>
  <c r="G585" i="9" s="1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C593" i="9" s="1"/>
  <c r="G593" i="9" s="1"/>
  <c r="A594" i="9"/>
  <c r="B594" i="9"/>
  <c r="A595" i="9"/>
  <c r="B595" i="9"/>
  <c r="A596" i="9"/>
  <c r="B596" i="9"/>
  <c r="C596" i="9" s="1"/>
  <c r="A597" i="9"/>
  <c r="B597" i="9"/>
  <c r="A598" i="9"/>
  <c r="B598" i="9"/>
  <c r="A599" i="9"/>
  <c r="B599" i="9"/>
  <c r="A600" i="9"/>
  <c r="B600" i="9"/>
  <c r="A601" i="9"/>
  <c r="B601" i="9"/>
  <c r="C601" i="9" s="1"/>
  <c r="G601" i="9" s="1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C609" i="9" s="1"/>
  <c r="G609" i="9" s="1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C617" i="9" s="1"/>
  <c r="G617" i="9" s="1"/>
  <c r="A618" i="9"/>
  <c r="B618" i="9"/>
  <c r="A619" i="9"/>
  <c r="B619" i="9"/>
  <c r="A620" i="9"/>
  <c r="B620" i="9"/>
  <c r="A621" i="9"/>
  <c r="B621" i="9"/>
  <c r="A622" i="9"/>
  <c r="B622" i="9"/>
  <c r="A623" i="9"/>
  <c r="B623" i="9"/>
  <c r="A624" i="9"/>
  <c r="B624" i="9"/>
  <c r="A625" i="9"/>
  <c r="B625" i="9"/>
  <c r="C625" i="9" s="1"/>
  <c r="G625" i="9" s="1"/>
  <c r="A626" i="9"/>
  <c r="B626" i="9"/>
  <c r="A627" i="9"/>
  <c r="B627" i="9"/>
  <c r="A628" i="9"/>
  <c r="B628" i="9"/>
  <c r="A629" i="9"/>
  <c r="B629" i="9"/>
  <c r="A630" i="9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13" i="11"/>
  <c r="I533" i="11"/>
  <c r="I553" i="11"/>
  <c r="I589" i="11"/>
  <c r="I869" i="11"/>
  <c r="J684" i="11"/>
  <c r="I7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J554" i="11"/>
  <c r="K554" i="11" s="1"/>
  <c r="M554" i="11" s="1"/>
  <c r="J526" i="11"/>
  <c r="J732" i="11"/>
  <c r="F992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I554" i="11"/>
  <c r="I656" i="11"/>
  <c r="I684" i="11"/>
  <c r="J710" i="11"/>
  <c r="I526" i="11"/>
  <c r="E987" i="11"/>
  <c r="H989" i="11"/>
  <c r="E993" i="11"/>
  <c r="C778" i="9"/>
  <c r="C921" i="9"/>
  <c r="I411" i="11"/>
  <c r="I753" i="11"/>
  <c r="J411" i="11"/>
  <c r="J691" i="11"/>
  <c r="J755" i="11"/>
  <c r="I828" i="11"/>
  <c r="J828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633" i="9" s="1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46" i="9"/>
  <c r="D546" i="9" s="1"/>
  <c r="C236" i="9"/>
  <c r="C324" i="9"/>
  <c r="E324" i="9" s="1"/>
  <c r="G325" i="8" s="1"/>
  <c r="C475" i="9"/>
  <c r="C481" i="9"/>
  <c r="C483" i="9"/>
  <c r="C489" i="9"/>
  <c r="C491" i="9"/>
  <c r="G491" i="9" s="1"/>
  <c r="C497" i="9"/>
  <c r="C499" i="9"/>
  <c r="G499" i="9" s="1"/>
  <c r="C505" i="9"/>
  <c r="G505" i="9" s="1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1" i="9"/>
  <c r="C613" i="9"/>
  <c r="C605" i="9"/>
  <c r="G605" i="9" s="1"/>
  <c r="C597" i="9"/>
  <c r="G597" i="9" s="1"/>
  <c r="C589" i="9"/>
  <c r="G589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G543" i="9" s="1"/>
  <c r="C541" i="9"/>
  <c r="C539" i="9"/>
  <c r="C537" i="9"/>
  <c r="C535" i="9"/>
  <c r="C533" i="9"/>
  <c r="C531" i="9"/>
  <c r="C529" i="9"/>
  <c r="C527" i="9"/>
  <c r="C525" i="9"/>
  <c r="C523" i="9"/>
  <c r="G475" i="9"/>
  <c r="G483" i="9"/>
  <c r="G507" i="9"/>
  <c r="G509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5" i="9"/>
  <c r="G547" i="9"/>
  <c r="G549" i="9"/>
  <c r="G553" i="9"/>
  <c r="G555" i="9"/>
  <c r="G557" i="9"/>
  <c r="G558" i="9"/>
  <c r="G559" i="9"/>
  <c r="G613" i="9"/>
  <c r="G621" i="9"/>
  <c r="G629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3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13" i="4"/>
  <c r="M615" i="4"/>
  <c r="M585" i="4"/>
  <c r="M581" i="4"/>
  <c r="L148" i="4"/>
  <c r="P148" i="4" s="1"/>
  <c r="L110" i="4"/>
  <c r="L106" i="4"/>
  <c r="N48" i="4"/>
  <c r="R48" i="4" s="1"/>
  <c r="P29" i="4"/>
  <c r="P23" i="4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639" i="10"/>
  <c r="D645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638" i="10"/>
  <c r="D642" i="10"/>
  <c r="D636" i="10"/>
  <c r="D653" i="10"/>
  <c r="D635" i="10"/>
  <c r="D650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654" i="10"/>
  <c r="D644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46" i="10"/>
  <c r="D641" i="10"/>
  <c r="D647" i="10"/>
  <c r="D640" i="10"/>
  <c r="D648" i="10"/>
  <c r="D902" i="10"/>
  <c r="D998" i="10"/>
  <c r="D861" i="10"/>
  <c r="D956" i="10"/>
  <c r="D970" i="10"/>
  <c r="D855" i="10"/>
  <c r="D813" i="10"/>
  <c r="D705" i="10"/>
  <c r="D712" i="10"/>
  <c r="D753" i="10"/>
  <c r="D657" i="10"/>
  <c r="D64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649" i="10"/>
  <c r="D637" i="10"/>
  <c r="D878" i="10"/>
  <c r="D918" i="10"/>
  <c r="D832" i="10"/>
  <c r="D983" i="10"/>
  <c r="D912" i="10"/>
  <c r="D746" i="10"/>
  <c r="D671" i="10"/>
  <c r="D734" i="10"/>
  <c r="D685" i="10"/>
  <c r="D741" i="10"/>
  <c r="D652" i="10"/>
  <c r="D65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326" i="3"/>
  <c r="D268" i="3"/>
  <c r="D212" i="3"/>
  <c r="D283" i="3"/>
  <c r="D224" i="3"/>
  <c r="D338" i="3"/>
  <c r="D290" i="3"/>
  <c r="D241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280" i="3"/>
  <c r="D231" i="3"/>
  <c r="D332" i="3"/>
  <c r="D225" i="3"/>
  <c r="D348" i="3"/>
  <c r="D195" i="3"/>
  <c r="D344" i="3"/>
  <c r="D296" i="3"/>
  <c r="D362" i="3"/>
  <c r="D302" i="3"/>
  <c r="D282" i="3"/>
  <c r="D208" i="3"/>
  <c r="D186" i="3"/>
  <c r="D349" i="3"/>
  <c r="D336" i="3"/>
  <c r="D347" i="3"/>
  <c r="D352" i="3"/>
  <c r="D294" i="3"/>
  <c r="D836" i="3"/>
  <c r="D770" i="3"/>
  <c r="D838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821" i="3"/>
  <c r="D811" i="3"/>
  <c r="D754" i="3"/>
  <c r="D809" i="3"/>
  <c r="D784" i="3"/>
  <c r="D753" i="3"/>
  <c r="D808" i="3"/>
  <c r="D766" i="3"/>
  <c r="D818" i="3"/>
  <c r="D781" i="3"/>
  <c r="D772" i="3"/>
  <c r="D806" i="3"/>
  <c r="D757" i="3"/>
  <c r="D771" i="3"/>
  <c r="D769" i="3"/>
  <c r="D844" i="3"/>
  <c r="D752" i="3"/>
  <c r="D819" i="3"/>
  <c r="D795" i="3"/>
  <c r="D805" i="3"/>
  <c r="D779" i="3"/>
  <c r="D810" i="3"/>
  <c r="D788" i="3"/>
  <c r="D783" i="3"/>
  <c r="D778" i="3"/>
  <c r="D761" i="3"/>
  <c r="D791" i="3"/>
  <c r="D843" i="3"/>
  <c r="D756" i="3"/>
  <c r="D782" i="3"/>
  <c r="D763" i="3"/>
  <c r="D828" i="3"/>
  <c r="D760" i="3"/>
  <c r="D807" i="3"/>
  <c r="D800" i="3"/>
  <c r="D774" i="3"/>
  <c r="D801" i="3"/>
  <c r="D759" i="3"/>
  <c r="D833" i="3"/>
  <c r="D799" i="3"/>
  <c r="D777" i="3"/>
  <c r="D841" i="3"/>
  <c r="D820" i="3"/>
  <c r="D817" i="3"/>
  <c r="D824" i="3"/>
  <c r="D764" i="3"/>
  <c r="D798" i="3"/>
  <c r="D802" i="3"/>
  <c r="D827" i="3"/>
  <c r="D804" i="3"/>
  <c r="D814" i="3"/>
  <c r="D751" i="3"/>
  <c r="D839" i="3"/>
  <c r="D750" i="3"/>
  <c r="D803" i="3"/>
  <c r="D790" i="3"/>
  <c r="D835" i="3"/>
  <c r="D823" i="3"/>
  <c r="D830" i="3"/>
  <c r="D789" i="3"/>
  <c r="D832" i="3"/>
  <c r="D794" i="3"/>
  <c r="D826" i="3"/>
  <c r="D822" i="3"/>
  <c r="D792" i="3"/>
  <c r="D775" i="3"/>
  <c r="D755" i="3"/>
  <c r="D831" i="3"/>
  <c r="D765" i="3"/>
  <c r="D813" i="3"/>
  <c r="D758" i="3"/>
  <c r="D780" i="3"/>
  <c r="D773" i="3"/>
  <c r="D786" i="3"/>
  <c r="D785" i="3"/>
  <c r="D768" i="3"/>
  <c r="D767" i="3"/>
  <c r="D829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62" i="10"/>
  <c r="D349" i="10"/>
  <c r="D325" i="10"/>
  <c r="D360" i="10"/>
  <c r="D352" i="10"/>
  <c r="D297" i="10"/>
  <c r="D351" i="10"/>
  <c r="D305" i="10"/>
  <c r="D312" i="10"/>
  <c r="D300" i="10"/>
  <c r="D358" i="10"/>
  <c r="D330" i="10"/>
  <c r="D291" i="10"/>
  <c r="D340" i="10"/>
  <c r="D324" i="10"/>
  <c r="D346" i="10"/>
  <c r="D315" i="10"/>
  <c r="D368" i="10"/>
  <c r="D323" i="10"/>
  <c r="D295" i="10"/>
  <c r="D356" i="10"/>
  <c r="D303" i="10"/>
  <c r="D309" i="10"/>
  <c r="D333" i="10"/>
  <c r="D301" i="10"/>
  <c r="D329" i="10"/>
  <c r="D328" i="10"/>
  <c r="D293" i="10"/>
  <c r="D292" i="10"/>
  <c r="D357" i="10"/>
  <c r="D326" i="10"/>
  <c r="D298" i="10"/>
  <c r="D342" i="10"/>
  <c r="D345" i="10"/>
  <c r="D344" i="10"/>
  <c r="D363" i="10"/>
  <c r="D322" i="10"/>
  <c r="D343" i="10"/>
  <c r="D308" i="10"/>
  <c r="D327" i="10"/>
  <c r="D290" i="10"/>
  <c r="D365" i="10"/>
  <c r="D334" i="10"/>
  <c r="D338" i="10"/>
  <c r="D335" i="10"/>
  <c r="D314" i="10"/>
  <c r="D304" i="10"/>
  <c r="D355" i="10"/>
  <c r="D332" i="10"/>
  <c r="D337" i="10"/>
  <c r="D299" i="10"/>
  <c r="D339" i="10"/>
  <c r="D307" i="10"/>
  <c r="D318" i="10"/>
  <c r="D331" i="10"/>
  <c r="D348" i="10"/>
  <c r="D353" i="10"/>
  <c r="D311" i="10"/>
  <c r="D294" i="10"/>
  <c r="D361" i="10"/>
  <c r="D359" i="10"/>
  <c r="D317" i="10"/>
  <c r="D319" i="10"/>
  <c r="D366" i="10"/>
  <c r="D347" i="10"/>
  <c r="D364" i="10"/>
  <c r="D296" i="10"/>
  <c r="D320" i="10"/>
  <c r="D306" i="10"/>
  <c r="D367" i="10"/>
  <c r="D336" i="10"/>
  <c r="D316" i="10"/>
  <c r="D321" i="10"/>
  <c r="D310" i="10"/>
  <c r="D341" i="10"/>
  <c r="D289" i="10"/>
  <c r="D354" i="10"/>
  <c r="D302" i="10"/>
  <c r="D350" i="10"/>
  <c r="D313" i="10"/>
  <c r="D699" i="3"/>
  <c r="D732" i="3"/>
  <c r="D696" i="3"/>
  <c r="D737" i="3"/>
  <c r="D695" i="3"/>
  <c r="D724" i="3"/>
  <c r="D745" i="3"/>
  <c r="D730" i="3"/>
  <c r="D748" i="3"/>
  <c r="D721" i="3"/>
  <c r="D736" i="3"/>
  <c r="D706" i="3"/>
  <c r="D720" i="3"/>
  <c r="D739" i="3"/>
  <c r="D700" i="3"/>
  <c r="D734" i="3"/>
  <c r="D715" i="3"/>
  <c r="D731" i="3"/>
  <c r="D697" i="3"/>
  <c r="D725" i="3"/>
  <c r="D728" i="3"/>
  <c r="D729" i="3"/>
  <c r="D716" i="3"/>
  <c r="D702" i="3"/>
  <c r="D713" i="3"/>
  <c r="D714" i="3"/>
  <c r="D710" i="3"/>
  <c r="D717" i="3"/>
  <c r="D742" i="3"/>
  <c r="D746" i="3"/>
  <c r="D727" i="3"/>
  <c r="D747" i="3"/>
  <c r="D718" i="3"/>
  <c r="D711" i="3"/>
  <c r="D709" i="3"/>
  <c r="D705" i="3"/>
  <c r="D712" i="3"/>
  <c r="D698" i="3"/>
  <c r="D726" i="3"/>
  <c r="D740" i="3"/>
  <c r="D704" i="3"/>
  <c r="D701" i="3"/>
  <c r="D741" i="3"/>
  <c r="D707" i="3"/>
  <c r="D703" i="3"/>
  <c r="D722" i="3"/>
  <c r="D723" i="3"/>
  <c r="D733" i="3"/>
  <c r="D708" i="3"/>
  <c r="D744" i="3"/>
  <c r="D743" i="3"/>
  <c r="D738" i="3"/>
  <c r="D735" i="3"/>
  <c r="D719" i="3"/>
  <c r="D512" i="10"/>
  <c r="D531" i="10"/>
  <c r="D523" i="10"/>
  <c r="D534" i="10"/>
  <c r="D511" i="10"/>
  <c r="D527" i="10"/>
  <c r="D524" i="10"/>
  <c r="D553" i="10"/>
  <c r="D535" i="10"/>
  <c r="D515" i="10"/>
  <c r="D545" i="10"/>
  <c r="D555" i="10"/>
  <c r="D548" i="10"/>
  <c r="D546" i="10"/>
  <c r="D547" i="10"/>
  <c r="D537" i="10"/>
  <c r="D514" i="10"/>
  <c r="D557" i="10"/>
  <c r="D522" i="10"/>
  <c r="D530" i="10"/>
  <c r="D552" i="10"/>
  <c r="D554" i="10"/>
  <c r="D536" i="10"/>
  <c r="D541" i="10"/>
  <c r="D521" i="10"/>
  <c r="D528" i="10"/>
  <c r="D513" i="10"/>
  <c r="D542" i="10"/>
  <c r="D532" i="10"/>
  <c r="D538" i="10"/>
  <c r="D556" i="10"/>
  <c r="D558" i="10"/>
  <c r="D533" i="10"/>
  <c r="D516" i="10"/>
  <c r="D526" i="10"/>
  <c r="D544" i="10"/>
  <c r="D518" i="10"/>
  <c r="D519" i="10"/>
  <c r="D525" i="10"/>
  <c r="D540" i="10"/>
  <c r="D517" i="10"/>
  <c r="D520" i="10"/>
  <c r="D539" i="10"/>
  <c r="D549" i="10"/>
  <c r="D529" i="10"/>
  <c r="D551" i="10"/>
  <c r="D550" i="10"/>
  <c r="D543" i="10"/>
  <c r="D369" i="3"/>
  <c r="D400" i="10"/>
  <c r="D371" i="10"/>
  <c r="D447" i="10"/>
  <c r="D422" i="10"/>
  <c r="D409" i="10"/>
  <c r="D375" i="10"/>
  <c r="D412" i="10"/>
  <c r="D445" i="10"/>
  <c r="D411" i="10"/>
  <c r="D369" i="10"/>
  <c r="D435" i="10"/>
  <c r="D376" i="10"/>
  <c r="D425" i="10"/>
  <c r="D457" i="10"/>
  <c r="D408" i="10"/>
  <c r="D434" i="10"/>
  <c r="D397" i="10"/>
  <c r="D428" i="10"/>
  <c r="D381" i="10"/>
  <c r="D449" i="10"/>
  <c r="D504" i="10"/>
  <c r="D485" i="10"/>
  <c r="D470" i="10"/>
  <c r="D508" i="10"/>
  <c r="D467" i="10"/>
  <c r="D492" i="10"/>
  <c r="D469" i="10"/>
  <c r="D484" i="10"/>
  <c r="D478" i="10"/>
  <c r="D502" i="10"/>
  <c r="D499" i="10"/>
  <c r="D486" i="10"/>
  <c r="D497" i="10"/>
  <c r="D418" i="10"/>
  <c r="D390" i="10"/>
  <c r="D384" i="10"/>
  <c r="D474" i="10"/>
  <c r="D464" i="10"/>
  <c r="D505" i="10"/>
  <c r="D374" i="10"/>
  <c r="D429" i="10"/>
  <c r="D437" i="10"/>
  <c r="D389" i="10"/>
  <c r="D451" i="10"/>
  <c r="D455" i="10"/>
  <c r="D406" i="10"/>
  <c r="D427" i="10"/>
  <c r="D416" i="10"/>
  <c r="D448" i="10"/>
  <c r="D439" i="10"/>
  <c r="D383" i="10"/>
  <c r="D454" i="10"/>
  <c r="D444" i="10"/>
  <c r="D452" i="10"/>
  <c r="D399" i="10"/>
  <c r="D372" i="10"/>
  <c r="D398" i="10"/>
  <c r="D419" i="10"/>
  <c r="D378" i="10"/>
  <c r="D506" i="10"/>
  <c r="D490" i="10"/>
  <c r="D468" i="10"/>
  <c r="D500" i="10"/>
  <c r="D466" i="10"/>
  <c r="D463" i="10"/>
  <c r="D488" i="10"/>
  <c r="D461" i="10"/>
  <c r="D503" i="10"/>
  <c r="D501" i="10"/>
  <c r="D493" i="10"/>
  <c r="D482" i="10"/>
  <c r="D465" i="10"/>
  <c r="D405" i="10"/>
  <c r="D446" i="10"/>
  <c r="D453" i="10"/>
  <c r="D430" i="10"/>
  <c r="D377" i="10"/>
  <c r="D388" i="10"/>
  <c r="D414" i="10"/>
  <c r="D458" i="10"/>
  <c r="D473" i="10"/>
  <c r="D489" i="10"/>
  <c r="D472" i="10"/>
  <c r="D407" i="10"/>
  <c r="D403" i="10"/>
  <c r="D426" i="10"/>
  <c r="D438" i="10"/>
  <c r="D392" i="10"/>
  <c r="D395" i="10"/>
  <c r="D456" i="10"/>
  <c r="D424" i="10"/>
  <c r="D386" i="10"/>
  <c r="D385" i="10"/>
  <c r="D391" i="10"/>
  <c r="D423" i="10"/>
  <c r="D415" i="10"/>
  <c r="D393" i="10"/>
  <c r="D421" i="10"/>
  <c r="D394" i="10"/>
  <c r="D450" i="10"/>
  <c r="D404" i="10"/>
  <c r="D442" i="10"/>
  <c r="D433" i="10"/>
  <c r="D436" i="10"/>
  <c r="D387" i="10"/>
  <c r="D420" i="10"/>
  <c r="D443" i="10"/>
  <c r="D440" i="10"/>
  <c r="D432" i="10"/>
  <c r="D413" i="10"/>
  <c r="D507" i="10"/>
  <c r="D476" i="10"/>
  <c r="D483" i="10"/>
  <c r="D509" i="10"/>
  <c r="D462" i="10"/>
  <c r="D495" i="10"/>
  <c r="D487" i="10"/>
  <c r="D471" i="10"/>
  <c r="D510" i="10"/>
  <c r="D459" i="10"/>
  <c r="D496" i="10"/>
  <c r="D475" i="10"/>
  <c r="D494" i="10"/>
  <c r="D417" i="10"/>
  <c r="D373" i="10"/>
  <c r="D396" i="10"/>
  <c r="D380" i="10"/>
  <c r="D460" i="10"/>
  <c r="D477" i="10"/>
  <c r="D498" i="10"/>
  <c r="D479" i="10"/>
  <c r="D401" i="10"/>
  <c r="D402" i="10"/>
  <c r="D379" i="10"/>
  <c r="D370" i="10"/>
  <c r="D410" i="10"/>
  <c r="D431" i="10"/>
  <c r="D382" i="10"/>
  <c r="D441" i="10"/>
  <c r="D491" i="10"/>
  <c r="D480" i="10"/>
  <c r="D481" i="10"/>
  <c r="D382" i="3"/>
  <c r="D424" i="3"/>
  <c r="D423" i="3"/>
  <c r="D458" i="3"/>
  <c r="D431" i="3"/>
  <c r="D418" i="3"/>
  <c r="D381" i="3"/>
  <c r="D469" i="3"/>
  <c r="D388" i="3"/>
  <c r="D457" i="3"/>
  <c r="D379" i="3"/>
  <c r="D441" i="3"/>
  <c r="D468" i="3"/>
  <c r="D434" i="3"/>
  <c r="D436" i="3"/>
  <c r="D455" i="3"/>
  <c r="D422" i="3"/>
  <c r="D433" i="3"/>
  <c r="D370" i="3"/>
  <c r="D390" i="3"/>
  <c r="D414" i="3"/>
  <c r="D399" i="3"/>
  <c r="D466" i="3"/>
  <c r="D407" i="3"/>
  <c r="D374" i="3"/>
  <c r="D425" i="3"/>
  <c r="D497" i="3"/>
  <c r="D520" i="3"/>
  <c r="D637" i="3"/>
  <c r="D480" i="3"/>
  <c r="D539" i="3"/>
  <c r="D476" i="3"/>
  <c r="D499" i="3"/>
  <c r="D517" i="3"/>
  <c r="D508" i="3"/>
  <c r="D507" i="3"/>
  <c r="D523" i="3"/>
  <c r="D524" i="3"/>
  <c r="D531" i="3"/>
  <c r="D519" i="3"/>
  <c r="D512" i="3"/>
  <c r="D475" i="3"/>
  <c r="D498" i="3"/>
  <c r="D509" i="3"/>
  <c r="D489" i="3"/>
  <c r="D479" i="3"/>
  <c r="D492" i="3"/>
  <c r="D639" i="3"/>
  <c r="D549" i="3"/>
  <c r="D515" i="3"/>
  <c r="D542" i="3"/>
  <c r="D685" i="3"/>
  <c r="D646" i="3"/>
  <c r="D656" i="3"/>
  <c r="D691" i="3"/>
  <c r="D672" i="3"/>
  <c r="D658" i="3"/>
  <c r="D681" i="3"/>
  <c r="D643" i="3"/>
  <c r="D694" i="3"/>
  <c r="D654" i="3"/>
  <c r="D662" i="3"/>
  <c r="D668" i="3"/>
  <c r="D661" i="3"/>
  <c r="D410" i="3"/>
  <c r="D417" i="3"/>
  <c r="D375" i="3"/>
  <c r="D453" i="3"/>
  <c r="D460" i="3"/>
  <c r="D451" i="3"/>
  <c r="D461" i="3"/>
  <c r="D464" i="3"/>
  <c r="D450" i="3"/>
  <c r="D398" i="3"/>
  <c r="D429" i="3"/>
  <c r="D401" i="3"/>
  <c r="D397" i="3"/>
  <c r="D378" i="3"/>
  <c r="D444" i="3"/>
  <c r="D394" i="3"/>
  <c r="D406" i="3"/>
  <c r="D400" i="3"/>
  <c r="D525" i="3"/>
  <c r="D548" i="3"/>
  <c r="D482" i="3"/>
  <c r="D554" i="3"/>
  <c r="D486" i="3"/>
  <c r="D516" i="3"/>
  <c r="D477" i="3"/>
  <c r="D474" i="3"/>
  <c r="D490" i="3"/>
  <c r="D502" i="3"/>
  <c r="D640" i="3"/>
  <c r="D514" i="3"/>
  <c r="D510" i="3"/>
  <c r="D540" i="3"/>
  <c r="D546" i="3"/>
  <c r="D503" i="3"/>
  <c r="D402" i="3"/>
  <c r="D384" i="3"/>
  <c r="D435" i="3"/>
  <c r="D371" i="3"/>
  <c r="D470" i="3"/>
  <c r="D415" i="3"/>
  <c r="D463" i="3"/>
  <c r="D438" i="3"/>
  <c r="D521" i="3"/>
  <c r="D481" i="3"/>
  <c r="D530" i="3"/>
  <c r="D533" i="3"/>
  <c r="D491" i="3"/>
  <c r="D504" i="3"/>
  <c r="D488" i="3"/>
  <c r="D526" i="3"/>
  <c r="D529" i="3"/>
  <c r="D555" i="3"/>
  <c r="D493" i="3"/>
  <c r="D487" i="3"/>
  <c r="D459" i="3"/>
  <c r="D439" i="3"/>
  <c r="D442" i="3"/>
  <c r="D452" i="3"/>
  <c r="D445" i="3"/>
  <c r="D471" i="3"/>
  <c r="D389" i="3"/>
  <c r="D454" i="3"/>
  <c r="D409" i="3"/>
  <c r="D412" i="3"/>
  <c r="D420" i="3"/>
  <c r="D443" i="3"/>
  <c r="D449" i="3"/>
  <c r="D473" i="3"/>
  <c r="D538" i="3"/>
  <c r="D642" i="3"/>
  <c r="D500" i="3"/>
  <c r="D638" i="3"/>
  <c r="D534" i="3"/>
  <c r="D532" i="3"/>
  <c r="D641" i="3"/>
  <c r="D501" i="3"/>
  <c r="D693" i="3"/>
  <c r="D665" i="3"/>
  <c r="D663" i="3"/>
  <c r="D644" i="3"/>
  <c r="D678" i="3"/>
  <c r="D682" i="3"/>
  <c r="D657" i="3"/>
  <c r="D673" i="3"/>
  <c r="D680" i="3"/>
  <c r="D677" i="3"/>
  <c r="D427" i="3"/>
  <c r="D430" i="3"/>
  <c r="D376" i="3"/>
  <c r="D541" i="3"/>
  <c r="D496" i="3"/>
  <c r="D689" i="3"/>
  <c r="D645" i="3"/>
  <c r="D426" i="3"/>
  <c r="D413" i="3"/>
  <c r="D391" i="3"/>
  <c r="D462" i="3"/>
  <c r="D419" i="3"/>
  <c r="D428" i="3"/>
  <c r="D392" i="3"/>
  <c r="D437" i="3"/>
  <c r="D448" i="3"/>
  <c r="D372" i="3"/>
  <c r="D395" i="3"/>
  <c r="D393" i="3"/>
  <c r="D421" i="3"/>
  <c r="D635" i="3"/>
  <c r="D483" i="3"/>
  <c r="D551" i="3"/>
  <c r="D506" i="3"/>
  <c r="D543" i="3"/>
  <c r="D556" i="3"/>
  <c r="D527" i="3"/>
  <c r="D511" i="3"/>
  <c r="D513" i="3"/>
  <c r="D518" i="3"/>
  <c r="D659" i="3"/>
  <c r="D671" i="3"/>
  <c r="D650" i="3"/>
  <c r="D648" i="3"/>
  <c r="D651" i="3"/>
  <c r="D684" i="3"/>
  <c r="D687" i="3"/>
  <c r="D669" i="3"/>
  <c r="D688" i="3"/>
  <c r="D386" i="3"/>
  <c r="D387" i="3"/>
  <c r="D416" i="3"/>
  <c r="D494" i="3"/>
  <c r="D667" i="3"/>
  <c r="D666" i="3"/>
  <c r="D679" i="3"/>
  <c r="D396" i="3"/>
  <c r="D411" i="3"/>
  <c r="D373" i="3"/>
  <c r="D380" i="3"/>
  <c r="D385" i="3"/>
  <c r="D403" i="3"/>
  <c r="D446" i="3"/>
  <c r="D383" i="3"/>
  <c r="D456" i="3"/>
  <c r="D467" i="3"/>
  <c r="D447" i="3"/>
  <c r="D465" i="3"/>
  <c r="D377" i="3"/>
  <c r="D537" i="3"/>
  <c r="D535" i="3"/>
  <c r="D545" i="3"/>
  <c r="D558" i="3"/>
  <c r="D485" i="3"/>
  <c r="D505" i="3"/>
  <c r="D522" i="3"/>
  <c r="D536" i="3"/>
  <c r="D547" i="3"/>
  <c r="D552" i="3"/>
  <c r="D557" i="3"/>
  <c r="D484" i="3"/>
  <c r="D683" i="3"/>
  <c r="D652" i="3"/>
  <c r="D655" i="3"/>
  <c r="D690" i="3"/>
  <c r="D675" i="3"/>
  <c r="D664" i="3"/>
  <c r="D676" i="3"/>
  <c r="D660" i="3"/>
  <c r="D670" i="3"/>
  <c r="D649" i="3"/>
  <c r="D408" i="3"/>
  <c r="D405" i="3"/>
  <c r="D432" i="3"/>
  <c r="D495" i="3"/>
  <c r="D553" i="3"/>
  <c r="D636" i="3"/>
  <c r="D674" i="3"/>
  <c r="D653" i="3"/>
  <c r="D404" i="3"/>
  <c r="D440" i="3"/>
  <c r="D472" i="3"/>
  <c r="D544" i="3"/>
  <c r="D550" i="3"/>
  <c r="D528" i="3"/>
  <c r="D478" i="3"/>
  <c r="D686" i="3"/>
  <c r="D692" i="3"/>
  <c r="D647" i="3"/>
  <c r="D567" i="10"/>
  <c r="D576" i="10"/>
  <c r="D566" i="10"/>
  <c r="D574" i="10"/>
  <c r="D569" i="10"/>
  <c r="D563" i="10"/>
  <c r="D565" i="10"/>
  <c r="D575" i="10"/>
  <c r="D560" i="10"/>
  <c r="D564" i="10"/>
  <c r="D573" i="10"/>
  <c r="D578" i="10"/>
  <c r="D561" i="10"/>
  <c r="D579" i="10"/>
  <c r="D577" i="10"/>
  <c r="D570" i="10"/>
  <c r="D559" i="10"/>
  <c r="D572" i="10"/>
  <c r="D568" i="10"/>
  <c r="D571" i="10"/>
  <c r="D562" i="10"/>
  <c r="D562" i="3"/>
  <c r="D568" i="3"/>
  <c r="D566" i="3"/>
  <c r="D564" i="3"/>
  <c r="D569" i="3"/>
  <c r="D561" i="3"/>
  <c r="D574" i="3"/>
  <c r="D576" i="3"/>
  <c r="D572" i="3"/>
  <c r="D563" i="3"/>
  <c r="D575" i="3"/>
  <c r="D571" i="3"/>
  <c r="D578" i="3"/>
  <c r="D565" i="3"/>
  <c r="D560" i="3"/>
  <c r="D559" i="3"/>
  <c r="D579" i="3"/>
  <c r="D573" i="3"/>
  <c r="D577" i="3"/>
  <c r="D567" i="3"/>
  <c r="D570" i="3"/>
  <c r="D594" i="10"/>
  <c r="D630" i="10"/>
  <c r="D591" i="10"/>
  <c r="D584" i="10"/>
  <c r="D595" i="10"/>
  <c r="D593" i="10"/>
  <c r="D586" i="10"/>
  <c r="D582" i="10"/>
  <c r="D587" i="10"/>
  <c r="D625" i="10"/>
  <c r="D634" i="10"/>
  <c r="D620" i="10"/>
  <c r="D632" i="10"/>
  <c r="D624" i="10"/>
  <c r="D623" i="10"/>
  <c r="D621" i="10"/>
  <c r="D612" i="10"/>
  <c r="D611" i="10"/>
  <c r="D585" i="10"/>
  <c r="D590" i="10"/>
  <c r="D629" i="10"/>
  <c r="D633" i="10"/>
  <c r="D588" i="10"/>
  <c r="D605" i="10"/>
  <c r="D603" i="10"/>
  <c r="D617" i="10"/>
  <c r="D614" i="10"/>
  <c r="D598" i="10"/>
  <c r="D607" i="10"/>
  <c r="D618" i="10"/>
  <c r="D627" i="10"/>
  <c r="D613" i="10"/>
  <c r="D616" i="10"/>
  <c r="D628" i="10"/>
  <c r="D615" i="10"/>
  <c r="D589" i="10"/>
  <c r="D592" i="10"/>
  <c r="D597" i="10"/>
  <c r="D602" i="10"/>
  <c r="D622" i="10"/>
  <c r="D583" i="10"/>
  <c r="D600" i="10"/>
  <c r="D599" i="10"/>
  <c r="D619" i="10"/>
  <c r="D606" i="10"/>
  <c r="D580" i="10"/>
  <c r="D581" i="10"/>
  <c r="D596" i="10"/>
  <c r="D610" i="10"/>
  <c r="D609" i="10"/>
  <c r="D601" i="10"/>
  <c r="D608" i="10"/>
  <c r="D604" i="10"/>
  <c r="D626" i="10"/>
  <c r="D631" i="10"/>
  <c r="D619" i="3"/>
  <c r="D591" i="3"/>
  <c r="D590" i="3"/>
  <c r="D586" i="3"/>
  <c r="D581" i="3"/>
  <c r="D625" i="3"/>
  <c r="D595" i="3"/>
  <c r="D605" i="3"/>
  <c r="D597" i="3"/>
  <c r="D615" i="3"/>
  <c r="D616" i="3"/>
  <c r="D617" i="3"/>
  <c r="D583" i="3"/>
  <c r="D612" i="3"/>
  <c r="D608" i="3"/>
  <c r="D609" i="3"/>
  <c r="D618" i="3"/>
  <c r="D632" i="3"/>
  <c r="D607" i="3"/>
  <c r="D589" i="3"/>
  <c r="D602" i="3"/>
  <c r="D585" i="3"/>
  <c r="D629" i="3"/>
  <c r="D623" i="3"/>
  <c r="D603" i="3"/>
  <c r="D613" i="3"/>
  <c r="D600" i="3"/>
  <c r="D628" i="3"/>
  <c r="D621" i="3"/>
  <c r="D634" i="3"/>
  <c r="D610" i="3"/>
  <c r="D598" i="3"/>
  <c r="D624" i="3"/>
  <c r="D592" i="3"/>
  <c r="D611" i="3"/>
  <c r="D596" i="3"/>
  <c r="D633" i="3"/>
  <c r="D604" i="3"/>
  <c r="D584" i="3"/>
  <c r="D622" i="3"/>
  <c r="D601" i="3"/>
  <c r="D614" i="3"/>
  <c r="D606" i="3"/>
  <c r="D631" i="3"/>
  <c r="D620" i="3"/>
  <c r="D582" i="3"/>
  <c r="D580" i="3"/>
  <c r="D594" i="3"/>
  <c r="D627" i="3"/>
  <c r="D593" i="3"/>
  <c r="D599" i="3"/>
  <c r="D588" i="3"/>
  <c r="D626" i="3"/>
  <c r="D587" i="3"/>
  <c r="D630" i="3"/>
  <c r="C630" i="9" l="1"/>
  <c r="G630" i="9" s="1"/>
  <c r="C622" i="9"/>
  <c r="G622" i="9" s="1"/>
  <c r="C614" i="9"/>
  <c r="G614" i="9" s="1"/>
  <c r="C600" i="9"/>
  <c r="G600" i="9" s="1"/>
  <c r="G596" i="9"/>
  <c r="C584" i="9"/>
  <c r="E559" i="9"/>
  <c r="D559" i="9"/>
  <c r="G564" i="9"/>
  <c r="F571" i="11"/>
  <c r="J571" i="11" s="1"/>
  <c r="E565" i="11"/>
  <c r="E561" i="11"/>
  <c r="K383" i="8"/>
  <c r="J383" i="8"/>
  <c r="J432" i="8"/>
  <c r="K432" i="8"/>
  <c r="J411" i="8"/>
  <c r="K411" i="8"/>
  <c r="J371" i="8"/>
  <c r="K371" i="8"/>
  <c r="J380" i="8"/>
  <c r="K380" i="8"/>
  <c r="K403" i="8"/>
  <c r="J403" i="8"/>
  <c r="K402" i="8"/>
  <c r="J402" i="8"/>
  <c r="K381" i="8"/>
  <c r="J381" i="8"/>
  <c r="K397" i="8"/>
  <c r="J397" i="8"/>
  <c r="K374" i="8"/>
  <c r="J374" i="8"/>
  <c r="K418" i="8"/>
  <c r="J418" i="8"/>
  <c r="J414" i="8"/>
  <c r="K414" i="8"/>
  <c r="K433" i="8"/>
  <c r="J433" i="8"/>
  <c r="K441" i="8"/>
  <c r="J441" i="8"/>
  <c r="J421" i="8"/>
  <c r="K421" i="8"/>
  <c r="K388" i="8"/>
  <c r="J388" i="8"/>
  <c r="K437" i="8"/>
  <c r="J437" i="8"/>
  <c r="K434" i="8"/>
  <c r="J434" i="8"/>
  <c r="J405" i="8"/>
  <c r="K405" i="8"/>
  <c r="J395" i="8"/>
  <c r="K395" i="8"/>
  <c r="K422" i="8"/>
  <c r="J422" i="8"/>
  <c r="J394" i="8"/>
  <c r="K394" i="8"/>
  <c r="J416" i="8"/>
  <c r="K416" i="8"/>
  <c r="K424" i="8"/>
  <c r="J424" i="8"/>
  <c r="J392" i="8"/>
  <c r="K392" i="8"/>
  <c r="J386" i="8"/>
  <c r="K386" i="8"/>
  <c r="J387" i="8"/>
  <c r="K387" i="8"/>
  <c r="J425" i="8"/>
  <c r="K425" i="8"/>
  <c r="J396" i="8"/>
  <c r="K396" i="8"/>
  <c r="K393" i="8"/>
  <c r="J393" i="8"/>
  <c r="J439" i="8"/>
  <c r="K439" i="8"/>
  <c r="J427" i="8"/>
  <c r="K427" i="8"/>
  <c r="J404" i="8"/>
  <c r="K404" i="8"/>
  <c r="J408" i="8"/>
  <c r="K408" i="8"/>
  <c r="J415" i="8"/>
  <c r="K415" i="8"/>
  <c r="J389" i="8"/>
  <c r="K389" i="8"/>
  <c r="K378" i="8"/>
  <c r="J378" i="8"/>
  <c r="J431" i="8"/>
  <c r="K431" i="8"/>
  <c r="K406" i="8"/>
  <c r="J406" i="8"/>
  <c r="J379" i="8"/>
  <c r="K379" i="8"/>
  <c r="J420" i="8"/>
  <c r="K420" i="8"/>
  <c r="J399" i="8"/>
  <c r="K399" i="8"/>
  <c r="J373" i="8"/>
  <c r="K373" i="8"/>
  <c r="J400" i="8"/>
  <c r="K400" i="8"/>
  <c r="J384" i="8"/>
  <c r="K384" i="8"/>
  <c r="J440" i="8"/>
  <c r="K440" i="8"/>
  <c r="J417" i="8"/>
  <c r="K417" i="8"/>
  <c r="K428" i="8"/>
  <c r="J428" i="8"/>
  <c r="J407" i="8"/>
  <c r="K407" i="8"/>
  <c r="K390" i="8"/>
  <c r="J390" i="8"/>
  <c r="J438" i="8"/>
  <c r="K438" i="8"/>
  <c r="K430" i="8"/>
  <c r="J430" i="8"/>
  <c r="J375" i="8"/>
  <c r="K375" i="8"/>
  <c r="J385" i="8"/>
  <c r="K385" i="8"/>
  <c r="J391" i="8"/>
  <c r="K391" i="8"/>
  <c r="J419" i="8"/>
  <c r="K419" i="8"/>
  <c r="J382" i="8"/>
  <c r="K382" i="8"/>
  <c r="K429" i="8"/>
  <c r="J429" i="8"/>
  <c r="J398" i="8"/>
  <c r="K398" i="8"/>
  <c r="J435" i="8"/>
  <c r="K435" i="8"/>
  <c r="J409" i="8"/>
  <c r="K409" i="8"/>
  <c r="K426" i="8"/>
  <c r="J426" i="8"/>
  <c r="J377" i="8"/>
  <c r="K377" i="8"/>
  <c r="J436" i="8"/>
  <c r="K436" i="8"/>
  <c r="J370" i="8"/>
  <c r="K370" i="8"/>
  <c r="J412" i="8"/>
  <c r="K412" i="8"/>
  <c r="J413" i="8"/>
  <c r="K413" i="8"/>
  <c r="J376" i="8"/>
  <c r="K376" i="8"/>
  <c r="K410" i="8"/>
  <c r="J410" i="8"/>
  <c r="J423" i="8"/>
  <c r="K423" i="8"/>
  <c r="J372" i="8"/>
  <c r="K372" i="8"/>
  <c r="K401" i="8"/>
  <c r="J401" i="8"/>
  <c r="E557" i="9"/>
  <c r="E555" i="9"/>
  <c r="E553" i="9"/>
  <c r="E551" i="9"/>
  <c r="E549" i="9"/>
  <c r="E547" i="9"/>
  <c r="E545" i="9"/>
  <c r="E545" i="11"/>
  <c r="E496" i="11"/>
  <c r="E484" i="11"/>
  <c r="F444" i="11"/>
  <c r="E436" i="8"/>
  <c r="M436" i="8" s="1"/>
  <c r="D436" i="8"/>
  <c r="L436" i="8" s="1"/>
  <c r="D428" i="8"/>
  <c r="L428" i="8" s="1"/>
  <c r="E428" i="8"/>
  <c r="M428" i="8" s="1"/>
  <c r="D422" i="8"/>
  <c r="L422" i="8" s="1"/>
  <c r="E422" i="8"/>
  <c r="M422" i="8" s="1"/>
  <c r="D420" i="8"/>
  <c r="L420" i="8" s="1"/>
  <c r="E420" i="8"/>
  <c r="M420" i="8" s="1"/>
  <c r="D412" i="8"/>
  <c r="L412" i="8" s="1"/>
  <c r="E412" i="8"/>
  <c r="M412" i="8" s="1"/>
  <c r="E558" i="9"/>
  <c r="E554" i="9"/>
  <c r="E550" i="9"/>
  <c r="E546" i="9"/>
  <c r="F551" i="11"/>
  <c r="G551" i="9"/>
  <c r="G554" i="9"/>
  <c r="G546" i="9"/>
  <c r="D415" i="8"/>
  <c r="L415" i="8" s="1"/>
  <c r="E415" i="8"/>
  <c r="M415" i="8" s="1"/>
  <c r="F534" i="11"/>
  <c r="F522" i="11"/>
  <c r="E440" i="11"/>
  <c r="F496" i="11"/>
  <c r="H510" i="11"/>
  <c r="J510" i="11" s="1"/>
  <c r="E508" i="11"/>
  <c r="H505" i="11"/>
  <c r="I505" i="11" s="1"/>
  <c r="F493" i="11"/>
  <c r="E477" i="11"/>
  <c r="J508" i="11"/>
  <c r="J413" i="11"/>
  <c r="K413" i="11" s="1"/>
  <c r="M413" i="11" s="1"/>
  <c r="H414" i="8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J501" i="11" s="1"/>
  <c r="C503" i="9"/>
  <c r="G503" i="9" s="1"/>
  <c r="C501" i="9"/>
  <c r="C495" i="9"/>
  <c r="G495" i="9" s="1"/>
  <c r="C493" i="9"/>
  <c r="G493" i="9" s="1"/>
  <c r="C487" i="9"/>
  <c r="G487" i="9" s="1"/>
  <c r="C485" i="9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K314" i="8"/>
  <c r="J314" i="8"/>
  <c r="J351" i="8"/>
  <c r="K351" i="8"/>
  <c r="J303" i="8"/>
  <c r="K303" i="8"/>
  <c r="J355" i="8"/>
  <c r="K355" i="8"/>
  <c r="J290" i="8"/>
  <c r="K290" i="8"/>
  <c r="K342" i="8"/>
  <c r="J342" i="8"/>
  <c r="K311" i="8"/>
  <c r="J311" i="8"/>
  <c r="K322" i="8"/>
  <c r="J322" i="8"/>
  <c r="K317" i="8"/>
  <c r="J317" i="8"/>
  <c r="K337" i="8"/>
  <c r="J337" i="8"/>
  <c r="J368" i="8"/>
  <c r="K368" i="8"/>
  <c r="K307" i="8"/>
  <c r="J307" i="8"/>
  <c r="K321" i="8"/>
  <c r="J321" i="8"/>
  <c r="J297" i="8"/>
  <c r="K297" i="8"/>
  <c r="J365" i="8"/>
  <c r="K365" i="8"/>
  <c r="K348" i="8"/>
  <c r="J348" i="8"/>
  <c r="J367" i="8"/>
  <c r="K367" i="8"/>
  <c r="K320" i="8"/>
  <c r="J320" i="8"/>
  <c r="K318" i="8"/>
  <c r="J318" i="8"/>
  <c r="K360" i="8"/>
  <c r="J360" i="8"/>
  <c r="J362" i="8"/>
  <c r="K362" i="8"/>
  <c r="J295" i="8"/>
  <c r="K295" i="8"/>
  <c r="K312" i="8"/>
  <c r="J312" i="8"/>
  <c r="J354" i="8"/>
  <c r="K354" i="8"/>
  <c r="J349" i="8"/>
  <c r="K349" i="8"/>
  <c r="K332" i="8"/>
  <c r="J332" i="8"/>
  <c r="K319" i="8"/>
  <c r="J319" i="8"/>
  <c r="K308" i="8"/>
  <c r="J308" i="8"/>
  <c r="K340" i="8"/>
  <c r="J340" i="8"/>
  <c r="J300" i="8"/>
  <c r="K300" i="8"/>
  <c r="K338" i="8"/>
  <c r="J338" i="8"/>
  <c r="K333" i="8"/>
  <c r="J333" i="8"/>
  <c r="J356" i="8"/>
  <c r="K356" i="8"/>
  <c r="K305" i="8"/>
  <c r="J305" i="8"/>
  <c r="K315" i="8"/>
  <c r="J315" i="8"/>
  <c r="K336" i="8"/>
  <c r="J336" i="8"/>
  <c r="K339" i="8"/>
  <c r="J339" i="8"/>
  <c r="K335" i="8"/>
  <c r="J335" i="8"/>
  <c r="J366" i="8"/>
  <c r="K366" i="8"/>
  <c r="J291" i="8"/>
  <c r="K291" i="8"/>
  <c r="K328" i="8"/>
  <c r="J328" i="8"/>
  <c r="K309" i="8"/>
  <c r="J309" i="8"/>
  <c r="J344" i="8"/>
  <c r="K344" i="8"/>
  <c r="K323" i="8"/>
  <c r="J323" i="8"/>
  <c r="J364" i="8"/>
  <c r="K364" i="8"/>
  <c r="J345" i="8"/>
  <c r="K345" i="8"/>
  <c r="J346" i="8"/>
  <c r="K346" i="8"/>
  <c r="K343" i="8"/>
  <c r="J343" i="8"/>
  <c r="J299" i="8"/>
  <c r="K299" i="8"/>
  <c r="K327" i="8"/>
  <c r="J327" i="8"/>
  <c r="J358" i="8"/>
  <c r="K358" i="8"/>
  <c r="J293" i="8"/>
  <c r="K293" i="8"/>
  <c r="J294" i="8"/>
  <c r="K294" i="8"/>
  <c r="K329" i="8"/>
  <c r="J329" i="8"/>
  <c r="K330" i="8"/>
  <c r="J330" i="8"/>
  <c r="J302" i="8"/>
  <c r="K302" i="8"/>
  <c r="K334" i="8"/>
  <c r="J334" i="8"/>
  <c r="K310" i="8"/>
  <c r="J310" i="8"/>
  <c r="K304" i="8"/>
  <c r="J304" i="8"/>
  <c r="J357" i="8"/>
  <c r="K357" i="8"/>
  <c r="J296" i="8"/>
  <c r="K296" i="8"/>
  <c r="K324" i="8"/>
  <c r="J324" i="8"/>
  <c r="J369" i="8"/>
  <c r="K369" i="8"/>
  <c r="K316" i="8"/>
  <c r="J316" i="8"/>
  <c r="K347" i="8"/>
  <c r="J347" i="8"/>
  <c r="K325" i="8"/>
  <c r="J325" i="8"/>
  <c r="J341" i="8"/>
  <c r="K341" i="8"/>
  <c r="J292" i="8"/>
  <c r="K292" i="8"/>
  <c r="K331" i="8"/>
  <c r="J331" i="8"/>
  <c r="K359" i="8"/>
  <c r="J359" i="8"/>
  <c r="J301" i="8"/>
  <c r="K301" i="8"/>
  <c r="K313" i="8"/>
  <c r="J313" i="8"/>
  <c r="K306" i="8"/>
  <c r="J306" i="8"/>
  <c r="K352" i="8"/>
  <c r="J352" i="8"/>
  <c r="J298" i="8"/>
  <c r="K298" i="8"/>
  <c r="J353" i="8"/>
  <c r="K353" i="8"/>
  <c r="K361" i="8"/>
  <c r="J361" i="8"/>
  <c r="K326" i="8"/>
  <c r="J326" i="8"/>
  <c r="J350" i="8"/>
  <c r="K350" i="8"/>
  <c r="J363" i="8"/>
  <c r="K363" i="8"/>
  <c r="D311" i="8"/>
  <c r="L311" i="8" s="1"/>
  <c r="E311" i="8"/>
  <c r="M311" i="8" s="1"/>
  <c r="G412" i="9"/>
  <c r="D310" i="9"/>
  <c r="F311" i="8" s="1"/>
  <c r="D351" i="8"/>
  <c r="L351" i="8" s="1"/>
  <c r="E351" i="8"/>
  <c r="M351" i="8" s="1"/>
  <c r="D309" i="8"/>
  <c r="L309" i="8" s="1"/>
  <c r="E309" i="8"/>
  <c r="M309" i="8" s="1"/>
  <c r="E448" i="11"/>
  <c r="E325" i="9"/>
  <c r="G326" i="8" s="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26" i="8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J429" i="11"/>
  <c r="K429" i="11" s="1"/>
  <c r="M429" i="11" s="1"/>
  <c r="H430" i="8" s="1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G441" i="8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F343" i="8" s="1"/>
  <c r="E342" i="9"/>
  <c r="G343" i="8" s="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8" i="8" s="1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G423" i="8" s="1"/>
  <c r="C420" i="9"/>
  <c r="G420" i="9" s="1"/>
  <c r="C418" i="9"/>
  <c r="G418" i="9" s="1"/>
  <c r="G416" i="9"/>
  <c r="G348" i="9"/>
  <c r="C346" i="9"/>
  <c r="D346" i="9" s="1"/>
  <c r="F347" i="8" s="1"/>
  <c r="C340" i="9"/>
  <c r="E340" i="9" s="1"/>
  <c r="G341" i="8" s="1"/>
  <c r="C338" i="9"/>
  <c r="E338" i="9" s="1"/>
  <c r="G339" i="8" s="1"/>
  <c r="C336" i="9"/>
  <c r="E336" i="9" s="1"/>
  <c r="G337" i="8" s="1"/>
  <c r="C334" i="9"/>
  <c r="D334" i="9" s="1"/>
  <c r="F335" i="8" s="1"/>
  <c r="C332" i="9"/>
  <c r="G332" i="9" s="1"/>
  <c r="D330" i="9"/>
  <c r="F331" i="8" s="1"/>
  <c r="E330" i="9"/>
  <c r="G331" i="8" s="1"/>
  <c r="D328" i="9"/>
  <c r="F329" i="8" s="1"/>
  <c r="E328" i="9"/>
  <c r="G329" i="8" s="1"/>
  <c r="D326" i="9"/>
  <c r="F327" i="8" s="1"/>
  <c r="E326" i="9"/>
  <c r="G327" i="8" s="1"/>
  <c r="D324" i="9"/>
  <c r="F325" i="8" s="1"/>
  <c r="C322" i="9"/>
  <c r="E322" i="9" s="1"/>
  <c r="G323" i="8" s="1"/>
  <c r="C320" i="9"/>
  <c r="E320" i="9" s="1"/>
  <c r="G321" i="8" s="1"/>
  <c r="C316" i="9"/>
  <c r="C314" i="9"/>
  <c r="E314" i="9" s="1"/>
  <c r="G315" i="8" s="1"/>
  <c r="D312" i="9"/>
  <c r="F313" i="8" s="1"/>
  <c r="G312" i="9"/>
  <c r="G306" i="9"/>
  <c r="D306" i="9"/>
  <c r="F307" i="8" s="1"/>
  <c r="C304" i="9"/>
  <c r="D304" i="9" s="1"/>
  <c r="F305" i="8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F348" i="8" s="1"/>
  <c r="C339" i="9"/>
  <c r="D339" i="9" s="1"/>
  <c r="F340" i="8" s="1"/>
  <c r="C335" i="9"/>
  <c r="D335" i="9" s="1"/>
  <c r="F336" i="8" s="1"/>
  <c r="C333" i="9"/>
  <c r="C331" i="9"/>
  <c r="G331" i="9" s="1"/>
  <c r="C327" i="9"/>
  <c r="D327" i="9" s="1"/>
  <c r="F328" i="8" s="1"/>
  <c r="C321" i="9"/>
  <c r="E321" i="9" s="1"/>
  <c r="G322" i="8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L331" i="11" s="1"/>
  <c r="N331" i="11" s="1"/>
  <c r="I332" i="8" s="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F350" i="8" s="1"/>
  <c r="G349" i="9"/>
  <c r="D333" i="9"/>
  <c r="F334" i="8" s="1"/>
  <c r="G333" i="9"/>
  <c r="D331" i="9"/>
  <c r="F332" i="8" s="1"/>
  <c r="D321" i="9"/>
  <c r="F322" i="8" s="1"/>
  <c r="E297" i="9"/>
  <c r="G298" i="8" s="1"/>
  <c r="D297" i="9"/>
  <c r="F298" i="8" s="1"/>
  <c r="E273" i="9"/>
  <c r="G273" i="9"/>
  <c r="D273" i="9"/>
  <c r="H412" i="11"/>
  <c r="E412" i="11"/>
  <c r="F412" i="11"/>
  <c r="D318" i="9"/>
  <c r="F319" i="8" s="1"/>
  <c r="G324" i="9"/>
  <c r="C343" i="9"/>
  <c r="E343" i="9" s="1"/>
  <c r="G344" i="8" s="1"/>
  <c r="I413" i="11"/>
  <c r="I331" i="11"/>
  <c r="E387" i="9"/>
  <c r="G388" i="8" s="1"/>
  <c r="F416" i="11"/>
  <c r="H336" i="11"/>
  <c r="I336" i="11" s="1"/>
  <c r="H286" i="11"/>
  <c r="H250" i="11"/>
  <c r="G325" i="9"/>
  <c r="D329" i="9"/>
  <c r="F330" i="8" s="1"/>
  <c r="C323" i="9"/>
  <c r="E323" i="9" s="1"/>
  <c r="G324" i="8" s="1"/>
  <c r="C341" i="9"/>
  <c r="J334" i="11"/>
  <c r="K334" i="11" s="1"/>
  <c r="M334" i="11" s="1"/>
  <c r="H335" i="8" s="1"/>
  <c r="D387" i="9"/>
  <c r="F388" i="8" s="1"/>
  <c r="H417" i="11"/>
  <c r="J417" i="11" s="1"/>
  <c r="K417" i="11" s="1"/>
  <c r="M417" i="11" s="1"/>
  <c r="H418" i="8" s="1"/>
  <c r="E327" i="9"/>
  <c r="G328" i="8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H420" i="8" s="1"/>
  <c r="F229" i="11"/>
  <c r="F497" i="11"/>
  <c r="E481" i="11"/>
  <c r="E456" i="11"/>
  <c r="H212" i="11"/>
  <c r="C385" i="9"/>
  <c r="C379" i="9"/>
  <c r="E379" i="9" s="1"/>
  <c r="G380" i="8" s="1"/>
  <c r="C377" i="9"/>
  <c r="C371" i="9"/>
  <c r="C369" i="9"/>
  <c r="E369" i="9" s="1"/>
  <c r="G370" i="8" s="1"/>
  <c r="C363" i="9"/>
  <c r="E363" i="9" s="1"/>
  <c r="G364" i="8" s="1"/>
  <c r="C361" i="9"/>
  <c r="E361" i="9" s="1"/>
  <c r="G362" i="8" s="1"/>
  <c r="C353" i="9"/>
  <c r="D353" i="9" s="1"/>
  <c r="F354" i="8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85" i="9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G349" i="8" s="1"/>
  <c r="C390" i="9"/>
  <c r="E390" i="9" s="1"/>
  <c r="G391" i="8" s="1"/>
  <c r="C374" i="9"/>
  <c r="E374" i="9" s="1"/>
  <c r="G375" i="8" s="1"/>
  <c r="C358" i="9"/>
  <c r="E346" i="11"/>
  <c r="E334" i="11"/>
  <c r="H287" i="11"/>
  <c r="F405" i="11"/>
  <c r="F279" i="11"/>
  <c r="I279" i="11" s="1"/>
  <c r="C382" i="9"/>
  <c r="E382" i="9" s="1"/>
  <c r="G383" i="8" s="1"/>
  <c r="C366" i="9"/>
  <c r="E310" i="9"/>
  <c r="G311" i="8" s="1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S465" i="4" s="1"/>
  <c r="U465" i="4" s="1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C352" i="9"/>
  <c r="E352" i="9" s="1"/>
  <c r="G353" i="8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F393" i="8" s="1"/>
  <c r="C376" i="9"/>
  <c r="D376" i="9" s="1"/>
  <c r="F377" i="8" s="1"/>
  <c r="C360" i="9"/>
  <c r="D360" i="9" s="1"/>
  <c r="F361" i="8" s="1"/>
  <c r="C355" i="9"/>
  <c r="D355" i="9" s="1"/>
  <c r="F356" i="8" s="1"/>
  <c r="F654" i="11"/>
  <c r="E654" i="11"/>
  <c r="E649" i="11"/>
  <c r="F649" i="11"/>
  <c r="H649" i="11"/>
  <c r="J58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F385" i="8" s="1"/>
  <c r="C368" i="9"/>
  <c r="D368" i="9" s="1"/>
  <c r="F369" i="8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58" i="9"/>
  <c r="G359" i="8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G395" i="8" s="1"/>
  <c r="C389" i="9"/>
  <c r="D389" i="9" s="1"/>
  <c r="F390" i="8" s="1"/>
  <c r="C386" i="9"/>
  <c r="D386" i="9" s="1"/>
  <c r="F387" i="8" s="1"/>
  <c r="C381" i="9"/>
  <c r="C378" i="9"/>
  <c r="E378" i="9" s="1"/>
  <c r="G379" i="8" s="1"/>
  <c r="C373" i="9"/>
  <c r="C370" i="9"/>
  <c r="D370" i="9" s="1"/>
  <c r="F371" i="8" s="1"/>
  <c r="C365" i="9"/>
  <c r="C362" i="9"/>
  <c r="E362" i="9" s="1"/>
  <c r="G363" i="8" s="1"/>
  <c r="C357" i="9"/>
  <c r="D357" i="9" s="1"/>
  <c r="F358" i="8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I579" i="11" s="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71" i="11"/>
  <c r="J575" i="11"/>
  <c r="K575" i="11" s="1"/>
  <c r="M575" i="11" s="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K634" i="11"/>
  <c r="M634" i="11" s="1"/>
  <c r="K626" i="11"/>
  <c r="M626" i="11" s="1"/>
  <c r="L626" i="11"/>
  <c r="N626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3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589" i="11"/>
  <c r="M589" i="11" s="1"/>
  <c r="L589" i="11"/>
  <c r="N589" i="11" s="1"/>
  <c r="K595" i="11"/>
  <c r="M595" i="11" s="1"/>
  <c r="L595" i="11"/>
  <c r="N595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T611" i="4"/>
  <c r="T888" i="4"/>
  <c r="T636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53" i="5"/>
  <c r="I601" i="5"/>
  <c r="E601" i="5"/>
  <c r="D978" i="4"/>
  <c r="F912" i="4"/>
  <c r="F906" i="4"/>
  <c r="F960" i="4"/>
  <c r="D954" i="4"/>
  <c r="D968" i="4"/>
  <c r="F916" i="4"/>
  <c r="S952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N600" i="4"/>
  <c r="R600" i="4" s="1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T648" i="4" s="1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I645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0" i="11"/>
  <c r="M510" i="11" s="1"/>
  <c r="L510" i="11"/>
  <c r="N510" i="11" s="1"/>
  <c r="L518" i="11"/>
  <c r="N51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411" i="11"/>
  <c r="M411" i="11" s="1"/>
  <c r="H412" i="8" s="1"/>
  <c r="L411" i="11"/>
  <c r="N411" i="11" s="1"/>
  <c r="I412" i="8" s="1"/>
  <c r="L429" i="11"/>
  <c r="N429" i="11" s="1"/>
  <c r="I430" i="8" s="1"/>
  <c r="K526" i="11"/>
  <c r="M526" i="11" s="1"/>
  <c r="L526" i="11"/>
  <c r="N526" i="11" s="1"/>
  <c r="L417" i="11"/>
  <c r="N417" i="11" s="1"/>
  <c r="I418" i="8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8" i="9"/>
  <c r="E494" i="9"/>
  <c r="E488" i="9"/>
  <c r="E486" i="9"/>
  <c r="E482" i="9"/>
  <c r="E478" i="9"/>
  <c r="K493" i="11"/>
  <c r="M493" i="11" s="1"/>
  <c r="L493" i="11"/>
  <c r="N493" i="11" s="1"/>
  <c r="L413" i="11"/>
  <c r="N413" i="11" s="1"/>
  <c r="I414" i="8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8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F439" i="8" s="1"/>
  <c r="D436" i="9"/>
  <c r="F437" i="8" s="1"/>
  <c r="D432" i="9"/>
  <c r="F433" i="8" s="1"/>
  <c r="D422" i="9"/>
  <c r="F423" i="8" s="1"/>
  <c r="D420" i="9"/>
  <c r="F421" i="8" s="1"/>
  <c r="D416" i="9"/>
  <c r="F417" i="8" s="1"/>
  <c r="D414" i="9"/>
  <c r="F415" i="8" s="1"/>
  <c r="D412" i="9"/>
  <c r="F413" i="8" s="1"/>
  <c r="C410" i="9"/>
  <c r="E410" i="9" s="1"/>
  <c r="G411" i="8" s="1"/>
  <c r="C408" i="9"/>
  <c r="E408" i="9" s="1"/>
  <c r="G409" i="8" s="1"/>
  <c r="C406" i="9"/>
  <c r="E406" i="9" s="1"/>
  <c r="G407" i="8" s="1"/>
  <c r="C404" i="9"/>
  <c r="E404" i="9" s="1"/>
  <c r="G405" i="8" s="1"/>
  <c r="C402" i="9"/>
  <c r="E402" i="9" s="1"/>
  <c r="G403" i="8" s="1"/>
  <c r="C400" i="9"/>
  <c r="E400" i="9" s="1"/>
  <c r="G401" i="8" s="1"/>
  <c r="C398" i="9"/>
  <c r="E398" i="9" s="1"/>
  <c r="G399" i="8" s="1"/>
  <c r="C396" i="9"/>
  <c r="E396" i="9" s="1"/>
  <c r="G397" i="8" s="1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7" i="9"/>
  <c r="G438" i="8" s="1"/>
  <c r="E435" i="9"/>
  <c r="G436" i="8" s="1"/>
  <c r="E433" i="9"/>
  <c r="G434" i="8" s="1"/>
  <c r="E429" i="9"/>
  <c r="G430" i="8" s="1"/>
  <c r="E427" i="9"/>
  <c r="G428" i="8" s="1"/>
  <c r="E425" i="9"/>
  <c r="G426" i="8" s="1"/>
  <c r="E423" i="9"/>
  <c r="G424" i="8" s="1"/>
  <c r="E421" i="9"/>
  <c r="G422" i="8" s="1"/>
  <c r="E419" i="9"/>
  <c r="G420" i="8" s="1"/>
  <c r="E413" i="9"/>
  <c r="G414" i="8" s="1"/>
  <c r="E411" i="9"/>
  <c r="G412" i="8" s="1"/>
  <c r="D465" i="9"/>
  <c r="D463" i="9"/>
  <c r="D461" i="9"/>
  <c r="D457" i="9"/>
  <c r="D455" i="9"/>
  <c r="D453" i="9"/>
  <c r="D451" i="9"/>
  <c r="D449" i="9"/>
  <c r="D445" i="9"/>
  <c r="D443" i="9"/>
  <c r="D441" i="9"/>
  <c r="D437" i="9"/>
  <c r="F438" i="8" s="1"/>
  <c r="D435" i="9"/>
  <c r="F436" i="8" s="1"/>
  <c r="D433" i="9"/>
  <c r="F434" i="8" s="1"/>
  <c r="D429" i="9"/>
  <c r="F430" i="8" s="1"/>
  <c r="D427" i="9"/>
  <c r="F428" i="8" s="1"/>
  <c r="D425" i="9"/>
  <c r="F426" i="8" s="1"/>
  <c r="D423" i="9"/>
  <c r="F424" i="8" s="1"/>
  <c r="D421" i="9"/>
  <c r="F422" i="8" s="1"/>
  <c r="D419" i="9"/>
  <c r="F420" i="8" s="1"/>
  <c r="D413" i="9"/>
  <c r="F414" i="8" s="1"/>
  <c r="D411" i="9"/>
  <c r="F412" i="8" s="1"/>
  <c r="C409" i="9"/>
  <c r="E409" i="9" s="1"/>
  <c r="G410" i="8" s="1"/>
  <c r="C407" i="9"/>
  <c r="C405" i="9"/>
  <c r="E405" i="9" s="1"/>
  <c r="G406" i="8" s="1"/>
  <c r="C403" i="9"/>
  <c r="C401" i="9"/>
  <c r="E401" i="9" s="1"/>
  <c r="G402" i="8" s="1"/>
  <c r="C399" i="9"/>
  <c r="C397" i="9"/>
  <c r="E397" i="9" s="1"/>
  <c r="G398" i="8" s="1"/>
  <c r="E470" i="9"/>
  <c r="E466" i="9"/>
  <c r="E464" i="9"/>
  <c r="E458" i="9"/>
  <c r="E456" i="9"/>
  <c r="E452" i="9"/>
  <c r="E450" i="9"/>
  <c r="E444" i="9"/>
  <c r="E438" i="9"/>
  <c r="G439" i="8" s="1"/>
  <c r="E436" i="9"/>
  <c r="G437" i="8" s="1"/>
  <c r="E434" i="9"/>
  <c r="G435" i="8" s="1"/>
  <c r="E432" i="9"/>
  <c r="G433" i="8" s="1"/>
  <c r="E430" i="9"/>
  <c r="G431" i="8" s="1"/>
  <c r="E420" i="9"/>
  <c r="G421" i="8" s="1"/>
  <c r="E416" i="9"/>
  <c r="G417" i="8" s="1"/>
  <c r="E414" i="9"/>
  <c r="G415" i="8" s="1"/>
  <c r="E412" i="9"/>
  <c r="G413" i="8" s="1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K513" i="11"/>
  <c r="M513" i="11" s="1"/>
  <c r="L554" i="11"/>
  <c r="N554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G351" i="8" s="1"/>
  <c r="D336" i="9"/>
  <c r="F337" i="8" s="1"/>
  <c r="E335" i="9"/>
  <c r="G336" i="8" s="1"/>
  <c r="D337" i="9"/>
  <c r="F338" i="8" s="1"/>
  <c r="E346" i="9"/>
  <c r="G347" i="8" s="1"/>
  <c r="E344" i="9"/>
  <c r="G345" i="8" s="1"/>
  <c r="D350" i="9"/>
  <c r="F351" i="8" s="1"/>
  <c r="E349" i="9"/>
  <c r="G350" i="8" s="1"/>
  <c r="E333" i="9"/>
  <c r="G334" i="8" s="1"/>
  <c r="G321" i="9"/>
  <c r="G345" i="9"/>
  <c r="D345" i="9"/>
  <c r="F346" i="8" s="1"/>
  <c r="G330" i="9"/>
  <c r="G335" i="9"/>
  <c r="G342" i="9"/>
  <c r="G347" i="9"/>
  <c r="G355" i="9"/>
  <c r="G353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G567" i="5"/>
  <c r="G554" i="5"/>
  <c r="G507" i="5"/>
  <c r="I519" i="5"/>
  <c r="F519" i="5"/>
  <c r="I523" i="5"/>
  <c r="I535" i="5"/>
  <c r="F535" i="5"/>
  <c r="G535" i="5"/>
  <c r="E535" i="5"/>
  <c r="I539" i="5"/>
  <c r="I573" i="5"/>
  <c r="F573" i="5"/>
  <c r="Q577" i="4"/>
  <c r="Q567" i="4"/>
  <c r="T567" i="4" s="1"/>
  <c r="Q559" i="4"/>
  <c r="T559" i="4" s="1"/>
  <c r="Q509" i="4"/>
  <c r="T509" i="4" s="1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F309" i="8" s="1"/>
  <c r="G311" i="9"/>
  <c r="D311" i="9"/>
  <c r="F312" i="8" s="1"/>
  <c r="F316" i="11"/>
  <c r="F319" i="11"/>
  <c r="H319" i="11"/>
  <c r="H274" i="11"/>
  <c r="E308" i="9"/>
  <c r="G309" i="8" s="1"/>
  <c r="C305" i="9"/>
  <c r="E305" i="9" s="1"/>
  <c r="G306" i="8" s="1"/>
  <c r="E299" i="9"/>
  <c r="G300" i="8" s="1"/>
  <c r="D299" i="9"/>
  <c r="F300" i="8" s="1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G303" i="8" s="1"/>
  <c r="E298" i="9"/>
  <c r="G299" i="8" s="1"/>
  <c r="C294" i="9"/>
  <c r="E294" i="9" s="1"/>
  <c r="G295" i="8" s="1"/>
  <c r="C292" i="9"/>
  <c r="E292" i="9" s="1"/>
  <c r="G293" i="8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F299" i="8" s="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F302" i="8" s="1"/>
  <c r="G299" i="9"/>
  <c r="C295" i="9"/>
  <c r="G295" i="9" s="1"/>
  <c r="C291" i="9"/>
  <c r="E291" i="9" s="1"/>
  <c r="G292" i="8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F397" i="5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623" i="4" l="1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V573" i="4" s="1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394" i="8"/>
  <c r="L394" i="8" s="1"/>
  <c r="E394" i="8"/>
  <c r="M394" i="8" s="1"/>
  <c r="D433" i="8"/>
  <c r="L433" i="8" s="1"/>
  <c r="E433" i="8"/>
  <c r="M433" i="8" s="1"/>
  <c r="E426" i="8"/>
  <c r="M426" i="8" s="1"/>
  <c r="D426" i="8"/>
  <c r="L426" i="8" s="1"/>
  <c r="D430" i="8"/>
  <c r="L430" i="8" s="1"/>
  <c r="E430" i="8"/>
  <c r="M430" i="8" s="1"/>
  <c r="D424" i="8"/>
  <c r="L424" i="8" s="1"/>
  <c r="E424" i="8"/>
  <c r="M424" i="8" s="1"/>
  <c r="D413" i="8"/>
  <c r="L413" i="8" s="1"/>
  <c r="E413" i="8"/>
  <c r="M413" i="8" s="1"/>
  <c r="D416" i="8"/>
  <c r="L416" i="8" s="1"/>
  <c r="E416" i="8"/>
  <c r="M416" i="8" s="1"/>
  <c r="D417" i="8"/>
  <c r="L417" i="8" s="1"/>
  <c r="E417" i="8"/>
  <c r="M417" i="8" s="1"/>
  <c r="D522" i="9"/>
  <c r="D418" i="8"/>
  <c r="L418" i="8" s="1"/>
  <c r="E418" i="8"/>
  <c r="M418" i="8" s="1"/>
  <c r="E419" i="8"/>
  <c r="M419" i="8" s="1"/>
  <c r="D419" i="8"/>
  <c r="L419" i="8" s="1"/>
  <c r="D429" i="8"/>
  <c r="L429" i="8" s="1"/>
  <c r="E429" i="8"/>
  <c r="M429" i="8" s="1"/>
  <c r="G524" i="9"/>
  <c r="G532" i="9"/>
  <c r="G540" i="9"/>
  <c r="G548" i="9"/>
  <c r="G556" i="9"/>
  <c r="D396" i="8"/>
  <c r="L396" i="8" s="1"/>
  <c r="E396" i="8"/>
  <c r="M396" i="8" s="1"/>
  <c r="D425" i="8"/>
  <c r="L425" i="8" s="1"/>
  <c r="E425" i="8"/>
  <c r="M425" i="8" s="1"/>
  <c r="E435" i="8"/>
  <c r="M435" i="8" s="1"/>
  <c r="D435" i="8"/>
  <c r="L435" i="8" s="1"/>
  <c r="D438" i="8"/>
  <c r="L438" i="8" s="1"/>
  <c r="E438" i="8"/>
  <c r="M438" i="8" s="1"/>
  <c r="E432" i="8"/>
  <c r="M432" i="8" s="1"/>
  <c r="D432" i="8"/>
  <c r="L432" i="8" s="1"/>
  <c r="E440" i="8"/>
  <c r="M440" i="8" s="1"/>
  <c r="D440" i="8"/>
  <c r="L440" i="8" s="1"/>
  <c r="E548" i="9"/>
  <c r="E556" i="9"/>
  <c r="E427" i="8"/>
  <c r="M427" i="8" s="1"/>
  <c r="D427" i="8"/>
  <c r="L427" i="8" s="1"/>
  <c r="E522" i="9"/>
  <c r="D467" i="9"/>
  <c r="D426" i="9"/>
  <c r="F427" i="8" s="1"/>
  <c r="D454" i="9"/>
  <c r="D484" i="9"/>
  <c r="D524" i="9"/>
  <c r="D532" i="9"/>
  <c r="D540" i="9"/>
  <c r="E490" i="9"/>
  <c r="K544" i="11"/>
  <c r="M544" i="11" s="1"/>
  <c r="L425" i="11"/>
  <c r="N425" i="11" s="1"/>
  <c r="I426" i="8" s="1"/>
  <c r="L419" i="11"/>
  <c r="N419" i="11" s="1"/>
  <c r="I420" i="8" s="1"/>
  <c r="E389" i="8"/>
  <c r="M389" i="8" s="1"/>
  <c r="D389" i="8"/>
  <c r="L389" i="8" s="1"/>
  <c r="E393" i="9"/>
  <c r="G394" i="8" s="1"/>
  <c r="D421" i="8"/>
  <c r="L421" i="8" s="1"/>
  <c r="E421" i="8"/>
  <c r="M421" i="8" s="1"/>
  <c r="D437" i="8"/>
  <c r="L437" i="8" s="1"/>
  <c r="E437" i="8"/>
  <c r="M437" i="8" s="1"/>
  <c r="G552" i="9"/>
  <c r="D393" i="9"/>
  <c r="F394" i="8" s="1"/>
  <c r="I501" i="11"/>
  <c r="I518" i="11"/>
  <c r="J505" i="11"/>
  <c r="J534" i="11"/>
  <c r="I534" i="11"/>
  <c r="E468" i="9"/>
  <c r="D446" i="9"/>
  <c r="D468" i="9"/>
  <c r="E484" i="9"/>
  <c r="I502" i="11"/>
  <c r="D414" i="8"/>
  <c r="L414" i="8" s="1"/>
  <c r="E414" i="8"/>
  <c r="M414" i="8" s="1"/>
  <c r="D439" i="8"/>
  <c r="L439" i="8" s="1"/>
  <c r="E439" i="8"/>
  <c r="M439" i="8" s="1"/>
  <c r="D388" i="8"/>
  <c r="L388" i="8" s="1"/>
  <c r="E388" i="8"/>
  <c r="M388" i="8" s="1"/>
  <c r="D434" i="8"/>
  <c r="L434" i="8" s="1"/>
  <c r="E434" i="8"/>
  <c r="M434" i="8" s="1"/>
  <c r="E431" i="8"/>
  <c r="M431" i="8" s="1"/>
  <c r="D431" i="8"/>
  <c r="L431" i="8" s="1"/>
  <c r="I460" i="11"/>
  <c r="I551" i="11"/>
  <c r="J551" i="11"/>
  <c r="E552" i="9"/>
  <c r="E424" i="9"/>
  <c r="G425" i="8" s="1"/>
  <c r="E395" i="9"/>
  <c r="G396" i="8" s="1"/>
  <c r="I409" i="11"/>
  <c r="D418" i="9"/>
  <c r="F419" i="8" s="1"/>
  <c r="D428" i="9"/>
  <c r="F429" i="8" s="1"/>
  <c r="T479" i="4"/>
  <c r="F421" i="5"/>
  <c r="G393" i="5"/>
  <c r="I454" i="5"/>
  <c r="T383" i="4"/>
  <c r="G547" i="5"/>
  <c r="E554" i="5"/>
  <c r="F549" i="5"/>
  <c r="S521" i="4"/>
  <c r="T433" i="4"/>
  <c r="V433" i="4" s="1"/>
  <c r="E393" i="5"/>
  <c r="G454" i="5"/>
  <c r="F504" i="5"/>
  <c r="I547" i="5"/>
  <c r="F554" i="5"/>
  <c r="S445" i="4"/>
  <c r="E504" i="5"/>
  <c r="F545" i="5"/>
  <c r="T553" i="4"/>
  <c r="T521" i="4"/>
  <c r="S376" i="4"/>
  <c r="V465" i="4"/>
  <c r="W465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V652" i="4"/>
  <c r="W652" i="4" s="1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S679" i="4"/>
  <c r="U679" i="4" s="1"/>
  <c r="I657" i="5"/>
  <c r="D352" i="8"/>
  <c r="L352" i="8" s="1"/>
  <c r="E352" i="8"/>
  <c r="M352" i="8" s="1"/>
  <c r="E332" i="8"/>
  <c r="M332" i="8" s="1"/>
  <c r="D332" i="8"/>
  <c r="L332" i="8" s="1"/>
  <c r="E300" i="8"/>
  <c r="M300" i="8" s="1"/>
  <c r="D300" i="8"/>
  <c r="L300" i="8" s="1"/>
  <c r="D312" i="8"/>
  <c r="L312" i="8" s="1"/>
  <c r="E312" i="8"/>
  <c r="M312" i="8" s="1"/>
  <c r="E356" i="8"/>
  <c r="M356" i="8" s="1"/>
  <c r="D356" i="8"/>
  <c r="L356" i="8" s="1"/>
  <c r="G338" i="9"/>
  <c r="E442" i="9"/>
  <c r="E415" i="9"/>
  <c r="G416" i="8" s="1"/>
  <c r="E431" i="9"/>
  <c r="G432" i="8" s="1"/>
  <c r="D357" i="8"/>
  <c r="L357" i="8" s="1"/>
  <c r="E357" i="8"/>
  <c r="M357" i="8" s="1"/>
  <c r="G327" i="9"/>
  <c r="D333" i="8"/>
  <c r="L333" i="8" s="1"/>
  <c r="E333" i="8"/>
  <c r="M333" i="8" s="1"/>
  <c r="D338" i="8"/>
  <c r="L338" i="8" s="1"/>
  <c r="E338" i="8"/>
  <c r="M338" i="8" s="1"/>
  <c r="D299" i="8"/>
  <c r="L299" i="8" s="1"/>
  <c r="E299" i="8"/>
  <c r="M299" i="8" s="1"/>
  <c r="G322" i="9"/>
  <c r="D343" i="8"/>
  <c r="L343" i="8" s="1"/>
  <c r="E343" i="8"/>
  <c r="M343" i="8" s="1"/>
  <c r="D346" i="8"/>
  <c r="L346" i="8" s="1"/>
  <c r="E346" i="8"/>
  <c r="M346" i="8" s="1"/>
  <c r="E426" i="9"/>
  <c r="G427" i="8" s="1"/>
  <c r="E454" i="9"/>
  <c r="D415" i="9"/>
  <c r="F416" i="8" s="1"/>
  <c r="D431" i="9"/>
  <c r="F432" i="8" s="1"/>
  <c r="D439" i="9"/>
  <c r="F440" i="8" s="1"/>
  <c r="D447" i="9"/>
  <c r="E417" i="9"/>
  <c r="G418" i="8" s="1"/>
  <c r="D430" i="9"/>
  <c r="F431" i="8" s="1"/>
  <c r="D442" i="9"/>
  <c r="D458" i="9"/>
  <c r="D327" i="8"/>
  <c r="L327" i="8" s="1"/>
  <c r="E327" i="8"/>
  <c r="M327" i="8" s="1"/>
  <c r="D319" i="8"/>
  <c r="L319" i="8" s="1"/>
  <c r="E319" i="8"/>
  <c r="M319" i="8" s="1"/>
  <c r="K331" i="11"/>
  <c r="M331" i="11" s="1"/>
  <c r="H332" i="8" s="1"/>
  <c r="D297" i="8"/>
  <c r="L297" i="8" s="1"/>
  <c r="E297" i="8"/>
  <c r="M297" i="8" s="1"/>
  <c r="G448" i="9"/>
  <c r="D298" i="8"/>
  <c r="L298" i="8" s="1"/>
  <c r="E298" i="8"/>
  <c r="M298" i="8" s="1"/>
  <c r="D354" i="8"/>
  <c r="L354" i="8" s="1"/>
  <c r="E354" i="8"/>
  <c r="M354" i="8" s="1"/>
  <c r="E348" i="8"/>
  <c r="M348" i="8" s="1"/>
  <c r="D348" i="8"/>
  <c r="L348" i="8" s="1"/>
  <c r="D331" i="8"/>
  <c r="L331" i="8" s="1"/>
  <c r="E331" i="8"/>
  <c r="M331" i="8" s="1"/>
  <c r="D325" i="8"/>
  <c r="L325" i="8" s="1"/>
  <c r="E325" i="8"/>
  <c r="M325" i="8" s="1"/>
  <c r="D313" i="8"/>
  <c r="L313" i="8" s="1"/>
  <c r="E313" i="8"/>
  <c r="M313" i="8" s="1"/>
  <c r="E439" i="9"/>
  <c r="G440" i="8" s="1"/>
  <c r="D448" i="9"/>
  <c r="E326" i="8"/>
  <c r="M326" i="8" s="1"/>
  <c r="D326" i="8"/>
  <c r="L326" i="8" s="1"/>
  <c r="E334" i="8"/>
  <c r="M334" i="8" s="1"/>
  <c r="D334" i="8"/>
  <c r="L334" i="8" s="1"/>
  <c r="D345" i="8"/>
  <c r="L345" i="8" s="1"/>
  <c r="E345" i="8"/>
  <c r="M345" i="8" s="1"/>
  <c r="E296" i="8"/>
  <c r="M296" i="8" s="1"/>
  <c r="D296" i="8"/>
  <c r="L296" i="8" s="1"/>
  <c r="G339" i="9"/>
  <c r="E336" i="8"/>
  <c r="M336" i="8" s="1"/>
  <c r="D336" i="8"/>
  <c r="L336" i="8" s="1"/>
  <c r="E322" i="8"/>
  <c r="M322" i="8" s="1"/>
  <c r="D322" i="8"/>
  <c r="L322" i="8" s="1"/>
  <c r="I401" i="11"/>
  <c r="E418" i="9"/>
  <c r="G419" i="8" s="1"/>
  <c r="E428" i="9"/>
  <c r="G429" i="8" s="1"/>
  <c r="D417" i="9"/>
  <c r="F418" i="8" s="1"/>
  <c r="D424" i="9"/>
  <c r="F425" i="8" s="1"/>
  <c r="J455" i="11"/>
  <c r="E330" i="8"/>
  <c r="M330" i="8" s="1"/>
  <c r="D330" i="8"/>
  <c r="L330" i="8" s="1"/>
  <c r="D395" i="9"/>
  <c r="F396" i="8" s="1"/>
  <c r="E347" i="9"/>
  <c r="G348" i="8" s="1"/>
  <c r="E331" i="9"/>
  <c r="G332" i="8" s="1"/>
  <c r="E339" i="9"/>
  <c r="G340" i="8" s="1"/>
  <c r="D350" i="8"/>
  <c r="L350" i="8" s="1"/>
  <c r="E350" i="8"/>
  <c r="M350" i="8" s="1"/>
  <c r="D307" i="8"/>
  <c r="L307" i="8" s="1"/>
  <c r="E307" i="8"/>
  <c r="M307" i="8" s="1"/>
  <c r="E349" i="8"/>
  <c r="M349" i="8" s="1"/>
  <c r="D349" i="8"/>
  <c r="L349" i="8" s="1"/>
  <c r="I437" i="11"/>
  <c r="D329" i="8"/>
  <c r="L329" i="8" s="1"/>
  <c r="E329" i="8"/>
  <c r="M329" i="8" s="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I529" i="5"/>
  <c r="S598" i="4"/>
  <c r="S503" i="4"/>
  <c r="U503" i="4" s="1"/>
  <c r="T601" i="4"/>
  <c r="J372" i="11"/>
  <c r="L372" i="11" s="1"/>
  <c r="N372" i="11" s="1"/>
  <c r="I373" i="8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H433" i="8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F441" i="8" s="1"/>
  <c r="G422" i="9"/>
  <c r="G446" i="9"/>
  <c r="G440" i="9"/>
  <c r="D434" i="9"/>
  <c r="F435" i="8" s="1"/>
  <c r="L432" i="11"/>
  <c r="N432" i="11" s="1"/>
  <c r="I433" i="8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F323" i="8" s="1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321" i="8" s="1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I335" i="8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G361" i="8" s="1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G317" i="8" s="1"/>
  <c r="D316" i="9"/>
  <c r="F317" i="8" s="1"/>
  <c r="G334" i="9"/>
  <c r="E334" i="9"/>
  <c r="G335" i="8" s="1"/>
  <c r="D338" i="9"/>
  <c r="F339" i="8" s="1"/>
  <c r="D340" i="9"/>
  <c r="F341" i="8" s="1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F315" i="8" s="1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G333" i="8" s="1"/>
  <c r="D332" i="9"/>
  <c r="F333" i="8" s="1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G297" i="8" s="1"/>
  <c r="D296" i="9"/>
  <c r="F297" i="8" s="1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5" i="8" s="1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G372" i="8" s="1"/>
  <c r="D371" i="9"/>
  <c r="F372" i="8" s="1"/>
  <c r="D272" i="9"/>
  <c r="E272" i="9"/>
  <c r="G272" i="9"/>
  <c r="D290" i="9"/>
  <c r="F291" i="8" s="1"/>
  <c r="G290" i="9"/>
  <c r="E290" i="9"/>
  <c r="G291" i="8" s="1"/>
  <c r="D341" i="9"/>
  <c r="F342" i="8" s="1"/>
  <c r="G341" i="9"/>
  <c r="I416" i="11"/>
  <c r="J416" i="11"/>
  <c r="L336" i="11"/>
  <c r="N336" i="11" s="1"/>
  <c r="I337" i="8" s="1"/>
  <c r="K336" i="11"/>
  <c r="M336" i="11" s="1"/>
  <c r="H337" i="8" s="1"/>
  <c r="I417" i="11"/>
  <c r="E392" i="9"/>
  <c r="G393" i="8" s="1"/>
  <c r="G376" i="9"/>
  <c r="G361" i="9"/>
  <c r="D361" i="9"/>
  <c r="F362" i="8" s="1"/>
  <c r="G377" i="9"/>
  <c r="D377" i="9"/>
  <c r="F378" i="8" s="1"/>
  <c r="G323" i="9"/>
  <c r="D323" i="9"/>
  <c r="F324" i="8" s="1"/>
  <c r="D343" i="9"/>
  <c r="F344" i="8" s="1"/>
  <c r="G343" i="9"/>
  <c r="J412" i="11"/>
  <c r="I412" i="11"/>
  <c r="G363" i="9"/>
  <c r="D363" i="9"/>
  <c r="F364" i="8" s="1"/>
  <c r="G379" i="9"/>
  <c r="D379" i="9"/>
  <c r="F380" i="8" s="1"/>
  <c r="D276" i="9"/>
  <c r="E276" i="9"/>
  <c r="G276" i="9"/>
  <c r="E377" i="9"/>
  <c r="G378" i="8" s="1"/>
  <c r="E384" i="9"/>
  <c r="G385" i="8" s="1"/>
  <c r="G362" i="9"/>
  <c r="G386" i="9"/>
  <c r="G369" i="9"/>
  <c r="D369" i="9"/>
  <c r="F370" i="8" s="1"/>
  <c r="G385" i="9"/>
  <c r="D385" i="9"/>
  <c r="F386" i="8" s="1"/>
  <c r="D268" i="9"/>
  <c r="G268" i="9"/>
  <c r="E268" i="9"/>
  <c r="D288" i="9"/>
  <c r="G288" i="9"/>
  <c r="E288" i="9"/>
  <c r="E341" i="9"/>
  <c r="G342" i="8" s="1"/>
  <c r="E353" i="9"/>
  <c r="G354" i="8" s="1"/>
  <c r="E385" i="9"/>
  <c r="G386" i="8" s="1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66" i="8" s="1"/>
  <c r="G381" i="9"/>
  <c r="E381" i="9"/>
  <c r="G382" i="8" s="1"/>
  <c r="E364" i="9"/>
  <c r="G365" i="8" s="1"/>
  <c r="D364" i="9"/>
  <c r="F365" i="8" s="1"/>
  <c r="D380" i="9"/>
  <c r="F381" i="8" s="1"/>
  <c r="G380" i="9"/>
  <c r="E380" i="9"/>
  <c r="G381" i="8" s="1"/>
  <c r="E289" i="9"/>
  <c r="G290" i="8" s="1"/>
  <c r="D289" i="9"/>
  <c r="F290" i="8" s="1"/>
  <c r="G289" i="9"/>
  <c r="D303" i="9"/>
  <c r="F304" i="8" s="1"/>
  <c r="G303" i="9"/>
  <c r="E303" i="9"/>
  <c r="G304" i="8" s="1"/>
  <c r="D315" i="9"/>
  <c r="F316" i="8" s="1"/>
  <c r="G315" i="9"/>
  <c r="E315" i="9"/>
  <c r="G316" i="8" s="1"/>
  <c r="G366" i="9"/>
  <c r="D366" i="9"/>
  <c r="F367" i="8" s="1"/>
  <c r="E386" i="9"/>
  <c r="G387" i="8" s="1"/>
  <c r="I431" i="11"/>
  <c r="J431" i="11"/>
  <c r="I415" i="11"/>
  <c r="J415" i="11"/>
  <c r="D354" i="9"/>
  <c r="F355" i="8" s="1"/>
  <c r="E354" i="9"/>
  <c r="G355" i="8" s="1"/>
  <c r="D351" i="9"/>
  <c r="F352" i="8" s="1"/>
  <c r="E351" i="9"/>
  <c r="G352" i="8" s="1"/>
  <c r="G367" i="9"/>
  <c r="E367" i="9"/>
  <c r="G368" i="8" s="1"/>
  <c r="D367" i="9"/>
  <c r="F368" i="8" s="1"/>
  <c r="G383" i="9"/>
  <c r="D383" i="9"/>
  <c r="F384" i="8" s="1"/>
  <c r="E383" i="9"/>
  <c r="G384" i="8" s="1"/>
  <c r="E366" i="9"/>
  <c r="G367" i="8" s="1"/>
  <c r="D362" i="9"/>
  <c r="F363" i="8" s="1"/>
  <c r="D394" i="9"/>
  <c r="F395" i="8" s="1"/>
  <c r="D352" i="9"/>
  <c r="F353" i="8" s="1"/>
  <c r="G352" i="9"/>
  <c r="G279" i="9"/>
  <c r="E279" i="9"/>
  <c r="D293" i="9"/>
  <c r="F294" i="8" s="1"/>
  <c r="E293" i="9"/>
  <c r="G294" i="8" s="1"/>
  <c r="G293" i="9"/>
  <c r="D307" i="9"/>
  <c r="F308" i="8" s="1"/>
  <c r="E307" i="9"/>
  <c r="G308" i="8" s="1"/>
  <c r="G307" i="9"/>
  <c r="E317" i="9"/>
  <c r="G318" i="8" s="1"/>
  <c r="D317" i="9"/>
  <c r="F318" i="8" s="1"/>
  <c r="G317" i="9"/>
  <c r="G368" i="9"/>
  <c r="D365" i="9"/>
  <c r="F366" i="8" s="1"/>
  <c r="G358" i="9"/>
  <c r="D358" i="9"/>
  <c r="F359" i="8" s="1"/>
  <c r="G390" i="9"/>
  <c r="D390" i="9"/>
  <c r="F391" i="8" s="1"/>
  <c r="J346" i="11"/>
  <c r="I346" i="11"/>
  <c r="G357" i="9"/>
  <c r="E357" i="9"/>
  <c r="G358" i="8" s="1"/>
  <c r="G373" i="9"/>
  <c r="E373" i="9"/>
  <c r="G374" i="8" s="1"/>
  <c r="G389" i="9"/>
  <c r="E389" i="9"/>
  <c r="G390" i="8" s="1"/>
  <c r="D356" i="9"/>
  <c r="F357" i="8" s="1"/>
  <c r="E356" i="9"/>
  <c r="G357" i="8" s="1"/>
  <c r="D372" i="9"/>
  <c r="F373" i="8" s="1"/>
  <c r="E372" i="9"/>
  <c r="G373" i="8" s="1"/>
  <c r="E388" i="9"/>
  <c r="G389" i="8" s="1"/>
  <c r="D388" i="9"/>
  <c r="F389" i="8" s="1"/>
  <c r="E368" i="9"/>
  <c r="G369" i="8" s="1"/>
  <c r="G378" i="9"/>
  <c r="E355" i="9"/>
  <c r="G356" i="8" s="1"/>
  <c r="E376" i="9"/>
  <c r="G377" i="8" s="1"/>
  <c r="G370" i="9"/>
  <c r="D309" i="9"/>
  <c r="F310" i="8" s="1"/>
  <c r="G309" i="9"/>
  <c r="E309" i="9"/>
  <c r="G310" i="8" s="1"/>
  <c r="D319" i="9"/>
  <c r="F320" i="8" s="1"/>
  <c r="E319" i="9"/>
  <c r="G320" i="8" s="1"/>
  <c r="G319" i="9"/>
  <c r="D373" i="9"/>
  <c r="F374" i="8" s="1"/>
  <c r="G382" i="9"/>
  <c r="D382" i="9"/>
  <c r="F383" i="8" s="1"/>
  <c r="E370" i="9"/>
  <c r="G371" i="8" s="1"/>
  <c r="G360" i="9"/>
  <c r="G392" i="9"/>
  <c r="I439" i="11"/>
  <c r="J439" i="11"/>
  <c r="G364" i="9"/>
  <c r="I428" i="11"/>
  <c r="J428" i="11"/>
  <c r="G359" i="9"/>
  <c r="D359" i="9"/>
  <c r="F360" i="8" s="1"/>
  <c r="E359" i="9"/>
  <c r="G360" i="8" s="1"/>
  <c r="G375" i="9"/>
  <c r="D375" i="9"/>
  <c r="F376" i="8" s="1"/>
  <c r="E375" i="9"/>
  <c r="G376" i="8" s="1"/>
  <c r="G391" i="9"/>
  <c r="E391" i="9"/>
  <c r="G392" i="8" s="1"/>
  <c r="D391" i="9"/>
  <c r="F392" i="8" s="1"/>
  <c r="D378" i="9"/>
  <c r="F379" i="8" s="1"/>
  <c r="G301" i="9"/>
  <c r="E301" i="9"/>
  <c r="G302" i="8" s="1"/>
  <c r="D313" i="9"/>
  <c r="F314" i="8" s="1"/>
  <c r="E313" i="9"/>
  <c r="G314" i="8" s="1"/>
  <c r="G313" i="9"/>
  <c r="G354" i="9"/>
  <c r="G384" i="9"/>
  <c r="D381" i="9"/>
  <c r="F382" i="8" s="1"/>
  <c r="G374" i="9"/>
  <c r="D374" i="9"/>
  <c r="F375" i="8" s="1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01" i="8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42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F400" i="8" s="1"/>
  <c r="G403" i="9"/>
  <c r="D403" i="9"/>
  <c r="F404" i="8" s="1"/>
  <c r="G407" i="9"/>
  <c r="D407" i="9"/>
  <c r="F408" i="8" s="1"/>
  <c r="K400" i="11"/>
  <c r="M400" i="11" s="1"/>
  <c r="H401" i="8" s="1"/>
  <c r="I515" i="11"/>
  <c r="J515" i="11"/>
  <c r="E558" i="11"/>
  <c r="F558" i="11"/>
  <c r="H558" i="11"/>
  <c r="I456" i="11"/>
  <c r="J456" i="11"/>
  <c r="G398" i="9"/>
  <c r="D398" i="9"/>
  <c r="F399" i="8" s="1"/>
  <c r="G402" i="9"/>
  <c r="D402" i="9"/>
  <c r="F403" i="8" s="1"/>
  <c r="G406" i="9"/>
  <c r="D406" i="9"/>
  <c r="F407" i="8" s="1"/>
  <c r="G410" i="9"/>
  <c r="D410" i="9"/>
  <c r="F411" i="8" s="1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F398" i="8" s="1"/>
  <c r="G401" i="9"/>
  <c r="D401" i="9"/>
  <c r="F402" i="8" s="1"/>
  <c r="G405" i="9"/>
  <c r="D405" i="9"/>
  <c r="F406" i="8" s="1"/>
  <c r="G409" i="9"/>
  <c r="D409" i="9"/>
  <c r="F410" i="8" s="1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G400" i="8" s="1"/>
  <c r="E403" i="9"/>
  <c r="G404" i="8" s="1"/>
  <c r="E407" i="9"/>
  <c r="G408" i="8" s="1"/>
  <c r="G396" i="9"/>
  <c r="D396" i="9"/>
  <c r="F397" i="8" s="1"/>
  <c r="G400" i="9"/>
  <c r="D400" i="9"/>
  <c r="F401" i="8" s="1"/>
  <c r="G404" i="9"/>
  <c r="D404" i="9"/>
  <c r="F405" i="8" s="1"/>
  <c r="G408" i="9"/>
  <c r="D408" i="9"/>
  <c r="F409" i="8" s="1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H333" i="8" s="1"/>
  <c r="L332" i="11"/>
  <c r="N332" i="11" s="1"/>
  <c r="I333" i="8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W573" i="4"/>
  <c r="K311" i="11"/>
  <c r="M311" i="11" s="1"/>
  <c r="H312" i="8" s="1"/>
  <c r="L311" i="11"/>
  <c r="N311" i="11" s="1"/>
  <c r="I312" i="8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F306" i="8" s="1"/>
  <c r="J312" i="11"/>
  <c r="D232" i="9"/>
  <c r="E232" i="9"/>
  <c r="G232" i="9"/>
  <c r="G251" i="9"/>
  <c r="D251" i="9"/>
  <c r="E251" i="9"/>
  <c r="K308" i="11"/>
  <c r="M308" i="11" s="1"/>
  <c r="H309" i="8" s="1"/>
  <c r="L308" i="11"/>
  <c r="N308" i="11" s="1"/>
  <c r="I309" i="8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F301" i="8" s="1"/>
  <c r="G300" i="9"/>
  <c r="E300" i="9"/>
  <c r="G301" i="8" s="1"/>
  <c r="G267" i="9"/>
  <c r="D267" i="9"/>
  <c r="I267" i="11"/>
  <c r="J267" i="11"/>
  <c r="T451" i="4"/>
  <c r="K290" i="11"/>
  <c r="M290" i="11" s="1"/>
  <c r="H291" i="8" s="1"/>
  <c r="L290" i="11"/>
  <c r="N290" i="11" s="1"/>
  <c r="I291" i="8" s="1"/>
  <c r="K294" i="11"/>
  <c r="M294" i="11" s="1"/>
  <c r="H295" i="8" s="1"/>
  <c r="L294" i="11"/>
  <c r="N294" i="11" s="1"/>
  <c r="I295" i="8" s="1"/>
  <c r="G221" i="9"/>
  <c r="E221" i="9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300" i="8" s="1"/>
  <c r="K299" i="11"/>
  <c r="M299" i="11" s="1"/>
  <c r="H300" i="8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F292" i="8" s="1"/>
  <c r="D295" i="9"/>
  <c r="F296" i="8" s="1"/>
  <c r="E295" i="9"/>
  <c r="G296" i="8" s="1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F293" i="8" s="1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F295" i="8" s="1"/>
  <c r="G302" i="9"/>
  <c r="D302" i="9"/>
  <c r="F303" i="8" s="1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605" i="11" l="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E385" i="8"/>
  <c r="M385" i="8" s="1"/>
  <c r="D385" i="8"/>
  <c r="L385" i="8" s="1"/>
  <c r="D374" i="8"/>
  <c r="L374" i="8" s="1"/>
  <c r="E374" i="8"/>
  <c r="M374" i="8" s="1"/>
  <c r="D386" i="8"/>
  <c r="L386" i="8" s="1"/>
  <c r="E386" i="8"/>
  <c r="M386" i="8" s="1"/>
  <c r="D377" i="8"/>
  <c r="L377" i="8" s="1"/>
  <c r="E377" i="8"/>
  <c r="M377" i="8" s="1"/>
  <c r="K551" i="11"/>
  <c r="M551" i="11" s="1"/>
  <c r="L551" i="11"/>
  <c r="N551" i="11" s="1"/>
  <c r="K505" i="11"/>
  <c r="M505" i="11" s="1"/>
  <c r="L505" i="11"/>
  <c r="N505" i="11" s="1"/>
  <c r="D405" i="8"/>
  <c r="L405" i="8" s="1"/>
  <c r="E405" i="8"/>
  <c r="M405" i="8" s="1"/>
  <c r="D397" i="8"/>
  <c r="L397" i="8" s="1"/>
  <c r="E397" i="8"/>
  <c r="M397" i="8" s="1"/>
  <c r="D406" i="8"/>
  <c r="L406" i="8" s="1"/>
  <c r="E406" i="8"/>
  <c r="M406" i="8" s="1"/>
  <c r="D398" i="8"/>
  <c r="L398" i="8" s="1"/>
  <c r="E398" i="8"/>
  <c r="M398" i="8" s="1"/>
  <c r="E411" i="8"/>
  <c r="M411" i="8" s="1"/>
  <c r="D411" i="8"/>
  <c r="L411" i="8" s="1"/>
  <c r="E403" i="8"/>
  <c r="M403" i="8" s="1"/>
  <c r="D403" i="8"/>
  <c r="L403" i="8" s="1"/>
  <c r="D408" i="8"/>
  <c r="L408" i="8" s="1"/>
  <c r="E408" i="8"/>
  <c r="M408" i="8" s="1"/>
  <c r="E400" i="8"/>
  <c r="M400" i="8" s="1"/>
  <c r="D400" i="8"/>
  <c r="L400" i="8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D376" i="8"/>
  <c r="L376" i="8" s="1"/>
  <c r="E376" i="8"/>
  <c r="M376" i="8" s="1"/>
  <c r="E379" i="8"/>
  <c r="M379" i="8" s="1"/>
  <c r="D379" i="8"/>
  <c r="L379" i="8" s="1"/>
  <c r="D384" i="8"/>
  <c r="L384" i="8" s="1"/>
  <c r="E384" i="8"/>
  <c r="M384" i="8" s="1"/>
  <c r="D378" i="8"/>
  <c r="L378" i="8" s="1"/>
  <c r="E378" i="8"/>
  <c r="M378" i="8" s="1"/>
  <c r="D372" i="8"/>
  <c r="L372" i="8" s="1"/>
  <c r="E372" i="8"/>
  <c r="M372" i="8" s="1"/>
  <c r="D423" i="8"/>
  <c r="L423" i="8" s="1"/>
  <c r="E423" i="8"/>
  <c r="M423" i="8" s="1"/>
  <c r="L546" i="11"/>
  <c r="N546" i="11" s="1"/>
  <c r="K546" i="11"/>
  <c r="M546" i="11" s="1"/>
  <c r="K543" i="11"/>
  <c r="M543" i="11" s="1"/>
  <c r="L543" i="11"/>
  <c r="N543" i="11" s="1"/>
  <c r="D373" i="8"/>
  <c r="L373" i="8" s="1"/>
  <c r="E373" i="8"/>
  <c r="M373" i="8" s="1"/>
  <c r="E375" i="8"/>
  <c r="M375" i="8" s="1"/>
  <c r="D375" i="8"/>
  <c r="L375" i="8" s="1"/>
  <c r="D392" i="8"/>
  <c r="L392" i="8" s="1"/>
  <c r="E392" i="8"/>
  <c r="M392" i="8" s="1"/>
  <c r="D393" i="8"/>
  <c r="L393" i="8" s="1"/>
  <c r="E393" i="8"/>
  <c r="M393" i="8" s="1"/>
  <c r="D383" i="8"/>
  <c r="L383" i="8" s="1"/>
  <c r="E383" i="8"/>
  <c r="M383" i="8" s="1"/>
  <c r="D371" i="8"/>
  <c r="L371" i="8" s="1"/>
  <c r="E371" i="8"/>
  <c r="M371" i="8" s="1"/>
  <c r="D390" i="8"/>
  <c r="L390" i="8" s="1"/>
  <c r="E390" i="8"/>
  <c r="M390" i="8" s="1"/>
  <c r="E391" i="8"/>
  <c r="M391" i="8" s="1"/>
  <c r="D391" i="8"/>
  <c r="L391" i="8" s="1"/>
  <c r="D381" i="8"/>
  <c r="L381" i="8" s="1"/>
  <c r="E381" i="8"/>
  <c r="M381" i="8" s="1"/>
  <c r="E370" i="8"/>
  <c r="M370" i="8" s="1"/>
  <c r="D370" i="8"/>
  <c r="L370" i="8" s="1"/>
  <c r="E395" i="8"/>
  <c r="M395" i="8" s="1"/>
  <c r="D395" i="8"/>
  <c r="L395" i="8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D409" i="8"/>
  <c r="L409" i="8" s="1"/>
  <c r="E409" i="8"/>
  <c r="M409" i="8" s="1"/>
  <c r="D401" i="8"/>
  <c r="L401" i="8" s="1"/>
  <c r="E401" i="8"/>
  <c r="M401" i="8" s="1"/>
  <c r="D410" i="8"/>
  <c r="L410" i="8" s="1"/>
  <c r="E410" i="8"/>
  <c r="M410" i="8" s="1"/>
  <c r="E402" i="8"/>
  <c r="M402" i="8" s="1"/>
  <c r="D402" i="8"/>
  <c r="L402" i="8" s="1"/>
  <c r="E407" i="8"/>
  <c r="M407" i="8" s="1"/>
  <c r="D407" i="8"/>
  <c r="L407" i="8" s="1"/>
  <c r="D399" i="8"/>
  <c r="L399" i="8" s="1"/>
  <c r="E399" i="8"/>
  <c r="M399" i="8" s="1"/>
  <c r="D404" i="8"/>
  <c r="L404" i="8" s="1"/>
  <c r="E404" i="8"/>
  <c r="M404" i="8" s="1"/>
  <c r="E382" i="8"/>
  <c r="M382" i="8" s="1"/>
  <c r="D382" i="8"/>
  <c r="L382" i="8" s="1"/>
  <c r="D387" i="8"/>
  <c r="L387" i="8" s="1"/>
  <c r="E387" i="8"/>
  <c r="M387" i="8" s="1"/>
  <c r="D380" i="8"/>
  <c r="L380" i="8" s="1"/>
  <c r="E380" i="8"/>
  <c r="M380" i="8" s="1"/>
  <c r="K514" i="11"/>
  <c r="M514" i="11" s="1"/>
  <c r="L514" i="11"/>
  <c r="N514" i="11" s="1"/>
  <c r="D441" i="8"/>
  <c r="L441" i="8" s="1"/>
  <c r="E441" i="8"/>
  <c r="M441" i="8" s="1"/>
  <c r="L534" i="11"/>
  <c r="N534" i="11" s="1"/>
  <c r="K534" i="11"/>
  <c r="M534" i="11" s="1"/>
  <c r="K372" i="11"/>
  <c r="M372" i="11" s="1"/>
  <c r="H373" i="8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9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D303" i="8"/>
  <c r="L303" i="8" s="1"/>
  <c r="E303" i="8"/>
  <c r="M303" i="8" s="1"/>
  <c r="D293" i="8"/>
  <c r="L293" i="8" s="1"/>
  <c r="E293" i="8"/>
  <c r="M293" i="8" s="1"/>
  <c r="E355" i="8"/>
  <c r="M355" i="8" s="1"/>
  <c r="D355" i="8"/>
  <c r="L355" i="8" s="1"/>
  <c r="D294" i="8"/>
  <c r="L294" i="8" s="1"/>
  <c r="E294" i="8"/>
  <c r="M294" i="8" s="1"/>
  <c r="E316" i="8"/>
  <c r="M316" i="8" s="1"/>
  <c r="D316" i="8"/>
  <c r="L316" i="8" s="1"/>
  <c r="D366" i="8"/>
  <c r="L366" i="8" s="1"/>
  <c r="E366" i="8"/>
  <c r="M366" i="8" s="1"/>
  <c r="E363" i="8"/>
  <c r="M363" i="8" s="1"/>
  <c r="D363" i="8"/>
  <c r="L363" i="8" s="1"/>
  <c r="D344" i="8"/>
  <c r="L344" i="8" s="1"/>
  <c r="E344" i="8"/>
  <c r="M344" i="8" s="1"/>
  <c r="D305" i="8"/>
  <c r="L305" i="8" s="1"/>
  <c r="E305" i="8"/>
  <c r="M305" i="8" s="1"/>
  <c r="D347" i="8"/>
  <c r="L347" i="8" s="1"/>
  <c r="E347" i="8"/>
  <c r="M347" i="8" s="1"/>
  <c r="D335" i="8"/>
  <c r="L335" i="8" s="1"/>
  <c r="E335" i="8"/>
  <c r="M335" i="8" s="1"/>
  <c r="D341" i="8"/>
  <c r="L341" i="8" s="1"/>
  <c r="E341" i="8"/>
  <c r="M341" i="8" s="1"/>
  <c r="E292" i="8"/>
  <c r="M292" i="8" s="1"/>
  <c r="D292" i="8"/>
  <c r="L292" i="8" s="1"/>
  <c r="D301" i="8"/>
  <c r="L301" i="8" s="1"/>
  <c r="E301" i="8"/>
  <c r="M301" i="8" s="1"/>
  <c r="E314" i="8"/>
  <c r="M314" i="8" s="1"/>
  <c r="D314" i="8"/>
  <c r="L314" i="8" s="1"/>
  <c r="D302" i="8"/>
  <c r="L302" i="8" s="1"/>
  <c r="E302" i="8"/>
  <c r="M302" i="8" s="1"/>
  <c r="D358" i="8"/>
  <c r="L358" i="8" s="1"/>
  <c r="E358" i="8"/>
  <c r="M358" i="8" s="1"/>
  <c r="E369" i="8"/>
  <c r="M369" i="8" s="1"/>
  <c r="D369" i="8"/>
  <c r="L369" i="8" s="1"/>
  <c r="D308" i="8"/>
  <c r="L308" i="8" s="1"/>
  <c r="E308" i="8"/>
  <c r="M308" i="8" s="1"/>
  <c r="D353" i="8"/>
  <c r="L353" i="8" s="1"/>
  <c r="E353" i="8"/>
  <c r="M353" i="8" s="1"/>
  <c r="D290" i="8"/>
  <c r="L290" i="8" s="1"/>
  <c r="E290" i="8"/>
  <c r="M290" i="8" s="1"/>
  <c r="E364" i="8"/>
  <c r="M364" i="8" s="1"/>
  <c r="D364" i="8"/>
  <c r="L364" i="8" s="1"/>
  <c r="D317" i="8"/>
  <c r="L317" i="8" s="1"/>
  <c r="E317" i="8"/>
  <c r="M317" i="8" s="1"/>
  <c r="D321" i="8"/>
  <c r="L321" i="8" s="1"/>
  <c r="E321" i="8"/>
  <c r="M321" i="8" s="1"/>
  <c r="D340" i="8"/>
  <c r="L340" i="8" s="1"/>
  <c r="E340" i="8"/>
  <c r="M340" i="8" s="1"/>
  <c r="E328" i="8"/>
  <c r="M328" i="8" s="1"/>
  <c r="D328" i="8"/>
  <c r="L328" i="8" s="1"/>
  <c r="D339" i="8"/>
  <c r="L339" i="8" s="1"/>
  <c r="E339" i="8"/>
  <c r="M339" i="8" s="1"/>
  <c r="D295" i="8"/>
  <c r="L295" i="8" s="1"/>
  <c r="E295" i="8"/>
  <c r="M295" i="8" s="1"/>
  <c r="E365" i="8"/>
  <c r="M365" i="8" s="1"/>
  <c r="D365" i="8"/>
  <c r="L365" i="8" s="1"/>
  <c r="D361" i="8"/>
  <c r="L361" i="8" s="1"/>
  <c r="E361" i="8"/>
  <c r="M361" i="8" s="1"/>
  <c r="E318" i="8"/>
  <c r="M318" i="8" s="1"/>
  <c r="D318" i="8"/>
  <c r="L318" i="8" s="1"/>
  <c r="D367" i="8"/>
  <c r="L367" i="8" s="1"/>
  <c r="E367" i="8"/>
  <c r="M367" i="8" s="1"/>
  <c r="D291" i="8"/>
  <c r="L291" i="8" s="1"/>
  <c r="E291" i="8"/>
  <c r="M291" i="8" s="1"/>
  <c r="D323" i="8"/>
  <c r="L323" i="8" s="1"/>
  <c r="E323" i="8"/>
  <c r="M323" i="8" s="1"/>
  <c r="D306" i="8"/>
  <c r="L306" i="8" s="1"/>
  <c r="E306" i="8"/>
  <c r="M306" i="8" s="1"/>
  <c r="D360" i="8"/>
  <c r="L360" i="8" s="1"/>
  <c r="E360" i="8"/>
  <c r="M360" i="8" s="1"/>
  <c r="E320" i="8"/>
  <c r="M320" i="8" s="1"/>
  <c r="D320" i="8"/>
  <c r="L320" i="8" s="1"/>
  <c r="D310" i="8"/>
  <c r="L310" i="8" s="1"/>
  <c r="E310" i="8"/>
  <c r="M310" i="8" s="1"/>
  <c r="D359" i="8"/>
  <c r="L359" i="8" s="1"/>
  <c r="E359" i="8"/>
  <c r="M359" i="8" s="1"/>
  <c r="D368" i="8"/>
  <c r="L368" i="8" s="1"/>
  <c r="E368" i="8"/>
  <c r="M368" i="8" s="1"/>
  <c r="D304" i="8"/>
  <c r="L304" i="8" s="1"/>
  <c r="E304" i="8"/>
  <c r="M304" i="8" s="1"/>
  <c r="E324" i="8"/>
  <c r="M324" i="8" s="1"/>
  <c r="D324" i="8"/>
  <c r="L324" i="8" s="1"/>
  <c r="D362" i="8"/>
  <c r="L362" i="8" s="1"/>
  <c r="E362" i="8"/>
  <c r="M362" i="8" s="1"/>
  <c r="D342" i="8"/>
  <c r="L342" i="8" s="1"/>
  <c r="E342" i="8"/>
  <c r="M342" i="8" s="1"/>
  <c r="D315" i="8"/>
  <c r="L315" i="8" s="1"/>
  <c r="E315" i="8"/>
  <c r="M315" i="8" s="1"/>
  <c r="D337" i="8"/>
  <c r="L337" i="8" s="1"/>
  <c r="E337" i="8"/>
  <c r="M337" i="8" s="1"/>
  <c r="K440" i="11"/>
  <c r="M440" i="11" s="1"/>
  <c r="H441" i="8" s="1"/>
  <c r="L440" i="11"/>
  <c r="N440" i="11" s="1"/>
  <c r="I441" i="8" s="1"/>
  <c r="V572" i="4"/>
  <c r="V503" i="4"/>
  <c r="W503" i="4" s="1"/>
  <c r="V617" i="4"/>
  <c r="W617" i="4" s="1"/>
  <c r="X617" i="4" s="1"/>
  <c r="V598" i="4"/>
  <c r="V564" i="4"/>
  <c r="U675" i="4"/>
  <c r="U598" i="4"/>
  <c r="W598" i="4" s="1"/>
  <c r="X598" i="4" s="1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W554" i="4"/>
  <c r="V613" i="4"/>
  <c r="W613" i="4" s="1"/>
  <c r="X613" i="4" s="1"/>
  <c r="U579" i="4"/>
  <c r="V579" i="4"/>
  <c r="W579" i="4" s="1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I422" i="8" s="1"/>
  <c r="K421" i="11"/>
  <c r="M421" i="11" s="1"/>
  <c r="H422" i="8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H431" i="8" s="1"/>
  <c r="L430" i="11"/>
  <c r="N430" i="11" s="1"/>
  <c r="I431" i="8" s="1"/>
  <c r="L427" i="11"/>
  <c r="N427" i="11" s="1"/>
  <c r="I428" i="8" s="1"/>
  <c r="K427" i="11"/>
  <c r="M427" i="11" s="1"/>
  <c r="H428" i="8" s="1"/>
  <c r="K465" i="11"/>
  <c r="M465" i="11" s="1"/>
  <c r="L465" i="11"/>
  <c r="N465" i="11" s="1"/>
  <c r="K424" i="11"/>
  <c r="M424" i="11" s="1"/>
  <c r="H425" i="8" s="1"/>
  <c r="L424" i="11"/>
  <c r="N424" i="11" s="1"/>
  <c r="I425" i="8" s="1"/>
  <c r="L418" i="11"/>
  <c r="N418" i="11" s="1"/>
  <c r="I419" i="8" s="1"/>
  <c r="K418" i="11"/>
  <c r="M418" i="11" s="1"/>
  <c r="H419" i="8" s="1"/>
  <c r="L433" i="11"/>
  <c r="N433" i="11" s="1"/>
  <c r="I434" i="8" s="1"/>
  <c r="K433" i="11"/>
  <c r="M433" i="11" s="1"/>
  <c r="H434" i="8" s="1"/>
  <c r="K426" i="11"/>
  <c r="M426" i="11" s="1"/>
  <c r="H427" i="8" s="1"/>
  <c r="L426" i="11"/>
  <c r="N426" i="11" s="1"/>
  <c r="I427" i="8" s="1"/>
  <c r="K437" i="11"/>
  <c r="M437" i="11" s="1"/>
  <c r="H438" i="8" s="1"/>
  <c r="L437" i="11"/>
  <c r="N437" i="11" s="1"/>
  <c r="I438" i="8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H413" i="8" s="1"/>
  <c r="L412" i="11"/>
  <c r="N412" i="11" s="1"/>
  <c r="I413" i="8" s="1"/>
  <c r="L416" i="11"/>
  <c r="N416" i="11" s="1"/>
  <c r="I417" i="8" s="1"/>
  <c r="K416" i="11"/>
  <c r="M416" i="11" s="1"/>
  <c r="H417" i="8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V663" i="4"/>
  <c r="Z648" i="4"/>
  <c r="AF648" i="4"/>
  <c r="AJ648" i="4"/>
  <c r="AF671" i="4"/>
  <c r="W675" i="4"/>
  <c r="L378" i="11"/>
  <c r="N378" i="11" s="1"/>
  <c r="I379" i="8" s="1"/>
  <c r="K378" i="11"/>
  <c r="M378" i="11" s="1"/>
  <c r="H379" i="8" s="1"/>
  <c r="L390" i="11"/>
  <c r="N390" i="11" s="1"/>
  <c r="I391" i="8" s="1"/>
  <c r="K390" i="11"/>
  <c r="M390" i="11" s="1"/>
  <c r="H391" i="8" s="1"/>
  <c r="L352" i="11"/>
  <c r="N352" i="11" s="1"/>
  <c r="I353" i="8" s="1"/>
  <c r="K352" i="11"/>
  <c r="M352" i="11" s="1"/>
  <c r="H353" i="8" s="1"/>
  <c r="K435" i="11"/>
  <c r="M435" i="11" s="1"/>
  <c r="H436" i="8" s="1"/>
  <c r="L435" i="11"/>
  <c r="N435" i="11" s="1"/>
  <c r="I436" i="8" s="1"/>
  <c r="L358" i="11"/>
  <c r="N358" i="11" s="1"/>
  <c r="I359" i="8" s="1"/>
  <c r="K358" i="11"/>
  <c r="M358" i="11" s="1"/>
  <c r="H359" i="8" s="1"/>
  <c r="L354" i="11"/>
  <c r="N354" i="11" s="1"/>
  <c r="I355" i="8" s="1"/>
  <c r="K354" i="11"/>
  <c r="M354" i="11" s="1"/>
  <c r="H355" i="8" s="1"/>
  <c r="L408" i="11"/>
  <c r="N408" i="11" s="1"/>
  <c r="I409" i="8" s="1"/>
  <c r="K408" i="11"/>
  <c r="M408" i="11" s="1"/>
  <c r="H409" i="8" s="1"/>
  <c r="L386" i="11"/>
  <c r="N386" i="11" s="1"/>
  <c r="I387" i="8" s="1"/>
  <c r="K386" i="11"/>
  <c r="M386" i="11" s="1"/>
  <c r="H387" i="8" s="1"/>
  <c r="L382" i="11"/>
  <c r="N382" i="11" s="1"/>
  <c r="I383" i="8" s="1"/>
  <c r="K382" i="11"/>
  <c r="M382" i="11" s="1"/>
  <c r="H383" i="8" s="1"/>
  <c r="L447" i="11"/>
  <c r="N447" i="11" s="1"/>
  <c r="K447" i="11"/>
  <c r="M447" i="11" s="1"/>
  <c r="L380" i="11"/>
  <c r="N380" i="11" s="1"/>
  <c r="I381" i="8" s="1"/>
  <c r="K380" i="11"/>
  <c r="M380" i="11" s="1"/>
  <c r="H381" i="8" s="1"/>
  <c r="L370" i="11"/>
  <c r="N370" i="11" s="1"/>
  <c r="I371" i="8" s="1"/>
  <c r="K370" i="11"/>
  <c r="M370" i="11" s="1"/>
  <c r="H371" i="8" s="1"/>
  <c r="K420" i="11"/>
  <c r="M420" i="11" s="1"/>
  <c r="H421" i="8" s="1"/>
  <c r="L420" i="11"/>
  <c r="N420" i="11" s="1"/>
  <c r="I421" i="8" s="1"/>
  <c r="L431" i="11"/>
  <c r="N431" i="11" s="1"/>
  <c r="I432" i="8" s="1"/>
  <c r="K431" i="11"/>
  <c r="M431" i="11" s="1"/>
  <c r="H432" i="8" s="1"/>
  <c r="L366" i="11"/>
  <c r="N366" i="11" s="1"/>
  <c r="I367" i="8" s="1"/>
  <c r="K366" i="11"/>
  <c r="M366" i="11" s="1"/>
  <c r="H367" i="8" s="1"/>
  <c r="L362" i="11"/>
  <c r="N362" i="11" s="1"/>
  <c r="I363" i="8" s="1"/>
  <c r="K362" i="11"/>
  <c r="M362" i="11" s="1"/>
  <c r="H363" i="8" s="1"/>
  <c r="L452" i="11"/>
  <c r="N452" i="11" s="1"/>
  <c r="K452" i="11"/>
  <c r="M452" i="11" s="1"/>
  <c r="K423" i="11"/>
  <c r="M423" i="11" s="1"/>
  <c r="H424" i="8" s="1"/>
  <c r="L423" i="11"/>
  <c r="N423" i="11" s="1"/>
  <c r="I424" i="8" s="1"/>
  <c r="L443" i="11"/>
  <c r="N443" i="11" s="1"/>
  <c r="K443" i="11"/>
  <c r="M443" i="11" s="1"/>
  <c r="K439" i="11"/>
  <c r="M439" i="11" s="1"/>
  <c r="H440" i="8" s="1"/>
  <c r="L439" i="11"/>
  <c r="N439" i="11" s="1"/>
  <c r="I440" i="8" s="1"/>
  <c r="K346" i="11"/>
  <c r="M346" i="11" s="1"/>
  <c r="H347" i="8" s="1"/>
  <c r="L346" i="11"/>
  <c r="N346" i="11" s="1"/>
  <c r="I347" i="8" s="1"/>
  <c r="L394" i="11"/>
  <c r="N394" i="11" s="1"/>
  <c r="I395" i="8" s="1"/>
  <c r="K394" i="11"/>
  <c r="M394" i="11" s="1"/>
  <c r="H395" i="8" s="1"/>
  <c r="L364" i="11"/>
  <c r="N364" i="11" s="1"/>
  <c r="I365" i="8" s="1"/>
  <c r="K364" i="11"/>
  <c r="M364" i="11" s="1"/>
  <c r="H365" i="8" s="1"/>
  <c r="L368" i="11"/>
  <c r="N368" i="11" s="1"/>
  <c r="I369" i="8" s="1"/>
  <c r="K368" i="11"/>
  <c r="M368" i="11" s="1"/>
  <c r="H369" i="8" s="1"/>
  <c r="L384" i="11"/>
  <c r="N384" i="11" s="1"/>
  <c r="I385" i="8" s="1"/>
  <c r="K384" i="11"/>
  <c r="M384" i="11" s="1"/>
  <c r="H385" i="8" s="1"/>
  <c r="K451" i="11"/>
  <c r="M451" i="11" s="1"/>
  <c r="L451" i="11"/>
  <c r="N451" i="11" s="1"/>
  <c r="L356" i="11"/>
  <c r="N356" i="11" s="1"/>
  <c r="I357" i="8" s="1"/>
  <c r="K356" i="11"/>
  <c r="M356" i="11" s="1"/>
  <c r="H357" i="8" s="1"/>
  <c r="L360" i="11"/>
  <c r="N360" i="11" s="1"/>
  <c r="I361" i="8" s="1"/>
  <c r="K360" i="11"/>
  <c r="M360" i="11" s="1"/>
  <c r="H361" i="8" s="1"/>
  <c r="K343" i="11"/>
  <c r="M343" i="11" s="1"/>
  <c r="H344" i="8" s="1"/>
  <c r="L343" i="11"/>
  <c r="N343" i="11" s="1"/>
  <c r="I344" i="8" s="1"/>
  <c r="L428" i="11"/>
  <c r="N428" i="11" s="1"/>
  <c r="I429" i="8" s="1"/>
  <c r="K428" i="11"/>
  <c r="M428" i="11" s="1"/>
  <c r="H429" i="8" s="1"/>
  <c r="K415" i="11"/>
  <c r="M415" i="11" s="1"/>
  <c r="H416" i="8" s="1"/>
  <c r="L415" i="11"/>
  <c r="N415" i="11" s="1"/>
  <c r="I416" i="8" s="1"/>
  <c r="L341" i="11"/>
  <c r="N341" i="11" s="1"/>
  <c r="I342" i="8" s="1"/>
  <c r="K341" i="11"/>
  <c r="M341" i="11" s="1"/>
  <c r="H342" i="8" s="1"/>
  <c r="L392" i="11"/>
  <c r="N392" i="11" s="1"/>
  <c r="I393" i="8" s="1"/>
  <c r="K392" i="11"/>
  <c r="M392" i="11" s="1"/>
  <c r="H393" i="8" s="1"/>
  <c r="L388" i="11"/>
  <c r="N388" i="11" s="1"/>
  <c r="I389" i="8" s="1"/>
  <c r="K388" i="11"/>
  <c r="M388" i="11" s="1"/>
  <c r="H389" i="8" s="1"/>
  <c r="K376" i="11"/>
  <c r="M376" i="11" s="1"/>
  <c r="H377" i="8" s="1"/>
  <c r="L376" i="11"/>
  <c r="N376" i="11" s="1"/>
  <c r="I377" i="8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W586" i="4"/>
  <c r="W576" i="4"/>
  <c r="V568" i="4"/>
  <c r="U697" i="4"/>
  <c r="U589" i="4"/>
  <c r="Y687" i="4"/>
  <c r="AF687" i="4" s="1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V653" i="4"/>
  <c r="AI599" i="4"/>
  <c r="W823" i="4"/>
  <c r="X823" i="4" s="1"/>
  <c r="W834" i="4"/>
  <c r="W556" i="4"/>
  <c r="X556" i="4" s="1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I406" i="8" s="1"/>
  <c r="K405" i="11"/>
  <c r="M405" i="11" s="1"/>
  <c r="H406" i="8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I398" i="8" s="1"/>
  <c r="K397" i="11"/>
  <c r="M397" i="11" s="1"/>
  <c r="H398" i="8" s="1"/>
  <c r="L409" i="11"/>
  <c r="N409" i="11" s="1"/>
  <c r="I410" i="8" s="1"/>
  <c r="K409" i="11"/>
  <c r="M409" i="11" s="1"/>
  <c r="H410" i="8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I403" i="8" s="1"/>
  <c r="K402" i="11"/>
  <c r="M402" i="11" s="1"/>
  <c r="H403" i="8" s="1"/>
  <c r="J398" i="11"/>
  <c r="I398" i="11"/>
  <c r="I494" i="11"/>
  <c r="J494" i="11"/>
  <c r="I531" i="11"/>
  <c r="J531" i="11"/>
  <c r="K436" i="11"/>
  <c r="M436" i="11" s="1"/>
  <c r="H437" i="8" s="1"/>
  <c r="L436" i="11"/>
  <c r="N436" i="11" s="1"/>
  <c r="I437" i="8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I411" i="8" s="1"/>
  <c r="K410" i="11"/>
  <c r="M410" i="11" s="1"/>
  <c r="H411" i="8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H397" i="8" s="1"/>
  <c r="L396" i="11"/>
  <c r="N396" i="11" s="1"/>
  <c r="I397" i="8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I402" i="8" s="1"/>
  <c r="K401" i="11"/>
  <c r="M401" i="11" s="1"/>
  <c r="H402" i="8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H350" i="8" s="1"/>
  <c r="L349" i="11"/>
  <c r="N349" i="11" s="1"/>
  <c r="I350" i="8" s="1"/>
  <c r="L347" i="11"/>
  <c r="N347" i="11" s="1"/>
  <c r="I348" i="8" s="1"/>
  <c r="K347" i="11"/>
  <c r="M347" i="11" s="1"/>
  <c r="H348" i="8" s="1"/>
  <c r="K338" i="11"/>
  <c r="M338" i="11" s="1"/>
  <c r="H339" i="8" s="1"/>
  <c r="L338" i="11"/>
  <c r="N338" i="11" s="1"/>
  <c r="I339" i="8" s="1"/>
  <c r="L337" i="11"/>
  <c r="N337" i="11" s="1"/>
  <c r="I338" i="8" s="1"/>
  <c r="K337" i="11"/>
  <c r="M337" i="11" s="1"/>
  <c r="H338" i="8" s="1"/>
  <c r="K326" i="11"/>
  <c r="M326" i="11" s="1"/>
  <c r="H327" i="8" s="1"/>
  <c r="L326" i="11"/>
  <c r="N326" i="11" s="1"/>
  <c r="I327" i="8" s="1"/>
  <c r="K323" i="11"/>
  <c r="M323" i="11" s="1"/>
  <c r="H324" i="8" s="1"/>
  <c r="L323" i="11"/>
  <c r="N323" i="11" s="1"/>
  <c r="I324" i="8" s="1"/>
  <c r="K322" i="11"/>
  <c r="M322" i="11" s="1"/>
  <c r="H323" i="8" s="1"/>
  <c r="L322" i="11"/>
  <c r="N322" i="11" s="1"/>
  <c r="I323" i="8" s="1"/>
  <c r="K395" i="11"/>
  <c r="M395" i="11" s="1"/>
  <c r="H396" i="8" s="1"/>
  <c r="L395" i="11"/>
  <c r="N395" i="11" s="1"/>
  <c r="I396" i="8" s="1"/>
  <c r="K391" i="11"/>
  <c r="M391" i="11" s="1"/>
  <c r="H392" i="8" s="1"/>
  <c r="L391" i="11"/>
  <c r="N391" i="11" s="1"/>
  <c r="I392" i="8" s="1"/>
  <c r="K387" i="11"/>
  <c r="M387" i="11" s="1"/>
  <c r="H388" i="8" s="1"/>
  <c r="L387" i="11"/>
  <c r="N387" i="11" s="1"/>
  <c r="I388" i="8" s="1"/>
  <c r="K383" i="11"/>
  <c r="M383" i="11" s="1"/>
  <c r="H384" i="8" s="1"/>
  <c r="L383" i="11"/>
  <c r="N383" i="11" s="1"/>
  <c r="I384" i="8" s="1"/>
  <c r="K379" i="11"/>
  <c r="M379" i="11" s="1"/>
  <c r="H380" i="8" s="1"/>
  <c r="L379" i="11"/>
  <c r="N379" i="11" s="1"/>
  <c r="I380" i="8" s="1"/>
  <c r="K369" i="11"/>
  <c r="M369" i="11" s="1"/>
  <c r="H370" i="8" s="1"/>
  <c r="L369" i="11"/>
  <c r="N369" i="11" s="1"/>
  <c r="I370" i="8" s="1"/>
  <c r="K365" i="11"/>
  <c r="M365" i="11" s="1"/>
  <c r="H366" i="8" s="1"/>
  <c r="L365" i="11"/>
  <c r="N365" i="11" s="1"/>
  <c r="I366" i="8" s="1"/>
  <c r="K361" i="11"/>
  <c r="M361" i="11" s="1"/>
  <c r="H362" i="8" s="1"/>
  <c r="L361" i="11"/>
  <c r="N361" i="11" s="1"/>
  <c r="I362" i="8" s="1"/>
  <c r="K357" i="11"/>
  <c r="M357" i="11" s="1"/>
  <c r="H358" i="8" s="1"/>
  <c r="L357" i="11"/>
  <c r="N357" i="11" s="1"/>
  <c r="I358" i="8" s="1"/>
  <c r="K353" i="11"/>
  <c r="M353" i="11" s="1"/>
  <c r="H354" i="8" s="1"/>
  <c r="L353" i="11"/>
  <c r="N353" i="11" s="1"/>
  <c r="I354" i="8" s="1"/>
  <c r="L350" i="11"/>
  <c r="N350" i="11" s="1"/>
  <c r="I351" i="8" s="1"/>
  <c r="K350" i="11"/>
  <c r="M350" i="11" s="1"/>
  <c r="H351" i="8" s="1"/>
  <c r="K345" i="11"/>
  <c r="M345" i="11" s="1"/>
  <c r="H346" i="8" s="1"/>
  <c r="L345" i="11"/>
  <c r="N345" i="11" s="1"/>
  <c r="I346" i="8" s="1"/>
  <c r="K342" i="11"/>
  <c r="M342" i="11" s="1"/>
  <c r="H343" i="8" s="1"/>
  <c r="L342" i="11"/>
  <c r="N342" i="11" s="1"/>
  <c r="I343" i="8" s="1"/>
  <c r="K335" i="11"/>
  <c r="M335" i="11" s="1"/>
  <c r="H336" i="8" s="1"/>
  <c r="L335" i="11"/>
  <c r="N335" i="11" s="1"/>
  <c r="I336" i="8" s="1"/>
  <c r="K333" i="11"/>
  <c r="M333" i="11" s="1"/>
  <c r="H334" i="8" s="1"/>
  <c r="L333" i="11"/>
  <c r="N333" i="11" s="1"/>
  <c r="I334" i="8" s="1"/>
  <c r="L330" i="11"/>
  <c r="N330" i="11" s="1"/>
  <c r="I331" i="8" s="1"/>
  <c r="K330" i="11"/>
  <c r="M330" i="11" s="1"/>
  <c r="H331" i="8" s="1"/>
  <c r="K329" i="11"/>
  <c r="M329" i="11" s="1"/>
  <c r="H330" i="8" s="1"/>
  <c r="L329" i="11"/>
  <c r="N329" i="11" s="1"/>
  <c r="I330" i="8" s="1"/>
  <c r="L327" i="11"/>
  <c r="N327" i="11" s="1"/>
  <c r="I328" i="8" s="1"/>
  <c r="K327" i="11"/>
  <c r="M327" i="11" s="1"/>
  <c r="H328" i="8" s="1"/>
  <c r="L325" i="11"/>
  <c r="N325" i="11" s="1"/>
  <c r="I326" i="8" s="1"/>
  <c r="K325" i="11"/>
  <c r="M325" i="11" s="1"/>
  <c r="H326" i="8" s="1"/>
  <c r="L324" i="11"/>
  <c r="N324" i="11" s="1"/>
  <c r="I325" i="8" s="1"/>
  <c r="K324" i="11"/>
  <c r="M324" i="11" s="1"/>
  <c r="H325" i="8" s="1"/>
  <c r="L344" i="11"/>
  <c r="N344" i="11" s="1"/>
  <c r="I345" i="8" s="1"/>
  <c r="K344" i="11"/>
  <c r="M344" i="11" s="1"/>
  <c r="H345" i="8" s="1"/>
  <c r="K348" i="11"/>
  <c r="M348" i="11" s="1"/>
  <c r="H349" i="8" s="1"/>
  <c r="L348" i="11"/>
  <c r="N348" i="11" s="1"/>
  <c r="I349" i="8" s="1"/>
  <c r="K339" i="11"/>
  <c r="M339" i="11" s="1"/>
  <c r="H340" i="8" s="1"/>
  <c r="L339" i="11"/>
  <c r="N339" i="11" s="1"/>
  <c r="I340" i="8" s="1"/>
  <c r="K374" i="11"/>
  <c r="M374" i="11" s="1"/>
  <c r="H375" i="8" s="1"/>
  <c r="L374" i="11"/>
  <c r="N374" i="11" s="1"/>
  <c r="I375" i="8" s="1"/>
  <c r="L340" i="11"/>
  <c r="N340" i="11" s="1"/>
  <c r="I341" i="8" s="1"/>
  <c r="K340" i="11"/>
  <c r="M340" i="11" s="1"/>
  <c r="H341" i="8" s="1"/>
  <c r="L328" i="11"/>
  <c r="N328" i="11" s="1"/>
  <c r="I329" i="8" s="1"/>
  <c r="K328" i="11"/>
  <c r="M328" i="11" s="1"/>
  <c r="H329" i="8" s="1"/>
  <c r="L321" i="11"/>
  <c r="N321" i="11" s="1"/>
  <c r="I322" i="8" s="1"/>
  <c r="K321" i="11"/>
  <c r="M321" i="11" s="1"/>
  <c r="H322" i="8" s="1"/>
  <c r="L375" i="11"/>
  <c r="N375" i="11" s="1"/>
  <c r="I376" i="8" s="1"/>
  <c r="K375" i="11"/>
  <c r="M375" i="11" s="1"/>
  <c r="H376" i="8" s="1"/>
  <c r="K393" i="11"/>
  <c r="M393" i="11" s="1"/>
  <c r="H394" i="8" s="1"/>
  <c r="L393" i="11"/>
  <c r="N393" i="11" s="1"/>
  <c r="I394" i="8" s="1"/>
  <c r="K389" i="11"/>
  <c r="M389" i="11" s="1"/>
  <c r="H390" i="8" s="1"/>
  <c r="L389" i="11"/>
  <c r="N389" i="11" s="1"/>
  <c r="I390" i="8" s="1"/>
  <c r="K385" i="11"/>
  <c r="M385" i="11" s="1"/>
  <c r="H386" i="8" s="1"/>
  <c r="L385" i="11"/>
  <c r="N385" i="11" s="1"/>
  <c r="I386" i="8" s="1"/>
  <c r="K381" i="11"/>
  <c r="M381" i="11" s="1"/>
  <c r="H382" i="8" s="1"/>
  <c r="L381" i="11"/>
  <c r="N381" i="11" s="1"/>
  <c r="I382" i="8" s="1"/>
  <c r="K377" i="11"/>
  <c r="M377" i="11" s="1"/>
  <c r="H378" i="8" s="1"/>
  <c r="L377" i="11"/>
  <c r="N377" i="11" s="1"/>
  <c r="I378" i="8" s="1"/>
  <c r="J373" i="11"/>
  <c r="I373" i="11"/>
  <c r="K371" i="11"/>
  <c r="M371" i="11" s="1"/>
  <c r="H372" i="8" s="1"/>
  <c r="L371" i="11"/>
  <c r="N371" i="11" s="1"/>
  <c r="I372" i="8" s="1"/>
  <c r="K367" i="11"/>
  <c r="M367" i="11" s="1"/>
  <c r="H368" i="8" s="1"/>
  <c r="L367" i="11"/>
  <c r="N367" i="11" s="1"/>
  <c r="I368" i="8" s="1"/>
  <c r="K363" i="11"/>
  <c r="M363" i="11" s="1"/>
  <c r="H364" i="8" s="1"/>
  <c r="L363" i="11"/>
  <c r="N363" i="11" s="1"/>
  <c r="I364" i="8" s="1"/>
  <c r="K359" i="11"/>
  <c r="M359" i="11" s="1"/>
  <c r="H360" i="8" s="1"/>
  <c r="L359" i="11"/>
  <c r="N359" i="11" s="1"/>
  <c r="I360" i="8" s="1"/>
  <c r="K355" i="11"/>
  <c r="M355" i="11" s="1"/>
  <c r="H356" i="8" s="1"/>
  <c r="L355" i="11"/>
  <c r="N355" i="11" s="1"/>
  <c r="I356" i="8" s="1"/>
  <c r="K351" i="11"/>
  <c r="M351" i="11" s="1"/>
  <c r="H352" i="8" s="1"/>
  <c r="L351" i="11"/>
  <c r="N351" i="11" s="1"/>
  <c r="I352" i="8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I311" i="8" s="1"/>
  <c r="K310" i="11"/>
  <c r="M310" i="11" s="1"/>
  <c r="H311" i="8" s="1"/>
  <c r="K306" i="11"/>
  <c r="M306" i="11" s="1"/>
  <c r="H307" i="8" s="1"/>
  <c r="L306" i="11"/>
  <c r="N306" i="11" s="1"/>
  <c r="I307" i="8" s="1"/>
  <c r="L313" i="11"/>
  <c r="N313" i="11" s="1"/>
  <c r="I314" i="8" s="1"/>
  <c r="K313" i="11"/>
  <c r="M313" i="11" s="1"/>
  <c r="H314" i="8" s="1"/>
  <c r="K320" i="11"/>
  <c r="M320" i="11" s="1"/>
  <c r="H321" i="8" s="1"/>
  <c r="L320" i="11"/>
  <c r="N320" i="11" s="1"/>
  <c r="I321" i="8" s="1"/>
  <c r="K315" i="11"/>
  <c r="M315" i="11" s="1"/>
  <c r="H316" i="8" s="1"/>
  <c r="L315" i="11"/>
  <c r="N315" i="11" s="1"/>
  <c r="I316" i="8" s="1"/>
  <c r="L318" i="11"/>
  <c r="N318" i="11" s="1"/>
  <c r="I319" i="8" s="1"/>
  <c r="K318" i="11"/>
  <c r="M318" i="11" s="1"/>
  <c r="H319" i="8" s="1"/>
  <c r="L280" i="11"/>
  <c r="N280" i="11" s="1"/>
  <c r="K280" i="11"/>
  <c r="M280" i="11" s="1"/>
  <c r="K319" i="11"/>
  <c r="M319" i="11" s="1"/>
  <c r="H320" i="8" s="1"/>
  <c r="L319" i="11"/>
  <c r="N319" i="11" s="1"/>
  <c r="I320" i="8" s="1"/>
  <c r="L305" i="11"/>
  <c r="N305" i="11" s="1"/>
  <c r="I306" i="8" s="1"/>
  <c r="K305" i="11"/>
  <c r="M305" i="11" s="1"/>
  <c r="H306" i="8" s="1"/>
  <c r="K317" i="11"/>
  <c r="M317" i="11" s="1"/>
  <c r="H318" i="8" s="1"/>
  <c r="L317" i="11"/>
  <c r="N317" i="11" s="1"/>
  <c r="I318" i="8" s="1"/>
  <c r="L271" i="11"/>
  <c r="N271" i="11" s="1"/>
  <c r="K271" i="11"/>
  <c r="M271" i="11" s="1"/>
  <c r="J304" i="11"/>
  <c r="I304" i="11"/>
  <c r="L316" i="11"/>
  <c r="N316" i="11" s="1"/>
  <c r="I317" i="8" s="1"/>
  <c r="K316" i="11"/>
  <c r="M316" i="11" s="1"/>
  <c r="H317" i="8" s="1"/>
  <c r="L314" i="11"/>
  <c r="N314" i="11" s="1"/>
  <c r="I315" i="8" s="1"/>
  <c r="K314" i="11"/>
  <c r="M314" i="11" s="1"/>
  <c r="H315" i="8" s="1"/>
  <c r="L265" i="11"/>
  <c r="N265" i="11" s="1"/>
  <c r="K265" i="11"/>
  <c r="M265" i="11" s="1"/>
  <c r="L240" i="11"/>
  <c r="N240" i="11" s="1"/>
  <c r="K240" i="11"/>
  <c r="M240" i="11" s="1"/>
  <c r="L293" i="11"/>
  <c r="N293" i="11" s="1"/>
  <c r="I294" i="8" s="1"/>
  <c r="K293" i="11"/>
  <c r="M293" i="11" s="1"/>
  <c r="H294" i="8" s="1"/>
  <c r="L303" i="11"/>
  <c r="N303" i="11" s="1"/>
  <c r="I304" i="8" s="1"/>
  <c r="K303" i="11"/>
  <c r="M303" i="11" s="1"/>
  <c r="H304" i="8" s="1"/>
  <c r="L309" i="11"/>
  <c r="N309" i="11" s="1"/>
  <c r="I310" i="8" s="1"/>
  <c r="K309" i="11"/>
  <c r="M309" i="11" s="1"/>
  <c r="H310" i="8" s="1"/>
  <c r="L307" i="11"/>
  <c r="N307" i="11" s="1"/>
  <c r="I308" i="8" s="1"/>
  <c r="K307" i="11"/>
  <c r="M307" i="11" s="1"/>
  <c r="H308" i="8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I313" i="8" s="1"/>
  <c r="K312" i="11"/>
  <c r="M312" i="11" s="1"/>
  <c r="H313" i="8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I302" i="8" s="1"/>
  <c r="K301" i="11"/>
  <c r="M301" i="11" s="1"/>
  <c r="H302" i="8" s="1"/>
  <c r="L216" i="11"/>
  <c r="N216" i="11" s="1"/>
  <c r="K216" i="11"/>
  <c r="M216" i="11" s="1"/>
  <c r="K292" i="11"/>
  <c r="M292" i="11" s="1"/>
  <c r="H293" i="8" s="1"/>
  <c r="L292" i="11"/>
  <c r="N292" i="11" s="1"/>
  <c r="I293" i="8" s="1"/>
  <c r="L237" i="11"/>
  <c r="N237" i="11" s="1"/>
  <c r="K237" i="11"/>
  <c r="M237" i="11" s="1"/>
  <c r="K291" i="11"/>
  <c r="M291" i="11" s="1"/>
  <c r="H292" i="8" s="1"/>
  <c r="L291" i="11"/>
  <c r="N291" i="11" s="1"/>
  <c r="I292" i="8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I303" i="8" s="1"/>
  <c r="K302" i="11"/>
  <c r="M302" i="11" s="1"/>
  <c r="H303" i="8" s="1"/>
  <c r="K258" i="11"/>
  <c r="M258" i="11" s="1"/>
  <c r="L258" i="11"/>
  <c r="N258" i="11" s="1"/>
  <c r="L274" i="11"/>
  <c r="N274" i="11" s="1"/>
  <c r="K274" i="11"/>
  <c r="M274" i="11" s="1"/>
  <c r="K297" i="11"/>
  <c r="M297" i="11" s="1"/>
  <c r="H298" i="8" s="1"/>
  <c r="L297" i="11"/>
  <c r="N297" i="11" s="1"/>
  <c r="I298" i="8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I290" i="8" s="1"/>
  <c r="K289" i="11"/>
  <c r="M289" i="11" s="1"/>
  <c r="H290" i="8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H296" i="8" s="1"/>
  <c r="L295" i="11"/>
  <c r="N295" i="11" s="1"/>
  <c r="I296" i="8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H297" i="8" s="1"/>
  <c r="L296" i="11"/>
  <c r="N296" i="11" s="1"/>
  <c r="I297" i="8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H299" i="8" s="1"/>
  <c r="L298" i="11"/>
  <c r="N298" i="11" s="1"/>
  <c r="I299" i="8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601" i="4" l="1"/>
  <c r="AK612" i="4"/>
  <c r="AJ617" i="4"/>
  <c r="Y617" i="4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/>
  <c r="Y613" i="4"/>
  <c r="AB613" i="4" s="1"/>
  <c r="AI613" i="4"/>
  <c r="AM671" i="4"/>
  <c r="AS671" i="4" s="1"/>
  <c r="AC728" i="4"/>
  <c r="AK823" i="4"/>
  <c r="AG661" i="4"/>
  <c r="AB661" i="4"/>
  <c r="AN661" i="4" s="1"/>
  <c r="AT661" i="4" s="1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O660" i="4" s="1"/>
  <c r="AU660" i="4" s="1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H415" i="8" s="1"/>
  <c r="L414" i="11"/>
  <c r="N414" i="11" s="1"/>
  <c r="I415" i="8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H405" i="8" s="1"/>
  <c r="L404" i="11"/>
  <c r="N404" i="11" s="1"/>
  <c r="I405" i="8" s="1"/>
  <c r="L398" i="11"/>
  <c r="N398" i="11" s="1"/>
  <c r="I399" i="8" s="1"/>
  <c r="K398" i="11"/>
  <c r="M398" i="11" s="1"/>
  <c r="H399" i="8" s="1"/>
  <c r="L524" i="11"/>
  <c r="N524" i="11" s="1"/>
  <c r="K524" i="11"/>
  <c r="M524" i="11" s="1"/>
  <c r="L525" i="11"/>
  <c r="N525" i="11" s="1"/>
  <c r="K525" i="11"/>
  <c r="M525" i="11" s="1"/>
  <c r="L438" i="11"/>
  <c r="N438" i="11" s="1"/>
  <c r="I439" i="8" s="1"/>
  <c r="K438" i="11"/>
  <c r="M438" i="11" s="1"/>
  <c r="H439" i="8" s="1"/>
  <c r="L403" i="11"/>
  <c r="N403" i="11" s="1"/>
  <c r="I404" i="8" s="1"/>
  <c r="K403" i="11"/>
  <c r="M403" i="11" s="1"/>
  <c r="H404" i="8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I435" i="8" s="1"/>
  <c r="K434" i="11"/>
  <c r="M434" i="11" s="1"/>
  <c r="H435" i="8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H423" i="8" s="1"/>
  <c r="L422" i="11"/>
  <c r="N422" i="11" s="1"/>
  <c r="I423" i="8" s="1"/>
  <c r="L458" i="11"/>
  <c r="N458" i="11" s="1"/>
  <c r="K458" i="11"/>
  <c r="M458" i="11" s="1"/>
  <c r="L407" i="11"/>
  <c r="N407" i="11" s="1"/>
  <c r="I408" i="8" s="1"/>
  <c r="K407" i="11"/>
  <c r="M407" i="11" s="1"/>
  <c r="H408" i="8" s="1"/>
  <c r="L540" i="11"/>
  <c r="N540" i="11" s="1"/>
  <c r="K540" i="11"/>
  <c r="M540" i="11" s="1"/>
  <c r="L498" i="11"/>
  <c r="N498" i="11" s="1"/>
  <c r="K498" i="11"/>
  <c r="M498" i="11" s="1"/>
  <c r="L406" i="11"/>
  <c r="N406" i="11" s="1"/>
  <c r="I407" i="8" s="1"/>
  <c r="K406" i="11"/>
  <c r="M406" i="11" s="1"/>
  <c r="H407" i="8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I400" i="8" s="1"/>
  <c r="K399" i="11"/>
  <c r="M399" i="11" s="1"/>
  <c r="H400" i="8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H374" i="8" s="1"/>
  <c r="L373" i="11"/>
  <c r="N373" i="11" s="1"/>
  <c r="I374" i="8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I305" i="8" s="1"/>
  <c r="K304" i="11"/>
  <c r="M304" i="11" s="1"/>
  <c r="H305" i="8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S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B601" i="4" l="1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AN617" i="4" s="1"/>
  <c r="AT617" i="4" s="1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AN679" i="4" s="1"/>
  <c r="AT679" i="4" s="1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M664" i="4" s="1"/>
  <c r="AS664" i="4" s="1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683" i="4" s="1"/>
  <c r="AV683" i="4" s="1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M431" i="4" s="1"/>
  <c r="AS431" i="4" s="1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I461" i="4"/>
  <c r="Z461" i="4"/>
  <c r="AL461" i="4" s="1"/>
  <c r="AR461" i="4" s="1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E407" i="4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AA444" i="4"/>
  <c r="AE444" i="4"/>
  <c r="AC450" i="4"/>
  <c r="AB450" i="4"/>
  <c r="AE450" i="4"/>
  <c r="Z450" i="4"/>
  <c r="AD450" i="4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616" i="4" l="1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M578" i="4"/>
  <c r="AS578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17" i="4" l="1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600" i="4" l="1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<sst xmlns="http://schemas.openxmlformats.org/spreadsheetml/2006/main" count="5026" uniqueCount="543">
  <si>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</si>
  <si>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</si>
  <si>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</si>
  <si>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</si>
  <si>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</si>
  <si>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</si>
  <si>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</si>
  <si>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</si>
  <si>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</si>
  <si>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</si>
  <si>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</si>
  <si>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</si>
  <si>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</si>
  <si>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</si>
  <si>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</si>
  <si>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</si>
  <si>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</si>
  <si>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</si>
  <si>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</si>
  <si>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</si>
  <si>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</si>
  <si>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</si>
  <si>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</si>
  <si>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</si>
  <si>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</si>
  <si>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</si>
  <si>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</si>
  <si>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</si>
  <si>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</si>
  <si>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</si>
  <si>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</si>
  <si>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</si>
  <si>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</si>
  <si>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</si>
  <si>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</si>
  <si>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</si>
  <si>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</si>
  <si>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</si>
  <si>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</si>
  <si>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</si>
  <si>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</si>
  <si>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</si>
  <si>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</si>
  <si>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</si>
  <si>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</si>
  <si>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</si>
  <si>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</si>
  <si>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</si>
  <si>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</si>
  <si>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</si>
  <si>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</si>
  <si>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</si>
  <si>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</si>
  <si>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</si>
  <si>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</si>
  <si>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</si>
  <si>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</si>
  <si>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</si>
  <si>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</si>
  <si>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</si>
  <si>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</si>
  <si>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</si>
  <si>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</si>
  <si>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</si>
  <si>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</si>
  <si>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</si>
  <si>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</si>
  <si>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</si>
  <si>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</si>
  <si>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</si>
  <si>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</si>
  <si>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</si>
  <si>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</si>
  <si>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</si>
  <si>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</si>
  <si>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</si>
  <si>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</si>
  <si>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</si>
  <si>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</si>
  <si>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</si>
  <si>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</si>
  <si>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</si>
  <si>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</si>
  <si>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</si>
  <si>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</si>
  <si>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</si>
  <si>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</si>
  <si>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</si>
  <si>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</si>
  <si>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</si>
  <si>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</si>
  <si>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</si>
  <si>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</si>
  <si>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</si>
  <si>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</si>
  <si>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</si>
  <si>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</si>
  <si>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</si>
  <si>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</si>
  <si>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</si>
  <si>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</si>
  <si>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</si>
  <si>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</si>
  <si>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</si>
  <si>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</si>
  <si>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</si>
  <si>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</si>
  <si>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</si>
  <si>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</si>
  <si>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</si>
  <si>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</si>
  <si>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</si>
  <si>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</si>
  <si>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</si>
  <si>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</si>
  <si>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</si>
  <si>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</si>
  <si>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</si>
  <si>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</si>
  <si>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</si>
  <si>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</si>
  <si>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</si>
  <si>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</si>
  <si>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</si>
  <si>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</si>
  <si>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</si>
  <si>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</si>
  <si>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</si>
  <si>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</si>
  <si>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</si>
  <si>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</si>
  <si>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</si>
  <si>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</si>
  <si>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</si>
  <si>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</si>
  <si>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</si>
  <si>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</si>
  <si>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</si>
  <si>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</si>
  <si>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</si>
  <si>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</si>
  <si>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</si>
  <si>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</si>
  <si>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</si>
  <si>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</si>
  <si>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</si>
  <si>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</si>
  <si>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</si>
  <si>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</si>
  <si>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</si>
  <si>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</si>
  <si>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</si>
  <si>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</si>
  <si>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</si>
  <si>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</si>
  <si>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</si>
  <si>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</si>
  <si>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</si>
  <si>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</si>
  <si>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</si>
  <si>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</si>
  <si>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</si>
  <si>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</si>
  <si>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</si>
  <si>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</si>
  <si>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</si>
  <si>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</si>
  <si>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</si>
  <si>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</si>
  <si>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</si>
  <si>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</si>
  <si>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</si>
  <si>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</si>
  <si>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</si>
  <si>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</si>
  <si>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</si>
  <si>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</si>
  <si>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</si>
  <si>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</si>
  <si>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</si>
  <si>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</si>
  <si>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</si>
  <si>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</si>
  <si>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</si>
  <si>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</si>
  <si>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</si>
  <si>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</si>
  <si>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</si>
  <si>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</si>
  <si>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</si>
  <si>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</si>
  <si>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</si>
  <si>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</si>
  <si>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</si>
  <si>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</si>
  <si>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</si>
  <si>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</si>
  <si>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</si>
  <si>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</si>
  <si>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</si>
  <si>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</si>
  <si>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</si>
  <si>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</si>
  <si>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</si>
  <si>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</si>
  <si>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</si>
  <si>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</si>
  <si>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</si>
  <si>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</si>
  <si>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</si>
  <si>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</si>
  <si>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</si>
  <si>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</si>
  <si>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</si>
  <si>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</si>
  <si>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</si>
  <si>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</si>
  <si>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</si>
  <si>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</si>
  <si>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</si>
  <si>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</si>
  <si>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</si>
  <si>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</si>
  <si>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</si>
  <si>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</si>
  <si>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</si>
  <si>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</si>
  <si>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</si>
  <si>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</si>
  <si>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</si>
  <si>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</si>
  <si>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</si>
  <si>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</si>
  <si>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</si>
  <si>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</si>
  <si>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</si>
  <si>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</si>
  <si>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</si>
  <si>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</si>
  <si>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</si>
  <si>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</si>
  <si>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</si>
  <si>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</si>
  <si>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</si>
  <si>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</si>
  <si>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</si>
  <si>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</si>
  <si>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</si>
  <si>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</si>
  <si>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</si>
  <si>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</si>
  <si>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</si>
  <si>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</si>
  <si>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</si>
  <si>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</si>
  <si>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</si>
  <si>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</si>
  <si>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</si>
  <si>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</si>
  <si>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</si>
  <si>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</si>
  <si>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</si>
  <si>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</si>
  <si>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</si>
  <si>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</si>
  <si>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</si>
  <si>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</si>
  <si>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</si>
  <si>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</si>
  <si>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</si>
  <si>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</si>
  <si>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</si>
  <si>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</si>
  <si>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</si>
  <si>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</si>
  <si>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</si>
  <si>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</si>
  <si>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</si>
  <si>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</si>
  <si>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</si>
  <si>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</si>
  <si>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</si>
  <si>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</si>
  <si>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</si>
  <si>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</si>
  <si>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</si>
  <si>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</si>
  <si>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</si>
  <si>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</si>
  <si>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</si>
  <si>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</si>
  <si>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</si>
  <si>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</si>
  <si>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</si>
  <si>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</si>
  <si>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</si>
  <si>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</si>
  <si>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</si>
  <si>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</si>
  <si>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</si>
  <si>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</si>
  <si>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</si>
  <si>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</si>
  <si>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</si>
  <si>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</si>
  <si>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</si>
  <si>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</si>
  <si>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</si>
  <si>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</si>
  <si>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</si>
  <si>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</si>
  <si>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</si>
  <si>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</si>
  <si>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</si>
  <si>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</si>
  <si>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</si>
  <si>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</si>
  <si>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</si>
  <si>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</si>
  <si>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</si>
  <si>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</si>
  <si>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</si>
  <si>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</si>
  <si>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</si>
  <si>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</si>
  <si>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</si>
  <si>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</si>
  <si>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</si>
  <si>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</si>
  <si>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</si>
  <si>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</si>
  <si>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</si>
  <si>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</si>
  <si>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</si>
  <si>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</si>
  <si>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</si>
  <si>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</si>
  <si>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</si>
  <si>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</si>
  <si>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</si>
  <si>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</si>
  <si>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</si>
  <si>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</si>
  <si>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</si>
  <si>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</si>
  <si>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</si>
  <si>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</si>
  <si>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</si>
  <si>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</si>
  <si>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</si>
  <si>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</si>
  <si>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</si>
  <si>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</si>
  <si>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</si>
  <si>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</si>
  <si>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</si>
  <si>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</si>
  <si>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</si>
  <si>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</si>
  <si>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</si>
  <si>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</si>
  <si>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</si>
  <si>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</si>
  <si>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</si>
  <si>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</si>
  <si>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</si>
  <si>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</si>
  <si>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</si>
  <si>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</si>
  <si>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</si>
  <si>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</si>
  <si>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</si>
  <si>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</si>
  <si>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</si>
  <si>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</si>
  <si>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</si>
  <si>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</si>
  <si>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</si>
  <si>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</si>
  <si>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</si>
  <si>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</si>
  <si>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</si>
  <si>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</si>
  <si>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</si>
  <si>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</si>
  <si>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</si>
  <si>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</si>
  <si>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</si>
  <si>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</si>
  <si>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</si>
  <si>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</si>
  <si>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</si>
  <si>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</si>
  <si>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</si>
  <si>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</si>
  <si>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</si>
  <si>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</si>
  <si>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</si>
  <si>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</si>
  <si>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</si>
  <si>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</si>
  <si>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</si>
  <si>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</si>
  <si>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</si>
  <si>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</si>
  <si>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</si>
  <si>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</si>
  <si>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</si>
  <si>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</si>
  <si>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</si>
  <si>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</si>
  <si>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</si>
  <si>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</si>
  <si>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</si>
  <si>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</si>
  <si>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</si>
  <si>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</si>
  <si>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</si>
  <si>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</si>
  <si>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</si>
  <si>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</si>
  <si>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</si>
  <si>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</si>
  <si>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</si>
  <si>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</si>
  <si>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</si>
  <si>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</si>
  <si>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</si>
  <si>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</si>
  <si>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</si>
  <si>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</si>
  <si>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</si>
  <si>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</si>
  <si>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</si>
  <si>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</si>
  <si>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</si>
  <si>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</si>
  <si>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</si>
  <si>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</si>
  <si>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</si>
  <si>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</si>
  <si>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</si>
  <si>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</si>
  <si>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</si>
  <si>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</si>
  <si>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</si>
  <si>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</si>
  <si>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</si>
  <si>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</si>
  <si>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</si>
  <si>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</si>
  <si>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</si>
  <si>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</si>
  <si>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</si>
  <si>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</si>
  <si>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</si>
  <si>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</si>
  <si>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</si>
  <si>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</si>
  <si>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</si>
  <si>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</si>
  <si>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</si>
  <si>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</si>
  <si>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</si>
  <si>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</si>
  <si>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</si>
  <si>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</si>
  <si>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</si>
  <si>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</si>
  <si>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</si>
  <si>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</si>
  <si>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</si>
  <si>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</si>
  <si>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</si>
  <si>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</si>
  <si>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</si>
  <si>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</si>
  <si>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</si>
  <si>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</si>
  <si>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</si>
  <si>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</si>
  <si>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</si>
  <si>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</si>
  <si>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</si>
  <si>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</si>
  <si>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</si>
  <si>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</si>
  <si>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</si>
  <si>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</si>
  <si>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</si>
  <si>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</si>
  <si>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</si>
  <si>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</si>
  <si>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</si>
  <si>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</si>
  <si>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</si>
  <si>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</si>
  <si>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</si>
  <si>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</si>
  <si>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</si>
  <si>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</si>
  <si>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</si>
  <si>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</si>
  <si>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</si>
  <si>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</si>
  <si>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</si>
  <si>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</si>
  <si>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</si>
  <si>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</si>
  <si>
    <t>0-5</t>
  </si>
  <si>
    <t>2-3</t>
  </si>
  <si>
    <t>3-3</t>
  </si>
  <si>
    <t>Maidenhead</t>
  </si>
  <si>
    <t>Torquay</t>
  </si>
  <si>
    <t>13/03/2021</t>
  </si>
  <si>
    <t>Aldershot</t>
  </si>
  <si>
    <t>Clyde</t>
  </si>
  <si>
    <t>East Fife</t>
  </si>
  <si>
    <t>Dumbarton</t>
  </si>
  <si>
    <t>Forfar</t>
  </si>
  <si>
    <t>Falkirk</t>
  </si>
  <si>
    <t>Montrose</t>
  </si>
  <si>
    <t>Partick</t>
  </si>
  <si>
    <t>Cove Rangers</t>
  </si>
  <si>
    <t>Peterhead</t>
  </si>
  <si>
    <t>Airdrie Utd</t>
  </si>
  <si>
    <t>Annan Athletic</t>
  </si>
  <si>
    <t>Cowdenbeath</t>
  </si>
  <si>
    <t>Elgin</t>
  </si>
  <si>
    <t>Edinburgh City</t>
  </si>
  <si>
    <t>Queens Park</t>
  </si>
  <si>
    <t>Stranraer</t>
  </si>
  <si>
    <t>Stenhousemuir</t>
  </si>
  <si>
    <t>Albion Rvs</t>
  </si>
  <si>
    <t>Stirling</t>
  </si>
  <si>
    <t>Brechin</t>
  </si>
  <si>
    <t>19/03/2021</t>
  </si>
  <si>
    <t>20/03/2021</t>
  </si>
  <si>
    <t>21/03/2021</t>
  </si>
  <si>
    <t>22/03/2021</t>
  </si>
  <si>
    <t>SC2</t>
  </si>
  <si>
    <t>SC3</t>
  </si>
  <si>
    <t>23/03/2021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</si>
</sst>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2" fontId="0" fillId="0" borderId="0" xfId="0" applyNumberFormat="1" applyFont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1.0518980699471303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1.0362637658896696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1.047073470420135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1.0423806634244144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1.0437075600663159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1.0611303767406881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1.0401197761406094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1.0523717905370724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1.0485628287452582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1.04299513543169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1.0513686083765104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1.0509444270006065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1.0502857379813271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1.0379105936695237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1.0558828310536696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1.054131501614133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1.0437075600663159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1.0362637658896696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1.0456526785031968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1.0605016726562277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1.0480610077274732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1.0460641267135338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1.0533067630678474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1.0459631209894389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1.0450375961866025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1.0446618226996724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1.0434058512320166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1.0475615653703467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1.0488545698370915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1.0567919280515341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1.0543300667589199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1.0516104099147749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1.0558828310536696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1.054302385067432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1.0557597764789854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1.0421804198806015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1.0517344996321181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1.0557800700829107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1.0636410008450974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1.0557800700829107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1.0618834148859952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1.0541841730823214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1.0583708135254832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1.06243870990235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1.0592698779777294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1.0577874143093966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1.0672505015642557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1.0668028349405521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1.0637069279289246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1.0607092988079927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1.0653550983353486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1.0688734653100223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1.0606212727063642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1.0584605946196426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1.0684787671157105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1.0678037670587686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1.0633489274224441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1.080113542354888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1.0741766796315904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1.0741766796315904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1.0805105737403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1.0758906966555091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1.0713419446858048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1.071200922068871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1.0435904275699541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1.037952243407696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1.0643284330398253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1.0681124392162278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1.0691226859170895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1.0643284330398253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1.0689662376712907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1.0655332071550867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1.0672505015642557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1.0541841730823214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1.0382856620047121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1.0434058512320166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1.0465751168236677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1.0543819242504819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1.0449864577049268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1.0480730539288112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1.0427491060172347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1.0535792336879053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1.0415257892008067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1.0392709482743203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1.0636409575061661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1.0453465975749467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1.052267086616911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1.0468011795556451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1.0513686083765104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1.0593568958392465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1.045344963452246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1.0534192952886015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1.041304204002425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1.0518428764688503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1.0811284811792439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1.0657284823689301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1.0686742982506554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1.0548939488018336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1.0814417967997694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1.038506964435719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1.0471914779756517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1.0342024872400046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1.0449698306901456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1.0460060256260135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1.0460060256260135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1.0502085589023142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1.0423915204335932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1.0518428764688503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1.0510694237812139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1.042106143326367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1.0509442098096211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1.0558399741144113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1.0497253316960662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1.0556315371027907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1.0510694237812139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1.0557597764789854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1.0502085589023142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1.0526045231274919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1.0689662376712907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1.0552914984182968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1.0586391570182949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1.0629813436677837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1.0570274463634663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1.0570274463634663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1.0586391570182949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1.064154648311693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1.0654583973780449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1.0681458983010155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1.0689662376712907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1.0608952469083379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1.0656852654653921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1.0629444687848131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1.0724288563238225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1.0629662593791851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1.0586402402731725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1.0672505015642557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1.0706648459867645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1.0652016546735219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1.0581003177923753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1.0636410008450974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1.0661767993513469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1.0569383568656741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1.0834349576139997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0.99934755448125956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1.0758089270163143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1.0715771327693893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1.0790624591959426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1.0819204349687941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1.0734654343413303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1.081910060313134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0.97326675683511821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1.0581003177923753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1.0451969483194312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1.0451911230503124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1.0675466351235279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1.0722697174508919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1.0656089460421265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1.0804190544265662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1.0689662376712907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1.0608952469083379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1.0700036736716445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1.0670046225137999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1.0643058963539642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1.0810722923917078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1.0789615801365091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1.0859251315395799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1.0876876515600937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1.0434058512320166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1.0349578533419834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1.0475117579190587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1.0415257892008067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1.0512150176064545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1.0597953687722241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1.0509930436304777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1.0540333908812936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1.0483906463555754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1.0638506360918354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1.0549077074635693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1.0551236153407171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1.0844219611566195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1.0431976029859278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1.0502085589023142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1.0549385447709132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1.0538644213740753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1.0494125025023127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1.0556315371027907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1.0533218816775407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1.0570274463634663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1.0671049906442842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1.0655332071550867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1.0586402402731725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1.0808309687628768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1.0713419446858048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1.0790624591959426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1.0710498142971454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1.0925878586859439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1.0764784527427438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1.0768951522317205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1.0805105737403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1.0817991043908526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1.0874831016744644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1.0425703649827001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1.0438817895444492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1.0434324628629703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1.0452102388436428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1.0698761144099667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1.0609541449825806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1.0629164179711093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1.0608381246291672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1.1074260928156705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1.0517344996321181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1.0449864577049268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1.0512018249471584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1.0570274463634663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1.0668028349405521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1.0658734026705068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1.0728504070978289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1.0423806634244144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1.0399586640868308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1.038506964435719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1.0497253316960662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1.046349494759292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1.0437075600663159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1.0356850891989859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1.0394138550111416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1.043438569981763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1.0419581736699886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1.0452102388436428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1.0394138550111416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1.0467751664180649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1.0344490471441554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1.0460641267135338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1.0857525690849796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1.0688052819193437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1.0812655693320055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1.0448679076073528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1.061692142988214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1.0394138550111416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1.0451911230503124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1.0385777255461535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1.048153965543114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1.0628364693383345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1.0567609363032806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1.0538611122400778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1.0581225564953149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1.0494125025023127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1.0487772084693074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1.1093641260390301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1.0493967898153296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1.0509444270006065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1.0529232824658912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1.051738571938915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1.0487772084693074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1.0559734181690366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1.0434058512320166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1.0439811611001015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1.0423806634244144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1.0423806634244144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1.0605079846757564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1.0964530829844723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1.0658193208676467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1.0586589767516819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1.0516104099147749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1.051738571938915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1.0483906463555754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1.04299513543169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1.0525123267481189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1.0735476924363523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1.0646019609962662</v>
      </c>
      <c r="F558" s="6"/>
      <c r="H558" s="6"/>
      <c r="I558" s="6"/>
      <c r="J558" s="6"/>
      <c r="K558" s="6"/>
    </row>
    <row r="559" spans="4:11" x14ac:dyDescent="0.25">
      <c r="D559">
        <f>solve_for_d('True_Odds_Calculator_2-way'!A560,'True_Odds_Calculator_2-way'!#REF!,'True_Odds_Calculator_2-way'!B560,'Log_working_2-way'!B$1,'Log_working_2-way'!B$2)</f>
        <v>1.0574312850692822</v>
      </c>
      <c r="F559" s="6"/>
      <c r="H559" s="6"/>
      <c r="I559" s="6"/>
      <c r="J559" s="6"/>
      <c r="K559" s="6"/>
    </row>
    <row r="560" spans="4:11" x14ac:dyDescent="0.25">
      <c r="D560">
        <f>solve_for_d('True_Odds_Calculator_2-way'!A561,'True_Odds_Calculator_2-way'!#REF!,'True_Odds_Calculator_2-way'!B561,'Log_working_2-way'!B$1,'Log_working_2-way'!B$2)</f>
        <v>1.0505862061664459</v>
      </c>
      <c r="F560" s="6"/>
      <c r="H560" s="6"/>
      <c r="I560" s="6"/>
      <c r="J560" s="6"/>
      <c r="K560" s="6"/>
    </row>
    <row r="561" spans="4:11" x14ac:dyDescent="0.25">
      <c r="D561">
        <f>solve_for_d('True_Odds_Calculator_2-way'!A562,'True_Odds_Calculator_2-way'!#REF!,'True_Odds_Calculator_2-way'!B562,'Log_working_2-way'!B$1,'Log_working_2-way'!B$2)</f>
        <v>1.0636409575061661</v>
      </c>
      <c r="F561" s="6"/>
      <c r="H561" s="6"/>
      <c r="I561" s="6"/>
      <c r="J561" s="6"/>
      <c r="K561" s="6"/>
    </row>
    <row r="562" spans="4:11" x14ac:dyDescent="0.25">
      <c r="D562">
        <f>solve_for_d('True_Odds_Calculator_2-way'!A563,'True_Odds_Calculator_2-way'!#REF!,'True_Odds_Calculator_2-way'!B563,'Log_working_2-way'!B$1,'Log_working_2-way'!B$2)</f>
        <v>1.0611303767406881</v>
      </c>
      <c r="F562" s="6"/>
      <c r="H562" s="6"/>
      <c r="I562" s="6"/>
      <c r="J562" s="6"/>
      <c r="K562" s="6"/>
    </row>
    <row r="563" spans="4:11" x14ac:dyDescent="0.25">
      <c r="D563">
        <f>solve_for_d('True_Odds_Calculator_2-way'!A564,'True_Odds_Calculator_2-way'!#REF!,'True_Odds_Calculator_2-way'!B564,'Log_working_2-way'!B$1,'Log_working_2-way'!B$2)</f>
        <v>1.0575635508862022</v>
      </c>
      <c r="F563" s="6"/>
      <c r="H563" s="6"/>
      <c r="I563" s="6"/>
      <c r="J563" s="6"/>
      <c r="K563" s="6"/>
    </row>
    <row r="564" spans="4:11" x14ac:dyDescent="0.25">
      <c r="D564">
        <f>solve_for_d('True_Odds_Calculator_2-way'!A565,'True_Odds_Calculator_2-way'!#REF!,'True_Odds_Calculator_2-way'!B565,'Log_working_2-way'!B$1,'Log_working_2-way'!B$2)</f>
        <v>1.0593568958392465</v>
      </c>
      <c r="F564" s="6"/>
      <c r="H564" s="6"/>
      <c r="I564" s="6"/>
      <c r="J564" s="6"/>
      <c r="K564" s="6"/>
    </row>
    <row r="565" spans="4:11" x14ac:dyDescent="0.25">
      <c r="D565">
        <f>solve_for_d('True_Odds_Calculator_2-way'!A566,'True_Odds_Calculator_2-way'!#REF!,'True_Odds_Calculator_2-way'!B566,'Log_working_2-way'!B$1,'Log_working_2-way'!B$2)</f>
        <v>1.0628364693383345</v>
      </c>
      <c r="F565" s="6"/>
      <c r="H565" s="6"/>
      <c r="I565" s="6"/>
      <c r="J565" s="6"/>
      <c r="K565" s="6"/>
    </row>
    <row r="566" spans="4:11" x14ac:dyDescent="0.25">
      <c r="D566">
        <f>solve_for_d('True_Odds_Calculator_2-way'!A567,'True_Odds_Calculator_2-way'!#REF!,'True_Odds_Calculator_2-way'!B567,'Log_working_2-way'!B$1,'Log_working_2-way'!B$2)</f>
        <v>1.0644124233859844</v>
      </c>
      <c r="F566" s="6"/>
      <c r="H566" s="6"/>
      <c r="I566" s="6"/>
      <c r="J566" s="6"/>
      <c r="K566" s="6"/>
    </row>
    <row r="567" spans="4:11" x14ac:dyDescent="0.25">
      <c r="D567">
        <f>solve_for_d('True_Odds_Calculator_2-way'!A568,'True_Odds_Calculator_2-way'!#REF!,'True_Odds_Calculator_2-way'!B568,'Log_working_2-way'!B$1,'Log_working_2-way'!B$2)</f>
        <v>1.0532159430726011</v>
      </c>
      <c r="F567" s="6"/>
      <c r="H567" s="6"/>
      <c r="I567" s="6"/>
      <c r="J567" s="6"/>
      <c r="K567" s="6"/>
    </row>
    <row r="568" spans="4:11" x14ac:dyDescent="0.25">
      <c r="D568">
        <f>solve_for_d('True_Odds_Calculator_2-way'!A569,'True_Odds_Calculator_2-way'!#REF!,'True_Odds_Calculator_2-way'!B569,'Log_working_2-way'!B$1,'Log_working_2-way'!B$2)</f>
        <v>1.0609541449825806</v>
      </c>
      <c r="F568" s="6"/>
      <c r="H568" s="6"/>
      <c r="I568" s="6"/>
      <c r="J568" s="6"/>
      <c r="K568" s="6"/>
    </row>
    <row r="569" spans="4:11" x14ac:dyDescent="0.25">
      <c r="D569">
        <f>solve_for_d('True_Odds_Calculator_2-way'!A570,'True_Odds_Calculator_2-way'!#REF!,'True_Odds_Calculator_2-way'!B570,'Log_working_2-way'!B$1,'Log_working_2-way'!B$2)</f>
        <v>1.0629592441321463</v>
      </c>
      <c r="F569" s="6"/>
      <c r="H569" s="6"/>
      <c r="I569" s="6"/>
      <c r="J569" s="6"/>
      <c r="K569" s="6"/>
    </row>
    <row r="570" spans="4:11" x14ac:dyDescent="0.25">
      <c r="D570">
        <f>solve_for_d('True_Odds_Calculator_2-way'!A571,'True_Odds_Calculator_2-way'!#REF!,'True_Odds_Calculator_2-way'!B571,'Log_working_2-way'!B$1,'Log_working_2-way'!B$2)</f>
        <v>1.0674111222252509</v>
      </c>
      <c r="F570" s="6"/>
      <c r="H570" s="6"/>
      <c r="I570" s="6"/>
      <c r="J570" s="6"/>
      <c r="K570" s="6"/>
    </row>
    <row r="571" spans="4:11" x14ac:dyDescent="0.25">
      <c r="D571">
        <f>solve_for_d('True_Odds_Calculator_2-way'!A572,'True_Odds_Calculator_2-way'!#REF!,'True_Odds_Calculator_2-way'!B572,'Log_working_2-way'!B$1,'Log_working_2-way'!B$2)</f>
        <v>1.0648207184922545</v>
      </c>
      <c r="F571" s="6"/>
      <c r="H571" s="6"/>
      <c r="I571" s="6"/>
      <c r="J571" s="6"/>
      <c r="K571" s="6"/>
    </row>
    <row r="572" spans="4:11" x14ac:dyDescent="0.25">
      <c r="D572">
        <f>solve_for_d('True_Odds_Calculator_2-way'!A573,'True_Odds_Calculator_2-way'!#REF!,'True_Odds_Calculator_2-way'!B573,'Log_working_2-way'!B$1,'Log_working_2-way'!B$2)</f>
        <v>1.0655103519273617</v>
      </c>
      <c r="F572" s="6"/>
      <c r="H572" s="6"/>
      <c r="I572" s="6"/>
      <c r="J572" s="6"/>
      <c r="K572" s="6"/>
    </row>
    <row r="573" spans="4:11" x14ac:dyDescent="0.25">
      <c r="D573">
        <f>solve_for_d('True_Odds_Calculator_2-way'!A574,'True_Odds_Calculator_2-way'!#REF!,'True_Odds_Calculator_2-way'!B574,'Log_working_2-way'!B$1,'Log_working_2-way'!B$2)</f>
        <v>1.0757988792885387</v>
      </c>
      <c r="F573" s="6"/>
      <c r="H573" s="6"/>
      <c r="I573" s="6"/>
      <c r="J573" s="6"/>
      <c r="K573" s="6"/>
    </row>
    <row r="574" spans="4:11" x14ac:dyDescent="0.25">
      <c r="D574">
        <f>solve_for_d('True_Odds_Calculator_2-way'!A575,'True_Odds_Calculator_2-way'!#REF!,'True_Odds_Calculator_2-way'!B575,'Log_working_2-way'!B$1,'Log_working_2-way'!B$2)</f>
        <v>1.0754427289104427</v>
      </c>
      <c r="F574" s="6"/>
      <c r="H574" s="6"/>
      <c r="I574" s="6"/>
      <c r="J574" s="6"/>
      <c r="K574" s="6"/>
    </row>
    <row r="575" spans="4:11" x14ac:dyDescent="0.25">
      <c r="D575">
        <f>solve_for_d('True_Odds_Calculator_2-way'!A576,'True_Odds_Calculator_2-way'!#REF!,'True_Odds_Calculator_2-way'!B576,'Log_working_2-way'!B$1,'Log_working_2-way'!B$2)</f>
        <v>1.0730165337508553</v>
      </c>
      <c r="F575" s="6"/>
      <c r="H575" s="6"/>
      <c r="I575" s="6"/>
      <c r="J575" s="6"/>
      <c r="K575" s="6"/>
    </row>
    <row r="576" spans="4:11" x14ac:dyDescent="0.25">
      <c r="D576">
        <f>solve_for_d('True_Odds_Calculator_2-way'!A577,'True_Odds_Calculator_2-way'!#REF!,'True_Odds_Calculator_2-way'!B577,'Log_working_2-way'!B$1,'Log_working_2-way'!B$2)</f>
        <v>1.0732443093298558</v>
      </c>
      <c r="F576" s="6"/>
      <c r="H576" s="6"/>
      <c r="I576" s="6"/>
      <c r="J576" s="6"/>
      <c r="K576" s="6"/>
    </row>
    <row r="577" spans="4:11" x14ac:dyDescent="0.25">
      <c r="D577">
        <f>solve_for_d('True_Odds_Calculator_2-way'!A578,'True_Odds_Calculator_2-way'!#REF!,'True_Odds_Calculator_2-way'!B578,'Log_working_2-way'!B$1,'Log_working_2-way'!B$2)</f>
        <v>1.081910060313134</v>
      </c>
      <c r="F577" s="6"/>
      <c r="H577" s="6"/>
      <c r="I577" s="6"/>
      <c r="J577" s="6"/>
      <c r="K577" s="6"/>
    </row>
    <row r="578" spans="4:11" x14ac:dyDescent="0.25">
      <c r="D578">
        <f>solve_for_d('True_Odds_Calculator_2-way'!A579,'True_Odds_Calculator_2-way'!#REF!,'True_Odds_Calculator_2-way'!B579,'Log_working_2-way'!B$1,'Log_working_2-way'!B$2)</f>
        <v>1.0846256194928083</v>
      </c>
      <c r="F578" s="6"/>
      <c r="H578" s="6"/>
      <c r="I578" s="6"/>
      <c r="J578" s="6"/>
      <c r="K578" s="6"/>
    </row>
    <row r="579" spans="4:11" x14ac:dyDescent="0.25">
      <c r="D579">
        <f>solve_for_d('True_Odds_Calculator_2-way'!A580,'True_Odds_Calculator_2-way'!#REF!,'True_Odds_Calculator_2-way'!B580,'Log_working_2-way'!B$1,'Log_working_2-way'!B$2)</f>
        <v>1.075028798160458</v>
      </c>
      <c r="F579" s="6"/>
      <c r="H579" s="6"/>
      <c r="I579" s="6"/>
      <c r="J579" s="6"/>
      <c r="K579" s="6"/>
    </row>
    <row r="580" spans="4:11" x14ac:dyDescent="0.25">
      <c r="D580">
        <f>solve_for_d('True_Odds_Calculator_2-way'!A581,'True_Odds_Calculator_2-way'!#REF!,'True_Odds_Calculator_2-way'!B581,'Log_working_2-way'!B$1,'Log_working_2-way'!B$2)</f>
        <v>1.0587691192107669</v>
      </c>
      <c r="F580" s="6"/>
      <c r="H580" s="6"/>
      <c r="I580" s="6"/>
      <c r="J580" s="6"/>
      <c r="K580" s="6"/>
    </row>
    <row r="581" spans="4:11" x14ac:dyDescent="0.25">
      <c r="D581">
        <f>solve_for_d('True_Odds_Calculator_2-way'!A582,'True_Odds_Calculator_2-way'!#REF!,'True_Odds_Calculator_2-way'!B582,'Log_working_2-way'!B$1,'Log_working_2-way'!B$2)</f>
        <v>1.0677322036764643</v>
      </c>
      <c r="F581" s="6"/>
      <c r="H581" s="6"/>
      <c r="I581" s="6"/>
      <c r="J581" s="6"/>
      <c r="K581" s="6"/>
    </row>
    <row r="582" spans="4:11" x14ac:dyDescent="0.25">
      <c r="D582">
        <f>solve_for_d('True_Odds_Calculator_2-way'!A583,'True_Odds_Calculator_2-way'!#REF!,'True_Odds_Calculator_2-way'!B583,'Log_working_2-way'!B$1,'Log_working_2-way'!B$2)</f>
        <v>1.0516104099147749</v>
      </c>
      <c r="F582" s="6"/>
      <c r="H582" s="6"/>
      <c r="I582" s="6"/>
      <c r="J582" s="6"/>
      <c r="K582" s="6"/>
    </row>
    <row r="583" spans="4:11" x14ac:dyDescent="0.25">
      <c r="D583">
        <f>solve_for_d('True_Odds_Calculator_2-way'!A584,'True_Odds_Calculator_2-way'!#REF!,'True_Odds_Calculator_2-way'!B584,'Log_working_2-way'!B$1,'Log_working_2-way'!B$2)</f>
        <v>1.0656804364016281</v>
      </c>
      <c r="F583" s="6"/>
      <c r="H583" s="6"/>
      <c r="I583" s="6"/>
      <c r="J583" s="6"/>
      <c r="K583" s="6"/>
    </row>
    <row r="584" spans="4:11" x14ac:dyDescent="0.25">
      <c r="D584">
        <f>solve_for_d('True_Odds_Calculator_2-way'!A585,'True_Odds_Calculator_2-way'!#REF!,'True_Odds_Calculator_2-way'!B585,'Log_working_2-way'!B$1,'Log_working_2-way'!B$2)</f>
        <v>1.0569383568656741</v>
      </c>
      <c r="F584" s="6"/>
      <c r="H584" s="6"/>
      <c r="I584" s="6"/>
      <c r="J584" s="6"/>
      <c r="K584" s="6"/>
    </row>
    <row r="585" spans="4:11" x14ac:dyDescent="0.25">
      <c r="D585">
        <f>solve_for_d('True_Odds_Calculator_2-way'!A586,'True_Odds_Calculator_2-way'!#REF!,'True_Odds_Calculator_2-way'!B586,'Log_working_2-way'!B$1,'Log_working_2-way'!B$2)</f>
        <v>1.0606212727063642</v>
      </c>
      <c r="F585" s="6"/>
      <c r="H585" s="6"/>
      <c r="I585" s="6"/>
      <c r="J585" s="6"/>
      <c r="K585" s="6"/>
    </row>
    <row r="586" spans="4:11" x14ac:dyDescent="0.25">
      <c r="D586">
        <f>solve_for_d('True_Odds_Calculator_2-way'!A587,'True_Odds_Calculator_2-way'!#REF!,'True_Odds_Calculator_2-way'!B587,'Log_working_2-way'!B$1,'Log_working_2-way'!B$2)</f>
        <v>1.0666566032202576</v>
      </c>
      <c r="F586" s="6"/>
      <c r="H586" s="6"/>
      <c r="I586" s="6"/>
      <c r="J586" s="6"/>
      <c r="K586" s="6"/>
    </row>
    <row r="587" spans="4:11" x14ac:dyDescent="0.25">
      <c r="D587">
        <f>solve_for_d('True_Odds_Calculator_2-way'!A588,'True_Odds_Calculator_2-way'!#REF!,'True_Odds_Calculator_2-way'!B588,'Log_working_2-way'!B$1,'Log_working_2-way'!B$2)</f>
        <v>1.0595834779007536</v>
      </c>
      <c r="F587" s="6"/>
      <c r="H587" s="6"/>
      <c r="I587" s="6"/>
      <c r="J587" s="6"/>
      <c r="K587" s="6"/>
    </row>
    <row r="588" spans="4:11" x14ac:dyDescent="0.25">
      <c r="D588">
        <f>solve_for_d('True_Odds_Calculator_2-way'!A589,'True_Odds_Calculator_2-way'!#REF!,'True_Odds_Calculator_2-way'!B589,'Log_working_2-way'!B$1,'Log_working_2-way'!B$2)</f>
        <v>1.0666566032202576</v>
      </c>
      <c r="F588" s="6"/>
      <c r="H588" s="6"/>
      <c r="I588" s="6"/>
      <c r="J588" s="6"/>
      <c r="K588" s="6"/>
    </row>
    <row r="589" spans="4:11" x14ac:dyDescent="0.25">
      <c r="D589">
        <f>solve_for_d('True_Odds_Calculator_2-way'!A590,'True_Odds_Calculator_2-way'!#REF!,'True_Odds_Calculator_2-way'!B590,'Log_working_2-way'!B$1,'Log_working_2-way'!B$2)</f>
        <v>1.0695045288795901</v>
      </c>
      <c r="F589" s="6"/>
      <c r="H589" s="6"/>
      <c r="I589" s="6"/>
      <c r="J589" s="6"/>
      <c r="K589" s="6"/>
    </row>
    <row r="590" spans="4:11" x14ac:dyDescent="0.25">
      <c r="D590">
        <f>solve_for_d('True_Odds_Calculator_2-way'!A591,'True_Odds_Calculator_2-way'!#REF!,'True_Odds_Calculator_2-way'!B591,'Log_working_2-way'!B$1,'Log_working_2-way'!B$2)</f>
        <v>1.0636569760020114</v>
      </c>
      <c r="F590" s="6"/>
      <c r="H590" s="6"/>
      <c r="I590" s="6"/>
      <c r="J590" s="6"/>
      <c r="K590" s="6"/>
    </row>
    <row r="591" spans="4:11" x14ac:dyDescent="0.25">
      <c r="D591">
        <f>solve_for_d('True_Odds_Calculator_2-way'!A592,'True_Odds_Calculator_2-way'!#REF!,'True_Odds_Calculator_2-way'!B592,'Log_working_2-way'!B$1,'Log_working_2-way'!B$2)</f>
        <v>1.0675466351235279</v>
      </c>
      <c r="F591" s="6"/>
      <c r="H591" s="6"/>
      <c r="I591" s="6"/>
      <c r="J591" s="6"/>
      <c r="K591" s="6"/>
    </row>
    <row r="592" spans="4:11" x14ac:dyDescent="0.25">
      <c r="D592">
        <f>solve_for_d('True_Odds_Calculator_2-way'!A593,'True_Odds_Calculator_2-way'!#REF!,'True_Odds_Calculator_2-way'!B593,'Log_working_2-way'!B$1,'Log_working_2-way'!B$2)</f>
        <v>1.0652016546735219</v>
      </c>
      <c r="F592" s="6"/>
      <c r="H592" s="6"/>
      <c r="I592" s="6"/>
      <c r="J592" s="6"/>
      <c r="K592" s="6"/>
    </row>
    <row r="593" spans="4:11" x14ac:dyDescent="0.25">
      <c r="D593">
        <f>solve_for_d('True_Odds_Calculator_2-way'!A594,'True_Odds_Calculator_2-way'!#REF!,'True_Odds_Calculator_2-way'!B594,'Log_working_2-way'!B$1,'Log_working_2-way'!B$2)</f>
        <v>1.0636569760020114</v>
      </c>
      <c r="F593" s="6"/>
      <c r="H593" s="6"/>
      <c r="I593" s="6"/>
      <c r="J593" s="6"/>
      <c r="K593" s="6"/>
    </row>
    <row r="594" spans="4:11" x14ac:dyDescent="0.25">
      <c r="D594">
        <f>solve_for_d('True_Odds_Calculator_2-way'!A595,'True_Odds_Calculator_2-way'!#REF!,'True_Odds_Calculator_2-way'!B595,'Log_working_2-way'!B$1,'Log_working_2-way'!B$2)</f>
        <v>1.0670046225137999</v>
      </c>
      <c r="F594" s="6"/>
      <c r="H594" s="6"/>
      <c r="I594" s="6"/>
      <c r="J594" s="6"/>
      <c r="K594" s="6"/>
    </row>
    <row r="595" spans="4:11" x14ac:dyDescent="0.25">
      <c r="D595">
        <f>solve_for_d('True_Odds_Calculator_2-way'!A596,'True_Odds_Calculator_2-way'!#REF!,'True_Odds_Calculator_2-way'!B596,'Log_working_2-way'!B$1,'Log_working_2-way'!B$2)</f>
        <v>1.0637069279289246</v>
      </c>
      <c r="F595" s="6"/>
      <c r="H595" s="6"/>
      <c r="I595" s="6"/>
      <c r="J595" s="6"/>
      <c r="K595" s="6"/>
    </row>
    <row r="596" spans="4:11" x14ac:dyDescent="0.25">
      <c r="D596">
        <f>solve_for_d('True_Odds_Calculator_2-way'!A597,'True_Odds_Calculator_2-way'!#REF!,'True_Odds_Calculator_2-way'!B597,'Log_working_2-way'!B$1,'Log_working_2-way'!B$2)</f>
        <v>1.0647027958175614</v>
      </c>
      <c r="F596" s="6"/>
      <c r="H596" s="6"/>
      <c r="I596" s="6"/>
      <c r="J596" s="6"/>
      <c r="K596" s="6"/>
    </row>
    <row r="597" spans="4:11" x14ac:dyDescent="0.25">
      <c r="D597">
        <f>solve_for_d('True_Odds_Calculator_2-way'!A598,'True_Odds_Calculator_2-way'!#REF!,'True_Odds_Calculator_2-way'!B598,'Log_working_2-way'!B$1,'Log_working_2-way'!B$2)</f>
        <v>1.0674919964665432</v>
      </c>
      <c r="F597" s="6"/>
      <c r="H597" s="6"/>
      <c r="I597" s="6"/>
      <c r="J597" s="6"/>
      <c r="K597" s="6"/>
    </row>
    <row r="598" spans="4:11" x14ac:dyDescent="0.25">
      <c r="D598">
        <f>solve_for_d('True_Odds_Calculator_2-way'!A599,'True_Odds_Calculator_2-way'!#REF!,'True_Odds_Calculator_2-way'!B599,'Log_working_2-way'!B$1,'Log_working_2-way'!B$2)</f>
        <v>1.0662627066031662</v>
      </c>
      <c r="F598" s="6"/>
      <c r="H598" s="6"/>
      <c r="I598" s="6"/>
      <c r="J598" s="6"/>
      <c r="K598" s="6"/>
    </row>
    <row r="599" spans="4:11" x14ac:dyDescent="0.25">
      <c r="D599">
        <f>solve_for_d('True_Odds_Calculator_2-way'!A600,'True_Odds_Calculator_2-way'!#REF!,'True_Odds_Calculator_2-way'!B600,'Log_working_2-way'!B$1,'Log_working_2-way'!B$2)</f>
        <v>1.066245568108602</v>
      </c>
      <c r="F599" s="6"/>
      <c r="H599" s="6"/>
      <c r="I599" s="6"/>
      <c r="J599" s="6"/>
      <c r="K599" s="6"/>
    </row>
    <row r="600" spans="4:11" x14ac:dyDescent="0.25">
      <c r="D600">
        <f>solve_for_d('True_Odds_Calculator_2-way'!A601,'True_Odds_Calculator_2-way'!#REF!,'True_Odds_Calculator_2-way'!B601,'Log_working_2-way'!B$1,'Log_working_2-way'!B$2)</f>
        <v>1.0661767993513469</v>
      </c>
      <c r="F600" s="6"/>
      <c r="H600" s="6"/>
      <c r="I600" s="6"/>
      <c r="J600" s="6"/>
      <c r="K600" s="6"/>
    </row>
    <row r="601" spans="4:11" x14ac:dyDescent="0.25">
      <c r="D601">
        <f>solve_for_d('True_Odds_Calculator_2-way'!A602,'True_Odds_Calculator_2-way'!#REF!,'True_Odds_Calculator_2-way'!B602,'Log_working_2-way'!B$1,'Log_working_2-way'!B$2)</f>
        <v>1.0652016546735219</v>
      </c>
      <c r="F601" s="6"/>
      <c r="H601" s="6"/>
      <c r="I601" s="6"/>
      <c r="J601" s="6"/>
      <c r="K601" s="6"/>
    </row>
    <row r="602" spans="4:11" x14ac:dyDescent="0.25">
      <c r="D602">
        <f>solve_for_d('True_Odds_Calculator_2-way'!A603,'True_Odds_Calculator_2-way'!#REF!,'True_Odds_Calculator_2-way'!B603,'Log_working_2-way'!B$1,'Log_working_2-way'!B$2)</f>
        <v>1.0728504070978289</v>
      </c>
      <c r="F602" s="6"/>
      <c r="H602" s="6"/>
      <c r="I602" s="6"/>
      <c r="J602" s="6"/>
      <c r="K602" s="6"/>
    </row>
    <row r="603" spans="4:11" x14ac:dyDescent="0.25">
      <c r="D603">
        <f>solve_for_d('True_Odds_Calculator_2-way'!A604,'True_Odds_Calculator_2-way'!#REF!,'True_Odds_Calculator_2-way'!B604,'Log_working_2-way'!B$1,'Log_working_2-way'!B$2)</f>
        <v>1.0719067123302282</v>
      </c>
      <c r="F603" s="6"/>
      <c r="H603" s="6"/>
      <c r="I603" s="6"/>
      <c r="J603" s="6"/>
      <c r="K603" s="6"/>
    </row>
    <row r="604" spans="4:11" x14ac:dyDescent="0.25">
      <c r="D604">
        <f>solve_for_d('True_Odds_Calculator_2-way'!A605,'True_Odds_Calculator_2-way'!#REF!,'True_Odds_Calculator_2-way'!B605,'Log_working_2-way'!B$1,'Log_working_2-way'!B$2)</f>
        <v>1.0797191791004319</v>
      </c>
      <c r="F604" s="6"/>
      <c r="H604" s="6"/>
      <c r="I604" s="6"/>
      <c r="J604" s="6"/>
      <c r="K604" s="6"/>
    </row>
    <row r="605" spans="4:11" x14ac:dyDescent="0.25">
      <c r="D605">
        <f>solve_for_d('True_Odds_Calculator_2-way'!A606,'True_Odds_Calculator_2-way'!#REF!,'True_Odds_Calculator_2-way'!B606,'Log_working_2-way'!B$1,'Log_working_2-way'!B$2)</f>
        <v>1.0715771327693893</v>
      </c>
      <c r="F605" s="6"/>
      <c r="H605" s="6"/>
      <c r="I605" s="6"/>
      <c r="J605" s="6"/>
      <c r="K605" s="6"/>
    </row>
    <row r="606" spans="4:11" x14ac:dyDescent="0.25">
      <c r="D606">
        <f>solve_for_d('True_Odds_Calculator_2-way'!A607,'True_Odds_Calculator_2-way'!#REF!,'True_Odds_Calculator_2-way'!B607,'Log_working_2-way'!B$1,'Log_working_2-way'!B$2)</f>
        <v>1.0792039355386174</v>
      </c>
      <c r="F606" s="6"/>
      <c r="H606" s="6"/>
      <c r="I606" s="6"/>
      <c r="J606" s="6"/>
      <c r="K606" s="6"/>
    </row>
    <row r="607" spans="4:11" x14ac:dyDescent="0.25">
      <c r="D607">
        <f>solve_for_d('True_Odds_Calculator_2-way'!A608,'True_Odds_Calculator_2-way'!#REF!,'True_Odds_Calculator_2-way'!B608,'Log_working_2-way'!B$1,'Log_working_2-way'!B$2)</f>
        <v>1.0719901214070431</v>
      </c>
      <c r="F607" s="6"/>
      <c r="H607" s="6"/>
      <c r="I607" s="6"/>
      <c r="J607" s="6"/>
      <c r="K607" s="6"/>
    </row>
    <row r="608" spans="4:11" x14ac:dyDescent="0.25">
      <c r="D608">
        <f>solve_for_d('True_Odds_Calculator_2-way'!A609,'True_Odds_Calculator_2-way'!#REF!,'True_Odds_Calculator_2-way'!B609,'Log_working_2-way'!B$1,'Log_working_2-way'!B$2)</f>
        <v>1.0758089270163143</v>
      </c>
      <c r="F608" s="6"/>
      <c r="H608" s="6"/>
      <c r="I608" s="6"/>
      <c r="J608" s="6"/>
      <c r="K608" s="6"/>
    </row>
    <row r="609" spans="4:11" x14ac:dyDescent="0.25">
      <c r="D609">
        <f>solve_for_d('True_Odds_Calculator_2-way'!A610,'True_Odds_Calculator_2-way'!#REF!,'True_Odds_Calculator_2-way'!B610,'Log_working_2-way'!B$1,'Log_working_2-way'!B$2)</f>
        <v>1.0784716446559104</v>
      </c>
      <c r="F609" s="6"/>
      <c r="H609" s="6"/>
      <c r="I609" s="6"/>
      <c r="J609" s="6"/>
      <c r="K609" s="6"/>
    </row>
    <row r="610" spans="4:11" x14ac:dyDescent="0.25">
      <c r="D610">
        <f>solve_for_d('True_Odds_Calculator_2-way'!A611,'True_Odds_Calculator_2-way'!#REF!,'True_Odds_Calculator_2-way'!B611,'Log_working_2-way'!B$1,'Log_working_2-way'!B$2)</f>
        <v>1.0734654343413303</v>
      </c>
      <c r="F610" s="6"/>
      <c r="H610" s="6"/>
      <c r="I610" s="6"/>
      <c r="J610" s="6"/>
      <c r="K610" s="6"/>
    </row>
    <row r="611" spans="4:11" x14ac:dyDescent="0.25">
      <c r="D611">
        <f>solve_for_d('True_Odds_Calculator_2-way'!A612,'True_Odds_Calculator_2-way'!#REF!,'True_Odds_Calculator_2-way'!B612,'Log_working_2-way'!B$1,'Log_working_2-way'!B$2)</f>
        <v>1.0584605946196426</v>
      </c>
      <c r="F611" s="6"/>
      <c r="H611" s="6"/>
      <c r="I611" s="6"/>
      <c r="J611" s="6"/>
      <c r="K611" s="6"/>
    </row>
    <row r="612" spans="4:11" x14ac:dyDescent="0.25">
      <c r="D612">
        <f>solve_for_d('True_Odds_Calculator_2-way'!A613,'True_Odds_Calculator_2-way'!#REF!,'True_Odds_Calculator_2-way'!B613,'Log_working_2-way'!B$1,'Log_working_2-way'!B$2)</f>
        <v>1.0639347872686713</v>
      </c>
      <c r="F612" s="6"/>
      <c r="H612" s="6"/>
      <c r="I612" s="6"/>
      <c r="J612" s="6"/>
      <c r="K612" s="6"/>
    </row>
    <row r="613" spans="4:11" x14ac:dyDescent="0.25">
      <c r="D613">
        <f>solve_for_d('True_Odds_Calculator_2-way'!A614,'True_Odds_Calculator_2-way'!#REF!,'True_Odds_Calculator_2-way'!B614,'Log_working_2-way'!B$1,'Log_working_2-way'!B$2)</f>
        <v>1.0658734026705068</v>
      </c>
      <c r="F613" s="6"/>
      <c r="H613" s="6"/>
      <c r="I613" s="6"/>
      <c r="J613" s="6"/>
      <c r="K613" s="6"/>
    </row>
    <row r="614" spans="4:11" x14ac:dyDescent="0.25">
      <c r="D614">
        <f>solve_for_d('True_Odds_Calculator_2-way'!A615,'True_Odds_Calculator_2-way'!#REF!,'True_Odds_Calculator_2-way'!B615,'Log_working_2-way'!B$1,'Log_working_2-way'!B$2)</f>
        <v>1.0584605946196426</v>
      </c>
      <c r="F614" s="6"/>
      <c r="H614" s="6"/>
      <c r="I614" s="6"/>
      <c r="J614" s="6"/>
      <c r="K614" s="6"/>
    </row>
    <row r="615" spans="4:11" x14ac:dyDescent="0.25">
      <c r="D615">
        <f>solve_for_d('True_Odds_Calculator_2-way'!A616,'True_Odds_Calculator_2-way'!#REF!,'True_Odds_Calculator_2-way'!B616,'Log_working_2-way'!B$1,'Log_working_2-way'!B$2)</f>
        <v>1.0583708135254832</v>
      </c>
      <c r="F615" s="6"/>
      <c r="H615" s="6"/>
      <c r="I615" s="6"/>
      <c r="J615" s="6"/>
      <c r="K615" s="6"/>
    </row>
    <row r="616" spans="4:11" x14ac:dyDescent="0.25">
      <c r="D616">
        <f>solve_for_d('True_Odds_Calculator_2-way'!A617,'True_Odds_Calculator_2-way'!#REF!,'True_Odds_Calculator_2-way'!B617,'Log_working_2-way'!B$1,'Log_working_2-way'!B$2)</f>
        <v>1.0784716446559104</v>
      </c>
      <c r="F616" s="6"/>
      <c r="H616" s="6"/>
      <c r="I616" s="6"/>
      <c r="J616" s="6"/>
      <c r="K616" s="6"/>
    </row>
    <row r="617" spans="4:11" x14ac:dyDescent="0.25">
      <c r="D617">
        <f>solve_for_d('True_Odds_Calculator_2-way'!A618,'True_Odds_Calculator_2-way'!#REF!,'True_Odds_Calculator_2-way'!B618,'Log_working_2-way'!B$1,'Log_working_2-way'!B$2)</f>
        <v>1.0810722923917078</v>
      </c>
      <c r="F617" s="6"/>
      <c r="H617" s="6"/>
      <c r="I617" s="6"/>
      <c r="J617" s="6"/>
      <c r="K617" s="6"/>
    </row>
    <row r="618" spans="4:11" x14ac:dyDescent="0.25">
      <c r="D618">
        <f>solve_for_d('True_Odds_Calculator_2-way'!A619,'True_Odds_Calculator_2-way'!#REF!,'True_Odds_Calculator_2-way'!B619,'Log_working_2-way'!B$1,'Log_working_2-way'!B$2)</f>
        <v>1.0764784527427438</v>
      </c>
      <c r="F618" s="6"/>
      <c r="H618" s="6"/>
      <c r="I618" s="6"/>
      <c r="J618" s="6"/>
      <c r="K618" s="6"/>
    </row>
    <row r="619" spans="4:11" x14ac:dyDescent="0.25">
      <c r="D619">
        <f>solve_for_d('True_Odds_Calculator_2-way'!A620,'True_Odds_Calculator_2-way'!#REF!,'True_Odds_Calculator_2-way'!B620,'Log_working_2-way'!B$1,'Log_working_2-way'!B$2)</f>
        <v>1.0715771327693893</v>
      </c>
      <c r="F619" s="6"/>
      <c r="H619" s="6"/>
      <c r="I619" s="6"/>
      <c r="J619" s="6"/>
      <c r="K619" s="6"/>
    </row>
    <row r="620" spans="4:11" x14ac:dyDescent="0.25">
      <c r="D620">
        <f>solve_for_d('True_Odds_Calculator_2-way'!A621,'True_Odds_Calculator_2-way'!#REF!,'True_Odds_Calculator_2-way'!B621,'Log_working_2-way'!B$1,'Log_working_2-way'!B$2)</f>
        <v>1.0785637459527866</v>
      </c>
      <c r="F620" s="6"/>
      <c r="H620" s="6"/>
      <c r="I620" s="6"/>
      <c r="J620" s="6"/>
      <c r="K620" s="6"/>
    </row>
    <row r="621" spans="4:11" x14ac:dyDescent="0.25">
      <c r="D621">
        <f>solve_for_d('True_Odds_Calculator_2-way'!A622,'True_Odds_Calculator_2-way'!#REF!,'True_Odds_Calculator_2-way'!B622,'Log_working_2-way'!B$1,'Log_working_2-way'!B$2)</f>
        <v>1.0820129505595262</v>
      </c>
      <c r="F621" s="6"/>
      <c r="H621" s="6"/>
      <c r="I621" s="6"/>
      <c r="J621" s="6"/>
      <c r="K621" s="6"/>
    </row>
    <row r="622" spans="4:11" x14ac:dyDescent="0.25">
      <c r="D622">
        <f>solve_for_d('True_Odds_Calculator_2-way'!A623,'True_Odds_Calculator_2-way'!#REF!,'True_Odds_Calculator_2-way'!B623,'Log_working_2-way'!B$1,'Log_working_2-way'!B$2)</f>
        <v>1.0765255566793932</v>
      </c>
      <c r="F622" s="6"/>
      <c r="H622" s="6"/>
      <c r="I622" s="6"/>
      <c r="J622" s="6"/>
      <c r="K622" s="6"/>
    </row>
    <row r="623" spans="4:11" x14ac:dyDescent="0.25">
      <c r="D623">
        <f>solve_for_d('True_Odds_Calculator_2-way'!A624,'True_Odds_Calculator_2-way'!#REF!,'True_Odds_Calculator_2-way'!B624,'Log_working_2-way'!B$1,'Log_working_2-way'!B$2)</f>
        <v>1.0792039355386174</v>
      </c>
      <c r="F623" s="6"/>
      <c r="H623" s="6"/>
      <c r="I623" s="6"/>
      <c r="J623" s="6"/>
      <c r="K623" s="6"/>
    </row>
    <row r="624" spans="4:11" x14ac:dyDescent="0.25">
      <c r="D624">
        <f>solve_for_d('True_Odds_Calculator_2-way'!A625,'True_Odds_Calculator_2-way'!#REF!,'True_Odds_Calculator_2-way'!B625,'Log_working_2-way'!B$1,'Log_working_2-way'!B$2)</f>
        <v>1.0785637459527866</v>
      </c>
      <c r="F624" s="6"/>
      <c r="H624" s="6"/>
      <c r="I624" s="6"/>
      <c r="J624" s="6"/>
      <c r="K624" s="6"/>
    </row>
    <row r="625" spans="4:11" x14ac:dyDescent="0.25">
      <c r="D625">
        <f>solve_for_d('True_Odds_Calculator_2-way'!A626,'True_Odds_Calculator_2-way'!#REF!,'True_Odds_Calculator_2-way'!B626,'Log_working_2-way'!B$1,'Log_working_2-way'!B$2)</f>
        <v>1.0798482537794909</v>
      </c>
      <c r="F625" s="6"/>
      <c r="H625" s="6"/>
      <c r="I625" s="6"/>
      <c r="J625" s="6"/>
      <c r="K625" s="6"/>
    </row>
    <row r="626" spans="4:11" x14ac:dyDescent="0.25">
      <c r="D626">
        <f>solve_for_d('True_Odds_Calculator_2-way'!A627,'True_Odds_Calculator_2-way'!#REF!,'True_Odds_Calculator_2-way'!B627,'Log_working_2-way'!B$1,'Log_working_2-way'!B$2)</f>
        <v>1.0593065045417684</v>
      </c>
      <c r="F626" s="6"/>
      <c r="H626" s="6"/>
      <c r="I626" s="6"/>
      <c r="J626" s="6"/>
      <c r="K626" s="6"/>
    </row>
    <row r="627" spans="4:11" x14ac:dyDescent="0.25">
      <c r="D627">
        <f>solve_for_d('True_Odds_Calculator_2-way'!A628,'True_Odds_Calculator_2-way'!#REF!,'True_Odds_Calculator_2-way'!B628,'Log_working_2-way'!B$1,'Log_working_2-way'!B$2)</f>
        <v>1.0672116470367523</v>
      </c>
      <c r="F627" s="6"/>
      <c r="H627" s="6"/>
      <c r="I627" s="6"/>
      <c r="J627" s="6"/>
      <c r="K627" s="6"/>
    </row>
    <row r="628" spans="4:11" x14ac:dyDescent="0.25">
      <c r="D628">
        <f>solve_for_d('True_Odds_Calculator_2-way'!A629,'True_Odds_Calculator_2-way'!#REF!,'True_Odds_Calculator_2-way'!B629,'Log_working_2-way'!B$1,'Log_working_2-way'!B$2)</f>
        <v>1.0606849534786786</v>
      </c>
      <c r="F628" s="6"/>
      <c r="H628" s="6"/>
      <c r="I628" s="6"/>
      <c r="J628" s="6"/>
      <c r="K628" s="6"/>
    </row>
    <row r="629" spans="4:11" x14ac:dyDescent="0.25">
      <c r="D629">
        <f>solve_for_d('True_Odds_Calculator_2-way'!A630,'True_Odds_Calculator_2-way'!#REF!,'True_Odds_Calculator_2-way'!B630,'Log_working_2-way'!B$1,'Log_working_2-way'!B$2)</f>
        <v>1.0753310592178862</v>
      </c>
      <c r="F629" s="6"/>
      <c r="H629" s="6"/>
      <c r="I629" s="6"/>
      <c r="J629" s="6"/>
      <c r="K629" s="6"/>
    </row>
    <row r="630" spans="4:11" x14ac:dyDescent="0.25">
      <c r="D630">
        <f>solve_for_d('True_Odds_Calculator_2-way'!A631,'True_Odds_Calculator_2-way'!#REF!,'True_Odds_Calculator_2-way'!B631,'Log_working_2-way'!B$1,'Log_working_2-way'!B$2)</f>
        <v>1.0775768469230818</v>
      </c>
      <c r="F630" s="6"/>
      <c r="H630" s="6"/>
      <c r="I630" s="6"/>
      <c r="J630" s="6"/>
      <c r="K630" s="6"/>
    </row>
    <row r="631" spans="4:11" x14ac:dyDescent="0.25">
      <c r="D631">
        <f>solve_for_d('True_Odds_Calculator_2-way'!A632,'True_Odds_Calculator_2-way'!#REF!,'True_Odds_Calculator_2-way'!B632,'Log_working_2-way'!B$1,'Log_working_2-way'!B$2)</f>
        <v>1.0629114617744848</v>
      </c>
      <c r="F631" s="6"/>
      <c r="H631" s="6"/>
      <c r="I631" s="6"/>
      <c r="J631" s="6"/>
      <c r="K631" s="6"/>
    </row>
    <row r="632" spans="4:11" x14ac:dyDescent="0.25">
      <c r="D632">
        <f>solve_for_d('True_Odds_Calculator_2-way'!A633,'True_Odds_Calculator_2-way'!#REF!,'True_Odds_Calculator_2-way'!B633,'Log_working_2-way'!B$1,'Log_working_2-way'!B$2)</f>
        <v>1.0629164179711093</v>
      </c>
      <c r="F632" s="6"/>
      <c r="H632" s="6"/>
      <c r="I632" s="6"/>
      <c r="J632" s="6"/>
      <c r="K632" s="6"/>
    </row>
    <row r="633" spans="4:11" x14ac:dyDescent="0.25">
      <c r="D633">
        <f>solve_for_d('True_Odds_Calculator_2-way'!A634,'True_Odds_Calculator_2-way'!#REF!,'True_Odds_Calculator_2-way'!B634,'Log_working_2-way'!B$1,'Log_working_2-way'!B$2)</f>
        <v>1.0709971483146155</v>
      </c>
      <c r="F633" s="6"/>
      <c r="H633" s="6"/>
      <c r="I633" s="6"/>
      <c r="J633" s="6"/>
      <c r="K633" s="6"/>
    </row>
    <row r="634" spans="4:11" x14ac:dyDescent="0.25">
      <c r="D634">
        <f>solve_for_d('True_Odds_Calculator_2-way'!A635,'True_Odds_Calculator_2-way'!#REF!,'True_Odds_Calculator_2-way'!B635,'Log_working_2-way'!B$1,'Log_working_2-way'!B$2)</f>
        <v>1.064647591214239</v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1.0320190952293042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20.124904283859141</v>
      </c>
      <c r="I369" s="6">
        <f>IF('Log_working_3-way'!$D369="","",'True_Odds_Calculator_3-way'!O370/'True_Odds_Calculator_3-way'!B370-1)</f>
        <v>6.2616709820500169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3.3659983184607611E-2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1.0320560415965006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7.9028553309545613E-2</v>
      </c>
      <c r="I370" s="6">
        <f>IF('Log_working_3-way'!$D370="","",'True_Odds_Calculator_3-way'!O371/'True_Odds_Calculator_3-way'!B371-1)</f>
        <v>2.7081666254068915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2.4721926121633153E-2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1.0259798156481428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18.222191672012951</v>
      </c>
      <c r="I371" s="6">
        <f>IF('Log_working_3-way'!$D371="","",'True_Odds_Calculator_3-way'!O372/'True_Odds_Calculator_3-way'!B372-1)</f>
        <v>6.3850712488950796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2.7618845800664094E-2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1.0197833540289354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14.919130320659322</v>
      </c>
      <c r="I372" s="6">
        <f>IF('Log_working_3-way'!$D372="","",'True_Odds_Calculator_3-way'!O373/'True_Odds_Calculator_3-way'!B373-1)</f>
        <v>7.3708678844929292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2.135636629312776E-2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1.0226696192554681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3.2621121106363145</v>
      </c>
      <c r="I373" s="6">
        <f>IF('Log_working_3-way'!$D373="","",'True_Odds_Calculator_3-way'!O374/'True_Odds_Calculator_3-way'!B374-1)</f>
        <v>5.9912155393098656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2.2596033799461068E-2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1.0355861090068201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3.4250426447009117</v>
      </c>
      <c r="I374" s="6">
        <f>IF('Log_working_3-way'!$D374="","",'True_Odds_Calculator_3-way'!O375/'True_Odds_Calculator_3-way'!B375-1)</f>
        <v>8.5432649553041511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3.6212384315634782E-2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1.0194500578926009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12.840651833402427</v>
      </c>
      <c r="I375" s="6">
        <f>IF('Log_working_3-way'!$D375="","",'True_Odds_Calculator_3-way'!O376/'True_Odds_Calculator_3-way'!B376-1)</f>
        <v>9.0602929931400222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2.1127994812205397E-2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1.0261967410584365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7.6146873005633271</v>
      </c>
      <c r="I376" s="6">
        <f>IF('Log_working_3-way'!$D376="","",'True_Odds_Calculator_3-way'!O377/'True_Odds_Calculator_3-way'!B377-1)</f>
        <v>9.3190881333955513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2.8210246236990644E-2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1.0258934971814524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9.9559097300115234</v>
      </c>
      <c r="I377" s="6">
        <f>IF('Log_working_3-way'!$D377="","",'True_Odds_Calculator_3-way'!O378/'True_Odds_Calculator_3-way'!B378-1)</f>
        <v>6.8522776315852871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2.7824644195689308E-2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1.026276992621042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20.653795464373434</v>
      </c>
      <c r="I378" s="6">
        <f>IF('Log_working_3-way'!$D378="","",'True_Odds_Calculator_3-way'!O379/'True_Odds_Calculator_3-way'!B379-1)</f>
        <v>8.2138052861614188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2.7529378716231845E-2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1.0396784439651729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2.2207575910941917</v>
      </c>
      <c r="I379" s="6">
        <f>IF('Log_working_3-way'!$D379="","",'True_Odds_Calculator_3-way'!O380/'True_Odds_Calculator_3-way'!B380-1)</f>
        <v>5.6736818426156646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3.7689227558148186E-2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1.0229514831850668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29.518923115961833</v>
      </c>
      <c r="I380" s="6">
        <f>IF('Log_working_3-way'!$D380="","",'True_Odds_Calculator_3-way'!O381/'True_Odds_Calculator_3-way'!B381-1)</f>
        <v>5.5629736070668541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2.2644608176933589E-2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1.0237701761515325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11.797324290143873</v>
      </c>
      <c r="I381" s="6">
        <f>IF('Log_working_3-way'!$D381="","",'True_Odds_Calculator_3-way'!O382/'True_Odds_Calculator_3-way'!B382-1)</f>
        <v>10.671902576908796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2.5799919285702355E-2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1.0318826574047253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32.575198791519526</v>
      </c>
      <c r="I382" s="6">
        <f>IF('Log_working_3-way'!$D382="","",'True_Odds_Calculator_3-way'!O383/'True_Odds_Calculator_3-way'!B383-1)</f>
        <v>4.6612945755730273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3.0584400688859592E-2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1.0436146440046532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54.649970205089431</v>
      </c>
      <c r="I383" s="6">
        <f>IF('Log_working_3-way'!$D383="","",'True_Odds_Calculator_3-way'!O384/'True_Odds_Calculator_3-way'!B384-1)</f>
        <v>2.1141849438389739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3.1305185521905976E-2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1.0625598464519912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8.1648428173497809</v>
      </c>
      <c r="I384" s="6">
        <f>IF('Log_working_3-way'!$D384="","",'True_Odds_Calculator_3-way'!O385/'True_Odds_Calculator_3-way'!B385-1)</f>
        <v>7.3624852260781228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6.5552917232021723E-2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1.0368780745996478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6.3471394433228161</v>
      </c>
      <c r="I385" s="6">
        <f>IF('Log_working_3-way'!$D385="","",'True_Odds_Calculator_3-way'!O386/'True_Odds_Calculator_3-way'!B386-1)</f>
        <v>7.1361423506861392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3.8638881548803683E-2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1.0403949973786857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23.004277162930791</v>
      </c>
      <c r="I386" s="6">
        <f>IF('Log_working_3-way'!$D386="","",'True_Odds_Calculator_3-way'!O387/'True_Odds_Calculator_3-way'!B387-1)</f>
        <v>4.4173192800606618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4.1481058992556497E-2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1.0359568415882285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13.243166873594522</v>
      </c>
      <c r="I387" s="6">
        <f>IF('Log_working_3-way'!$D387="","",'True_Odds_Calculator_3-way'!O388/'True_Odds_Calculator_3-way'!B388-1)</f>
        <v>7.0426850266880763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3.859622930548201E-2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1.0510918377942331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60.953234554901506</v>
      </c>
      <c r="I388" s="6">
        <f>IF('Log_working_3-way'!$D388="","",'True_Odds_Calculator_3-way'!O389/'True_Odds_Calculator_3-way'!B389-1)</f>
        <v>0.95316392110088466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3.3037265282488182E-2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1.0232773857720492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26.349660186580479</v>
      </c>
      <c r="I389" s="6">
        <f>IF('Log_working_3-way'!$D389="","",'True_Odds_Calculator_3-way'!O390/'True_Odds_Calculator_3-way'!B390-1)</f>
        <v>5.7301631397196298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2.3586282186497831E-2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1.0292103049121655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0.7590046885114603</v>
      </c>
      <c r="I390" s="6">
        <f>IF('Log_working_3-way'!$D390="","",'True_Odds_Calculator_3-way'!O391/'True_Odds_Calculator_3-way'!B391-1)</f>
        <v>2.9208339614743437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2.4284161936462656E-2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1.0238359058889228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3.9313728441507649</v>
      </c>
      <c r="I391" s="6">
        <f>IF('Log_working_3-way'!$D391="","",'True_Odds_Calculator_3-way'!O392/'True_Odds_Calculator_3-way'!B392-1)</f>
        <v>5.8344608735964529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2.4028723962630005E-2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1.0326397080576102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0.7031898646341479</v>
      </c>
      <c r="I392" s="6">
        <f>IF('Log_working_3-way'!$D392="","",'True_Odds_Calculator_3-way'!O393/'True_Odds_Calculator_3-way'!B393-1)</f>
        <v>3.2962817000633002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2.7290672737892763E-2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1.0252328745025021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7.6255679994594505</v>
      </c>
      <c r="I393" s="6">
        <f>IF('Log_working_3-way'!$D393="","",'True_Odds_Calculator_3-way'!O394/'True_Odds_Calculator_3-way'!B394-1)</f>
        <v>7.2290437809878156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2.691321326572238E-2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1.0270365878649346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17.697841629190251</v>
      </c>
      <c r="I394" s="6">
        <f>IF('Log_working_3-way'!$D394="","",'True_Odds_Calculator_3-way'!O395/'True_Odds_Calculator_3-way'!B395-1)</f>
        <v>7.1191202450117448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2.8818651545641005E-2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1.0293953458099059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24.529981326685991</v>
      </c>
      <c r="I395" s="6">
        <f>IF('Log_working_3-way'!$D395="","",'True_Odds_Calculator_3-way'!O396/'True_Odds_Calculator_3-way'!B396-1)</f>
        <v>6.2867520356332118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3.0102117993328958E-2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1.0262062249242778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34.002403170926449</v>
      </c>
      <c r="I396" s="6">
        <f>IF('Log_working_3-way'!$D396="","",'True_Odds_Calculator_3-way'!O397/'True_Odds_Calculator_3-way'!B397-1)</f>
        <v>6.4905964659108486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2.4399115562900198E-2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1.0317192755799021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32.193105421594154</v>
      </c>
      <c r="I397" s="6">
        <f>IF('Log_working_3-way'!$D397="","",'True_Odds_Calculator_3-way'!O398/'True_Odds_Calculator_3-way'!B398-1)</f>
        <v>6.0138137041336748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3.0290971168184022E-2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1.0330546345270106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34.198388901603593</v>
      </c>
      <c r="I398" s="6">
        <f>IF('Log_working_3-way'!$D398="","",'True_Odds_Calculator_3-way'!O399/'True_Odds_Calculator_3-way'!B399-1)</f>
        <v>5.4097303386350104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3.100563391550315E-2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1.025280785077257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14.956854632777588</v>
      </c>
      <c r="I399" s="6">
        <f>IF('Log_working_3-way'!$D399="","",'True_Odds_Calculator_3-way'!O400/'True_Odds_Calculator_3-way'!B400-1)</f>
        <v>7.1318432314070623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2.72089739689374E-2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1.0301502022340618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30.007063299797156</v>
      </c>
      <c r="I400" s="6">
        <f>IF('Log_working_3-way'!$D400="","",'True_Odds_Calculator_3-way'!O401/'True_Odds_Calculator_3-way'!B401-1)</f>
        <v>6.2915765518434634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2.9420544628345979E-2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1.0239975712960987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9.4771282130993253</v>
      </c>
      <c r="I401" s="6">
        <f>IF('Log_working_3-way'!$D401="","",'True_Odds_Calculator_3-way'!O402/'True_Odds_Calculator_3-way'!B402-1)</f>
        <v>9.2076313824066016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2.6025283134264665E-2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1.0337733295776503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37.379551368205028</v>
      </c>
      <c r="I402" s="6">
        <f>IF('Log_working_3-way'!$D402="","",'True_Odds_Calculator_3-way'!O403/'True_Odds_Calculator_3-way'!B403-1)</f>
        <v>4.857405949565595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3.0637303559918561E-2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1.0251979167660976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15.352971064175179</v>
      </c>
      <c r="I403" s="6">
        <f>IF('Log_working_3-way'!$D403="","",'True_Odds_Calculator_3-way'!O404/'True_Odds_Calculator_3-way'!B404-1)</f>
        <v>8.3319257855124977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2.7125896485892476E-2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1.0273640460694888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19.640315960166458</v>
      </c>
      <c r="I404" s="6">
        <f>IF('Log_working_3-way'!$D404="","",'True_Odds_Calculator_3-way'!O405/'True_Odds_Calculator_3-way'!B405-1)</f>
        <v>7.6605643862622248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2.887873474986602E-2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1.0261157103331497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17.231859227643202</v>
      </c>
      <c r="I405" s="6">
        <f>IF('Log_working_3-way'!$D405="","",'True_Odds_Calculator_3-way'!O406/'True_Odds_Calculator_3-way'!B406-1)</f>
        <v>8.5006859399049706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2.7886308606647647E-2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1.0357526118573339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39.878519118769859</v>
      </c>
      <c r="I406" s="6">
        <f>IF('Log_working_3-way'!$D406="","",'True_Odds_Calculator_3-way'!O407/'True_Odds_Calculator_3-way'!B407-1)</f>
        <v>4.5221544615304419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3.1486156793046449E-2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1.0256866082671257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12.545772413837947</v>
      </c>
      <c r="I407" s="6">
        <f>IF('Log_working_3-way'!$D407="","",'True_Odds_Calculator_3-way'!O408/'True_Odds_Calculator_3-way'!B408-1)</f>
        <v>9.2558563612276199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2.7842656333863625E-2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1.0376172897553244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21.028557130371826</v>
      </c>
      <c r="I408" s="6">
        <f>IF('Log_working_3-way'!$D408="","",'True_Odds_Calculator_3-way'!O409/'True_Odds_Calculator_3-way'!B409-1)</f>
        <v>7.3237837717281291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3.9253213247021357E-2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1.0402546934238532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23.494896808687749</v>
      </c>
      <c r="I409" s="6">
        <f>IF('Log_working_3-way'!$D409="","",'True_Odds_Calculator_3-way'!O410/'True_Odds_Calculator_3-way'!B410-1)</f>
        <v>5.1860517823687458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4.1343487355704589E-2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1.0383965973251823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5.7313693573326079</v>
      </c>
      <c r="I410" s="6">
        <f>IF('Log_working_3-way'!$D410="","",'True_Odds_Calculator_3-way'!O411/'True_Odds_Calculator_3-way'!B411-1)</f>
        <v>6.546587099570119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3.9711814318686756E-2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1.0366175199773682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12.007240630060249</v>
      </c>
      <c r="I411" s="6">
        <f>IF('Log_working_3-way'!$D411="","",'True_Odds_Calculator_3-way'!O412/'True_Odds_Calculator_3-way'!B412-1)</f>
        <v>6.3435463720153331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3.9147069742228702E-2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1.0470005650218639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32.51465225549704</v>
      </c>
      <c r="I412" s="6">
        <f>IF('Log_working_3-way'!$D412="","",'True_Odds_Calculator_3-way'!O413/'True_Odds_Calculator_3-way'!B413-1)</f>
        <v>5.559661077473554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4.4700669953536831E-2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1.0356040056066929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16.297962390731303</v>
      </c>
      <c r="I413" s="6">
        <f>IF('Log_working_3-way'!$D413="","",'True_Odds_Calculator_3-way'!O414/'True_Odds_Calculator_3-way'!B414-1)</f>
        <v>6.6018440957121136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3.7961023297149676E-2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1.0349823136307601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9.9264750820036358</v>
      </c>
      <c r="I414" s="6">
        <f>IF('Log_working_3-way'!$D414="","",'True_Odds_Calculator_3-way'!O415/'True_Odds_Calculator_3-way'!B415-1)</f>
        <v>7.5371797097192008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3.7545190770997161E-2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1.0359146454294155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13.242751602589305</v>
      </c>
      <c r="I415" s="6">
        <f>IF('Log_working_3-way'!$D415="","",'True_Odds_Calculator_3-way'!O416/'True_Odds_Calculator_3-way'!B416-1)</f>
        <v>7.6307326215984546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3.862651129818917E-2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1.0367602595463647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13.230432813917838</v>
      </c>
      <c r="I416" s="6">
        <f>IF('Log_working_3-way'!$D416="","",'True_Odds_Calculator_3-way'!O417/'True_Odds_Calculator_3-way'!B417-1)</f>
        <v>7.6751369226960833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3.9525613993699027E-2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1.0437646273223005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3.3959830657678829</v>
      </c>
      <c r="I417" s="6">
        <f>IF('Log_working_3-way'!$D417="","",'True_Odds_Calculator_3-way'!O418/'True_Odds_Calculator_3-way'!B418-1)</f>
        <v>6.0030354333838707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4.3062250459998896E-2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1.041904518786575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3.4955066751969355</v>
      </c>
      <c r="I418" s="6">
        <f>IF('Log_working_3-way'!$D418="","",'True_Odds_Calculator_3-way'!O419/'True_Odds_Calculator_3-way'!B419-1)</f>
        <v>7.6014102942086037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4.2167203528691077E-2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1.0403773144181625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27.706406891605635</v>
      </c>
      <c r="I419" s="6">
        <f>IF('Log_working_3-way'!$D419="","",'True_Odds_Calculator_3-way'!O420/'True_Odds_Calculator_3-way'!B420-1)</f>
        <v>5.9844658233591819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4.0205113044206486E-2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1.0396077333468408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23.263095719923236</v>
      </c>
      <c r="I420" s="6">
        <f>IF('Log_working_3-way'!$D420="","",'True_Odds_Calculator_3-way'!O421/'True_Odds_Calculator_3-way'!B421-1)</f>
        <v>6.6673597434061094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4.0752914223609826E-2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1.0381512209804236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6.7137850512563899</v>
      </c>
      <c r="I421" s="6">
        <f>IF('Log_working_3-way'!$D421="","",'True_Odds_Calculator_3-way'!O422/'True_Odds_Calculator_3-way'!B422-1)</f>
        <v>8.1564456776025693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4.0358587562354442E-2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1.0410917426459834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13.845466682156976</v>
      </c>
      <c r="I422" s="6">
        <f>IF('Log_working_3-way'!$D422="","",'True_Odds_Calculator_3-way'!O423/'True_Odds_Calculator_3-way'!B423-1)</f>
        <v>8.0121017771278495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4.4091865343092174E-2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1.0441629286379692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29.960193306725404</v>
      </c>
      <c r="I423" s="6">
        <f>IF('Log_working_3-way'!$D423="","",'True_Odds_Calculator_3-way'!O424/'True_Odds_Calculator_3-way'!B424-1)</f>
        <v>7.0108168320786373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4.2727916179609249E-2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1.0404831080611829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22.525916031634022</v>
      </c>
      <c r="I424" s="6">
        <f>IF('Log_working_3-way'!$D424="","",'True_Odds_Calculator_3-way'!O425/'True_Odds_Calculator_3-way'!B425-1)</f>
        <v>7.8686493819790506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4.1719319333591631E-2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1.0354195919339158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12.511151777587628</v>
      </c>
      <c r="I425" s="6">
        <f>IF('Log_working_3-way'!$D425="","",'True_Odds_Calculator_3-way'!O426/'True_Odds_Calculator_3-way'!B426-1)</f>
        <v>8.6458550219560593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3.8209753630746413E-2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1.0358711630860877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14.912225423701068</v>
      </c>
      <c r="I426" s="6">
        <f>IF('Log_working_3-way'!$D426="","",'True_Odds_Calculator_3-way'!O427/'True_Odds_Calculator_3-way'!B427-1)</f>
        <v>9.4196701192509309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3.8481736492006036E-2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1.0360244991382506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10.291388880541595</v>
      </c>
      <c r="I427" s="6">
        <f>IF('Log_working_3-way'!$D427="","",'True_Odds_Calculator_3-way'!O428/'True_Odds_Calculator_3-way'!B428-1)</f>
        <v>7.6301855705699246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3.8692347854844655E-2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1.0374084571100153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17.501455113585166</v>
      </c>
      <c r="I428" s="6">
        <f>IF('Log_working_3-way'!$D428="","",'True_Odds_Calculator_3-way'!O429/'True_Odds_Calculator_3-way'!B429-1)</f>
        <v>8.2187181188798029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3.9739203952257718E-2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1.0448982041866841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31.028402101433642</v>
      </c>
      <c r="I429" s="6">
        <f>IF('Log_working_3-way'!$D429="","",'True_Odds_Calculator_3-way'!O430/'True_Odds_Calculator_3-way'!B430-1)</f>
        <v>6.1951814336183695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4.3211873730784722E-2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1.036446025145497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17.683955660231746</v>
      </c>
      <c r="I430" s="6">
        <f>IF('Log_working_3-way'!$D430="","",'True_Odds_Calculator_3-way'!O431/'True_Odds_Calculator_3-way'!B431-1)</f>
        <v>8.6415393287942806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3.867447140883562E-2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1.0361665615536093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9.0162467494437326</v>
      </c>
      <c r="I431" s="6">
        <f>IF('Log_working_3-way'!$D431="","",'True_Odds_Calculator_3-way'!O432/'True_Odds_Calculator_3-way'!B432-1)</f>
        <v>8.8251621698858074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3.8894859878060961E-2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1.0466505707255762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9.8721311164689496</v>
      </c>
      <c r="I432" s="6">
        <f>IF('Log_working_3-way'!$D432="","",'True_Odds_Calculator_3-way'!O433/'True_Odds_Calculator_3-way'!B433-1)</f>
        <v>7.6944500314942665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4.9788707036986013E-2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0.99003905989296559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19.601135236787115</v>
      </c>
      <c r="I433" s="6">
        <f>IF('Log_working_3-way'!$D433="","",'True_Odds_Calculator_3-way'!O434/'True_Odds_Calculator_3-way'!B434-1)</f>
        <v>8.5609067369733189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-1.0617457658121277E-2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1.0563929837195345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2.8427895688679063</v>
      </c>
      <c r="I434" s="6">
        <f>IF('Log_working_3-way'!$D434="","",'True_Odds_Calculator_3-way'!O435/'True_Odds_Calculator_3-way'!B435-1)</f>
        <v>5.2727817594153645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5.351474743921969E-2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1.0563664434312476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16.534540068242539</v>
      </c>
      <c r="I435" s="6">
        <f>IF('Log_working_3-way'!$D435="","",'True_Odds_Calculator_3-way'!O436/'True_Odds_Calculator_3-way'!B436-1)</f>
        <v>6.9754181705743488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5.9569995015063215E-2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1.0444064907820687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10.347975128109862</v>
      </c>
      <c r="I436" s="6">
        <f>IF('Log_working_3-way'!$D436="","",'True_Odds_Calculator_3-way'!O437/'True_Odds_Calculator_3-way'!B437-1)</f>
        <v>10.74964245335844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4.7817455245690699E-2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1.0536397124525259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26.736078411473429</v>
      </c>
      <c r="I437" s="6">
        <f>IF('Log_working_3-way'!$D437="","",'True_Odds_Calculator_3-way'!O438/'True_Odds_Calculator_3-way'!B438-1)</f>
        <v>6.8836904519818116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5.344407970448195E-2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1.0520383163464522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24.233390657673922</v>
      </c>
      <c r="I438" s="6">
        <f>IF('Log_working_3-way'!$D438="","",'True_Odds_Calculator_3-way'!O439/'True_Odds_Calculator_3-way'!B439-1)</f>
        <v>6.3278077993226498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5.2981955043810647E-2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1.0455998024276394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14.013601652197693</v>
      </c>
      <c r="I439" s="6">
        <f>IF('Log_working_3-way'!$D439="","",'True_Odds_Calculator_3-way'!O440/'True_Odds_Calculator_3-way'!B440-1)</f>
        <v>8.5479866940510547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4.8851562826586203E-2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0.98453984978142273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58.147415041113199</v>
      </c>
      <c r="I440" s="6">
        <f>IF('Log_working_3-way'!$D440="","",'True_Odds_Calculator_3-way'!O441/'True_Odds_Calculator_3-way'!B441-1)</f>
        <v>1.2255108809860435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-1.0705726574239849E-2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1.0463014800104853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16.407189926273897</v>
      </c>
      <c r="I441" s="6">
        <f>IF('Log_working_3-way'!$D441="","",'True_Odds_Calculator_3-way'!O442/'True_Odds_Calculator_3-way'!B442-1)</f>
        <v>6.8704922347986308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4.9154909724624885E-2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1.0210172754730487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6.7601729597695339</v>
      </c>
      <c r="I442" s="6">
        <f>IF('Log_working_3-way'!$D442="","",'True_Odds_Calculator_3-way'!O443/'True_Odds_Calculator_3-way'!B443-1)</f>
        <v>8.6105167721912643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2.252019201994937E-2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1.0201944466345783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9.6591394520746832</v>
      </c>
      <c r="I443" s="6">
        <f>IF('Log_working_3-way'!$D443="","",'True_Odds_Calculator_3-way'!O444/'True_Odds_Calculator_3-way'!B444-1)</f>
        <v>7.8783289842096504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2.1862822577438434E-2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1.0375952324234543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4.7549764548252442</v>
      </c>
      <c r="I444" s="6">
        <f>IF('Log_working_3-way'!$D444="","",'True_Odds_Calculator_3-way'!O445/'True_Odds_Calculator_3-way'!B445-1)</f>
        <v>7.4767693326490647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3.8747120361568133E-2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1.0361422503160098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11.543110455568204</v>
      </c>
      <c r="I445" s="6">
        <f>IF('Log_working_3-way'!$D445="","",'True_Odds_Calculator_3-way'!O446/'True_Odds_Calculator_3-way'!B446-1)</f>
        <v>9.8375785116131347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3.9047053548225019E-2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1.0357734721090961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13.466247183345732</v>
      </c>
      <c r="I446" s="6">
        <f>IF('Log_working_3-way'!$D446="","",'True_Odds_Calculator_3-way'!O447/'True_Odds_Calculator_3-way'!B447-1)</f>
        <v>10.529211545745682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3.849570925096879E-2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1.0349990522941765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9.9973902882633787</v>
      </c>
      <c r="I447" s="6">
        <f>IF('Log_working_3-way'!$D447="","",'True_Odds_Calculator_3-way'!O448/'True_Odds_Calculator_3-way'!B448-1)</f>
        <v>10.072075236960462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3.7831719010205322E-2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1.0408796967638698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3.346797972775021</v>
      </c>
      <c r="I448" s="6">
        <f>IF('Log_working_3-way'!$D448="","",'True_Odds_Calculator_3-way'!O449/'True_Odds_Calculator_3-way'!B449-1)</f>
        <v>8.7388096087671094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4.1441376659079321E-2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1.0453466500309723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2.1008560280057273</v>
      </c>
      <c r="I449" s="6">
        <f>IF('Log_working_3-way'!$D449="","",'True_Odds_Calculator_3-way'!O450/'True_Odds_Calculator_3-way'!B450-1)</f>
        <v>6.4377621920498633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4.3202968778766726E-2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1.0388759910130303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20.583516973042602</v>
      </c>
      <c r="I450" s="6">
        <f>IF('Log_working_3-way'!$D450="","",'True_Odds_Calculator_3-way'!O451/'True_Odds_Calculator_3-way'!B451-1)</f>
        <v>6.9804645762096644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4.0669619362871501E-2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1.0363211508051071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17.853863425341203</v>
      </c>
      <c r="I451" s="6">
        <f>IF('Log_working_3-way'!$D451="","",'True_Odds_Calculator_3-way'!O452/'True_Odds_Calculator_3-way'!B452-1)</f>
        <v>9.3518401323593352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3.8443243310519515E-2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1.0393600607007889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4.2470463957362288</v>
      </c>
      <c r="I452" s="6">
        <f>IF('Log_working_3-way'!$D452="","",'True_Odds_Calculator_3-way'!O453/'True_Odds_Calculator_3-way'!B453-1)</f>
        <v>8.0441392878594016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4.0393326070752966E-2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1.0497576117693741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20.353361772545934</v>
      </c>
      <c r="I453" s="6">
        <f>IF('Log_working_3-way'!$D453="","",'True_Odds_Calculator_3-way'!O454/'True_Odds_Calculator_3-way'!B454-1)</f>
        <v>7.5219353461536578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5.188637892731629E-2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1.0470279214233986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15.954474947686837</v>
      </c>
      <c r="I454" s="6">
        <f>IF('Log_working_3-way'!$D454="","",'True_Odds_Calculator_3-way'!O455/'True_Odds_Calculator_3-way'!B455-1)</f>
        <v>8.7205840963633605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5.0071721470057895E-2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1.0485612136599636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20.178569401126488</v>
      </c>
      <c r="I455" s="6">
        <f>IF('Log_working_3-way'!$D455="","",'True_Odds_Calculator_3-way'!O456/'True_Odds_Calculator_3-way'!B456-1)</f>
        <v>8.6540389383365337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5.0586117453831569E-2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1.0475105563109808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14.348942063993748</v>
      </c>
      <c r="I456" s="6">
        <f>IF('Log_working_3-way'!$D456="","",'True_Odds_Calculator_3-way'!O457/'True_Odds_Calculator_3-way'!B457-1)</f>
        <v>8.2934546573210586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5.0806762403147854E-2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1.0223865818310931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6.374362341281941</v>
      </c>
      <c r="I457" s="6">
        <f>IF('Log_working_3-way'!$D457="","",'True_Odds_Calculator_3-way'!O458/'True_Odds_Calculator_3-way'!B458-1)</f>
        <v>6.1371330370379251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2.3464444517076188E-2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1.0201153361540709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11.662454924593645</v>
      </c>
      <c r="I458" s="6">
        <f>IF('Log_working_3-way'!$D458="","",'True_Odds_Calculator_3-way'!O459/'True_Odds_Calculator_3-way'!B459-1)</f>
        <v>8.5566910780497558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2.1862579866176901E-2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1.0364643841241215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40.954257100026524</v>
      </c>
      <c r="I459" s="6">
        <f>IF('Log_working_3-way'!$D459="","",'True_Odds_Calculator_3-way'!O460/'True_Odds_Calculator_3-way'!B460-1)</f>
        <v>4.442999685760725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3.166046709541015E-2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1.0255048473287653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7.5702295005827214</v>
      </c>
      <c r="I460" s="6">
        <f>IF('Log_working_3-way'!$D460="","",'True_Odds_Calculator_3-way'!O461/'True_Odds_Calculator_3-way'!B461-1)</f>
        <v>8.8091448138239254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2.7419363000695585E-2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1.0247970236998285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10.659047410664698</v>
      </c>
      <c r="I461" s="6">
        <f>IF('Log_working_3-way'!$D461="","",'True_Odds_Calculator_3-way'!O462/'True_Odds_Calculator_3-way'!B462-1)</f>
        <v>9.6065342045564872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2.6930957528460864E-2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1.0330054829916258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20.105318916249175</v>
      </c>
      <c r="I462" s="6">
        <f>IF('Log_working_3-way'!$D462="","",'True_Odds_Calculator_3-way'!O463/'True_Odds_Calculator_3-way'!B463-1)</f>
        <v>8.2643386315266856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3.461920160886911E-2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1.0279910516280113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19.440727234999475</v>
      </c>
      <c r="I463" s="6">
        <f>IF('Log_working_3-way'!$D463="","",'True_Odds_Calculator_3-way'!O464/'True_Odds_Calculator_3-way'!B464-1)</f>
        <v>9.3744833303015405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2.9415420975580586E-2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1.025071451906324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11.872906047349067</v>
      </c>
      <c r="I464" s="6">
        <f>IF('Log_working_3-way'!$D464="","",'True_Odds_Calculator_3-way'!O465/'True_Odds_Calculator_3-way'!B465-1)</f>
        <v>9.3291655065918278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2.7207100497002923E-2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1.0309055840897701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3.7511940119749054</v>
      </c>
      <c r="I465" s="6">
        <f>IF('Log_working_3-way'!$D465="","",'True_Odds_Calculator_3-way'!O466/'True_Odds_Calculator_3-way'!B466-1)</f>
        <v>4.4766557479506481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3.0197200693070192E-2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1.0447108856995908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53.741547446593216</v>
      </c>
      <c r="I466" s="6">
        <f>IF('Log_working_3-way'!$D466="","",'True_Odds_Calculator_3-way'!O467/'True_Odds_Calculator_3-way'!B467-1)</f>
        <v>2.0333565127505282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3.2713009607524546E-2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1.0260618400013666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8.5589846391443984</v>
      </c>
      <c r="I467" s="6">
        <f>IF('Log_working_3-way'!$D467="","",'True_Odds_Calculator_3-way'!O468/'True_Odds_Calculator_3-way'!B468-1)</f>
        <v>7.9323400905782648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2.8032560599610346E-2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1.028399635841031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25.092759067900957</v>
      </c>
      <c r="I468" s="6">
        <f>IF('Log_working_3-way'!$D468="","",'True_Odds_Calculator_3-way'!O469/'True_Odds_Calculator_3-way'!B469-1)</f>
        <v>7.1186239309719888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2.8881546088542098E-2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1.0325884503238065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27.938746040872932</v>
      </c>
      <c r="I469" s="6">
        <f>IF('Log_working_3-way'!$D469="","",'True_Odds_Calculator_3-way'!O470/'True_Odds_Calculator_3-way'!B470-1)</f>
        <v>8.5835772533008345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3.1853667176896305E-2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1.041880744491914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0.26596125759374756</v>
      </c>
      <c r="I470" s="6">
        <f>IF('Log_working_3-way'!$D470="","",'True_Odds_Calculator_3-way'!O471/'True_Odds_Calculator_3-way'!B471-1)</f>
        <v>3.9054329072603764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3.4086145642209686E-2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1.0348097291961169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41.021188671126055</v>
      </c>
      <c r="I471" s="6">
        <f>IF('Log_working_3-way'!$D471="","",'True_Odds_Calculator_3-way'!O472/'True_Odds_Calculator_3-way'!B472-1)</f>
        <v>4.8609321098086697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3.0017232858406739E-2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1.0278065709699797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5.1042536082595236</v>
      </c>
      <c r="I472" s="6">
        <f>IF('Log_working_3-way'!$D472="","",'True_Odds_Calculator_3-way'!O473/'True_Odds_Calculator_3-way'!B473-1)</f>
        <v>7.6079513772722205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2.9014844804318596E-2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1.0255581584883726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6.7253762102080845</v>
      </c>
      <c r="I473" s="6">
        <f>IF('Log_working_3-way'!$D473="","",'True_Odds_Calculator_3-way'!O474/'True_Odds_Calculator_3-way'!B474-1)</f>
        <v>7.4718244436741212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2.7125842032984071E-2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1.0264482575559819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14.310521518488411</v>
      </c>
      <c r="I474" s="6">
        <f>IF('Log_working_3-way'!$D474="","",'True_Odds_Calculator_3-way'!O475/'True_Odds_Calculator_3-way'!B475-1)</f>
        <v>7.4604150547775241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2.8510984263196537E-2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1.0254971692749035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7.8850669283886567</v>
      </c>
      <c r="I475" s="6">
        <f>IF('Log_working_3-way'!$D475="","",'True_Odds_Calculator_3-way'!O476/'True_Odds_Calculator_3-way'!B476-1)</f>
        <v>7.4209067278649634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2.7266933442821939E-2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1.0339308309404565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32.917636983841341</v>
      </c>
      <c r="I476" s="6">
        <f>IF('Log_working_3-way'!$D476="","",'True_Odds_Calculator_3-way'!O477/'True_Odds_Calculator_3-way'!B477-1)</f>
        <v>5.3689785002990957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3.2288295356718733E-2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1.0536920714660223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0.3048560408216312</v>
      </c>
      <c r="I477" s="6">
        <f>IF('Log_working_3-way'!$D477="","",'True_Odds_Calculator_3-way'!O478/'True_Odds_Calculator_3-way'!B478-1)</f>
        <v>6.255993412164309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4.5899294812284053E-2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1.035943288613864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12.709166793669675</v>
      </c>
      <c r="I478" s="6">
        <f>IF('Log_working_3-way'!$D478="","",'True_Odds_Calculator_3-way'!O479/'True_Odds_Calculator_3-way'!B479-1)</f>
        <v>8.0587361030284619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3.8716885901720621E-2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1.0376575495896709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17.995110551452655</v>
      </c>
      <c r="I479" s="6">
        <f>IF('Log_working_3-way'!$D479="","",'True_Odds_Calculator_3-way'!O480/'True_Odds_Calculator_3-way'!B480-1)</f>
        <v>6.8053544343576018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3.9903735555909314E-2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1.0362407921973444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15.169902590276465</v>
      </c>
      <c r="I480" s="6">
        <f>IF('Log_working_3-way'!$D480="","",'True_Odds_Calculator_3-way'!O481/'True_Odds_Calculator_3-way'!B481-1)</f>
        <v>6.7696548990726644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3.8754560871576249E-2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1.0461927508948747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10.023990960327414</v>
      </c>
      <c r="I481" s="6">
        <f>IF('Log_working_3-way'!$D481="","",'True_Odds_Calculator_3-way'!O482/'True_Odds_Calculator_3-way'!B482-1)</f>
        <v>8.3053679945982424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4.9461451247165389E-2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1.0519811956528871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24.235607501008186</v>
      </c>
      <c r="I482" s="6">
        <f>IF('Log_working_3-way'!$D482="","",'True_Odds_Calculator_3-way'!O483/'True_Odds_Calculator_3-way'!B483-1)</f>
        <v>5.0565715482345173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5.2889454951310588E-2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1.0578921163407307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35.620017692641923</v>
      </c>
      <c r="I483" s="6">
        <f>IF('Log_working_3-way'!$D483="","",'True_Odds_Calculator_3-way'!O484/'True_Odds_Calculator_3-way'!B484-1)</f>
        <v>4.2305951123618071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5.3488254957942516E-2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1.0480653102610646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17.314170258111396</v>
      </c>
      <c r="I484" s="6">
        <f>IF('Log_working_3-way'!$D484="","",'True_Odds_Calculator_3-way'!O485/'True_Odds_Calculator_3-way'!B485-1)</f>
        <v>4.8620139690390474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5.0371812680811034E-2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1.0611990074798425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9.2438175288308191</v>
      </c>
      <c r="I485" s="6">
        <f>IF('Log_working_3-way'!$D485="","",'True_Odds_Calculator_3-way'!O486/'True_Odds_Calculator_3-way'!B486-1)</f>
        <v>5.2150966720047345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6.3292888231166078E-2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1.0460636185919421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15.972570984695611</v>
      </c>
      <c r="I486" s="6">
        <f>IF('Log_working_3-way'!$D486="","",'True_Odds_Calculator_3-way'!O487/'True_Odds_Calculator_3-way'!B487-1)</f>
        <v>6.7823048133825932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4.8952142311972757E-2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1.1039567879684629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15.349457457262126</v>
      </c>
      <c r="I487" s="6">
        <f>IF('Log_working_3-way'!$D487="","",'True_Odds_Calculator_3-way'!O488/'True_Odds_Calculator_3-way'!B488-1)</f>
        <v>6.5857911201621571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0.10754385010248324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1.0589911521005204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32.144494380201628</v>
      </c>
      <c r="I488" s="6">
        <f>IF('Log_working_3-way'!$D488="","",'True_Odds_Calculator_3-way'!O489/'True_Odds_Calculator_3-way'!B489-1)</f>
        <v>4.2409129632827041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5.6367892143557308E-2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1.0713598697555804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45.868043536944221</v>
      </c>
      <c r="I489" s="6">
        <f>IF('Log_working_3-way'!$D489="","",'True_Odds_Calculator_3-way'!O490/'True_Odds_Calculator_3-way'!B490-1)</f>
        <v>3.1361637133407294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5.8148173322613683E-2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1.0898633084296205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58.453243072793953</v>
      </c>
      <c r="I490" s="6">
        <f>IF('Log_working_3-way'!$D490="","",'True_Odds_Calculator_3-way'!O491/'True_Odds_Calculator_3-way'!B491-1)</f>
        <v>1.7865745770115975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5.9457061898732899E-2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1.0231813667685699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27.867929574536205</v>
      </c>
      <c r="I491" s="6">
        <f>IF('Log_working_3-way'!$D491="","",'True_Odds_Calculator_3-way'!O492/'True_Odds_Calculator_3-way'!B492-1)</f>
        <v>5.9872789018523385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2.3172165067028683E-2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1.0235476674372168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3.3871276344377277</v>
      </c>
      <c r="I492" s="6">
        <f>IF('Log_working_3-way'!$D492="","",'True_Odds_Calculator_3-way'!O493/'True_Odds_Calculator_3-way'!B493-1)</f>
        <v>4.9294198045971438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2.3141576911302142E-2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1.020094564880466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13.477426026463608</v>
      </c>
      <c r="I493" s="6">
        <f>IF('Log_working_3-way'!$D493="","",'True_Odds_Calculator_3-way'!O494/'True_Odds_Calculator_3-way'!B494-1)</f>
        <v>8.557363275282615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2.1790709290709254E-2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1.0245097329171668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2.9673512227089236</v>
      </c>
      <c r="I494" s="6">
        <f>IF('Log_working_3-way'!$D494="","",'True_Odds_Calculator_3-way'!O495/'True_Odds_Calculator_3-way'!B495-1)</f>
        <v>7.1059711350975299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2.4556699554922234E-2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1.0307072691876362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7.2279476202268533</v>
      </c>
      <c r="I495" s="6">
        <f>IF('Log_working_3-way'!$D495="","",'True_Odds_Calculator_3-way'!O496/'True_Odds_Calculator_3-way'!B496-1)</f>
        <v>10.917633851302789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3.3047382486829147E-2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1.0381086707516178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28.430189067227687</v>
      </c>
      <c r="I496" s="6">
        <f>IF('Log_working_3-way'!$D496="","",'True_Odds_Calculator_3-way'!O497/'True_Odds_Calculator_3-way'!B497-1)</f>
        <v>8.1281649612444618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3.7169645980089427E-2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1.0399644629307754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32.73950613109163</v>
      </c>
      <c r="I497" s="6">
        <f>IF('Log_working_3-way'!$D497="","",'True_Odds_Calculator_3-way'!O498/'True_Odds_Calculator_3-way'!B498-1)</f>
        <v>6.3535151140846429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3.7738357181007931E-2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1.0486125504579702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51.175108622746357</v>
      </c>
      <c r="I498" s="6">
        <f>IF('Log_working_3-way'!$D498="","",'True_Odds_Calculator_3-way'!O499/'True_Odds_Calculator_3-way'!B499-1)</f>
        <v>3.2771448602163629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3.6236346637255723E-2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1.0244315564768574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9.7541043671911751</v>
      </c>
      <c r="I499" s="6">
        <f>IF('Log_working_3-way'!$D499="","",'True_Odds_Calculator_3-way'!O500/'True_Odds_Calculator_3-way'!B500-1)</f>
        <v>7.4284827834938376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2.6343560680086142E-2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1.0250421615320366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13.974096270915627</v>
      </c>
      <c r="I500" s="6">
        <f>IF('Log_working_3-way'!$D500="","",'True_Odds_Calculator_3-way'!O501/'True_Odds_Calculator_3-way'!B501-1)</f>
        <v>7.3247034131552322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2.7020276988469094E-2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1.0257675590899118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16.926183544137569</v>
      </c>
      <c r="I501" s="6">
        <f>IF('Log_working_3-way'!$D501="","",'True_Odds_Calculator_3-way'!O502/'True_Odds_Calculator_3-way'!B502-1)</f>
        <v>6.6789118989685994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2.7543743221035033E-2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1.0331034991571215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36.441682530881245</v>
      </c>
      <c r="I502" s="6">
        <f>IF('Log_working_3-way'!$D502="","",'True_Odds_Calculator_3-way'!O503/'True_Odds_Calculator_3-way'!B503-1)</f>
        <v>4.9169385940129438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3.0369255006936102E-2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1.0499084414704227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42.19106072564724</v>
      </c>
      <c r="I503" s="6">
        <f>IF('Log_working_3-way'!$D503="","",'True_Odds_Calculator_3-way'!O504/'True_Odds_Calculator_3-way'!B504-1)</f>
        <v>3.6114416896068722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4.2878209601594497E-2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1.0417888165776508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27.35218998701415</v>
      </c>
      <c r="I504" s="6">
        <f>IF('Log_working_3-way'!$D504="","",'True_Odds_Calculator_3-way'!O505/'True_Odds_Calculator_3-way'!B505-1)</f>
        <v>5.183435183851369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4.1784144974662318E-2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1.0450715685440699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36.036313576241511</v>
      </c>
      <c r="I505" s="6">
        <f>IF('Log_working_3-way'!$D505="","",'True_Odds_Calculator_3-way'!O506/'True_Odds_Calculator_3-way'!B506-1)</f>
        <v>4.0968287934005634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4.1646827407203713E-2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1.0477887433121122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18.494242910211682</v>
      </c>
      <c r="I506" s="6">
        <f>IF('Log_working_3-way'!$D506="","",'True_Odds_Calculator_3-way'!O507/'True_Odds_Calculator_3-way'!B507-1)</f>
        <v>6.4289060732939731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5.0289634300970665E-2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1.0226636546855441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24.438166174934743</v>
      </c>
      <c r="I507" s="6">
        <f>IF('Log_working_3-way'!$D507="","",'True_Odds_Calculator_3-way'!O508/'True_Odds_Calculator_3-way'!B508-1)</f>
        <v>5.7320602074682121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2.3297839649742969E-2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1.022319049027743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6.4557807445069608</v>
      </c>
      <c r="I508" s="6">
        <f>IF('Log_working_3-way'!$D508="","",'True_Odds_Calculator_3-way'!O509/'True_Odds_Calculator_3-way'!B509-1)</f>
        <v>6.538852869468907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2.3504439775547059E-2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1.0219304002103915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23.692595674562885</v>
      </c>
      <c r="I509" s="6">
        <f>IF('Log_working_3-way'!$D509="","",'True_Odds_Calculator_3-way'!O510/'True_Odds_Calculator_3-way'!B510-1)</f>
        <v>6.2997960622022493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2.2650186776830949E-2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1.029465987391329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30.021341881454159</v>
      </c>
      <c r="I510" s="6">
        <f>IF('Log_working_3-way'!$D510="","",'True_Odds_Calculator_3-way'!O511/'True_Odds_Calculator_3-way'!B511-1)</f>
        <v>4.9544874265027783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2.894672033789325E-2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1.0272586833875319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7.2618176364058957</v>
      </c>
      <c r="I511" s="6">
        <f>IF('Log_working_3-way'!$D511="","",'True_Odds_Calculator_3-way'!O512/'True_Odds_Calculator_3-way'!B512-1)</f>
        <v>6.5417988928198669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2.8812317868074588E-2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1.0247510351097842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11.075218412705286</v>
      </c>
      <c r="I512" s="6">
        <f>IF('Log_working_3-way'!$D512="","",'True_Odds_Calculator_3-way'!O513/'True_Odds_Calculator_3-way'!B513-1)</f>
        <v>7.5250762954304609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2.6758543009897329E-2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1.0203472443806778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10.634808893732094</v>
      </c>
      <c r="I513" s="6">
        <f>IF('Log_working_3-way'!$D513="","",'True_Odds_Calculator_3-way'!O514/'True_Odds_Calculator_3-way'!B514-1)</f>
        <v>7.0334925654376335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2.1985537496294949E-2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1.0206506231060299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9.6548297329450783</v>
      </c>
      <c r="I514" s="6">
        <f>IF('Log_working_3-way'!$D514="","",'True_Odds_Calculator_3-way'!O515/'True_Odds_Calculator_3-way'!B515-1)</f>
        <v>7.1710820855353887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2.2276150792405414E-2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1.0205099531811439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11.658460516086231</v>
      </c>
      <c r="I515" s="6">
        <f>IF('Log_working_3-way'!$D515="","",'True_Odds_Calculator_3-way'!O516/'True_Odds_Calculator_3-way'!B516-1)</f>
        <v>7.0319247175738138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2.2185031129285715E-2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1.0198580311032299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12.939372161411736</v>
      </c>
      <c r="I516" s="6">
        <f>IF('Log_working_3-way'!$D516="","",'True_Odds_Calculator_3-way'!O517/'True_Odds_Calculator_3-way'!B517-1)</f>
        <v>8.9283176805868294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2.1562727168456863E-2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1.0211392160358559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6.4228981364675182</v>
      </c>
      <c r="I517" s="6">
        <f>IF('Log_working_3-way'!$D517="","",'True_Odds_Calculator_3-way'!O518/'True_Odds_Calculator_3-way'!B518-1)</f>
        <v>7.1232122560953766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2.2382128034532878E-2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1.0204082532150187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19.409036299610968</v>
      </c>
      <c r="I518" s="6">
        <f>IF('Log_working_3-way'!$D518="","",'True_Odds_Calculator_3-way'!O519/'True_Odds_Calculator_3-way'!B519-1)</f>
        <v>7.6702610364020138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2.1619731329642677E-2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1.0207715627856477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16.1242404025474</v>
      </c>
      <c r="I519" s="6">
        <f>IF('Log_working_3-way'!$D519="","",'True_Odds_Calculator_3-way'!O520/'True_Odds_Calculator_3-way'!B520-1)</f>
        <v>8.4928595028572147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2.2334182410496339E-2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1.0359978902191542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54.108045547179231</v>
      </c>
      <c r="I520" s="6">
        <f>IF('Log_working_3-way'!$D520="","",'True_Odds_Calculator_3-way'!O521/'True_Odds_Calculator_3-way'!B521-1)</f>
        <v>2.550223681909757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2.5844913439105888E-2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1.0207807642003588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9.7989785097423958</v>
      </c>
      <c r="I521" s="6">
        <f>IF('Log_working_3-way'!$D521="","",'True_Odds_Calculator_3-way'!O522/'True_Odds_Calculator_3-way'!B522-1)</f>
        <v>5.1766006664047044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2.2078686256367774E-2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1.0467170880886372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9.4415193024792128</v>
      </c>
      <c r="I522" s="6">
        <f>IF('Log_working_3-way'!$D522="","",'True_Odds_Calculator_3-way'!O523/'True_Odds_Calculator_3-way'!B523-1)</f>
        <v>9.1703225945503224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5.0080076180582633E-2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1.056820070115033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32.630871440226898</v>
      </c>
      <c r="I523" s="6">
        <f>IF('Log_working_3-way'!$D523="","",'True_Odds_Calculator_3-way'!O524/'True_Odds_Calculator_3-way'!B524-1)</f>
        <v>6.3240564469827456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5.3521288178327797E-2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1.0535646917241546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29.332074297237824</v>
      </c>
      <c r="I524" s="6">
        <f>IF('Log_working_3-way'!$D524="","",'True_Odds_Calculator_3-way'!O525/'True_Odds_Calculator_3-way'!B525-1)</f>
        <v>6.0939230468076353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5.2328557440910251E-2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1.0229122567435183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2.8663027340908998</v>
      </c>
      <c r="I525" s="6">
        <f>IF('Log_working_3-way'!$D525="","",'True_Odds_Calculator_3-way'!O526/'True_Odds_Calculator_3-way'!B526-1)</f>
        <v>5.0531260887701102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2.227601964128767E-2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1.0499234460415681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67.72544656604677</v>
      </c>
      <c r="I526" s="6">
        <f>IF('Log_working_3-way'!$D526="","",'True_Odds_Calculator_3-way'!O527/'True_Odds_Calculator_3-way'!B527-1)</f>
        <v>0.61201639944708375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2.7515795317652803E-2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1.0196104438731373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14.058990091419494</v>
      </c>
      <c r="I527" s="6">
        <f>IF('Log_working_3-way'!$D527="","",'True_Odds_Calculator_3-way'!O528/'True_Odds_Calculator_3-way'!B528-1)</f>
        <v>7.8838259425765038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2.1230534481222918E-2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1.02106862775785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5.9190952519711431</v>
      </c>
      <c r="I528" s="6">
        <f>IF('Log_working_3-way'!$D528="","",'True_Odds_Calculator_3-way'!O529/'True_Odds_Calculator_3-way'!B529-1)</f>
        <v>7.6645586233584204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2.2292090757833449E-2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1.0207425732475794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6.7202103882685158</v>
      </c>
      <c r="I529" s="6">
        <f>IF('Log_working_3-way'!$D529="","",'True_Odds_Calculator_3-way'!O530/'True_Odds_Calculator_3-way'!B530-1)</f>
        <v>7.2682242408700528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2.2047001273549416E-2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1.020404114080147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12.128626920875965</v>
      </c>
      <c r="I530" s="6">
        <f>IF('Log_working_3-way'!$D530="","",'True_Odds_Calculator_3-way'!O531/'True_Odds_Calculator_3-way'!B531-1)</f>
        <v>6.4255965802727859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2.2010596846407271E-2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1.0299288778869033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8.9504440284025719</v>
      </c>
      <c r="I531" s="6">
        <f>IF('Log_working_3-way'!$D531="","",'True_Odds_Calculator_3-way'!O532/'True_Odds_Calculator_3-way'!B532-1)</f>
        <v>10.925097242238474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3.2400843820186376E-2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1.0302665105884936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13.215155438811404</v>
      </c>
      <c r="I532" s="6">
        <f>IF('Log_working_3-way'!$D532="","",'True_Odds_Calculator_3-way'!O533/'True_Odds_Calculator_3-way'!B533-1)</f>
        <v>10.127269217434893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3.268381951074506E-2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1.0314168145723381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29.26976090964332</v>
      </c>
      <c r="I533" s="6">
        <f>IF('Log_working_3-way'!$D533="","",'True_Odds_Calculator_3-way'!O534/'True_Odds_Calculator_3-way'!B534-1)</f>
        <v>4.6043905400903853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3.1062394746629085E-2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1.0264409476474605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11.674923697482047</v>
      </c>
      <c r="I534" s="6">
        <f>IF('Log_working_3-way'!$D534="","",'True_Odds_Calculator_3-way'!O535/'True_Odds_Calculator_3-way'!B535-1)</f>
        <v>5.5272505327934969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2.8241453143985629E-2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1.0373624413898035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40.357808206673639</v>
      </c>
      <c r="I535" s="6">
        <f>IF('Log_working_3-way'!$D535="","",'True_Odds_Calculator_3-way'!O536/'True_Odds_Calculator_3-way'!B536-1)</f>
        <v>3.9110509105897604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3.2903201397717963E-2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1.0268636763615657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18.728218867739457</v>
      </c>
      <c r="I536" s="6">
        <f>IF('Log_working_3-way'!$D536="","",'True_Odds_Calculator_3-way'!O537/'True_Odds_Calculator_3-way'!B537-1)</f>
        <v>7.2163123536174254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2.8504446708135456E-2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1.1212499475955899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85.072020046919803</v>
      </c>
      <c r="I537" s="6">
        <f>IF('Log_working_3-way'!$D537="","",'True_Odds_Calculator_3-way'!O538/'True_Odds_Calculator_3-way'!B538-1)</f>
        <v>-0.56960178600401545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3.4013654529175374E-2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1.0276038694277283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22.134697059663406</v>
      </c>
      <c r="I538" s="6">
        <f>IF('Log_working_3-way'!$D538="","",'True_Odds_Calculator_3-way'!O539/'True_Odds_Calculator_3-way'!B539-1)</f>
        <v>8.5541085871046327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2.8557229145959262E-2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1.0262090014951093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17.879729030751115</v>
      </c>
      <c r="I539" s="6">
        <f>IF('Log_working_3-way'!$D539="","",'True_Odds_Calculator_3-way'!O540/'True_Odds_Calculator_3-way'!B540-1)</f>
        <v>8.3248622839821529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2.7903935358825516E-2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1.024829387516518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11.332279026254808</v>
      </c>
      <c r="I540" s="6">
        <f>IF('Log_working_3-way'!$D540="","",'True_Odds_Calculator_3-way'!O541/'True_Odds_Calculator_3-way'!B541-1)</f>
        <v>8.7517333379276732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2.6937511401542213E-2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1.025873768453367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10.259730172795054</v>
      </c>
      <c r="I541" s="6">
        <f>IF('Log_working_3-way'!$D541="","",'True_Odds_Calculator_3-way'!O542/'True_Odds_Calculator_3-way'!B542-1)</f>
        <v>5.3014071778756309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2.7489413530852991E-2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1.0260811603658992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12.541885078014626</v>
      </c>
      <c r="I542" s="6">
        <f>IF('Log_working_3-way'!$D542="","",'True_Odds_Calculator_3-way'!O543/'True_Odds_Calculator_3-way'!B543-1)</f>
        <v>7.0313809109800047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2.8137709020818802E-2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1.023735605063016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25.221160035127536</v>
      </c>
      <c r="I543" s="6">
        <f>IF('Log_working_3-way'!$D543="","",'True_Odds_Calculator_3-way'!O544/'True_Odds_Calculator_3-way'!B544-1)</f>
        <v>8.9696025288455079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2.384327220964555E-2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1.0224407461611824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21.803096127628528</v>
      </c>
      <c r="I544" s="6">
        <f>IF('Log_working_3-way'!$D544="","",'True_Odds_Calculator_3-way'!O545/'True_Odds_Calculator_3-way'!B545-1)</f>
        <v>6.8412463463534321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2.3447315160143312E-2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1.0341559241360767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47.983941004644869</v>
      </c>
      <c r="I545" s="6">
        <f>IF('Log_working_3-way'!$D545="","",'True_Odds_Calculator_3-way'!O546/'True_Odds_Calculator_3-way'!B546-1)</f>
        <v>3.6629370076626868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2.6852468149022757E-2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1.0384069645117258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52.369260872510417</v>
      </c>
      <c r="I546" s="6">
        <f>IF('Log_working_3-way'!$D546="","",'True_Odds_Calculator_3-way'!O547/'True_Odds_Calculator_3-way'!B547-1)</f>
        <v>3.101104189002367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2.8114004246525992E-2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1.0223287332149307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6.4584941339116222</v>
      </c>
      <c r="I547" s="6">
        <f>IF('Log_working_3-way'!$D547="","",'True_Odds_Calculator_3-way'!O548/'True_Odds_Calculator_3-way'!B548-1)</f>
        <v>5.0782638496297583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2.3132090337088407E-2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1.0305558730454463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5.9602048014871372</v>
      </c>
      <c r="I548" s="6">
        <f>IF('Log_working_3-way'!$D548="","",'True_Odds_Calculator_3-way'!O549/'True_Odds_Calculator_3-way'!B549-1)</f>
        <v>11.529971712464466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3.2667044556277336E-2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1.0460413132079471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10.487358513041189</v>
      </c>
      <c r="I549" s="6">
        <f>IF('Log_working_3-way'!$D549="","",'True_Odds_Calculator_3-way'!O550/'True_Odds_Calculator_3-way'!B550-1)</f>
        <v>11.417827216641536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4.9529980874777113E-2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1.0325901146072816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18.26625363573698</v>
      </c>
      <c r="I550" s="6">
        <f>IF('Log_working_3-way'!$D550="","",'True_Odds_Calculator_3-way'!O551/'True_Odds_Calculator_3-way'!B551-1)</f>
        <v>9.4603482343613514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3.4443297362577452E-2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1.030912735439921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6.6819779507784753</v>
      </c>
      <c r="I551" s="6">
        <f>IF('Log_working_3-way'!$D551="","",'True_Odds_Calculator_3-way'!O552/'True_Odds_Calculator_3-way'!B552-1)</f>
        <v>8.6951737626868404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3.2928445743254375E-2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1.0249778344266618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15.091514662186235</v>
      </c>
      <c r="I552" s="6">
        <f>IF('Log_working_3-way'!$D552="","",'True_Odds_Calculator_3-way'!O553/'True_Odds_Calculator_3-way'!B553-1)</f>
        <v>7.9965364445714826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2.6911129024336899E-2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1.0261096332739545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6.9431609077898191</v>
      </c>
      <c r="I553" s="6">
        <f>IF('Log_working_3-way'!$D553="","",'True_Odds_Calculator_3-way'!O554/'True_Odds_Calculator_3-way'!B554-1)</f>
        <v>7.2706798290189703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2.7709925669109126E-2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1.026389479738832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6.2234101853251778</v>
      </c>
      <c r="I554" s="6">
        <f>IF('Log_working_3-way'!$D554="","",'True_Odds_Calculator_3-way'!O555/'True_Odds_Calculator_3-way'!B555-1)</f>
        <v>7.3180627753091798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2.7840187814373918E-2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1.0268290303399694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19.090436032759936</v>
      </c>
      <c r="I555" s="6">
        <f>IF('Log_working_3-way'!$D555="","",'True_Odds_Calculator_3-way'!O556/'True_Odds_Calculator_3-way'!B556-1)</f>
        <v>6.4202336923901964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2.8407596087154152E-2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1.0314432963744316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13.643869340646976</v>
      </c>
      <c r="I556" s="6">
        <f>IF('Log_working_3-way'!$D556="","",'True_Odds_Calculator_3-way'!O557/'True_Odds_Calculator_3-way'!B557-1)</f>
        <v>8.045375212340824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3.3898506766733227E-2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1.0312309363509862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11.163416805023115</v>
      </c>
      <c r="I557" s="6">
        <f>IF('Log_working_3-way'!$D557="","",'True_Odds_Calculator_3-way'!O558/'True_Odds_Calculator_3-way'!B558-1)</f>
        <v>10.422675192813712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3.3823010560520617E-2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1.0305250144959714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13.658407991370895</v>
      </c>
      <c r="I558" s="6">
        <f>IF('Log_working_3-way'!$D558="","",'True_Odds_Calculator_3-way'!O559/'True_Odds_Calculator_3-way'!B559-1)</f>
        <v>10.836436860262802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3.28730550749321E-2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1.031068030579789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9.4702494573368146</v>
      </c>
      <c r="I559" s="6">
        <f>IF('Log_working_3-way'!$D559="","",'True_Odds_Calculator_3-way'!O560/'True_Odds_Calculator_3-way'!B560-1)</f>
        <v>8.1608859062649852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3.3465072938757112E-2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1.0322224705751182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19.924113162398218</v>
      </c>
      <c r="I560" s="6">
        <f>IF('Log_working_3-way'!$D560="","",'True_Odds_Calculator_3-way'!O561/'True_Odds_Calculator_3-way'!B561-1)</f>
        <v>7.6185531827298494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3.3894012026604692E-2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1.0312864294236419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16.52152148133483</v>
      </c>
      <c r="I561" s="6">
        <f>IF('Log_working_3-way'!$D561="","",'True_Odds_Calculator_3-way'!O562/'True_Odds_Calculator_3-way'!B562-1)</f>
        <v>8.0492385022464994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3.345711607251145E-2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1.0339945897821246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5.1904743008864598</v>
      </c>
      <c r="I562" s="6">
        <f>IF('Log_working_3-way'!$D562="","",'True_Odds_Calculator_3-way'!O563/'True_Odds_Calculator_3-way'!B563-1)</f>
        <v>7.5046866028212804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3.533735521041903E-2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1.0317153934921048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15.377566700767961</v>
      </c>
      <c r="I563" s="6">
        <f>IF('Log_working_3-way'!$D563="","",'True_Odds_Calculator_3-way'!O564/'True_Odds_Calculator_3-way'!B564-1)</f>
        <v>7.8804310019618704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3.4041754666532809E-2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1.0319410950604462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20.126796500927874</v>
      </c>
      <c r="I564" s="6">
        <f>IF('Log_working_3-way'!$D564="","",'True_Odds_Calculator_3-way'!O565/'True_Odds_Calculator_3-way'!B565-1)</f>
        <v>7.519250610258899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3.3567403646419747E-2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1.035529210037941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26.614111859797514</v>
      </c>
      <c r="I565" s="6">
        <f>IF('Log_working_3-way'!$D565="","",'True_Odds_Calculator_3-way'!O566/'True_Odds_Calculator_3-way'!B566-1)</f>
        <v>7.1128996229805441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3.5584894887559226E-2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1.031565079591038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6.9442131944592056</v>
      </c>
      <c r="I566" s="6">
        <f>IF('Log_working_3-way'!$D566="","",'True_Odds_Calculator_3-way'!O567/'True_Odds_Calculator_3-way'!B567-1)</f>
        <v>7.6220816333109891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3.3470907249508075E-2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1.0360883275615105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4.0300098492416945</v>
      </c>
      <c r="I567" s="6">
        <f>IF('Log_working_3-way'!$D567="","",'True_Odds_Calculator_3-way'!O568/'True_Odds_Calculator_3-way'!B568-1)</f>
        <v>6.2036878491289924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3.6293904287721945E-2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1.0307170751011578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9.682645787848486</v>
      </c>
      <c r="I568" s="6">
        <f>IF('Log_working_3-way'!$D568="","",'True_Odds_Calculator_3-way'!O569/'True_Odds_Calculator_3-way'!B569-1)</f>
        <v>9.1366595555645702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3.3208999656555882E-2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1.0310120821953359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10.746518198610012</v>
      </c>
      <c r="I569" s="6">
        <f>IF('Log_working_3-way'!$D569="","",'True_Odds_Calculator_3-way'!O570/'True_Odds_Calculator_3-way'!B570-1)</f>
        <v>8.7510602922782397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3.3539432032975824E-2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1.042483604534332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7.6307778615470916</v>
      </c>
      <c r="I570" s="6">
        <f>IF('Log_working_3-way'!$D570="","",'True_Odds_Calculator_3-way'!O571/'True_Odds_Calculator_3-way'!B571-1)</f>
        <v>7.2790512654766051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4.4868397809574301E-2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1.0440067711523509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20.889121952005837</v>
      </c>
      <c r="I571" s="6">
        <f>IF('Log_working_3-way'!$D571="","",'True_Odds_Calculator_3-way'!O572/'True_Odds_Calculator_3-way'!B572-1)</f>
        <v>6.8052141713107472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4.5873326080887233E-2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1.0408588731756758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10.313964948396642</v>
      </c>
      <c r="I572" s="6">
        <f>IF('Log_working_3-way'!$D572="","",'True_Odds_Calculator_3-way'!O573/'True_Odds_Calculator_3-way'!B573-1)</f>
        <v>7.5371162022292353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4.3756500073227178E-2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1.0435427937676589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6.2178870297655173</v>
      </c>
      <c r="I573" s="6">
        <f>IF('Log_working_3-way'!$D573="","",'True_Odds_Calculator_3-way'!O574/'True_Odds_Calculator_3-way'!B574-1)</f>
        <v>7.9437024557960143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4.5651951348558928E-2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1.0582198860170784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39.644132512058576</v>
      </c>
      <c r="I574" s="6">
        <f>IF('Log_working_3-way'!$D574="","",'True_Odds_Calculator_3-way'!O575/'True_Odds_Calculator_3-way'!B575-1)</f>
        <v>4.7437020324588692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5.104008522735648E-2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1.0443790543199989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22.907162181403962</v>
      </c>
      <c r="I575" s="6">
        <f>IF('Log_working_3-way'!$D575="","",'True_Odds_Calculator_3-way'!O576/'True_Odds_Calculator_3-way'!B576-1)</f>
        <v>6.0614255025413399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4.5711733174508495E-2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1.0442470763065503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7.1741899256295305</v>
      </c>
      <c r="I576" s="6">
        <f>IF('Log_working_3-way'!$D576="","",'True_Odds_Calculator_3-way'!O577/'True_Odds_Calculator_3-way'!B577-1)</f>
        <v>5.8719386358080081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4.5931068767905314E-2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1.0456437433794306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10.49214272734423</v>
      </c>
      <c r="I577" s="6">
        <f>IF('Log_working_3-way'!$D577="","",'True_Odds_Calculator_3-way'!O578/'True_Odds_Calculator_3-way'!B578-1)</f>
        <v>9.7337989997842413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4.909305832124633E-2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1.0864673295317544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62.828800135245444</v>
      </c>
      <c r="I578" s="6">
        <f>IF('Log_working_3-way'!$D578="","",'True_Odds_Calculator_3-way'!O579/'True_Odds_Calculator_3-way'!B579-1)</f>
        <v>1.2143881154081773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5.2600708702587484E-2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1.0613142866518031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1.2361166470252249</v>
      </c>
      <c r="I579" s="6">
        <f>IF('Log_working_3-way'!$D579="","",'True_Odds_Calculator_3-way'!O580/'True_Odds_Calculator_3-way'!B580-1)</f>
        <v>3.5316743155022357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5.1986953326083496E-2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1.0307574241837445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13.428367457326866</v>
      </c>
      <c r="I580" s="6">
        <f>IF('Log_working_3-way'!$D580="","",'True_Odds_Calculator_3-way'!O581/'True_Odds_Calculator_3-way'!B581-1)</f>
        <v>8.3930505080981685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3.3197335649822524E-2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1.0284759857432879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20.821962719751703</v>
      </c>
      <c r="I581" s="6">
        <f>IF('Log_working_3-way'!$D581="","",'True_Odds_Calculator_3-way'!O582/'True_Odds_Calculator_3-way'!B582-1)</f>
        <v>11.045422563058738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2.9298357865762625E-2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1.0337404058761577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1.0803358982810005</v>
      </c>
      <c r="I582" s="6">
        <f>IF('Log_working_3-way'!$D582="","",'True_Odds_Calculator_3-way'!O583/'True_Odds_Calculator_3-way'!B583-1)</f>
        <v>5.3154272494091366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3.0445742760210726E-2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1.0360656232568459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11.914873250068782</v>
      </c>
      <c r="I583" s="6">
        <f>IF('Log_working_3-way'!$D583="","",'True_Odds_Calculator_3-way'!O584/'True_Odds_Calculator_3-way'!B584-1)</f>
        <v>8.8879498320839083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3.8925862869524819E-2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1.0472312142222726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32.110191654631329</v>
      </c>
      <c r="I584" s="6">
        <f>IF('Log_working_3-way'!$D584="","",'True_Odds_Calculator_3-way'!O585/'True_Odds_Calculator_3-way'!B585-1)</f>
        <v>5.7325073617547817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4.5058164733621231E-2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1.0427710056351633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2.4315186285937451</v>
      </c>
      <c r="I585" s="6">
        <f>IF('Log_working_3-way'!$D585="","",'True_Odds_Calculator_3-way'!O586/'True_Odds_Calculator_3-way'!B586-1)</f>
        <v>6.5770073581642325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4.1363364657262425E-2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1.0424130661111957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28.96475820444256</v>
      </c>
      <c r="I586" s="6">
        <f>IF('Log_working_3-way'!$D586="","",'True_Odds_Calculator_3-way'!O587/'True_Odds_Calculator_3-way'!B587-1)</f>
        <v>6.7487475596311981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4.155728402565817E-2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1.0394305141146365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23.513943847569447</v>
      </c>
      <c r="I587" s="6">
        <f>IF('Log_working_3-way'!$D587="","",'True_Odds_Calculator_3-way'!O588/'True_Odds_Calculator_3-way'!B588-1)</f>
        <v>5.9447671305939451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4.0534376018247054E-2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1.0441481765823364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31.422590957776372</v>
      </c>
      <c r="I588" s="6">
        <f>IF('Log_working_3-way'!$D588="","",'True_Odds_Calculator_3-way'!O589/'True_Odds_Calculator_3-way'!B589-1)</f>
        <v>5.3387760515384901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4.2546390230630449E-2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1.0369585423510967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6.5097655007919384</v>
      </c>
      <c r="I589" s="6">
        <f>IF('Log_working_3-way'!$D589="","",'True_Odds_Calculator_3-way'!O590/'True_Odds_Calculator_3-way'!B590-1)</f>
        <v>7.8382147442010854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3.8980916535060528E-2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1.03851693730929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7.3619378282738435</v>
      </c>
      <c r="I590" s="6">
        <f>IF('Log_working_3-way'!$D590="","",'True_Odds_Calculator_3-way'!O591/'True_Odds_Calculator_3-way'!B591-1)</f>
        <v>7.027016081084053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4.0623596344135704E-2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1.0354292588863003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10.221571181662609</v>
      </c>
      <c r="I591" s="6">
        <f>IF('Log_working_3-way'!$D591="","",'True_Odds_Calculator_3-way'!O592/'True_Odds_Calculator_3-way'!B592-1)</f>
        <v>7.482602333159166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3.8032833372155572E-2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1.0376838826259349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18.164764900066796</v>
      </c>
      <c r="I592" s="6">
        <f>IF('Log_working_3-way'!$D592="","",'True_Odds_Calculator_3-way'!O593/'True_Odds_Calculator_3-way'!B593-1)</f>
        <v>7.367585068227319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3.9921284852601602E-2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1.0352128223615886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13.817297118238322</v>
      </c>
      <c r="I593" s="6">
        <f>IF('Log_working_3-way'!$D593="","",'True_Odds_Calculator_3-way'!O594/'True_Odds_Calculator_3-way'!B594-1)</f>
        <v>8.0659673408243346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3.7888379850224307E-2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1.0362057126370969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8.3421844149391386</v>
      </c>
      <c r="I594" s="6">
        <f>IF('Log_working_3-way'!$D594="","",'True_Odds_Calculator_3-way'!O595/'True_Odds_Calculator_3-way'!B595-1)</f>
        <v>8.7014666092188833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3.8822862784866796E-2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1.0358911680935456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16.894585773184343</v>
      </c>
      <c r="I595" s="6">
        <f>IF('Log_working_3-way'!$D595="","",'True_Odds_Calculator_3-way'!O596/'True_Odds_Calculator_3-way'!B596-1)</f>
        <v>7.5313756435646457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3.8251053597482709E-2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1.0352133126403651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13.933958928406108</v>
      </c>
      <c r="I596" s="6">
        <f>IF('Log_working_3-way'!$D596="","",'True_Odds_Calculator_3-way'!O597/'True_Odds_Calculator_3-way'!B597-1)</f>
        <v>8.7719917057999162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3.7905024003993759E-2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1.0422151450436454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27.66040567663234</v>
      </c>
      <c r="I597" s="6">
        <f>IF('Log_working_3-way'!$D597="","",'True_Odds_Calculator_3-way'!O598/'True_Odds_Calculator_3-way'!B598-1)</f>
        <v>6.7905887590582923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4.1874688121452452E-2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1.036805997396584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18.530150725485999</v>
      </c>
      <c r="I598" s="6">
        <f>IF('Log_working_3-way'!$D598="","",'True_Odds_Calculator_3-way'!O599/'True_Odds_Calculator_3-way'!B599-1)</f>
        <v>7.6800669891048923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3.8935188791096476E-2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1.0358744520022827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8.3464797240869562</v>
      </c>
      <c r="I599" s="6">
        <f>IF('Log_working_3-way'!$D599="","",'True_Odds_Calculator_3-way'!O600/'True_Odds_Calculator_3-way'!B600-1)</f>
        <v>7.9518015434418121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3.8345456801308853E-2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1.0357767572050676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14.784821595565134</v>
      </c>
      <c r="I600" s="6">
        <f>IF('Log_working_3-way'!$D600="","",'True_Odds_Calculator_3-way'!O601/'True_Odds_Calculator_3-way'!B601-1)</f>
        <v>9.2846787637642922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3.8404151473725445E-2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1.0354921924072757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14.168017578219388</v>
      </c>
      <c r="I601" s="6">
        <f>IF('Log_working_3-way'!$D601="","",'True_Odds_Calculator_3-way'!O602/'True_Odds_Calculator_3-way'!B602-1)</f>
        <v>8.4656085168900077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3.8173873108864775E-2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1.0622851867698058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37.915890142786459</v>
      </c>
      <c r="I602" s="6">
        <f>IF('Log_working_3-way'!$D602="","",'True_Odds_Calculator_3-way'!O603/'True_Odds_Calculator_3-way'!B603-1)</f>
        <v>4.4989525476257874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5.5902539925588579E-2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1.0470968818709223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10.399849349756865</v>
      </c>
      <c r="I603" s="6">
        <f>IF('Log_working_3-way'!$D603="","",'True_Odds_Calculator_3-way'!O604/'True_Odds_Calculator_3-way'!B604-1)</f>
        <v>7.5349673486055746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5.0280258445606796E-2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1.0469020948752181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11.145411107938209</v>
      </c>
      <c r="I604" s="6">
        <f>IF('Log_working_3-way'!$D604="","",'True_Odds_Calculator_3-way'!O605/'True_Odds_Calculator_3-way'!B605-1)</f>
        <v>7.797038376053024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5.0199283289770857E-2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1.0465087124121251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12.462613777676346</v>
      </c>
      <c r="I605" s="6">
        <f>IF('Log_working_3-way'!$D605="","",'True_Odds_Calculator_3-way'!O606/'True_Odds_Calculator_3-way'!B606-1)</f>
        <v>7.6943410561538084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4.9801865145348678E-2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1.047038207186014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15.814561645553745</v>
      </c>
      <c r="I606" s="6">
        <f>IF('Log_working_3-way'!$D606="","",'True_Odds_Calculator_3-way'!O607/'True_Odds_Calculator_3-way'!B607-1)</f>
        <v>6.4731385091349987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4.9930461695167683E-2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1.0469066999768677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15.397227802726086</v>
      </c>
      <c r="I607" s="6">
        <f>IF('Log_working_3-way'!$D607="","",'True_Odds_Calculator_3-way'!O608/'True_Odds_Calculator_3-way'!B608-1)</f>
        <v>7.7985826813327108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5.0014954931824285E-2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1.0465429906044361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15.1347193757226</v>
      </c>
      <c r="I608" s="6">
        <f>IF('Log_working_3-way'!$D608="","",'True_Odds_Calculator_3-way'!O609/'True_Odds_Calculator_3-way'!B609-1)</f>
        <v>7.1934197712183732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4.9605351916561791E-2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1.0693561886443579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43.320111460588045</v>
      </c>
      <c r="I609" s="6">
        <f>IF('Log_working_3-way'!$D609="","",'True_Odds_Calculator_3-way'!O610/'True_Odds_Calculator_3-way'!B610-1)</f>
        <v>3.3504554140520852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5.850629345111491E-2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1.0487410460166053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21.432400955681132</v>
      </c>
      <c r="I610" s="6">
        <f>IF('Log_working_3-way'!$D610="","",'True_Odds_Calculator_3-way'!O611/'True_Odds_Calculator_3-way'!B611-1)</f>
        <v>5.4895211430665185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5.0484866729163747E-2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1.0378381156869296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6.4642121414925127</v>
      </c>
      <c r="I611" s="6">
        <f>IF('Log_working_3-way'!$D611="","",'True_Odds_Calculator_3-way'!O612/'True_Odds_Calculator_3-way'!B612-1)</f>
        <v>6.6765546698561735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3.9506307261172102E-2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1.0605914749399523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49.139674808394822</v>
      </c>
      <c r="I612" s="6">
        <f>IF('Log_working_3-way'!$D612="","",'True_Odds_Calculator_3-way'!O613/'True_Odds_Calculator_3-way'!B613-1)</f>
        <v>2.7590544180330006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4.7273982056590835E-2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1.0416617904227634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27.672432175460244</v>
      </c>
      <c r="I613" s="6">
        <f>IF('Log_working_3-way'!$D613="","",'True_Odds_Calculator_3-way'!O614/'True_Odds_Calculator_3-way'!B614-1)</f>
        <v>6.2470948641769413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4.1437679337585243E-2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1.0397903288583212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26.201997012153324</v>
      </c>
      <c r="I614" s="6">
        <f>IF('Log_working_3-way'!$D614="","",'True_Odds_Calculator_3-way'!O615/'True_Odds_Calculator_3-way'!B615-1)</f>
        <v>5.9850363074777642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4.0120157079636121E-2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1.036190668900649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15.575707625600966</v>
      </c>
      <c r="I615" s="6">
        <f>IF('Log_working_3-way'!$D615="","",'True_Odds_Calculator_3-way'!O616/'True_Odds_Calculator_3-way'!B616-1)</f>
        <v>7.1831012129514882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3.8708862461735105E-2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1.0485966533530324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6.5963774510385109</v>
      </c>
      <c r="I616" s="6">
        <f>IF('Log_working_3-way'!$D616="","",'True_Odds_Calculator_3-way'!O617/'True_Odds_Calculator_3-way'!B617-1)</f>
        <v>6.7267849827058397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5.0477948046113053E-2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1.0475689817719911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10.162622861238848</v>
      </c>
      <c r="I617" s="6">
        <f>IF('Log_working_3-way'!$D617="","",'True_Odds_Calculator_3-way'!O618/'True_Odds_Calculator_3-way'!B618-1)</f>
        <v>7.2819491271453369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5.0674144657988363E-2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1.0473047038538459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9.1045245959196812</v>
      </c>
      <c r="I618" s="6">
        <f>IF('Log_working_3-way'!$D618="","",'True_Odds_Calculator_3-way'!O619/'True_Odds_Calculator_3-way'!B619-1)</f>
        <v>6.7742150093129316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5.0043675965157242E-2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1.0723132562418904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0.73767761446001945</v>
      </c>
      <c r="I619" s="6">
        <f>IF('Log_working_3-way'!$D619="","",'True_Odds_Calculator_3-way'!O620/'True_Odds_Calculator_3-way'!B620-1)</f>
        <v>3.9651366265920078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5.9487452921658024E-2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1.0485057439069232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20.379323343927631</v>
      </c>
      <c r="I620" s="6">
        <f>IF('Log_working_3-way'!$D620="","",'True_Odds_Calculator_3-way'!O621/'True_Odds_Calculator_3-way'!B621-1)</f>
        <v>6.5526987073596663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5.0609040871633093E-2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1.0471453002817932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9.1753976232302001</v>
      </c>
      <c r="I621" s="6">
        <f>IF('Log_working_3-way'!$D621="","",'True_Odds_Calculator_3-way'!O622/'True_Odds_Calculator_3-way'!B622-1)</f>
        <v>5.9597043962657619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4.9556343673990755E-2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1.0850377811064282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-0.19846352704497472</v>
      </c>
      <c r="I622" s="6">
        <f>IF('Log_working_3-way'!$D622="","",'True_Odds_Calculator_3-way'!O623/'True_Odds_Calculator_3-way'!B623-1)</f>
        <v>2.2179876024879328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5.7832876326000759E-2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1.0511874425080259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6.2522987633900824</v>
      </c>
      <c r="I623" s="6">
        <f>IF('Log_working_3-way'!$D623="","",'True_Odds_Calculator_3-way'!O624/'True_Odds_Calculator_3-way'!B624-1)</f>
        <v>5.5815113514521473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5.2221501480006927E-2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1.0504374941971806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23.754565132777035</v>
      </c>
      <c r="I624" s="6">
        <f>IF('Log_working_3-way'!$D624="","",'True_Odds_Calculator_3-way'!O625/'True_Odds_Calculator_3-way'!B625-1)</f>
        <v>5.7986743554345441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5.1556363516763959E-2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1.0490325371033786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17.295001378544796</v>
      </c>
      <c r="I625" s="6">
        <f>IF('Log_working_3-way'!$D625="","",'True_Odds_Calculator_3-way'!O626/'True_Odds_Calculator_3-way'!B626-1)</f>
        <v>5.1576789209530167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5.147235650482207E-2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1.0351781956555175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25.197206629243524</v>
      </c>
      <c r="I626" s="6">
        <f>IF('Log_working_3-way'!$D626="","",'True_Odds_Calculator_3-way'!O627/'True_Odds_Calculator_3-way'!B627-1)</f>
        <v>8.0870358799769768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3.5482007491209888E-2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1.0358544872418383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24.637185764525803</v>
      </c>
      <c r="I627" s="6">
        <f>IF('Log_working_3-way'!$D627="","",'True_Odds_Calculator_3-way'!O628/'True_Odds_Calculator_3-way'!B628-1)</f>
        <v>7.8067936896677921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3.6397101895133455E-2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1.0327235251432441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18.97049603540475</v>
      </c>
      <c r="I628" s="6">
        <f>IF('Log_working_3-way'!$D628="","",'True_Odds_Calculator_3-way'!O629/'True_Odds_Calculator_3-way'!B629-1)</f>
        <v>7.8757760157354486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3.4584067825065068E-2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1.0305411796238195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11.172371625705679</v>
      </c>
      <c r="I629" s="6">
        <f>IF('Log_working_3-way'!$D629="","",'True_Odds_Calculator_3-way'!O630/'True_Odds_Calculator_3-way'!B630-1)</f>
        <v>11.259161879441983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3.3062460360300916E-2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1.0316457483468211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6.7618580364844876</v>
      </c>
      <c r="I630" s="6">
        <f>IF('Log_working_3-way'!$D630="","",'True_Odds_Calculator_3-way'!O631/'True_Odds_Calculator_3-way'!B631-1)</f>
        <v>10.343560800200502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3.3915137710949894E-2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1.0310465045921853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15.255235256089641</v>
      </c>
      <c r="I631" s="6">
        <f>IF('Log_working_3-way'!$D631="","",'True_Odds_Calculator_3-way'!O632/'True_Odds_Calculator_3-way'!B632-1)</f>
        <v>9.825065560861205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3.3301567149349953E-2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1.0348933259364741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23.13775753225233</v>
      </c>
      <c r="I632" s="6">
        <f>IF('Log_working_3-way'!$D632="","",'True_Odds_Calculator_3-way'!O633/'True_Odds_Calculator_3-way'!B633-1)</f>
        <v>8.608119309477587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3.5721730429828069E-2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1.032709141879655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21.575425944776651</v>
      </c>
      <c r="I633" s="6">
        <f>IF('Log_working_3-way'!$D633="","",'True_Odds_Calculator_3-way'!O634/'True_Odds_Calculator_3-way'!B634-1)</f>
        <v>9.4671747999019065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3.3768645882839232E-2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1.0311795569657309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8.3884944002960147</v>
      </c>
      <c r="I634" s="6">
        <f>IF('Log_working_3-way'!$D634="","",'True_Odds_Calculator_3-way'!O635/'True_Odds_Calculator_3-way'!B635-1)</f>
        <v>11.251616006647605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3.3698732172141588E-2</v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2.14</v>
      </c>
      <c r="B369" s="4">
        <f>IF('True_Odds_Calculator_3-way'!B370="","",'True_Odds_Calculator_3-way'!B370)</f>
        <v>3.65</v>
      </c>
      <c r="C369" s="4">
        <f>IF('True_Odds_Calculator_3-way'!C370="","",'True_Odds_Calculator_3-way'!C370)</f>
        <v>3.42</v>
      </c>
      <c r="D369" s="9">
        <f t="shared" si="78"/>
        <v>0.45441719377277762</v>
      </c>
      <c r="E369" s="9">
        <f t="shared" si="79"/>
        <v>0.26378840889204297</v>
      </c>
      <c r="F369" s="9">
        <f t="shared" si="80"/>
        <v>0.2817943973351793</v>
      </c>
      <c r="G369" s="9">
        <f t="shared" si="81"/>
        <v>1.0531762783838519</v>
      </c>
      <c r="H369" s="9">
        <f t="shared" si="82"/>
        <v>2.2006209573575912</v>
      </c>
      <c r="I369" s="9">
        <f t="shared" si="83"/>
        <v>3.7909171377172077</v>
      </c>
      <c r="J369" s="9">
        <f t="shared" si="84"/>
        <v>3.5486865936889216</v>
      </c>
      <c r="K369" s="11">
        <f t="shared" si="85"/>
        <v>0.46728971962616822</v>
      </c>
      <c r="L369" s="11">
        <f t="shared" si="86"/>
        <v>0.27397260273972601</v>
      </c>
      <c r="M369" s="11">
        <f t="shared" si="87"/>
        <v>0.29239766081871343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-0.27367387871804727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0.23246568604329929</v>
      </c>
      <c r="Q369" s="11">
        <f>2*'OddsRatio_working_3-way'!K369*'OddsRatio_working_3-way'!L369*'OddsRatio_working_3-way'!M369</f>
        <v>7.4868175859355623E-2</v>
      </c>
      <c r="R369" s="11">
        <f t="shared" si="88"/>
        <v>0</v>
      </c>
      <c r="S369" s="11">
        <f t="shared" si="89"/>
        <v>-0.84942591939071121</v>
      </c>
      <c r="T369" s="11">
        <f t="shared" si="90"/>
        <v>-0.27356712379733039</v>
      </c>
      <c r="U369" s="11">
        <f>'OddsRatio_working_3-way'!S369-'OddsRatio_working_3-way'!R369^2/3</f>
        <v>-0.84942591939071121</v>
      </c>
      <c r="V369" s="11">
        <f>'OddsRatio_working_3-way'!S369*'OddsRatio_working_3-way'!R369/3-2*'OddsRatio_working_3-way'!R369^3/27-'OddsRatio_working_3-way'!T369</f>
        <v>0.27356712379733039</v>
      </c>
      <c r="W369" s="11">
        <f>'OddsRatio_working_3-way'!V369^2+4*'OddsRatio_working_3-way'!U369^3/27</f>
        <v>-1.5958291072064965E-2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0.15066292036762799</v>
      </c>
      <c r="Y369" s="11">
        <f>IF('OddsRatio_working_3-way'!W369&gt;=0,IF('OddsRatio_working_3-way'!V369+SQRT('OddsRatio_working_3-way'!W369)&gt;0,0,PI()),ACOS('OddsRatio_working_3-way'!V369/(2*'OddsRatio_working_3-way'!X369)))</f>
        <v>0.43260176741116441</v>
      </c>
      <c r="Z369" s="11">
        <f>'OddsRatio_working_3-way'!X369^(1/3)*COS('OddsRatio_working_3-way'!Y369/3)</f>
        <v>0.52658813919192593</v>
      </c>
      <c r="AA369" s="11">
        <f>'OddsRatio_working_3-way'!X369^(1/3)*COS(('OddsRatio_working_3-way'!Y369+2*PI())/3)</f>
        <v>-0.32951475061380248</v>
      </c>
      <c r="AB369" s="11">
        <f>'OddsRatio_working_3-way'!X369^(1/3)*COS(('OddsRatio_working_3-way'!Y369+4*PI())/3)</f>
        <v>-0.19707338857812332</v>
      </c>
      <c r="AC369" s="11">
        <f>'OddsRatio_working_3-way'!X369^(1/3)*SIN('OddsRatio_working_3-way'!Y369/3)</f>
        <v>7.6465056023140118E-2</v>
      </c>
      <c r="AD369" s="11">
        <f>'OddsRatio_working_3-way'!X369^(1/3)*SIN(('OddsRatio_working_3-way'!Y369+2*PI())/3)</f>
        <v>0.41780617786021379</v>
      </c>
      <c r="AE369" s="11">
        <f>'OddsRatio_working_3-way'!X369^(1/3)*SIN(('OddsRatio_working_3-way'!Y369+4*PI())/3)</f>
        <v>-0.49427123388335387</v>
      </c>
      <c r="AF369" s="11">
        <f>-'OddsRatio_working_3-way'!U369/(3*'OddsRatio_working_3-way'!X369^(1/3))*COS(('OddsRatio_working_3-way'!Y369)/3)</f>
        <v>0.52658813919192593</v>
      </c>
      <c r="AG369" s="11">
        <f>-'OddsRatio_working_3-way'!U369/(3*'OddsRatio_working_3-way'!X369^(1/3))*COS(('OddsRatio_working_3-way'!Y369+2*PI())/3)</f>
        <v>-0.32951475061380248</v>
      </c>
      <c r="AH369" s="11">
        <f>-'OddsRatio_working_3-way'!U369/(3*'OddsRatio_working_3-way'!X369^(1/3))*COS(('OddsRatio_working_3-way'!Y369+4*PI())/3)</f>
        <v>-0.19707338857812332</v>
      </c>
      <c r="AI369" s="11">
        <f>'OddsRatio_working_3-way'!U369/(3*'OddsRatio_working_3-way'!X369^(1/3))*SIN(('OddsRatio_working_3-way'!Y369)/3)</f>
        <v>-7.6465056023140118E-2</v>
      </c>
      <c r="AJ369" s="11">
        <f>'OddsRatio_working_3-way'!U369/(3*'OddsRatio_working_3-way'!X369^(1/3))*SIN(('OddsRatio_working_3-way'!Y369+2*PI())/3)</f>
        <v>-0.41780617786021379</v>
      </c>
      <c r="AK369" s="11">
        <f>'OddsRatio_working_3-way'!U369/(3*'OddsRatio_working_3-way'!X369^(1/3))*SIN(('OddsRatio_working_3-way'!Y369+4*PI())/3)</f>
        <v>0.49427123388335387</v>
      </c>
      <c r="AL369" s="11">
        <f>'OddsRatio_working_3-way'!Z369+'OddsRatio_working_3-way'!AF369</f>
        <v>1.0531762783838519</v>
      </c>
      <c r="AM369" s="11">
        <f>'OddsRatio_working_3-way'!AA369+'OddsRatio_working_3-way'!AG369</f>
        <v>-0.65902950122760495</v>
      </c>
      <c r="AN369" s="11">
        <f>'OddsRatio_working_3-way'!AB369+'OddsRatio_working_3-way'!AH369</f>
        <v>-0.39414677715624663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1.0531762783838519</v>
      </c>
      <c r="AS369" s="11">
        <f>IF(('OddsRatio_working_3-way'!X369=0),IF(Q369&gt;0,-Q369^(1/3),(-Q369)^(1/3)),'OddsRatio_working_3-way'!AM369-'OddsRatio_working_3-way'!R369/3)</f>
        <v>-0.65902950122760495</v>
      </c>
      <c r="AT369" s="11">
        <f>IF(('OddsRatio_working_3-way'!X369=0),IF(Q369&gt;0,-Q369^(1/3),(-Q369)^(1/3)),'OddsRatio_working_3-way'!AN369-'OddsRatio_working_3-way'!R369/3)</f>
        <v>-0.39414677715624663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9.51</v>
      </c>
      <c r="B370" s="4">
        <f>IF('True_Odds_Calculator_3-way'!B371="","",'True_Odds_Calculator_3-way'!B371)</f>
        <v>5.13</v>
      </c>
      <c r="C370" s="4">
        <f>IF('True_Odds_Calculator_3-way'!C371="","",'True_Odds_Calculator_3-way'!C371)</f>
        <v>1.38</v>
      </c>
      <c r="D370" s="9">
        <f t="shared" si="78"/>
        <v>0.10007593760180705</v>
      </c>
      <c r="E370" s="9">
        <f t="shared" si="79"/>
        <v>0.18642386671738823</v>
      </c>
      <c r="F370" s="9">
        <f t="shared" si="80"/>
        <v>0.71350019568080458</v>
      </c>
      <c r="G370" s="9">
        <f t="shared" si="81"/>
        <v>1.0566876618052914</v>
      </c>
      <c r="H370" s="9">
        <f t="shared" si="82"/>
        <v>9.9924120019630287</v>
      </c>
      <c r="I370" s="9">
        <f t="shared" si="83"/>
        <v>5.3641200432558538</v>
      </c>
      <c r="J370" s="9">
        <f t="shared" si="84"/>
        <v>1.4015413114860105</v>
      </c>
      <c r="K370" s="11">
        <f t="shared" si="85"/>
        <v>0.10515247108307045</v>
      </c>
      <c r="L370" s="11">
        <f t="shared" si="86"/>
        <v>0.19493177387914232</v>
      </c>
      <c r="M370" s="11">
        <f t="shared" si="87"/>
        <v>0.7246376811594204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-0.19837468032350591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0.19339000105963466</v>
      </c>
      <c r="Q370" s="11">
        <f>2*'OddsRatio_working_3-way'!K370*'OddsRatio_working_3-way'!L370*'OddsRatio_working_3-way'!M370</f>
        <v>2.9706605385504552E-2</v>
      </c>
      <c r="R370" s="11">
        <f t="shared" si="88"/>
        <v>0</v>
      </c>
      <c r="S370" s="11">
        <f t="shared" si="89"/>
        <v>-0.97487240178160683</v>
      </c>
      <c r="T370" s="11">
        <f t="shared" si="90"/>
        <v>-0.1497499849126892</v>
      </c>
      <c r="U370" s="11">
        <f>'OddsRatio_working_3-way'!S370-'OddsRatio_working_3-way'!R370^2/3</f>
        <v>-0.97487240178160683</v>
      </c>
      <c r="V370" s="11">
        <f>'OddsRatio_working_3-way'!S370*'OddsRatio_working_3-way'!R370/3-2*'OddsRatio_working_3-way'!R370^3/27-'OddsRatio_working_3-way'!T370</f>
        <v>0.1497499849126892</v>
      </c>
      <c r="W370" s="11">
        <f>'OddsRatio_working_3-way'!V370^2+4*'OddsRatio_working_3-way'!U370^3/27</f>
        <v>-0.11483353882630279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0.18524213668038209</v>
      </c>
      <c r="Y370" s="11">
        <f>IF('OddsRatio_working_3-way'!W370&gt;=0,IF('OddsRatio_working_3-way'!V370+SQRT('OddsRatio_working_3-way'!W370)&gt;0,0,PI()),ACOS('OddsRatio_working_3-way'!V370/(2*'OddsRatio_working_3-way'!X370)))</f>
        <v>1.1546915841415804</v>
      </c>
      <c r="Z370" s="11">
        <f>'OddsRatio_working_3-way'!X370^(1/3)*COS('OddsRatio_working_3-way'!Y370/3)</f>
        <v>0.52834383090264569</v>
      </c>
      <c r="AA370" s="11">
        <f>'OddsRatio_working_3-way'!X370^(1/3)*COS(('OddsRatio_working_3-way'!Y370+2*PI())/3)</f>
        <v>-0.4495302109380343</v>
      </c>
      <c r="AB370" s="11">
        <f>'OddsRatio_working_3-way'!X370^(1/3)*COS(('OddsRatio_working_3-way'!Y370+4*PI())/3)</f>
        <v>-7.8813619964611295E-2</v>
      </c>
      <c r="AC370" s="11">
        <f>'OddsRatio_working_3-way'!X370^(1/3)*SIN('OddsRatio_working_3-way'!Y370/3)</f>
        <v>0.21403332359156621</v>
      </c>
      <c r="AD370" s="11">
        <f>'OddsRatio_working_3-way'!X370^(1/3)*SIN(('OddsRatio_working_3-way'!Y370+2*PI())/3)</f>
        <v>0.35054251769869788</v>
      </c>
      <c r="AE370" s="11">
        <f>'OddsRatio_working_3-way'!X370^(1/3)*SIN(('OddsRatio_working_3-way'!Y370+4*PI())/3)</f>
        <v>-0.56457584129026406</v>
      </c>
      <c r="AF370" s="11">
        <f>-'OddsRatio_working_3-way'!U370/(3*'OddsRatio_working_3-way'!X370^(1/3))*COS(('OddsRatio_working_3-way'!Y370)/3)</f>
        <v>0.52834383090264569</v>
      </c>
      <c r="AG370" s="11">
        <f>-'OddsRatio_working_3-way'!U370/(3*'OddsRatio_working_3-way'!X370^(1/3))*COS(('OddsRatio_working_3-way'!Y370+2*PI())/3)</f>
        <v>-0.4495302109380343</v>
      </c>
      <c r="AH370" s="11">
        <f>-'OddsRatio_working_3-way'!U370/(3*'OddsRatio_working_3-way'!X370^(1/3))*COS(('OddsRatio_working_3-way'!Y370+4*PI())/3)</f>
        <v>-7.8813619964611295E-2</v>
      </c>
      <c r="AI370" s="11">
        <f>'OddsRatio_working_3-way'!U370/(3*'OddsRatio_working_3-way'!X370^(1/3))*SIN(('OddsRatio_working_3-way'!Y370)/3)</f>
        <v>-0.21403332359156621</v>
      </c>
      <c r="AJ370" s="11">
        <f>'OddsRatio_working_3-way'!U370/(3*'OddsRatio_working_3-way'!X370^(1/3))*SIN(('OddsRatio_working_3-way'!Y370+2*PI())/3)</f>
        <v>-0.35054251769869788</v>
      </c>
      <c r="AK370" s="11">
        <f>'OddsRatio_working_3-way'!U370/(3*'OddsRatio_working_3-way'!X370^(1/3))*SIN(('OddsRatio_working_3-way'!Y370+4*PI())/3)</f>
        <v>0.56457584129026406</v>
      </c>
      <c r="AL370" s="11">
        <f>'OddsRatio_working_3-way'!Z370+'OddsRatio_working_3-way'!AF370</f>
        <v>1.0566876618052914</v>
      </c>
      <c r="AM370" s="11">
        <f>'OddsRatio_working_3-way'!AA370+'OddsRatio_working_3-way'!AG370</f>
        <v>-0.89906042187606861</v>
      </c>
      <c r="AN370" s="11">
        <f>'OddsRatio_working_3-way'!AB370+'OddsRatio_working_3-way'!AH370</f>
        <v>-0.15762723992922259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1.0566876618052914</v>
      </c>
      <c r="AS370" s="11">
        <f>IF(('OddsRatio_working_3-way'!X370=0),IF(Q370&gt;0,-Q370^(1/3),(-Q370)^(1/3)),'OddsRatio_working_3-way'!AM370-'OddsRatio_working_3-way'!R370/3)</f>
        <v>-0.89906042187606861</v>
      </c>
      <c r="AT370" s="11">
        <f>IF(('OddsRatio_working_3-way'!X370=0),IF(Q370&gt;0,-Q370^(1/3),(-Q370)^(1/3)),'OddsRatio_working_3-way'!AN370-'OddsRatio_working_3-way'!R370/3)</f>
        <v>-0.15762723992922259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2.25</v>
      </c>
      <c r="B371" s="4">
        <f>IF('True_Odds_Calculator_3-way'!B372="","",'True_Odds_Calculator_3-way'!B372)</f>
        <v>3.63</v>
      </c>
      <c r="C371" s="4">
        <f>IF('True_Odds_Calculator_3-way'!C372="","",'True_Odds_Calculator_3-way'!C372)</f>
        <v>3.25</v>
      </c>
      <c r="D371" s="9">
        <f t="shared" si="78"/>
        <v>0.4340631150546283</v>
      </c>
      <c r="E371" s="9">
        <f t="shared" si="79"/>
        <v>0.26714957668790001</v>
      </c>
      <c r="F371" s="9">
        <f t="shared" si="80"/>
        <v>0.29878730825747157</v>
      </c>
      <c r="G371" s="9">
        <f t="shared" si="81"/>
        <v>1.0430499442444385</v>
      </c>
      <c r="H371" s="9">
        <f t="shared" si="82"/>
        <v>2.3038124303055483</v>
      </c>
      <c r="I371" s="9">
        <f t="shared" si="83"/>
        <v>3.7432213533628742</v>
      </c>
      <c r="J371" s="9">
        <f t="shared" si="84"/>
        <v>3.3468623745499864</v>
      </c>
      <c r="K371" s="11">
        <f t="shared" si="85"/>
        <v>0.44444444444444442</v>
      </c>
      <c r="L371" s="11">
        <f t="shared" si="86"/>
        <v>0.27548209366391185</v>
      </c>
      <c r="M371" s="11">
        <f t="shared" si="87"/>
        <v>0.30769230769230771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-0.27866073320618767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0.23093404911586732</v>
      </c>
      <c r="Q371" s="11">
        <f>2*'OddsRatio_working_3-way'!K371*'OddsRatio_working_3-way'!L371*'OddsRatio_working_3-way'!M371</f>
        <v>7.5345529890984447E-2</v>
      </c>
      <c r="R371" s="11">
        <f t="shared" si="88"/>
        <v>0</v>
      </c>
      <c r="S371" s="11">
        <f t="shared" si="89"/>
        <v>-0.82872834811998342</v>
      </c>
      <c r="T371" s="11">
        <f t="shared" si="90"/>
        <v>-0.27038445289395874</v>
      </c>
      <c r="U371" s="11">
        <f>'OddsRatio_working_3-way'!S371-'OddsRatio_working_3-way'!R371^2/3</f>
        <v>-0.82872834811998342</v>
      </c>
      <c r="V371" s="11">
        <f>'OddsRatio_working_3-way'!S371*'OddsRatio_working_3-way'!R371/3-2*'OddsRatio_working_3-way'!R371^3/27-'OddsRatio_working_3-way'!T371</f>
        <v>0.27038445289395874</v>
      </c>
      <c r="W371" s="11">
        <f>'OddsRatio_working_3-way'!V371^2+4*'OddsRatio_working_3-way'!U371^3/27</f>
        <v>-1.1212677496709886E-2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0.14518990139079516</v>
      </c>
      <c r="Y371" s="11">
        <f>IF('OddsRatio_working_3-way'!W371&gt;=0,IF('OddsRatio_working_3-way'!V371+SQRT('OddsRatio_working_3-way'!W371)&gt;0,0,PI()),ACOS('OddsRatio_working_3-way'!V371/(2*'OddsRatio_working_3-way'!X371)))</f>
        <v>0.3732677523965473</v>
      </c>
      <c r="Z371" s="11">
        <f>'OddsRatio_working_3-way'!X371^(1/3)*COS('OddsRatio_working_3-way'!Y371/3)</f>
        <v>0.52152497212221938</v>
      </c>
      <c r="AA371" s="11">
        <f>'OddsRatio_working_3-way'!X371^(1/3)*COS(('OddsRatio_working_3-way'!Y371+2*PI())/3)</f>
        <v>-0.31725022472787395</v>
      </c>
      <c r="AB371" s="11">
        <f>'OddsRatio_working_3-way'!X371^(1/3)*COS(('OddsRatio_working_3-way'!Y371+4*PI())/3)</f>
        <v>-0.20427474739434551</v>
      </c>
      <c r="AC371" s="11">
        <f>'OddsRatio_working_3-way'!X371^(1/3)*SIN('OddsRatio_working_3-way'!Y371/3)</f>
        <v>6.5226422250339172E-2</v>
      </c>
      <c r="AD371" s="11">
        <f>'OddsRatio_working_3-way'!X371^(1/3)*SIN(('OddsRatio_working_3-way'!Y371+2*PI())/3)</f>
        <v>0.4190406634406435</v>
      </c>
      <c r="AE371" s="11">
        <f>'OddsRatio_working_3-way'!X371^(1/3)*SIN(('OddsRatio_working_3-way'!Y371+4*PI())/3)</f>
        <v>-0.48426708569098265</v>
      </c>
      <c r="AF371" s="11">
        <f>-'OddsRatio_working_3-way'!U371/(3*'OddsRatio_working_3-way'!X371^(1/3))*COS(('OddsRatio_working_3-way'!Y371)/3)</f>
        <v>0.52152497212221927</v>
      </c>
      <c r="AG371" s="11">
        <f>-'OddsRatio_working_3-way'!U371/(3*'OddsRatio_working_3-way'!X371^(1/3))*COS(('OddsRatio_working_3-way'!Y371+2*PI())/3)</f>
        <v>-0.3172502247278739</v>
      </c>
      <c r="AH371" s="11">
        <f>-'OddsRatio_working_3-way'!U371/(3*'OddsRatio_working_3-way'!X371^(1/3))*COS(('OddsRatio_working_3-way'!Y371+4*PI())/3)</f>
        <v>-0.20427474739434545</v>
      </c>
      <c r="AI371" s="11">
        <f>'OddsRatio_working_3-way'!U371/(3*'OddsRatio_working_3-way'!X371^(1/3))*SIN(('OddsRatio_working_3-way'!Y371)/3)</f>
        <v>-6.5226422250339158E-2</v>
      </c>
      <c r="AJ371" s="11">
        <f>'OddsRatio_working_3-way'!U371/(3*'OddsRatio_working_3-way'!X371^(1/3))*SIN(('OddsRatio_working_3-way'!Y371+2*PI())/3)</f>
        <v>-0.41904066344064339</v>
      </c>
      <c r="AK371" s="11">
        <f>'OddsRatio_working_3-way'!U371/(3*'OddsRatio_working_3-way'!X371^(1/3))*SIN(('OddsRatio_working_3-way'!Y371+4*PI())/3)</f>
        <v>0.48426708569098253</v>
      </c>
      <c r="AL371" s="11">
        <f>'OddsRatio_working_3-way'!Z371+'OddsRatio_working_3-way'!AF371</f>
        <v>1.0430499442444385</v>
      </c>
      <c r="AM371" s="11">
        <f>'OddsRatio_working_3-way'!AA371+'OddsRatio_working_3-way'!AG371</f>
        <v>-0.63450044945574779</v>
      </c>
      <c r="AN371" s="11">
        <f>'OddsRatio_working_3-way'!AB371+'OddsRatio_working_3-way'!AH371</f>
        <v>-0.40854949478869096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1.0430499442444385</v>
      </c>
      <c r="AS371" s="11">
        <f>IF(('OddsRatio_working_3-way'!X371=0),IF(Q371&gt;0,-Q371^(1/3),(-Q371)^(1/3)),'OddsRatio_working_3-way'!AM371-'OddsRatio_working_3-way'!R371/3)</f>
        <v>-0.63450044945574779</v>
      </c>
      <c r="AT371" s="11">
        <f>IF(('OddsRatio_working_3-way'!X371=0),IF(Q371&gt;0,-Q371^(1/3),(-Q371)^(1/3)),'OddsRatio_working_3-way'!AN371-'OddsRatio_working_3-way'!R371/3)</f>
        <v>-0.40854949478869096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2.48</v>
      </c>
      <c r="B372" s="4">
        <f>IF('True_Odds_Calculator_3-way'!B373="","",'True_Odds_Calculator_3-way'!B373)</f>
        <v>3.42</v>
      </c>
      <c r="C372" s="4">
        <f>IF('True_Odds_Calculator_3-way'!C373="","",'True_Odds_Calculator_3-way'!C373)</f>
        <v>3.07</v>
      </c>
      <c r="D372" s="9">
        <f t="shared" si="78"/>
        <v>0.39550818569931673</v>
      </c>
      <c r="E372" s="9">
        <f t="shared" si="79"/>
        <v>0.28578544100391878</v>
      </c>
      <c r="F372" s="9">
        <f t="shared" si="80"/>
        <v>0.31870637329676438</v>
      </c>
      <c r="G372" s="9">
        <f t="shared" si="81"/>
        <v>1.0326977540195441</v>
      </c>
      <c r="H372" s="9">
        <f t="shared" si="82"/>
        <v>2.5283926759489255</v>
      </c>
      <c r="I372" s="9">
        <f t="shared" si="83"/>
        <v>3.4991285647272972</v>
      </c>
      <c r="J372" s="9">
        <f t="shared" si="84"/>
        <v>3.1376843508204559</v>
      </c>
      <c r="K372" s="11">
        <f t="shared" si="85"/>
        <v>0.40322580645161293</v>
      </c>
      <c r="L372" s="11">
        <f t="shared" si="86"/>
        <v>0.29239766081871343</v>
      </c>
      <c r="M372" s="11">
        <f t="shared" si="87"/>
        <v>0.32573289902280134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-0.28472871260846233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0.22927577428387613</v>
      </c>
      <c r="Q372" s="11">
        <f>2*'OddsRatio_working_3-way'!K372*'OddsRatio_working_3-way'!L372*'OddsRatio_working_3-way'!M372</f>
        <v>7.6809304617713958E-2</v>
      </c>
      <c r="R372" s="11">
        <f t="shared" si="88"/>
        <v>0</v>
      </c>
      <c r="S372" s="11">
        <f t="shared" si="89"/>
        <v>-0.80524290010456046</v>
      </c>
      <c r="T372" s="11">
        <f t="shared" si="90"/>
        <v>-0.2697631156129181</v>
      </c>
      <c r="U372" s="11">
        <f>'OddsRatio_working_3-way'!S372-'OddsRatio_working_3-way'!R372^2/3</f>
        <v>-0.80524290010456046</v>
      </c>
      <c r="V372" s="11">
        <f>'OddsRatio_working_3-way'!S372*'OddsRatio_working_3-way'!R372/3-2*'OddsRatio_working_3-way'!R372^3/27-'OddsRatio_working_3-way'!T372</f>
        <v>0.2697631156129181</v>
      </c>
      <c r="W372" s="11">
        <f>'OddsRatio_working_3-way'!V372^2+4*'OddsRatio_working_3-way'!U372^3/27</f>
        <v>-4.5808219764732205E-3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0.13906200102981209</v>
      </c>
      <c r="Y372" s="11">
        <f>IF('OddsRatio_working_3-way'!W372&gt;=0,IF('OddsRatio_working_3-way'!V372+SQRT('OddsRatio_working_3-way'!W372)&gt;0,0,PI()),ACOS('OddsRatio_working_3-way'!V372/(2*'OddsRatio_working_3-way'!X372)))</f>
        <v>0.24581927965620154</v>
      </c>
      <c r="Z372" s="11">
        <f>'OddsRatio_working_3-way'!X372^(1/3)*COS('OddsRatio_working_3-way'!Y372/3)</f>
        <v>0.51634887700977206</v>
      </c>
      <c r="AA372" s="11">
        <f>'OddsRatio_working_3-way'!X372^(1/3)*COS(('OddsRatio_working_3-way'!Y372+2*PI())/3)</f>
        <v>-0.29489776806799284</v>
      </c>
      <c r="AB372" s="11">
        <f>'OddsRatio_working_3-way'!X372^(1/3)*COS(('OddsRatio_working_3-way'!Y372+4*PI())/3)</f>
        <v>-0.22145110894177913</v>
      </c>
      <c r="AC372" s="11">
        <f>'OddsRatio_working_3-way'!X372^(1/3)*SIN('OddsRatio_working_3-way'!Y372/3)</f>
        <v>4.2404448417598196E-2</v>
      </c>
      <c r="AD372" s="11">
        <f>'OddsRatio_working_3-way'!X372^(1/3)*SIN(('OddsRatio_working_3-way'!Y372+2*PI())/3)</f>
        <v>0.42596902049723029</v>
      </c>
      <c r="AE372" s="11">
        <f>'OddsRatio_working_3-way'!X372^(1/3)*SIN(('OddsRatio_working_3-way'!Y372+4*PI())/3)</f>
        <v>-0.46837346891482839</v>
      </c>
      <c r="AF372" s="11">
        <f>-'OddsRatio_working_3-way'!U372/(3*'OddsRatio_working_3-way'!X372^(1/3))*COS(('OddsRatio_working_3-way'!Y372)/3)</f>
        <v>0.51634887700977206</v>
      </c>
      <c r="AG372" s="11">
        <f>-'OddsRatio_working_3-way'!U372/(3*'OddsRatio_working_3-way'!X372^(1/3))*COS(('OddsRatio_working_3-way'!Y372+2*PI())/3)</f>
        <v>-0.29489776806799284</v>
      </c>
      <c r="AH372" s="11">
        <f>-'OddsRatio_working_3-way'!U372/(3*'OddsRatio_working_3-way'!X372^(1/3))*COS(('OddsRatio_working_3-way'!Y372+4*PI())/3)</f>
        <v>-0.22145110894177913</v>
      </c>
      <c r="AI372" s="11">
        <f>'OddsRatio_working_3-way'!U372/(3*'OddsRatio_working_3-way'!X372^(1/3))*SIN(('OddsRatio_working_3-way'!Y372)/3)</f>
        <v>-4.2404448417598196E-2</v>
      </c>
      <c r="AJ372" s="11">
        <f>'OddsRatio_working_3-way'!U372/(3*'OddsRatio_working_3-way'!X372^(1/3))*SIN(('OddsRatio_working_3-way'!Y372+2*PI())/3)</f>
        <v>-0.42596902049723029</v>
      </c>
      <c r="AK372" s="11">
        <f>'OddsRatio_working_3-way'!U372/(3*'OddsRatio_working_3-way'!X372^(1/3))*SIN(('OddsRatio_working_3-way'!Y372+4*PI())/3)</f>
        <v>0.46837346891482839</v>
      </c>
      <c r="AL372" s="11">
        <f>'OddsRatio_working_3-way'!Z372+'OddsRatio_working_3-way'!AF372</f>
        <v>1.0326977540195441</v>
      </c>
      <c r="AM372" s="11">
        <f>'OddsRatio_working_3-way'!AA372+'OddsRatio_working_3-way'!AG372</f>
        <v>-0.58979553613598568</v>
      </c>
      <c r="AN372" s="11">
        <f>'OddsRatio_working_3-way'!AB372+'OddsRatio_working_3-way'!AH372</f>
        <v>-0.44290221788355827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1.0326977540195441</v>
      </c>
      <c r="AS372" s="11">
        <f>IF(('OddsRatio_working_3-way'!X372=0),IF(Q372&gt;0,-Q372^(1/3),(-Q372)^(1/3)),'OddsRatio_working_3-way'!AM372-'OddsRatio_working_3-way'!R372/3)</f>
        <v>-0.58979553613598568</v>
      </c>
      <c r="AT372" s="11">
        <f>IF(('OddsRatio_working_3-way'!X372=0),IF(Q372&gt;0,-Q372^(1/3),(-Q372)^(1/3)),'OddsRatio_working_3-way'!AN372-'OddsRatio_working_3-way'!R372/3)</f>
        <v>-0.44290221788355827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4.79</v>
      </c>
      <c r="B373" s="4">
        <f>IF('True_Odds_Calculator_3-way'!B374="","",'True_Odds_Calculator_3-way'!B374)</f>
        <v>3.74</v>
      </c>
      <c r="C373" s="4">
        <f>IF('True_Odds_Calculator_3-way'!C374="","",'True_Odds_Calculator_3-way'!C374)</f>
        <v>1.83</v>
      </c>
      <c r="D373" s="9">
        <f t="shared" si="78"/>
        <v>0.20267403891754338</v>
      </c>
      <c r="E373" s="9">
        <f t="shared" si="79"/>
        <v>0.26013702039160924</v>
      </c>
      <c r="F373" s="9">
        <f t="shared" si="80"/>
        <v>0.53718894069084733</v>
      </c>
      <c r="G373" s="9">
        <f t="shared" si="81"/>
        <v>1.0380029142028504</v>
      </c>
      <c r="H373" s="9">
        <f t="shared" si="82"/>
        <v>4.9340310448288029</v>
      </c>
      <c r="I373" s="9">
        <f t="shared" si="83"/>
        <v>3.8441279849158105</v>
      </c>
      <c r="J373" s="9">
        <f t="shared" si="84"/>
        <v>1.861542418788366</v>
      </c>
      <c r="K373" s="11">
        <f t="shared" si="85"/>
        <v>0.20876826722338204</v>
      </c>
      <c r="L373" s="11">
        <f t="shared" si="86"/>
        <v>0.26737967914438499</v>
      </c>
      <c r="M373" s="11">
        <f t="shared" si="87"/>
        <v>0.54644808743169393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-0.26291154651830517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0.22450168708747431</v>
      </c>
      <c r="Q373" s="11">
        <f>2*'OddsRatio_working_3-way'!K373*'OddsRatio_working_3-way'!L373*'OddsRatio_working_3-way'!M373</f>
        <v>6.1005893230291923E-2</v>
      </c>
      <c r="R373" s="11">
        <f t="shared" si="88"/>
        <v>0</v>
      </c>
      <c r="S373" s="11">
        <f t="shared" si="89"/>
        <v>-0.85390577196214323</v>
      </c>
      <c r="T373" s="11">
        <f t="shared" si="90"/>
        <v>-0.23203961194623454</v>
      </c>
      <c r="U373" s="11">
        <f>'OddsRatio_working_3-way'!S373-'OddsRatio_working_3-way'!R373^2/3</f>
        <v>-0.85390577196214323</v>
      </c>
      <c r="V373" s="11">
        <f>'OddsRatio_working_3-way'!S373*'OddsRatio_working_3-way'!R373/3-2*'OddsRatio_working_3-way'!R373^3/27-'OddsRatio_working_3-way'!T373</f>
        <v>0.23203961194623454</v>
      </c>
      <c r="W373" s="11">
        <f>'OddsRatio_working_3-way'!V373^2+4*'OddsRatio_working_3-way'!U373^3/27</f>
        <v>-3.839905859154337E-2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0.15185637960232565</v>
      </c>
      <c r="Y373" s="11">
        <f>IF('OddsRatio_working_3-way'!W373&gt;=0,IF('OddsRatio_working_3-way'!V373+SQRT('OddsRatio_working_3-way'!W373)&gt;0,0,PI()),ACOS('OddsRatio_working_3-way'!V373/(2*'OddsRatio_working_3-way'!X373)))</f>
        <v>0.70129065423560599</v>
      </c>
      <c r="Z373" s="11">
        <f>'OddsRatio_working_3-way'!X373^(1/3)*COS('OddsRatio_working_3-way'!Y373/3)</f>
        <v>0.51900145710142531</v>
      </c>
      <c r="AA373" s="11">
        <f>'OddsRatio_working_3-way'!X373^(1/3)*COS(('OddsRatio_working_3-way'!Y373+2*PI())/3)</f>
        <v>-0.36652670033085538</v>
      </c>
      <c r="AB373" s="11">
        <f>'OddsRatio_working_3-way'!X373^(1/3)*COS(('OddsRatio_working_3-way'!Y373+4*PI())/3)</f>
        <v>-0.15247475677057001</v>
      </c>
      <c r="AC373" s="11">
        <f>'OddsRatio_working_3-way'!X373^(1/3)*SIN('OddsRatio_working_3-way'!Y373/3)</f>
        <v>0.12358294723509347</v>
      </c>
      <c r="AD373" s="11">
        <f>'OddsRatio_working_3-way'!X373^(1/3)*SIN(('OddsRatio_working_3-way'!Y373+2*PI())/3)</f>
        <v>0.38767697283342717</v>
      </c>
      <c r="AE373" s="11">
        <f>'OddsRatio_working_3-way'!X373^(1/3)*SIN(('OddsRatio_working_3-way'!Y373+4*PI())/3)</f>
        <v>-0.5112599200685205</v>
      </c>
      <c r="AF373" s="11">
        <f>-'OddsRatio_working_3-way'!U373/(3*'OddsRatio_working_3-way'!X373^(1/3))*COS(('OddsRatio_working_3-way'!Y373)/3)</f>
        <v>0.51900145710142509</v>
      </c>
      <c r="AG373" s="11">
        <f>-'OddsRatio_working_3-way'!U373/(3*'OddsRatio_working_3-way'!X373^(1/3))*COS(('OddsRatio_working_3-way'!Y373+2*PI())/3)</f>
        <v>-0.36652670033085527</v>
      </c>
      <c r="AH373" s="11">
        <f>-'OddsRatio_working_3-way'!U373/(3*'OddsRatio_working_3-way'!X373^(1/3))*COS(('OddsRatio_working_3-way'!Y373+4*PI())/3)</f>
        <v>-0.15247475677056993</v>
      </c>
      <c r="AI373" s="11">
        <f>'OddsRatio_working_3-way'!U373/(3*'OddsRatio_working_3-way'!X373^(1/3))*SIN(('OddsRatio_working_3-way'!Y373)/3)</f>
        <v>-0.12358294723509343</v>
      </c>
      <c r="AJ373" s="11">
        <f>'OddsRatio_working_3-way'!U373/(3*'OddsRatio_working_3-way'!X373^(1/3))*SIN(('OddsRatio_working_3-way'!Y373+2*PI())/3)</f>
        <v>-0.387676972833427</v>
      </c>
      <c r="AK373" s="11">
        <f>'OddsRatio_working_3-way'!U373/(3*'OddsRatio_working_3-way'!X373^(1/3))*SIN(('OddsRatio_working_3-way'!Y373+4*PI())/3)</f>
        <v>0.51125992006852028</v>
      </c>
      <c r="AL373" s="11">
        <f>'OddsRatio_working_3-way'!Z373+'OddsRatio_working_3-way'!AF373</f>
        <v>1.0380029142028504</v>
      </c>
      <c r="AM373" s="11">
        <f>'OddsRatio_working_3-way'!AA373+'OddsRatio_working_3-way'!AG373</f>
        <v>-0.73305340066171065</v>
      </c>
      <c r="AN373" s="11">
        <f>'OddsRatio_working_3-way'!AB373+'OddsRatio_working_3-way'!AH373</f>
        <v>-0.30494951354113997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1.0380029142028504</v>
      </c>
      <c r="AS373" s="11">
        <f>IF(('OddsRatio_working_3-way'!X373=0),IF(Q373&gt;0,-Q373^(1/3),(-Q373)^(1/3)),'OddsRatio_working_3-way'!AM373-'OddsRatio_working_3-way'!R373/3)</f>
        <v>-0.73305340066171065</v>
      </c>
      <c r="AT373" s="11">
        <f>IF(('OddsRatio_working_3-way'!X373=0),IF(Q373&gt;0,-Q373^(1/3),(-Q373)^(1/3)),'OddsRatio_working_3-way'!AN373-'OddsRatio_working_3-way'!R373/3)</f>
        <v>-0.30494951354113997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4.67</v>
      </c>
      <c r="B374" s="4">
        <f>IF('True_Odds_Calculator_3-way'!B375="","",'True_Odds_Calculator_3-way'!B375)</f>
        <v>3.18</v>
      </c>
      <c r="C374" s="4">
        <f>IF('True_Odds_Calculator_3-way'!C375="","",'True_Odds_Calculator_3-way'!C375)</f>
        <v>1.97</v>
      </c>
      <c r="D374" s="9">
        <f t="shared" si="78"/>
        <v>0.20460010107594942</v>
      </c>
      <c r="E374" s="9">
        <f t="shared" si="79"/>
        <v>0.30218367978115251</v>
      </c>
      <c r="F374" s="9">
        <f t="shared" si="80"/>
        <v>0.49321621914289798</v>
      </c>
      <c r="G374" s="9">
        <f t="shared" si="81"/>
        <v>1.0592869531869133</v>
      </c>
      <c r="H374" s="9">
        <f t="shared" si="82"/>
        <v>4.8875831181959724</v>
      </c>
      <c r="I374" s="9">
        <f t="shared" si="83"/>
        <v>3.3092455579474711</v>
      </c>
      <c r="J374" s="9">
        <f t="shared" si="84"/>
        <v>2.0275083445913062</v>
      </c>
      <c r="K374" s="11">
        <f t="shared" si="85"/>
        <v>0.21413276231263384</v>
      </c>
      <c r="L374" s="11">
        <f t="shared" si="86"/>
        <v>0.31446540880503143</v>
      </c>
      <c r="M374" s="11">
        <f t="shared" si="87"/>
        <v>0.50761421319796951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-0.26526751282024463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0.2331171086696936</v>
      </c>
      <c r="Q374" s="11">
        <f>2*'OddsRatio_working_3-way'!K374*'OddsRatio_working_3-way'!L374*'OddsRatio_working_3-way'!M374</f>
        <v>6.8362788466185806E-2</v>
      </c>
      <c r="R374" s="11">
        <f t="shared" si="88"/>
        <v>0</v>
      </c>
      <c r="S374" s="11">
        <f t="shared" si="89"/>
        <v>-0.87880006937623989</v>
      </c>
      <c r="T374" s="11">
        <f t="shared" si="90"/>
        <v>-0.25771263031561287</v>
      </c>
      <c r="U374" s="11">
        <f>'OddsRatio_working_3-way'!S374-'OddsRatio_working_3-way'!R374^2/3</f>
        <v>-0.87880006937623989</v>
      </c>
      <c r="V374" s="11">
        <f>'OddsRatio_working_3-way'!S374*'OddsRatio_working_3-way'!R374/3-2*'OddsRatio_working_3-way'!R374^3/27-'OddsRatio_working_3-way'!T374</f>
        <v>0.25771263031561287</v>
      </c>
      <c r="W374" s="11">
        <f>'OddsRatio_working_3-way'!V374^2+4*'OddsRatio_working_3-way'!U374^3/27</f>
        <v>-3.4130588413974913E-2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0.15854525240303369</v>
      </c>
      <c r="Y374" s="11">
        <f>IF('OddsRatio_working_3-way'!W374&gt;=0,IF('OddsRatio_working_3-way'!V374+SQRT('OddsRatio_working_3-way'!W374)&gt;0,0,PI()),ACOS('OddsRatio_working_3-way'!V374/(2*'OddsRatio_working_3-way'!X374)))</f>
        <v>0.62195400822716707</v>
      </c>
      <c r="Z374" s="11">
        <f>'OddsRatio_working_3-way'!X374^(1/3)*COS('OddsRatio_working_3-way'!Y374/3)</f>
        <v>0.52964347659345656</v>
      </c>
      <c r="AA374" s="11">
        <f>'OddsRatio_working_3-way'!X374^(1/3)*COS(('OddsRatio_working_3-way'!Y374+2*PI())/3)</f>
        <v>-0.3613015710109147</v>
      </c>
      <c r="AB374" s="11">
        <f>'OddsRatio_working_3-way'!X374^(1/3)*COS(('OddsRatio_working_3-way'!Y374+4*PI())/3)</f>
        <v>-0.168341905582542</v>
      </c>
      <c r="AC374" s="11">
        <f>'OddsRatio_working_3-way'!X374^(1/3)*SIN('OddsRatio_working_3-way'!Y374/3)</f>
        <v>0.11140531477781111</v>
      </c>
      <c r="AD374" s="11">
        <f>'OddsRatio_working_3-way'!X374^(1/3)*SIN(('OddsRatio_working_3-way'!Y374+2*PI())/3)</f>
        <v>0.40298204828973649</v>
      </c>
      <c r="AE374" s="11">
        <f>'OddsRatio_working_3-way'!X374^(1/3)*SIN(('OddsRatio_working_3-way'!Y374+4*PI())/3)</f>
        <v>-0.51438736306754762</v>
      </c>
      <c r="AF374" s="11">
        <f>-'OddsRatio_working_3-way'!U374/(3*'OddsRatio_working_3-way'!X374^(1/3))*COS(('OddsRatio_working_3-way'!Y374)/3)</f>
        <v>0.52964347659345679</v>
      </c>
      <c r="AG374" s="11">
        <f>-'OddsRatio_working_3-way'!U374/(3*'OddsRatio_working_3-way'!X374^(1/3))*COS(('OddsRatio_working_3-way'!Y374+2*PI())/3)</f>
        <v>-0.36130157101091481</v>
      </c>
      <c r="AH374" s="11">
        <f>-'OddsRatio_working_3-way'!U374/(3*'OddsRatio_working_3-way'!X374^(1/3))*COS(('OddsRatio_working_3-way'!Y374+4*PI())/3)</f>
        <v>-0.16834190558254206</v>
      </c>
      <c r="AI374" s="11">
        <f>'OddsRatio_working_3-way'!U374/(3*'OddsRatio_working_3-way'!X374^(1/3))*SIN(('OddsRatio_working_3-way'!Y374)/3)</f>
        <v>-0.11140531477781115</v>
      </c>
      <c r="AJ374" s="11">
        <f>'OddsRatio_working_3-way'!U374/(3*'OddsRatio_working_3-way'!X374^(1/3))*SIN(('OddsRatio_working_3-way'!Y374+2*PI())/3)</f>
        <v>-0.40298204828973666</v>
      </c>
      <c r="AK374" s="11">
        <f>'OddsRatio_working_3-way'!U374/(3*'OddsRatio_working_3-way'!X374^(1/3))*SIN(('OddsRatio_working_3-way'!Y374+4*PI())/3)</f>
        <v>0.51438736306754784</v>
      </c>
      <c r="AL374" s="11">
        <f>'OddsRatio_working_3-way'!Z374+'OddsRatio_working_3-way'!AF374</f>
        <v>1.0592869531869133</v>
      </c>
      <c r="AM374" s="11">
        <f>'OddsRatio_working_3-way'!AA374+'OddsRatio_working_3-way'!AG374</f>
        <v>-0.72260314202182951</v>
      </c>
      <c r="AN374" s="11">
        <f>'OddsRatio_working_3-way'!AB374+'OddsRatio_working_3-way'!AH374</f>
        <v>-0.33668381116508406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1.0592869531869133</v>
      </c>
      <c r="AS374" s="11">
        <f>IF(('OddsRatio_working_3-way'!X374=0),IF(Q374&gt;0,-Q374^(1/3),(-Q374)^(1/3)),'OddsRatio_working_3-way'!AM374-'OddsRatio_working_3-way'!R374/3)</f>
        <v>-0.72260314202182951</v>
      </c>
      <c r="AT374" s="11">
        <f>IF(('OddsRatio_working_3-way'!X374=0),IF(Q374&gt;0,-Q374^(1/3),(-Q374)^(1/3)),'OddsRatio_working_3-way'!AN374-'OddsRatio_working_3-way'!R374/3)</f>
        <v>-0.33668381116508406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2.66</v>
      </c>
      <c r="B375" s="4">
        <f>IF('True_Odds_Calculator_3-way'!B376="","",'True_Odds_Calculator_3-way'!B376)</f>
        <v>3.12</v>
      </c>
      <c r="C375" s="4">
        <f>IF('True_Odds_Calculator_3-way'!C376="","",'True_Odds_Calculator_3-way'!C376)</f>
        <v>3.08</v>
      </c>
      <c r="D375" s="9">
        <f t="shared" si="78"/>
        <v>0.36855177660618299</v>
      </c>
      <c r="E375" s="9">
        <f t="shared" si="79"/>
        <v>0.31366652473829698</v>
      </c>
      <c r="F375" s="9">
        <f t="shared" si="80"/>
        <v>0.31778169865551986</v>
      </c>
      <c r="G375" s="9">
        <f t="shared" si="81"/>
        <v>1.0321222692865728</v>
      </c>
      <c r="H375" s="9">
        <f t="shared" si="82"/>
        <v>2.7133229670157113</v>
      </c>
      <c r="I375" s="9">
        <f t="shared" si="83"/>
        <v>3.1880992108875348</v>
      </c>
      <c r="J375" s="9">
        <f t="shared" si="84"/>
        <v>3.1468143201160714</v>
      </c>
      <c r="K375" s="11">
        <f t="shared" si="85"/>
        <v>0.37593984962406013</v>
      </c>
      <c r="L375" s="11">
        <f t="shared" si="86"/>
        <v>0.32051282051282048</v>
      </c>
      <c r="M375" s="11">
        <f t="shared" si="87"/>
        <v>0.32467532467532467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-0.28636526380887273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0.22925069917551116</v>
      </c>
      <c r="Q375" s="11">
        <f>2*'OddsRatio_working_3-way'!K375*'OddsRatio_working_3-way'!L375*'OddsRatio_working_3-way'!M375</f>
        <v>7.8242559445566948E-2</v>
      </c>
      <c r="R375" s="11">
        <f t="shared" si="88"/>
        <v>0</v>
      </c>
      <c r="S375" s="11">
        <f t="shared" si="89"/>
        <v>-0.80055344746183588</v>
      </c>
      <c r="T375" s="11">
        <f t="shared" si="90"/>
        <v>-0.27322643258083135</v>
      </c>
      <c r="U375" s="11">
        <f>'OddsRatio_working_3-way'!S375-'OddsRatio_working_3-way'!R375^2/3</f>
        <v>-0.80055344746183588</v>
      </c>
      <c r="V375" s="11">
        <f>'OddsRatio_working_3-way'!S375*'OddsRatio_working_3-way'!R375/3-2*'OddsRatio_working_3-way'!R375^3/27-'OddsRatio_working_3-way'!T375</f>
        <v>0.27322643258083135</v>
      </c>
      <c r="W375" s="11">
        <f>'OddsRatio_working_3-way'!V375^2+4*'OddsRatio_working_3-way'!U375^3/27</f>
        <v>-1.3567023800518802E-3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0.13784899876395498</v>
      </c>
      <c r="Y375" s="11">
        <f>IF('OddsRatio_working_3-way'!W375&gt;=0,IF('OddsRatio_working_3-way'!V375+SQRT('OddsRatio_working_3-way'!W375)&gt;0,0,PI()),ACOS('OddsRatio_working_3-way'!V375/(2*'OddsRatio_working_3-way'!X375)))</f>
        <v>0.13400135362197241</v>
      </c>
      <c r="Z375" s="11">
        <f>'OddsRatio_working_3-way'!X375^(1/3)*COS('OddsRatio_working_3-way'!Y375/3)</f>
        <v>0.51606113464328651</v>
      </c>
      <c r="AA375" s="11">
        <f>'OddsRatio_working_3-way'!X375^(1/3)*COS(('OddsRatio_working_3-way'!Y375+2*PI())/3)</f>
        <v>-0.27800657414162255</v>
      </c>
      <c r="AB375" s="11">
        <f>'OddsRatio_working_3-way'!X375^(1/3)*COS(('OddsRatio_working_3-way'!Y375+4*PI())/3)</f>
        <v>-0.23805456050166404</v>
      </c>
      <c r="AC375" s="11">
        <f>'OddsRatio_working_3-way'!X375^(1/3)*SIN('OddsRatio_working_3-way'!Y375/3)</f>
        <v>2.3066305829697716E-2</v>
      </c>
      <c r="AD375" s="11">
        <f>'OddsRatio_working_3-way'!X375^(1/3)*SIN(('OddsRatio_working_3-way'!Y375+2*PI())/3)</f>
        <v>0.4353888995920589</v>
      </c>
      <c r="AE375" s="11">
        <f>'OddsRatio_working_3-way'!X375^(1/3)*SIN(('OddsRatio_working_3-way'!Y375+4*PI())/3)</f>
        <v>-0.45845520542175655</v>
      </c>
      <c r="AF375" s="11">
        <f>-'OddsRatio_working_3-way'!U375/(3*'OddsRatio_working_3-way'!X375^(1/3))*COS(('OddsRatio_working_3-way'!Y375)/3)</f>
        <v>0.51606113464328629</v>
      </c>
      <c r="AG375" s="11">
        <f>-'OddsRatio_working_3-way'!U375/(3*'OddsRatio_working_3-way'!X375^(1/3))*COS(('OddsRatio_working_3-way'!Y375+2*PI())/3)</f>
        <v>-0.27800657414162244</v>
      </c>
      <c r="AH375" s="11">
        <f>-'OddsRatio_working_3-way'!U375/(3*'OddsRatio_working_3-way'!X375^(1/3))*COS(('OddsRatio_working_3-way'!Y375+4*PI())/3)</f>
        <v>-0.23805456050166393</v>
      </c>
      <c r="AI375" s="11">
        <f>'OddsRatio_working_3-way'!U375/(3*'OddsRatio_working_3-way'!X375^(1/3))*SIN(('OddsRatio_working_3-way'!Y375)/3)</f>
        <v>-2.3066305829697705E-2</v>
      </c>
      <c r="AJ375" s="11">
        <f>'OddsRatio_working_3-way'!U375/(3*'OddsRatio_working_3-way'!X375^(1/3))*SIN(('OddsRatio_working_3-way'!Y375+2*PI())/3)</f>
        <v>-0.43538889959205868</v>
      </c>
      <c r="AK375" s="11">
        <f>'OddsRatio_working_3-way'!U375/(3*'OddsRatio_working_3-way'!X375^(1/3))*SIN(('OddsRatio_working_3-way'!Y375+4*PI())/3)</f>
        <v>0.45845520542175633</v>
      </c>
      <c r="AL375" s="11">
        <f>'OddsRatio_working_3-way'!Z375+'OddsRatio_working_3-way'!AF375</f>
        <v>1.0321222692865728</v>
      </c>
      <c r="AM375" s="11">
        <f>'OddsRatio_working_3-way'!AA375+'OddsRatio_working_3-way'!AG375</f>
        <v>-0.556013148283245</v>
      </c>
      <c r="AN375" s="11">
        <f>'OddsRatio_working_3-way'!AB375+'OddsRatio_working_3-way'!AH375</f>
        <v>-0.47610912100332797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1.0321222692865728</v>
      </c>
      <c r="AS375" s="11">
        <f>IF(('OddsRatio_working_3-way'!X375=0),IF(Q375&gt;0,-Q375^(1/3),(-Q375)^(1/3)),'OddsRatio_working_3-way'!AM375-'OddsRatio_working_3-way'!R375/3)</f>
        <v>-0.556013148283245</v>
      </c>
      <c r="AT375" s="11">
        <f>IF(('OddsRatio_working_3-way'!X375=0),IF(Q375&gt;0,-Q375^(1/3),(-Q375)^(1/3)),'OddsRatio_working_3-way'!AN375-'OddsRatio_working_3-way'!R375/3)</f>
        <v>-0.47610912100332797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3.36</v>
      </c>
      <c r="B376" s="4">
        <f>IF('True_Odds_Calculator_3-way'!B377="","",'True_Odds_Calculator_3-way'!B377)</f>
        <v>3.07</v>
      </c>
      <c r="C376" s="4">
        <f>IF('True_Odds_Calculator_3-way'!C377="","",'True_Odds_Calculator_3-way'!C377)</f>
        <v>2.4700000000000002</v>
      </c>
      <c r="D376" s="9">
        <f t="shared" si="78"/>
        <v>0.28883012172361233</v>
      </c>
      <c r="E376" s="9">
        <f t="shared" si="79"/>
        <v>0.31648784198530155</v>
      </c>
      <c r="F376" s="9">
        <f t="shared" si="80"/>
        <v>0.39468203629108578</v>
      </c>
      <c r="G376" s="9">
        <f t="shared" si="81"/>
        <v>1.0433232066063485</v>
      </c>
      <c r="H376" s="9">
        <f t="shared" si="82"/>
        <v>3.4622427675909826</v>
      </c>
      <c r="I376" s="9">
        <f t="shared" si="83"/>
        <v>3.1596790376751418</v>
      </c>
      <c r="J376" s="9">
        <f t="shared" si="84"/>
        <v>2.5336851137113325</v>
      </c>
      <c r="K376" s="11">
        <f t="shared" si="85"/>
        <v>0.29761904761904762</v>
      </c>
      <c r="L376" s="11">
        <f t="shared" si="86"/>
        <v>0.32573289902280134</v>
      </c>
      <c r="M376" s="11">
        <f t="shared" si="87"/>
        <v>0.40485829959514169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-0.28185456751374793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0.23156739254802006</v>
      </c>
      <c r="Q376" s="11">
        <f>2*'OddsRatio_working_3-way'!K376*'OddsRatio_working_3-way'!L376*'OddsRatio_working_3-way'!M376</f>
        <v>7.8497421202718659E-2</v>
      </c>
      <c r="R376" s="11">
        <f t="shared" si="88"/>
        <v>0</v>
      </c>
      <c r="S376" s="11">
        <f t="shared" si="89"/>
        <v>-0.82158467251635003</v>
      </c>
      <c r="T376" s="11">
        <f t="shared" si="90"/>
        <v>-0.2785032788191017</v>
      </c>
      <c r="U376" s="11">
        <f>'OddsRatio_working_3-way'!S376-'OddsRatio_working_3-way'!R376^2/3</f>
        <v>-0.82158467251635003</v>
      </c>
      <c r="V376" s="11">
        <f>'OddsRatio_working_3-way'!S376*'OddsRatio_working_3-way'!R376/3-2*'OddsRatio_working_3-way'!R376^3/27-'OddsRatio_working_3-way'!T376</f>
        <v>0.2785032788191017</v>
      </c>
      <c r="W376" s="11">
        <f>'OddsRatio_working_3-way'!V376^2+4*'OddsRatio_working_3-way'!U376^3/27</f>
        <v>-4.5945581906202404E-3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0.14331663764512004</v>
      </c>
      <c r="Y376" s="11">
        <f>IF('OddsRatio_working_3-way'!W376&gt;=0,IF('OddsRatio_working_3-way'!V376+SQRT('OddsRatio_working_3-way'!W376)&gt;0,0,PI()),ACOS('OddsRatio_working_3-way'!V376/(2*'OddsRatio_working_3-way'!X376)))</f>
        <v>0.23874196928102553</v>
      </c>
      <c r="Z376" s="11">
        <f>'OddsRatio_working_3-way'!X376^(1/3)*COS('OddsRatio_working_3-way'!Y376/3)</f>
        <v>0.52166160330317424</v>
      </c>
      <c r="AA376" s="11">
        <f>'OddsRatio_working_3-way'!X376^(1/3)*COS(('OddsRatio_working_3-way'!Y376+2*PI())/3)</f>
        <v>-0.29685921902535983</v>
      </c>
      <c r="AB376" s="11">
        <f>'OddsRatio_working_3-way'!X376^(1/3)*COS(('OddsRatio_working_3-way'!Y376+4*PI())/3)</f>
        <v>-0.22480238427781452</v>
      </c>
      <c r="AC376" s="11">
        <f>'OddsRatio_working_3-way'!X376^(1/3)*SIN('OddsRatio_working_3-way'!Y376/3)</f>
        <v>4.160203293844774E-2</v>
      </c>
      <c r="AD376" s="11">
        <f>'OddsRatio_working_3-way'!X376^(1/3)*SIN(('OddsRatio_working_3-way'!Y376+2*PI())/3)</f>
        <v>0.43097118417024521</v>
      </c>
      <c r="AE376" s="11">
        <f>'OddsRatio_working_3-way'!X376^(1/3)*SIN(('OddsRatio_working_3-way'!Y376+4*PI())/3)</f>
        <v>-0.47257321710869293</v>
      </c>
      <c r="AF376" s="11">
        <f>-'OddsRatio_working_3-way'!U376/(3*'OddsRatio_working_3-way'!X376^(1/3))*COS(('OddsRatio_working_3-way'!Y376)/3)</f>
        <v>0.52166160330317424</v>
      </c>
      <c r="AG376" s="11">
        <f>-'OddsRatio_working_3-way'!U376/(3*'OddsRatio_working_3-way'!X376^(1/3))*COS(('OddsRatio_working_3-way'!Y376+2*PI())/3)</f>
        <v>-0.29685921902535983</v>
      </c>
      <c r="AH376" s="11">
        <f>-'OddsRatio_working_3-way'!U376/(3*'OddsRatio_working_3-way'!X376^(1/3))*COS(('OddsRatio_working_3-way'!Y376+4*PI())/3)</f>
        <v>-0.22480238427781452</v>
      </c>
      <c r="AI376" s="11">
        <f>'OddsRatio_working_3-way'!U376/(3*'OddsRatio_working_3-way'!X376^(1/3))*SIN(('OddsRatio_working_3-way'!Y376)/3)</f>
        <v>-4.160203293844774E-2</v>
      </c>
      <c r="AJ376" s="11">
        <f>'OddsRatio_working_3-way'!U376/(3*'OddsRatio_working_3-way'!X376^(1/3))*SIN(('OddsRatio_working_3-way'!Y376+2*PI())/3)</f>
        <v>-0.43097118417024521</v>
      </c>
      <c r="AK376" s="11">
        <f>'OddsRatio_working_3-way'!U376/(3*'OddsRatio_working_3-way'!X376^(1/3))*SIN(('OddsRatio_working_3-way'!Y376+4*PI())/3)</f>
        <v>0.47257321710869293</v>
      </c>
      <c r="AL376" s="11">
        <f>'OddsRatio_working_3-way'!Z376+'OddsRatio_working_3-way'!AF376</f>
        <v>1.0433232066063485</v>
      </c>
      <c r="AM376" s="11">
        <f>'OddsRatio_working_3-way'!AA376+'OddsRatio_working_3-way'!AG376</f>
        <v>-0.59371843805071967</v>
      </c>
      <c r="AN376" s="11">
        <f>'OddsRatio_working_3-way'!AB376+'OddsRatio_working_3-way'!AH376</f>
        <v>-0.44960476855562903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1.0433232066063485</v>
      </c>
      <c r="AS376" s="11">
        <f>IF(('OddsRatio_working_3-way'!X376=0),IF(Q376&gt;0,-Q376^(1/3),(-Q376)^(1/3)),'OddsRatio_working_3-way'!AM376-'OddsRatio_working_3-way'!R376/3)</f>
        <v>-0.59371843805071967</v>
      </c>
      <c r="AT376" s="11">
        <f>IF(('OddsRatio_working_3-way'!X376=0),IF(Q376&gt;0,-Q376^(1/3),(-Q376)^(1/3)),'OddsRatio_working_3-way'!AN376-'OddsRatio_working_3-way'!R376/3)</f>
        <v>-0.44960476855562903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2.98</v>
      </c>
      <c r="B377" s="4">
        <f>IF('True_Odds_Calculator_3-way'!B378="","",'True_Odds_Calculator_3-way'!B378)</f>
        <v>3.52</v>
      </c>
      <c r="C377" s="4">
        <f>IF('True_Odds_Calculator_3-way'!C378="","",'True_Odds_Calculator_3-way'!C378)</f>
        <v>2.4500000000000002</v>
      </c>
      <c r="D377" s="9">
        <f t="shared" si="78"/>
        <v>0.32628616087315437</v>
      </c>
      <c r="E377" s="9">
        <f t="shared" si="79"/>
        <v>0.27564002471011667</v>
      </c>
      <c r="F377" s="9">
        <f t="shared" si="80"/>
        <v>0.3980738144167289</v>
      </c>
      <c r="G377" s="9">
        <f t="shared" si="81"/>
        <v>1.0428254566481783</v>
      </c>
      <c r="H377" s="9">
        <f t="shared" si="82"/>
        <v>3.0647944041633925</v>
      </c>
      <c r="I377" s="9">
        <f t="shared" si="83"/>
        <v>3.6279201507534093</v>
      </c>
      <c r="J377" s="9">
        <f t="shared" si="84"/>
        <v>2.5120969121398593</v>
      </c>
      <c r="K377" s="11">
        <f t="shared" si="85"/>
        <v>0.33557046979865773</v>
      </c>
      <c r="L377" s="11">
        <f t="shared" si="86"/>
        <v>0.28409090909090912</v>
      </c>
      <c r="M377" s="11">
        <f t="shared" si="87"/>
        <v>0.4081632653061224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-0.28151965484180241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0.23152183387082709</v>
      </c>
      <c r="Q377" s="11">
        <f>2*'OddsRatio_working_3-way'!K377*'OddsRatio_working_3-way'!L377*'OddsRatio_working_3-way'!M377</f>
        <v>7.7822465166664592E-2</v>
      </c>
      <c r="R377" s="11">
        <f t="shared" si="88"/>
        <v>0</v>
      </c>
      <c r="S377" s="11">
        <f t="shared" si="89"/>
        <v>-0.822400247687604</v>
      </c>
      <c r="T377" s="11">
        <f t="shared" si="90"/>
        <v>-0.27643705804625351</v>
      </c>
      <c r="U377" s="11">
        <f>'OddsRatio_working_3-way'!S377-'OddsRatio_working_3-way'!R377^2/3</f>
        <v>-0.822400247687604</v>
      </c>
      <c r="V377" s="11">
        <f>'OddsRatio_working_3-way'!S377*'OddsRatio_working_3-way'!R377/3-2*'OddsRatio_working_3-way'!R377^3/27-'OddsRatio_working_3-way'!T377</f>
        <v>0.27643705804625351</v>
      </c>
      <c r="W377" s="11">
        <f>'OddsRatio_working_3-way'!V377^2+4*'OddsRatio_working_3-way'!U377^3/27</f>
        <v>-5.9861034555561826E-3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0.14353009311362541</v>
      </c>
      <c r="Y377" s="11">
        <f>IF('OddsRatio_working_3-way'!W377&gt;=0,IF('OddsRatio_working_3-way'!V377+SQRT('OddsRatio_working_3-way'!W377)&gt;0,0,PI()),ACOS('OddsRatio_working_3-way'!V377/(2*'OddsRatio_working_3-way'!X377)))</f>
        <v>0.27289980316068663</v>
      </c>
      <c r="Z377" s="11">
        <f>'OddsRatio_working_3-way'!X377^(1/3)*COS('OddsRatio_working_3-way'!Y377/3)</f>
        <v>0.52141272832408914</v>
      </c>
      <c r="AA377" s="11">
        <f>'OddsRatio_working_3-way'!X377^(1/3)*COS(('OddsRatio_working_3-way'!Y377+2*PI())/3)</f>
        <v>-0.30189661759806014</v>
      </c>
      <c r="AB377" s="11">
        <f>'OddsRatio_working_3-way'!X377^(1/3)*COS(('OddsRatio_working_3-way'!Y377+4*PI())/3)</f>
        <v>-0.21951611072602914</v>
      </c>
      <c r="AC377" s="11">
        <f>'OddsRatio_working_3-way'!X377^(1/3)*SIN('OddsRatio_working_3-way'!Y377/3)</f>
        <v>4.7562407818545024E-2</v>
      </c>
      <c r="AD377" s="11">
        <f>'OddsRatio_working_3-way'!X377^(1/3)*SIN(('OddsRatio_working_3-way'!Y377+2*PI())/3)</f>
        <v>0.42777546467594263</v>
      </c>
      <c r="AE377" s="11">
        <f>'OddsRatio_working_3-way'!X377^(1/3)*SIN(('OddsRatio_working_3-way'!Y377+4*PI())/3)</f>
        <v>-0.47533787249448761</v>
      </c>
      <c r="AF377" s="11">
        <f>-'OddsRatio_working_3-way'!U377/(3*'OddsRatio_working_3-way'!X377^(1/3))*COS(('OddsRatio_working_3-way'!Y377)/3)</f>
        <v>0.52141272832408914</v>
      </c>
      <c r="AG377" s="11">
        <f>-'OddsRatio_working_3-way'!U377/(3*'OddsRatio_working_3-way'!X377^(1/3))*COS(('OddsRatio_working_3-way'!Y377+2*PI())/3)</f>
        <v>-0.30189661759806014</v>
      </c>
      <c r="AH377" s="11">
        <f>-'OddsRatio_working_3-way'!U377/(3*'OddsRatio_working_3-way'!X377^(1/3))*COS(('OddsRatio_working_3-way'!Y377+4*PI())/3)</f>
        <v>-0.21951611072602914</v>
      </c>
      <c r="AI377" s="11">
        <f>'OddsRatio_working_3-way'!U377/(3*'OddsRatio_working_3-way'!X377^(1/3))*SIN(('OddsRatio_working_3-way'!Y377)/3)</f>
        <v>-4.7562407818545024E-2</v>
      </c>
      <c r="AJ377" s="11">
        <f>'OddsRatio_working_3-way'!U377/(3*'OddsRatio_working_3-way'!X377^(1/3))*SIN(('OddsRatio_working_3-way'!Y377+2*PI())/3)</f>
        <v>-0.42777546467594263</v>
      </c>
      <c r="AK377" s="11">
        <f>'OddsRatio_working_3-way'!U377/(3*'OddsRatio_working_3-way'!X377^(1/3))*SIN(('OddsRatio_working_3-way'!Y377+4*PI())/3)</f>
        <v>0.47533787249448761</v>
      </c>
      <c r="AL377" s="11">
        <f>'OddsRatio_working_3-way'!Z377+'OddsRatio_working_3-way'!AF377</f>
        <v>1.0428254566481783</v>
      </c>
      <c r="AM377" s="11">
        <f>'OddsRatio_working_3-way'!AA377+'OddsRatio_working_3-way'!AG377</f>
        <v>-0.60379323519612027</v>
      </c>
      <c r="AN377" s="11">
        <f>'OddsRatio_working_3-way'!AB377+'OddsRatio_working_3-way'!AH377</f>
        <v>-0.43903222145205828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1.0428254566481783</v>
      </c>
      <c r="AS377" s="11">
        <f>IF(('OddsRatio_working_3-way'!X377=0),IF(Q377&gt;0,-Q377^(1/3),(-Q377)^(1/3)),'OddsRatio_working_3-way'!AM377-'OddsRatio_working_3-way'!R377/3)</f>
        <v>-0.60379323519612027</v>
      </c>
      <c r="AT377" s="11">
        <f>IF(('OddsRatio_working_3-way'!X377=0),IF(Q377&gt;0,-Q377^(1/3),(-Q377)^(1/3)),'OddsRatio_working_3-way'!AN377-'OddsRatio_working_3-way'!R377/3)</f>
        <v>-0.43903222145205828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2.12</v>
      </c>
      <c r="B378" s="4">
        <f>IF('True_Odds_Calculator_3-way'!B379="","",'True_Odds_Calculator_3-way'!B379)</f>
        <v>3.25</v>
      </c>
      <c r="C378" s="4">
        <f>IF('True_Odds_Calculator_3-way'!C379="","",'True_Odds_Calculator_3-way'!C379)</f>
        <v>4.03</v>
      </c>
      <c r="D378" s="9">
        <f t="shared" si="78"/>
        <v>0.46107091866379291</v>
      </c>
      <c r="E378" s="9">
        <f t="shared" si="79"/>
        <v>0.29867117227223755</v>
      </c>
      <c r="F378" s="9">
        <f t="shared" si="80"/>
        <v>0.24025790906396968</v>
      </c>
      <c r="G378" s="9">
        <f t="shared" si="81"/>
        <v>1.0436283449820998</v>
      </c>
      <c r="H378" s="9">
        <f t="shared" si="82"/>
        <v>2.1688637463799521</v>
      </c>
      <c r="I378" s="9">
        <f t="shared" si="83"/>
        <v>3.3481637762097245</v>
      </c>
      <c r="J378" s="9">
        <f t="shared" si="84"/>
        <v>4.1621938852957623</v>
      </c>
      <c r="K378" s="11">
        <f t="shared" si="85"/>
        <v>0.47169811320754712</v>
      </c>
      <c r="L378" s="11">
        <f t="shared" si="86"/>
        <v>0.30769230769230771</v>
      </c>
      <c r="M378" s="11">
        <f t="shared" si="87"/>
        <v>0.24813895781637715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-0.27499126651708716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0.23049192017776693</v>
      </c>
      <c r="Q378" s="11">
        <f>2*'OddsRatio_working_3-way'!K378*'OddsRatio_working_3-way'!L378*'OddsRatio_working_3-way'!M378</f>
        <v>7.2028725055552148E-2</v>
      </c>
      <c r="R378" s="11">
        <f t="shared" si="88"/>
        <v>0</v>
      </c>
      <c r="S378" s="11">
        <f t="shared" si="89"/>
        <v>-0.83817905600083786</v>
      </c>
      <c r="T378" s="11">
        <f t="shared" si="90"/>
        <v>-0.26193095500026176</v>
      </c>
      <c r="U378" s="11">
        <f>'OddsRatio_working_3-way'!S378-'OddsRatio_working_3-way'!R378^2/3</f>
        <v>-0.83817905600083786</v>
      </c>
      <c r="V378" s="11">
        <f>'OddsRatio_working_3-way'!S378*'OddsRatio_working_3-way'!R378/3-2*'OddsRatio_working_3-way'!R378^3/27-'OddsRatio_working_3-way'!T378</f>
        <v>0.26193095500026176</v>
      </c>
      <c r="W378" s="11">
        <f>'OddsRatio_working_3-way'!V378^2+4*'OddsRatio_working_3-way'!U378^3/27</f>
        <v>-1.8630363792499924E-2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0.14768055811433767</v>
      </c>
      <c r="Y378" s="11">
        <f>IF('OddsRatio_working_3-way'!W378&gt;=0,IF('OddsRatio_working_3-way'!V378+SQRT('OddsRatio_working_3-way'!W378)&gt;0,0,PI()),ACOS('OddsRatio_working_3-way'!V378/(2*'OddsRatio_working_3-way'!X378)))</f>
        <v>0.48038738324046593</v>
      </c>
      <c r="Z378" s="11">
        <f>'OddsRatio_working_3-way'!X378^(1/3)*COS('OddsRatio_working_3-way'!Y378/3)</f>
        <v>0.52181417249105</v>
      </c>
      <c r="AA378" s="11">
        <f>'OddsRatio_working_3-way'!X378^(1/3)*COS(('OddsRatio_working_3-way'!Y378+2*PI())/3)</f>
        <v>-0.3338950375855923</v>
      </c>
      <c r="AB378" s="11">
        <f>'OddsRatio_working_3-way'!X378^(1/3)*COS(('OddsRatio_working_3-way'!Y378+4*PI())/3)</f>
        <v>-0.18791913490545759</v>
      </c>
      <c r="AC378" s="11">
        <f>'OddsRatio_working_3-way'!X378^(1/3)*SIN('OddsRatio_working_3-way'!Y378/3)</f>
        <v>8.4279226707574456E-2</v>
      </c>
      <c r="AD378" s="11">
        <f>'OddsRatio_working_3-way'!X378^(1/3)*SIN(('OddsRatio_working_3-way'!Y378+2*PI())/3)</f>
        <v>0.40976471607821713</v>
      </c>
      <c r="AE378" s="11">
        <f>'OddsRatio_working_3-way'!X378^(1/3)*SIN(('OddsRatio_working_3-way'!Y378+4*PI())/3)</f>
        <v>-0.4940439427857915</v>
      </c>
      <c r="AF378" s="11">
        <f>-'OddsRatio_working_3-way'!U378/(3*'OddsRatio_working_3-way'!X378^(1/3))*COS(('OddsRatio_working_3-way'!Y378)/3)</f>
        <v>0.52181417249104989</v>
      </c>
      <c r="AG378" s="11">
        <f>-'OddsRatio_working_3-way'!U378/(3*'OddsRatio_working_3-way'!X378^(1/3))*COS(('OddsRatio_working_3-way'!Y378+2*PI())/3)</f>
        <v>-0.33389503758559225</v>
      </c>
      <c r="AH378" s="11">
        <f>-'OddsRatio_working_3-way'!U378/(3*'OddsRatio_working_3-way'!X378^(1/3))*COS(('OddsRatio_working_3-way'!Y378+4*PI())/3)</f>
        <v>-0.18791913490545756</v>
      </c>
      <c r="AI378" s="11">
        <f>'OddsRatio_working_3-way'!U378/(3*'OddsRatio_working_3-way'!X378^(1/3))*SIN(('OddsRatio_working_3-way'!Y378)/3)</f>
        <v>-8.4279226707574442E-2</v>
      </c>
      <c r="AJ378" s="11">
        <f>'OddsRatio_working_3-way'!U378/(3*'OddsRatio_working_3-way'!X378^(1/3))*SIN(('OddsRatio_working_3-way'!Y378+2*PI())/3)</f>
        <v>-0.40976471607821702</v>
      </c>
      <c r="AK378" s="11">
        <f>'OddsRatio_working_3-way'!U378/(3*'OddsRatio_working_3-way'!X378^(1/3))*SIN(('OddsRatio_working_3-way'!Y378+4*PI())/3)</f>
        <v>0.49404394278579139</v>
      </c>
      <c r="AL378" s="11">
        <f>'OddsRatio_working_3-way'!Z378+'OddsRatio_working_3-way'!AF378</f>
        <v>1.0436283449820998</v>
      </c>
      <c r="AM378" s="11">
        <f>'OddsRatio_working_3-way'!AA378+'OddsRatio_working_3-way'!AG378</f>
        <v>-0.66779007517118449</v>
      </c>
      <c r="AN378" s="11">
        <f>'OddsRatio_working_3-way'!AB378+'OddsRatio_working_3-way'!AH378</f>
        <v>-0.37583826981091517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1.0436283449820998</v>
      </c>
      <c r="AS378" s="11">
        <f>IF(('OddsRatio_working_3-way'!X378=0),IF(Q378&gt;0,-Q378^(1/3),(-Q378)^(1/3)),'OddsRatio_working_3-way'!AM378-'OddsRatio_working_3-way'!R378/3)</f>
        <v>-0.66779007517118449</v>
      </c>
      <c r="AT378" s="11">
        <f>IF(('OddsRatio_working_3-way'!X378=0),IF(Q378&gt;0,-Q378^(1/3),(-Q378)^(1/3)),'OddsRatio_working_3-way'!AN378-'OddsRatio_working_3-way'!R378/3)</f>
        <v>-0.37583826981091517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5.47</v>
      </c>
      <c r="B379" s="4">
        <f>IF('True_Odds_Calculator_3-way'!B380="","",'True_Odds_Calculator_3-way'!B380)</f>
        <v>3.8</v>
      </c>
      <c r="C379" s="4">
        <f>IF('True_Odds_Calculator_3-way'!C380="","",'True_Odds_Calculator_3-way'!C380)</f>
        <v>1.69</v>
      </c>
      <c r="D379" s="9">
        <f t="shared" si="78"/>
        <v>0.17330972977359183</v>
      </c>
      <c r="E379" s="9">
        <f t="shared" si="79"/>
        <v>0.25075667096820226</v>
      </c>
      <c r="F379" s="9">
        <f t="shared" si="80"/>
        <v>0.57593359925820597</v>
      </c>
      <c r="G379" s="9">
        <f t="shared" si="81"/>
        <v>1.0671177847131892</v>
      </c>
      <c r="H379" s="9">
        <f t="shared" si="82"/>
        <v>5.7700164976679549</v>
      </c>
      <c r="I379" s="9">
        <f t="shared" si="83"/>
        <v>3.9879297971969296</v>
      </c>
      <c r="J379" s="9">
        <f t="shared" si="84"/>
        <v>1.7363112714521003</v>
      </c>
      <c r="K379" s="11">
        <f t="shared" si="85"/>
        <v>0.18281535648994515</v>
      </c>
      <c r="L379" s="11">
        <f t="shared" si="86"/>
        <v>0.26315789473684209</v>
      </c>
      <c r="M379" s="11">
        <f t="shared" si="87"/>
        <v>0.59171597633136097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-0.24584253056079508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0.22659767014325186</v>
      </c>
      <c r="Q379" s="11">
        <f>2*'OddsRatio_working_3-way'!K379*'OddsRatio_working_3-way'!L379*'OddsRatio_working_3-way'!M379</f>
        <v>5.6934087975691425E-2</v>
      </c>
      <c r="R379" s="11">
        <f t="shared" si="88"/>
        <v>0</v>
      </c>
      <c r="S379" s="11">
        <f t="shared" si="89"/>
        <v>-0.92171875072371134</v>
      </c>
      <c r="T379" s="11">
        <f t="shared" si="90"/>
        <v>-0.23158762580997772</v>
      </c>
      <c r="U379" s="11">
        <f>'OddsRatio_working_3-way'!S379-'OddsRatio_working_3-way'!R379^2/3</f>
        <v>-0.92171875072371134</v>
      </c>
      <c r="V379" s="11">
        <f>'OddsRatio_working_3-way'!S379*'OddsRatio_working_3-way'!R379/3-2*'OddsRatio_working_3-way'!R379^3/27-'OddsRatio_working_3-way'!T379</f>
        <v>0.23158762580997772</v>
      </c>
      <c r="W379" s="11">
        <f>'OddsRatio_working_3-way'!V379^2+4*'OddsRatio_working_3-way'!U379^3/27</f>
        <v>-6.2376121237208128E-2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0.17030043281324211</v>
      </c>
      <c r="Y379" s="11">
        <f>IF('OddsRatio_working_3-way'!W379&gt;=0,IF('OddsRatio_working_3-way'!V379+SQRT('OddsRatio_working_3-way'!W379)&gt;0,0,PI()),ACOS('OddsRatio_working_3-way'!V379/(2*'OddsRatio_working_3-way'!X379)))</f>
        <v>0.82311762988862425</v>
      </c>
      <c r="Z379" s="11">
        <f>'OddsRatio_working_3-way'!X379^(1/3)*COS('OddsRatio_working_3-way'!Y379/3)</f>
        <v>0.53355889235659459</v>
      </c>
      <c r="AA379" s="11">
        <f>'OddsRatio_working_3-way'!X379^(1/3)*COS(('OddsRatio_working_3-way'!Y379+2*PI())/3)</f>
        <v>-0.39684046636240483</v>
      </c>
      <c r="AB379" s="11">
        <f>'OddsRatio_working_3-way'!X379^(1/3)*COS(('OddsRatio_working_3-way'!Y379+4*PI())/3)</f>
        <v>-0.13671842599418982</v>
      </c>
      <c r="AC379" s="11">
        <f>'OddsRatio_working_3-way'!X379^(1/3)*SIN('OddsRatio_working_3-way'!Y379/3)</f>
        <v>0.15018153002874363</v>
      </c>
      <c r="AD379" s="11">
        <f>'OddsRatio_working_3-way'!X379^(1/3)*SIN(('OddsRatio_working_3-way'!Y379+2*PI())/3)</f>
        <v>0.38698479018152576</v>
      </c>
      <c r="AE379" s="11">
        <f>'OddsRatio_working_3-way'!X379^(1/3)*SIN(('OddsRatio_working_3-way'!Y379+4*PI())/3)</f>
        <v>-0.53716632021026944</v>
      </c>
      <c r="AF379" s="11">
        <f>-'OddsRatio_working_3-way'!U379/(3*'OddsRatio_working_3-way'!X379^(1/3))*COS(('OddsRatio_working_3-way'!Y379)/3)</f>
        <v>0.53355889235659448</v>
      </c>
      <c r="AG379" s="11">
        <f>-'OddsRatio_working_3-way'!U379/(3*'OddsRatio_working_3-way'!X379^(1/3))*COS(('OddsRatio_working_3-way'!Y379+2*PI())/3)</f>
        <v>-0.39684046636240478</v>
      </c>
      <c r="AH379" s="11">
        <f>-'OddsRatio_working_3-way'!U379/(3*'OddsRatio_working_3-way'!X379^(1/3))*COS(('OddsRatio_working_3-way'!Y379+4*PI())/3)</f>
        <v>-0.13671842599418979</v>
      </c>
      <c r="AI379" s="11">
        <f>'OddsRatio_working_3-way'!U379/(3*'OddsRatio_working_3-way'!X379^(1/3))*SIN(('OddsRatio_working_3-way'!Y379)/3)</f>
        <v>-0.1501815300287436</v>
      </c>
      <c r="AJ379" s="11">
        <f>'OddsRatio_working_3-way'!U379/(3*'OddsRatio_working_3-way'!X379^(1/3))*SIN(('OddsRatio_working_3-way'!Y379+2*PI())/3)</f>
        <v>-0.38698479018152565</v>
      </c>
      <c r="AK379" s="11">
        <f>'OddsRatio_working_3-way'!U379/(3*'OddsRatio_working_3-way'!X379^(1/3))*SIN(('OddsRatio_working_3-way'!Y379+4*PI())/3)</f>
        <v>0.53716632021026933</v>
      </c>
      <c r="AL379" s="11">
        <f>'OddsRatio_working_3-way'!Z379+'OddsRatio_working_3-way'!AF379</f>
        <v>1.0671177847131892</v>
      </c>
      <c r="AM379" s="11">
        <f>'OddsRatio_working_3-way'!AA379+'OddsRatio_working_3-way'!AG379</f>
        <v>-0.79368093272480955</v>
      </c>
      <c r="AN379" s="11">
        <f>'OddsRatio_working_3-way'!AB379+'OddsRatio_working_3-way'!AH379</f>
        <v>-0.27343685198837964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1.0671177847131892</v>
      </c>
      <c r="AS379" s="11">
        <f>IF(('OddsRatio_working_3-way'!X379=0),IF(Q379&gt;0,-Q379^(1/3),(-Q379)^(1/3)),'OddsRatio_working_3-way'!AM379-'OddsRatio_working_3-way'!R379/3)</f>
        <v>-0.79368093272480955</v>
      </c>
      <c r="AT379" s="11">
        <f>IF(('OddsRatio_working_3-way'!X379=0),IF(Q379&gt;0,-Q379^(1/3),(-Q379)^(1/3)),'OddsRatio_working_3-way'!AN379-'OddsRatio_working_3-way'!R379/3)</f>
        <v>-0.27343685198837964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3.86</v>
      </c>
      <c r="C380" s="4">
        <f>IF('True_Odds_Calculator_3-way'!C381="","",'True_Odds_Calculator_3-way'!C381)</f>
        <v>4.88</v>
      </c>
      <c r="D380" s="9">
        <f t="shared" si="78"/>
        <v>0.54930901144533151</v>
      </c>
      <c r="E380" s="9">
        <f t="shared" si="79"/>
        <v>0.2518697984347853</v>
      </c>
      <c r="F380" s="9">
        <f t="shared" si="80"/>
        <v>0.19882119011988303</v>
      </c>
      <c r="G380" s="9">
        <f t="shared" si="81"/>
        <v>1.0385682927720841</v>
      </c>
      <c r="H380" s="9">
        <f t="shared" si="82"/>
        <v>1.8204689512899468</v>
      </c>
      <c r="I380" s="9">
        <f t="shared" si="83"/>
        <v>3.9703053173281604</v>
      </c>
      <c r="J380" s="9">
        <f t="shared" si="84"/>
        <v>5.0296449759556863</v>
      </c>
      <c r="K380" s="11">
        <f t="shared" si="85"/>
        <v>0.55865921787709494</v>
      </c>
      <c r="L380" s="11">
        <f t="shared" si="86"/>
        <v>0.2590673575129534</v>
      </c>
      <c r="M380" s="11">
        <f t="shared" si="87"/>
        <v>0.20491803278688525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-0.25999481817832404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0.22332370204145749</v>
      </c>
      <c r="Q380" s="11">
        <f>2*'OddsRatio_working_3-way'!K380*'OddsRatio_working_3-way'!L380*'OddsRatio_working_3-way'!M380</f>
        <v>5.9315724313800125E-2</v>
      </c>
      <c r="R380" s="11">
        <f t="shared" si="88"/>
        <v>0</v>
      </c>
      <c r="S380" s="11">
        <f t="shared" si="89"/>
        <v>-0.8589544345775586</v>
      </c>
      <c r="T380" s="11">
        <f t="shared" si="90"/>
        <v>-0.22814194809496907</v>
      </c>
      <c r="U380" s="11">
        <f>'OddsRatio_working_3-way'!S380-'OddsRatio_working_3-way'!R380^2/3</f>
        <v>-0.8589544345775586</v>
      </c>
      <c r="V380" s="11">
        <f>'OddsRatio_working_3-way'!S380*'OddsRatio_working_3-way'!R380/3-2*'OddsRatio_working_3-way'!R380^3/27-'OddsRatio_working_3-way'!T380</f>
        <v>0.22814194809496907</v>
      </c>
      <c r="W380" s="11">
        <f>'OddsRatio_working_3-way'!V380^2+4*'OddsRatio_working_3-way'!U380^3/27</f>
        <v>-4.1838498744893662E-2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0.15320512983045087</v>
      </c>
      <c r="Y380" s="11">
        <f>IF('OddsRatio_working_3-way'!W380&gt;=0,IF('OddsRatio_working_3-way'!V380+SQRT('OddsRatio_working_3-way'!W380)&gt;0,0,PI()),ACOS('OddsRatio_working_3-way'!V380/(2*'OddsRatio_working_3-way'!X380)))</f>
        <v>0.7309153485850387</v>
      </c>
      <c r="Z380" s="11">
        <f>'OddsRatio_working_3-way'!X380^(1/3)*COS('OddsRatio_working_3-way'!Y380/3)</f>
        <v>0.51928414638604203</v>
      </c>
      <c r="AA380" s="11">
        <f>'OddsRatio_working_3-way'!X380^(1/3)*COS(('OddsRatio_working_3-way'!Y380+2*PI())/3)</f>
        <v>-0.37143022161886924</v>
      </c>
      <c r="AB380" s="11">
        <f>'OddsRatio_working_3-way'!X380^(1/3)*COS(('OddsRatio_working_3-way'!Y380+4*PI())/3)</f>
        <v>-0.14785392476717268</v>
      </c>
      <c r="AC380" s="11">
        <f>'OddsRatio_working_3-way'!X380^(1/3)*SIN('OddsRatio_working_3-way'!Y380/3)</f>
        <v>0.12908183517174665</v>
      </c>
      <c r="AD380" s="11">
        <f>'OddsRatio_working_3-way'!X380^(1/3)*SIN(('OddsRatio_working_3-way'!Y380+2*PI())/3)</f>
        <v>0.38517234496695629</v>
      </c>
      <c r="AE380" s="11">
        <f>'OddsRatio_working_3-way'!X380^(1/3)*SIN(('OddsRatio_working_3-way'!Y380+4*PI())/3)</f>
        <v>-0.51425418013870294</v>
      </c>
      <c r="AF380" s="11">
        <f>-'OddsRatio_working_3-way'!U380/(3*'OddsRatio_working_3-way'!X380^(1/3))*COS(('OddsRatio_working_3-way'!Y380)/3)</f>
        <v>0.51928414638604192</v>
      </c>
      <c r="AG380" s="11">
        <f>-'OddsRatio_working_3-way'!U380/(3*'OddsRatio_working_3-way'!X380^(1/3))*COS(('OddsRatio_working_3-way'!Y380+2*PI())/3)</f>
        <v>-0.37143022161886913</v>
      </c>
      <c r="AH380" s="11">
        <f>-'OddsRatio_working_3-way'!U380/(3*'OddsRatio_working_3-way'!X380^(1/3))*COS(('OddsRatio_working_3-way'!Y380+4*PI())/3)</f>
        <v>-0.14785392476717266</v>
      </c>
      <c r="AI380" s="11">
        <f>'OddsRatio_working_3-way'!U380/(3*'OddsRatio_working_3-way'!X380^(1/3))*SIN(('OddsRatio_working_3-way'!Y380)/3)</f>
        <v>-0.12908183517174662</v>
      </c>
      <c r="AJ380" s="11">
        <f>'OddsRatio_working_3-way'!U380/(3*'OddsRatio_working_3-way'!X380^(1/3))*SIN(('OddsRatio_working_3-way'!Y380+2*PI())/3)</f>
        <v>-0.38517234496695618</v>
      </c>
      <c r="AK380" s="11">
        <f>'OddsRatio_working_3-way'!U380/(3*'OddsRatio_working_3-way'!X380^(1/3))*SIN(('OddsRatio_working_3-way'!Y380+4*PI())/3)</f>
        <v>0.51425418013870283</v>
      </c>
      <c r="AL380" s="11">
        <f>'OddsRatio_working_3-way'!Z380+'OddsRatio_working_3-way'!AF380</f>
        <v>1.0385682927720841</v>
      </c>
      <c r="AM380" s="11">
        <f>'OddsRatio_working_3-way'!AA380+'OddsRatio_working_3-way'!AG380</f>
        <v>-0.74286044323773837</v>
      </c>
      <c r="AN380" s="11">
        <f>'OddsRatio_working_3-way'!AB380+'OddsRatio_working_3-way'!AH380</f>
        <v>-0.29570784953434537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1.0385682927720841</v>
      </c>
      <c r="AS380" s="11">
        <f>IF(('OddsRatio_working_3-way'!X380=0),IF(Q380&gt;0,-Q380^(1/3),(-Q380)^(1/3)),'OddsRatio_working_3-way'!AM380-'OddsRatio_working_3-way'!R380/3)</f>
        <v>-0.74286044323773837</v>
      </c>
      <c r="AT380" s="11">
        <f>IF(('OddsRatio_working_3-way'!X380=0),IF(Q380&gt;0,-Q380^(1/3),(-Q380)^(1/3)),'OddsRatio_working_3-way'!AN380-'OddsRatio_working_3-way'!R380/3)</f>
        <v>-0.29570784953434537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2.76</v>
      </c>
      <c r="B381" s="4">
        <f>IF('True_Odds_Calculator_3-way'!B382="","",'True_Odds_Calculator_3-way'!B382)</f>
        <v>2.89</v>
      </c>
      <c r="C381" s="4">
        <f>IF('True_Odds_Calculator_3-way'!C382="","",'True_Odds_Calculator_3-way'!C382)</f>
        <v>3.15</v>
      </c>
      <c r="D381" s="9">
        <f t="shared" si="78"/>
        <v>0.3534681975442559</v>
      </c>
      <c r="E381" s="9">
        <f t="shared" si="79"/>
        <v>0.3373576203041615</v>
      </c>
      <c r="F381" s="9">
        <f t="shared" si="80"/>
        <v>0.3091741821515826</v>
      </c>
      <c r="G381" s="9">
        <f t="shared" si="81"/>
        <v>1.0392663826161594</v>
      </c>
      <c r="H381" s="9">
        <f t="shared" si="82"/>
        <v>2.8291088334044403</v>
      </c>
      <c r="I381" s="9">
        <f t="shared" si="83"/>
        <v>2.9642134631445418</v>
      </c>
      <c r="J381" s="9">
        <f t="shared" si="84"/>
        <v>3.2344227226247431</v>
      </c>
      <c r="K381" s="11">
        <f t="shared" si="85"/>
        <v>0.3623188405797102</v>
      </c>
      <c r="L381" s="11">
        <f t="shared" si="86"/>
        <v>0.34602076124567471</v>
      </c>
      <c r="M381" s="11">
        <f t="shared" si="87"/>
        <v>0.31746031746031744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-0.28463968707687681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0.23083970729525116</v>
      </c>
      <c r="Q381" s="11">
        <f>2*'OddsRatio_working_3-way'!K381*'OddsRatio_working_3-way'!L381*'OddsRatio_working_3-way'!M381</f>
        <v>7.9599899067327978E-2</v>
      </c>
      <c r="R381" s="11">
        <f t="shared" si="88"/>
        <v>0</v>
      </c>
      <c r="S381" s="11">
        <f t="shared" si="89"/>
        <v>-0.81098918308220636</v>
      </c>
      <c r="T381" s="11">
        <f t="shared" si="90"/>
        <v>-0.27965144244214007</v>
      </c>
      <c r="U381" s="11">
        <f>'OddsRatio_working_3-way'!S381-'OddsRatio_working_3-way'!R381^2/3</f>
        <v>-0.81098918308220636</v>
      </c>
      <c r="V381" s="11">
        <f>'OddsRatio_working_3-way'!S381*'OddsRatio_working_3-way'!R381/3-2*'OddsRatio_working_3-way'!R381^3/27-'OddsRatio_working_3-way'!T381</f>
        <v>0.27965144244214007</v>
      </c>
      <c r="W381" s="11">
        <f>'OddsRatio_working_3-way'!V381^2+4*'OddsRatio_working_3-way'!U381^3/27</f>
        <v>-8.1586892413548773E-4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0.14055319116272766</v>
      </c>
      <c r="Y381" s="11">
        <f>IF('OddsRatio_working_3-way'!W381&gt;=0,IF('OddsRatio_working_3-way'!V381+SQRT('OddsRatio_working_3-way'!W381)&gt;0,0,PI()),ACOS('OddsRatio_working_3-way'!V381/(2*'OddsRatio_working_3-way'!X381)))</f>
        <v>0.10178637890436804</v>
      </c>
      <c r="Z381" s="11">
        <f>'OddsRatio_working_3-way'!X381^(1/3)*COS('OddsRatio_working_3-way'!Y381/3)</f>
        <v>0.51963319130807983</v>
      </c>
      <c r="AA381" s="11">
        <f>'OddsRatio_working_3-way'!X381^(1/3)*COS(('OddsRatio_working_3-way'!Y381+2*PI())/3)</f>
        <v>-0.27509094142683943</v>
      </c>
      <c r="AB381" s="11">
        <f>'OddsRatio_working_3-way'!X381^(1/3)*COS(('OddsRatio_working_3-way'!Y381+4*PI())/3)</f>
        <v>-0.24454224988124046</v>
      </c>
      <c r="AC381" s="11">
        <f>'OddsRatio_working_3-way'!X381^(1/3)*SIN('OddsRatio_working_3-way'!Y381/3)</f>
        <v>1.7637295287242602E-2</v>
      </c>
      <c r="AD381" s="11">
        <f>'OddsRatio_working_3-way'!X381^(1/3)*SIN(('OddsRatio_working_3-way'!Y381+2*PI())/3)</f>
        <v>0.44119689667875506</v>
      </c>
      <c r="AE381" s="11">
        <f>'OddsRatio_working_3-way'!X381^(1/3)*SIN(('OddsRatio_working_3-way'!Y381+4*PI())/3)</f>
        <v>-0.45883419196599745</v>
      </c>
      <c r="AF381" s="11">
        <f>-'OddsRatio_working_3-way'!U381/(3*'OddsRatio_working_3-way'!X381^(1/3))*COS(('OddsRatio_working_3-way'!Y381)/3)</f>
        <v>0.51963319130807961</v>
      </c>
      <c r="AG381" s="11">
        <f>-'OddsRatio_working_3-way'!U381/(3*'OddsRatio_working_3-way'!X381^(1/3))*COS(('OddsRatio_working_3-way'!Y381+2*PI())/3)</f>
        <v>-0.27509094142683932</v>
      </c>
      <c r="AH381" s="11">
        <f>-'OddsRatio_working_3-way'!U381/(3*'OddsRatio_working_3-way'!X381^(1/3))*COS(('OddsRatio_working_3-way'!Y381+4*PI())/3)</f>
        <v>-0.24454224988124035</v>
      </c>
      <c r="AI381" s="11">
        <f>'OddsRatio_working_3-way'!U381/(3*'OddsRatio_working_3-way'!X381^(1/3))*SIN(('OddsRatio_working_3-way'!Y381)/3)</f>
        <v>-1.7637295287242595E-2</v>
      </c>
      <c r="AJ381" s="11">
        <f>'OddsRatio_working_3-way'!U381/(3*'OddsRatio_working_3-way'!X381^(1/3))*SIN(('OddsRatio_working_3-way'!Y381+2*PI())/3)</f>
        <v>-0.44119689667875489</v>
      </c>
      <c r="AK381" s="11">
        <f>'OddsRatio_working_3-way'!U381/(3*'OddsRatio_working_3-way'!X381^(1/3))*SIN(('OddsRatio_working_3-way'!Y381+4*PI())/3)</f>
        <v>0.45883419196599728</v>
      </c>
      <c r="AL381" s="11">
        <f>'OddsRatio_working_3-way'!Z381+'OddsRatio_working_3-way'!AF381</f>
        <v>1.0392663826161594</v>
      </c>
      <c r="AM381" s="11">
        <f>'OddsRatio_working_3-way'!AA381+'OddsRatio_working_3-way'!AG381</f>
        <v>-0.55018188285367875</v>
      </c>
      <c r="AN381" s="11">
        <f>'OddsRatio_working_3-way'!AB381+'OddsRatio_working_3-way'!AH381</f>
        <v>-0.48908449976248081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1.0392663826161594</v>
      </c>
      <c r="AS381" s="11">
        <f>IF(('OddsRatio_working_3-way'!X381=0),IF(Q381&gt;0,-Q381^(1/3),(-Q381)^(1/3)),'OddsRatio_working_3-way'!AM381-'OddsRatio_working_3-way'!R381/3)</f>
        <v>-0.55018188285367875</v>
      </c>
      <c r="AT381" s="11">
        <f>IF(('OddsRatio_working_3-way'!X381=0),IF(Q381&gt;0,-Q381^(1/3),(-Q381)^(1/3)),'OddsRatio_working_3-way'!AN381-'OddsRatio_working_3-way'!R381/3)</f>
        <v>-0.48908449976248081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1.7</v>
      </c>
      <c r="B382" s="4">
        <f>IF('True_Odds_Calculator_3-way'!B383="","",'True_Odds_Calculator_3-way'!B383)</f>
        <v>4.1399999999999997</v>
      </c>
      <c r="C382" s="4">
        <f>IF('True_Odds_Calculator_3-way'!C383="","",'True_Odds_Calculator_3-way'!C383)</f>
        <v>4.9800000000000004</v>
      </c>
      <c r="D382" s="9">
        <f t="shared" si="78"/>
        <v>0.57544942360156581</v>
      </c>
      <c r="E382" s="9">
        <f t="shared" si="79"/>
        <v>0.23204896944908146</v>
      </c>
      <c r="F382" s="9">
        <f t="shared" si="80"/>
        <v>0.19250160694935239</v>
      </c>
      <c r="G382" s="9">
        <f t="shared" si="81"/>
        <v>1.0539602588015939</v>
      </c>
      <c r="H382" s="9">
        <f t="shared" si="82"/>
        <v>1.737772181161116</v>
      </c>
      <c r="I382" s="9">
        <f t="shared" si="83"/>
        <v>4.3094352126370037</v>
      </c>
      <c r="J382" s="9">
        <f t="shared" si="84"/>
        <v>5.1947618300303446</v>
      </c>
      <c r="K382" s="11">
        <f t="shared" si="85"/>
        <v>0.58823529411764708</v>
      </c>
      <c r="L382" s="11">
        <f t="shared" si="86"/>
        <v>0.24154589371980678</v>
      </c>
      <c r="M382" s="11">
        <f t="shared" si="87"/>
        <v>0.20080321285140559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-0.24959285850420709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0.22311468094600626</v>
      </c>
      <c r="Q382" s="11">
        <f>2*'OddsRatio_working_3-way'!K382*'OddsRatio_working_3-way'!L382*'OddsRatio_working_3-way'!M382</f>
        <v>5.7062578247060416E-2</v>
      </c>
      <c r="R382" s="11">
        <f t="shared" si="88"/>
        <v>0</v>
      </c>
      <c r="S382" s="11">
        <f t="shared" si="89"/>
        <v>-0.89391452256734127</v>
      </c>
      <c r="T382" s="11">
        <f t="shared" si="90"/>
        <v>-0.22862264004279825</v>
      </c>
      <c r="U382" s="11">
        <f>'OddsRatio_working_3-way'!S382-'OddsRatio_working_3-way'!R382^2/3</f>
        <v>-0.89391452256734127</v>
      </c>
      <c r="V382" s="11">
        <f>'OddsRatio_working_3-way'!S382*'OddsRatio_working_3-way'!R382/3-2*'OddsRatio_working_3-way'!R382^3/27-'OddsRatio_working_3-way'!T382</f>
        <v>0.22862264004279825</v>
      </c>
      <c r="W382" s="11">
        <f>'OddsRatio_working_3-way'!V382^2+4*'OddsRatio_working_3-way'!U382^3/27</f>
        <v>-5.3555696411122157E-2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0.16265301100138069</v>
      </c>
      <c r="Y382" s="11">
        <f>IF('OddsRatio_working_3-way'!W382&gt;=0,IF('OddsRatio_working_3-way'!V382+SQRT('OddsRatio_working_3-way'!W382)&gt;0,0,PI()),ACOS('OddsRatio_working_3-way'!V382/(2*'OddsRatio_working_3-way'!X382)))</f>
        <v>0.79148098265813227</v>
      </c>
      <c r="Z382" s="11">
        <f>'OddsRatio_working_3-way'!X382^(1/3)*COS('OddsRatio_working_3-way'!Y382/3)</f>
        <v>0.52698012940079697</v>
      </c>
      <c r="AA382" s="11">
        <f>'OddsRatio_working_3-way'!X382^(1/3)*COS(('OddsRatio_working_3-way'!Y382+2*PI())/3)</f>
        <v>-0.3867685626405295</v>
      </c>
      <c r="AB382" s="11">
        <f>'OddsRatio_working_3-way'!X382^(1/3)*COS(('OddsRatio_working_3-way'!Y382+4*PI())/3)</f>
        <v>-0.1402115667602675</v>
      </c>
      <c r="AC382" s="11">
        <f>'OddsRatio_working_3-way'!X382^(1/3)*SIN('OddsRatio_working_3-way'!Y382/3)</f>
        <v>0.14234974794205471</v>
      </c>
      <c r="AD382" s="11">
        <f>'OddsRatio_working_3-way'!X382^(1/3)*SIN(('OddsRatio_working_3-way'!Y382+2*PI())/3)</f>
        <v>0.38520330537967346</v>
      </c>
      <c r="AE382" s="11">
        <f>'OddsRatio_working_3-way'!X382^(1/3)*SIN(('OddsRatio_working_3-way'!Y382+4*PI())/3)</f>
        <v>-0.52755305332172819</v>
      </c>
      <c r="AF382" s="11">
        <f>-'OddsRatio_working_3-way'!U382/(3*'OddsRatio_working_3-way'!X382^(1/3))*COS(('OddsRatio_working_3-way'!Y382)/3)</f>
        <v>0.52698012940079686</v>
      </c>
      <c r="AG382" s="11">
        <f>-'OddsRatio_working_3-way'!U382/(3*'OddsRatio_working_3-way'!X382^(1/3))*COS(('OddsRatio_working_3-way'!Y382+2*PI())/3)</f>
        <v>-0.38676856264052939</v>
      </c>
      <c r="AH382" s="11">
        <f>-'OddsRatio_working_3-way'!U382/(3*'OddsRatio_working_3-way'!X382^(1/3))*COS(('OddsRatio_working_3-way'!Y382+4*PI())/3)</f>
        <v>-0.14021156676026747</v>
      </c>
      <c r="AI382" s="11">
        <f>'OddsRatio_working_3-way'!U382/(3*'OddsRatio_working_3-way'!X382^(1/3))*SIN(('OddsRatio_working_3-way'!Y382)/3)</f>
        <v>-0.14234974794205468</v>
      </c>
      <c r="AJ382" s="11">
        <f>'OddsRatio_working_3-way'!U382/(3*'OddsRatio_working_3-way'!X382^(1/3))*SIN(('OddsRatio_working_3-way'!Y382+2*PI())/3)</f>
        <v>-0.3852033053796734</v>
      </c>
      <c r="AK382" s="11">
        <f>'OddsRatio_working_3-way'!U382/(3*'OddsRatio_working_3-way'!X382^(1/3))*SIN(('OddsRatio_working_3-way'!Y382+4*PI())/3)</f>
        <v>0.52755305332172808</v>
      </c>
      <c r="AL382" s="11">
        <f>'OddsRatio_working_3-way'!Z382+'OddsRatio_working_3-way'!AF382</f>
        <v>1.0539602588015939</v>
      </c>
      <c r="AM382" s="11">
        <f>'OddsRatio_working_3-way'!AA382+'OddsRatio_working_3-way'!AG382</f>
        <v>-0.77353712528105889</v>
      </c>
      <c r="AN382" s="11">
        <f>'OddsRatio_working_3-way'!AB382+'OddsRatio_working_3-way'!AH382</f>
        <v>-0.28042313352053494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1.0539602588015939</v>
      </c>
      <c r="AS382" s="11">
        <f>IF(('OddsRatio_working_3-way'!X382=0),IF(Q382&gt;0,-Q382^(1/3),(-Q382)^(1/3)),'OddsRatio_working_3-way'!AM382-'OddsRatio_working_3-way'!R382/3)</f>
        <v>-0.77353712528105889</v>
      </c>
      <c r="AT382" s="11">
        <f>IF(('OddsRatio_working_3-way'!X382=0),IF(Q382&gt;0,-Q382^(1/3),(-Q382)^(1/3)),'OddsRatio_working_3-way'!AN382-'OddsRatio_working_3-way'!R382/3)</f>
        <v>-0.28042313352053494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10.58</v>
      </c>
      <c r="D383" s="9">
        <f t="shared" si="78"/>
        <v>0.74341091975793794</v>
      </c>
      <c r="E383" s="9">
        <f t="shared" si="79"/>
        <v>0.16835088251588209</v>
      </c>
      <c r="F383" s="9">
        <f t="shared" si="80"/>
        <v>8.8238197726180231E-2</v>
      </c>
      <c r="G383" s="9">
        <f t="shared" si="81"/>
        <v>1.0785971182902878</v>
      </c>
      <c r="H383" s="9">
        <f t="shared" si="82"/>
        <v>1.3451510778528919</v>
      </c>
      <c r="I383" s="9">
        <f t="shared" si="83"/>
        <v>5.9399748017695169</v>
      </c>
      <c r="J383" s="9">
        <f t="shared" si="84"/>
        <v>11.332960393220956</v>
      </c>
      <c r="K383" s="11">
        <f t="shared" si="85"/>
        <v>0.75757575757575757</v>
      </c>
      <c r="L383" s="11">
        <f t="shared" si="86"/>
        <v>0.17921146953405018</v>
      </c>
      <c r="M383" s="11">
        <f t="shared" si="87"/>
        <v>9.4517958412098299E-2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-0.18017194527957392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0.18581243046149443</v>
      </c>
      <c r="Q383" s="11">
        <f>2*'OddsRatio_working_3-way'!K383*'OddsRatio_working_3-way'!L383*'OddsRatio_working_3-way'!M383</f>
        <v>2.5664700339985417E-2</v>
      </c>
      <c r="R383" s="11">
        <f t="shared" si="88"/>
        <v>0</v>
      </c>
      <c r="S383" s="11">
        <f t="shared" si="89"/>
        <v>-1.0313061235652872</v>
      </c>
      <c r="T383" s="11">
        <f t="shared" si="90"/>
        <v>-0.14244559717752586</v>
      </c>
      <c r="U383" s="11">
        <f>'OddsRatio_working_3-way'!S383-'OddsRatio_working_3-way'!R383^2/3</f>
        <v>-1.0313061235652872</v>
      </c>
      <c r="V383" s="11">
        <f>'OddsRatio_working_3-way'!S383*'OddsRatio_working_3-way'!R383/3-2*'OddsRatio_working_3-way'!R383^3/27-'OddsRatio_working_3-way'!T383</f>
        <v>0.14244559717752586</v>
      </c>
      <c r="W383" s="11">
        <f>'OddsRatio_working_3-way'!V383^2+4*'OddsRatio_working_3-way'!U383^3/27</f>
        <v>-0.14221136637985285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0.20155775508220641</v>
      </c>
      <c r="Y383" s="11">
        <f>IF('OddsRatio_working_3-way'!W383&gt;=0,IF('OddsRatio_working_3-way'!V383+SQRT('OddsRatio_working_3-way'!W383)&gt;0,0,PI()),ACOS('OddsRatio_working_3-way'!V383/(2*'OddsRatio_working_3-way'!X383)))</f>
        <v>1.2096340804863728</v>
      </c>
      <c r="Z383" s="11">
        <f>'OddsRatio_working_3-way'!X383^(1/3)*COS('OddsRatio_working_3-way'!Y383/3)</f>
        <v>0.53929855914514402</v>
      </c>
      <c r="AA383" s="11">
        <f>'OddsRatio_working_3-way'!X383^(1/3)*COS(('OddsRatio_working_3-way'!Y383+2*PI())/3)</f>
        <v>-0.46888363647243142</v>
      </c>
      <c r="AB383" s="11">
        <f>'OddsRatio_working_3-way'!X383^(1/3)*COS(('OddsRatio_working_3-way'!Y383+4*PI())/3)</f>
        <v>-7.0414922672712474E-2</v>
      </c>
      <c r="AC383" s="11">
        <f>'OddsRatio_working_3-way'!X383^(1/3)*SIN('OddsRatio_working_3-way'!Y383/3)</f>
        <v>0.23005601917591173</v>
      </c>
      <c r="AD383" s="11">
        <f>'OddsRatio_working_3-way'!X383^(1/3)*SIN(('OddsRatio_working_3-way'!Y383+2*PI())/3)</f>
        <v>0.35201824285608352</v>
      </c>
      <c r="AE383" s="11">
        <f>'OddsRatio_working_3-way'!X383^(1/3)*SIN(('OddsRatio_working_3-way'!Y383+4*PI())/3)</f>
        <v>-0.58207426203199519</v>
      </c>
      <c r="AF383" s="11">
        <f>-'OddsRatio_working_3-way'!U383/(3*'OddsRatio_working_3-way'!X383^(1/3))*COS(('OddsRatio_working_3-way'!Y383)/3)</f>
        <v>0.5392985591451438</v>
      </c>
      <c r="AG383" s="11">
        <f>-'OddsRatio_working_3-way'!U383/(3*'OddsRatio_working_3-way'!X383^(1/3))*COS(('OddsRatio_working_3-way'!Y383+2*PI())/3)</f>
        <v>-0.46888363647243125</v>
      </c>
      <c r="AH383" s="11">
        <f>-'OddsRatio_working_3-way'!U383/(3*'OddsRatio_working_3-way'!X383^(1/3))*COS(('OddsRatio_working_3-way'!Y383+4*PI())/3)</f>
        <v>-7.0414922672712446E-2</v>
      </c>
      <c r="AI383" s="11">
        <f>'OddsRatio_working_3-way'!U383/(3*'OddsRatio_working_3-way'!X383^(1/3))*SIN(('OddsRatio_working_3-way'!Y383)/3)</f>
        <v>-0.23005601917591165</v>
      </c>
      <c r="AJ383" s="11">
        <f>'OddsRatio_working_3-way'!U383/(3*'OddsRatio_working_3-way'!X383^(1/3))*SIN(('OddsRatio_working_3-way'!Y383+2*PI())/3)</f>
        <v>-0.35201824285608341</v>
      </c>
      <c r="AK383" s="11">
        <f>'OddsRatio_working_3-way'!U383/(3*'OddsRatio_working_3-way'!X383^(1/3))*SIN(('OddsRatio_working_3-way'!Y383+4*PI())/3)</f>
        <v>0.58207426203199497</v>
      </c>
      <c r="AL383" s="11">
        <f>'OddsRatio_working_3-way'!Z383+'OddsRatio_working_3-way'!AF383</f>
        <v>1.0785971182902878</v>
      </c>
      <c r="AM383" s="11">
        <f>'OddsRatio_working_3-way'!AA383+'OddsRatio_working_3-way'!AG383</f>
        <v>-0.93776727294486273</v>
      </c>
      <c r="AN383" s="11">
        <f>'OddsRatio_working_3-way'!AB383+'OddsRatio_working_3-way'!AH383</f>
        <v>-0.14082984534542492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1.0785971182902878</v>
      </c>
      <c r="AS383" s="11">
        <f>IF(('OddsRatio_working_3-way'!X383=0),IF(Q383&gt;0,-Q383^(1/3),(-Q383)^(1/3)),'OddsRatio_working_3-way'!AM383-'OddsRatio_working_3-way'!R383/3)</f>
        <v>-0.93776727294486273</v>
      </c>
      <c r="AT383" s="11">
        <f>IF(('OddsRatio_working_3-way'!X383=0),IF(Q383&gt;0,-Q383^(1/3),(-Q383)^(1/3)),'OddsRatio_working_3-way'!AN383-'OddsRatio_working_3-way'!R383/3)</f>
        <v>-0.14082984534542492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</v>
      </c>
      <c r="B384" s="4">
        <f>IF('True_Odds_Calculator_3-way'!B385="","",'True_Odds_Calculator_3-way'!B385)</f>
        <v>3.35</v>
      </c>
      <c r="C384" s="4">
        <f>IF('True_Odds_Calculator_3-way'!C385="","",'True_Odds_Calculator_3-way'!C385)</f>
        <v>2.2000000000000002</v>
      </c>
      <c r="D384" s="9">
        <f t="shared" si="78"/>
        <v>0.29164649475513776</v>
      </c>
      <c r="E384" s="9">
        <f t="shared" si="79"/>
        <v>0.27820984136917376</v>
      </c>
      <c r="F384" s="9">
        <f t="shared" si="80"/>
        <v>0.43014366387568853</v>
      </c>
      <c r="G384" s="9">
        <f t="shared" si="81"/>
        <v>1.1040038944775279</v>
      </c>
      <c r="H384" s="9">
        <f t="shared" si="82"/>
        <v>3.4288085678505609</v>
      </c>
      <c r="I384" s="9">
        <f t="shared" si="83"/>
        <v>3.5944091520221906</v>
      </c>
      <c r="J384" s="9">
        <f t="shared" si="84"/>
        <v>2.3248046733730336</v>
      </c>
      <c r="K384" s="11">
        <f t="shared" si="85"/>
        <v>0.3125</v>
      </c>
      <c r="L384" s="11">
        <f t="shared" si="86"/>
        <v>0.29850746268656714</v>
      </c>
      <c r="M384" s="11">
        <f t="shared" si="87"/>
        <v>0.45454545454545453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-0.26305970149253732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0.24380936227951153</v>
      </c>
      <c r="Q384" s="11">
        <f>2*'OddsRatio_working_3-way'!K384*'OddsRatio_working_3-way'!L384*'OddsRatio_working_3-way'!M384</f>
        <v>8.4803256445047479E-2</v>
      </c>
      <c r="R384" s="11">
        <f t="shared" si="88"/>
        <v>0</v>
      </c>
      <c r="S384" s="11">
        <f t="shared" si="89"/>
        <v>-0.92682140554480974</v>
      </c>
      <c r="T384" s="11">
        <f t="shared" si="90"/>
        <v>-0.32237266279819465</v>
      </c>
      <c r="U384" s="11">
        <f>'OddsRatio_working_3-way'!S384-'OddsRatio_working_3-way'!R384^2/3</f>
        <v>-0.92682140554480974</v>
      </c>
      <c r="V384" s="11">
        <f>'OddsRatio_working_3-way'!S384*'OddsRatio_working_3-way'!R384/3-2*'OddsRatio_working_3-way'!R384^3/27-'OddsRatio_working_3-way'!T384</f>
        <v>0.32237266279819465</v>
      </c>
      <c r="W384" s="11">
        <f>'OddsRatio_working_3-way'!V384^2+4*'OddsRatio_working_3-way'!U384^3/27</f>
        <v>-1.4022185911997012E-2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0.17171656853052614</v>
      </c>
      <c r="Y384" s="11">
        <f>IF('OddsRatio_working_3-way'!W384&gt;=0,IF('OddsRatio_working_3-way'!V384+SQRT('OddsRatio_working_3-way'!W384)&gt;0,0,PI()),ACOS('OddsRatio_working_3-way'!V384/(2*'OddsRatio_working_3-way'!X384)))</f>
        <v>0.35202436285106198</v>
      </c>
      <c r="Z384" s="11">
        <f>'OddsRatio_working_3-way'!X384^(1/3)*COS('OddsRatio_working_3-way'!Y384/3)</f>
        <v>0.55200194723876406</v>
      </c>
      <c r="AA384" s="11">
        <f>'OddsRatio_working_3-way'!X384^(1/3)*COS(('OddsRatio_working_3-way'!Y384+2*PI())/3)</f>
        <v>-0.33235466976845546</v>
      </c>
      <c r="AB384" s="11">
        <f>'OddsRatio_working_3-way'!X384^(1/3)*COS(('OddsRatio_working_3-way'!Y384+4*PI())/3)</f>
        <v>-0.21964727747030868</v>
      </c>
      <c r="AC384" s="11">
        <f>'OddsRatio_working_3-way'!X384^(1/3)*SIN('OddsRatio_working_3-way'!Y384/3)</f>
        <v>6.5071643282995792E-2</v>
      </c>
      <c r="AD384" s="11">
        <f>'OddsRatio_working_3-way'!X384^(1/3)*SIN(('OddsRatio_working_3-way'!Y384+2*PI())/3)</f>
        <v>0.44551188760574906</v>
      </c>
      <c r="AE384" s="11">
        <f>'OddsRatio_working_3-way'!X384^(1/3)*SIN(('OddsRatio_working_3-way'!Y384+4*PI())/3)</f>
        <v>-0.51058353088874497</v>
      </c>
      <c r="AF384" s="11">
        <f>-'OddsRatio_working_3-way'!U384/(3*'OddsRatio_working_3-way'!X384^(1/3))*COS(('OddsRatio_working_3-way'!Y384)/3)</f>
        <v>0.55200194723876383</v>
      </c>
      <c r="AG384" s="11">
        <f>-'OddsRatio_working_3-way'!U384/(3*'OddsRatio_working_3-way'!X384^(1/3))*COS(('OddsRatio_working_3-way'!Y384+2*PI())/3)</f>
        <v>-0.33235466976845535</v>
      </c>
      <c r="AH384" s="11">
        <f>-'OddsRatio_working_3-way'!U384/(3*'OddsRatio_working_3-way'!X384^(1/3))*COS(('OddsRatio_working_3-way'!Y384+4*PI())/3)</f>
        <v>-0.21964727747030857</v>
      </c>
      <c r="AI384" s="11">
        <f>'OddsRatio_working_3-way'!U384/(3*'OddsRatio_working_3-way'!X384^(1/3))*SIN(('OddsRatio_working_3-way'!Y384)/3)</f>
        <v>-6.5071643282995764E-2</v>
      </c>
      <c r="AJ384" s="11">
        <f>'OddsRatio_working_3-way'!U384/(3*'OddsRatio_working_3-way'!X384^(1/3))*SIN(('OddsRatio_working_3-way'!Y384+2*PI())/3)</f>
        <v>-0.44551188760574889</v>
      </c>
      <c r="AK384" s="11">
        <f>'OddsRatio_working_3-way'!U384/(3*'OddsRatio_working_3-way'!X384^(1/3))*SIN(('OddsRatio_working_3-way'!Y384+4*PI())/3)</f>
        <v>0.51058353088874475</v>
      </c>
      <c r="AL384" s="11">
        <f>'OddsRatio_working_3-way'!Z384+'OddsRatio_working_3-way'!AF384</f>
        <v>1.1040038944775279</v>
      </c>
      <c r="AM384" s="11">
        <f>'OddsRatio_working_3-way'!AA384+'OddsRatio_working_3-way'!AG384</f>
        <v>-0.6647093395369108</v>
      </c>
      <c r="AN384" s="11">
        <f>'OddsRatio_working_3-way'!AB384+'OddsRatio_working_3-way'!AH384</f>
        <v>-0.43929455494061725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1.1040038944775279</v>
      </c>
      <c r="AS384" s="11">
        <f>IF(('OddsRatio_working_3-way'!X384=0),IF(Q384&gt;0,-Q384^(1/3),(-Q384)^(1/3)),'OddsRatio_working_3-way'!AM384-'OddsRatio_working_3-way'!R384/3)</f>
        <v>-0.6647093395369108</v>
      </c>
      <c r="AT384" s="11">
        <f>IF(('OddsRatio_working_3-way'!X384=0),IF(Q384&gt;0,-Q384^(1/3),(-Q384)^(1/3)),'OddsRatio_working_3-way'!AN384-'OddsRatio_working_3-way'!R384/3)</f>
        <v>-0.43929455494061725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3.62</v>
      </c>
      <c r="B385" s="4">
        <f>IF('True_Odds_Calculator_3-way'!B386="","",'True_Odds_Calculator_3-way'!B386)</f>
        <v>3.44</v>
      </c>
      <c r="C385" s="4">
        <f>IF('True_Odds_Calculator_3-way'!C386="","",'True_Odds_Calculator_3-way'!C386)</f>
        <v>2.12</v>
      </c>
      <c r="D385" s="9">
        <f t="shared" si="78"/>
        <v>0.26450967020170857</v>
      </c>
      <c r="E385" s="9">
        <f t="shared" si="79"/>
        <v>0.27858661567146709</v>
      </c>
      <c r="F385" s="9">
        <f t="shared" si="80"/>
        <v>0.45690371412682429</v>
      </c>
      <c r="G385" s="9">
        <f t="shared" si="81"/>
        <v>1.061290121109526</v>
      </c>
      <c r="H385" s="9">
        <f t="shared" si="82"/>
        <v>3.7805801173069575</v>
      </c>
      <c r="I385" s="9">
        <f t="shared" si="83"/>
        <v>3.5895478955072435</v>
      </c>
      <c r="J385" s="9">
        <f t="shared" si="84"/>
        <v>2.1886449356426696</v>
      </c>
      <c r="K385" s="11">
        <f t="shared" si="85"/>
        <v>0.27624309392265195</v>
      </c>
      <c r="L385" s="11">
        <f t="shared" si="86"/>
        <v>0.29069767441860467</v>
      </c>
      <c r="M385" s="11">
        <f t="shared" si="87"/>
        <v>0.47169811320754712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-0.27121035444934416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0.23409147658539775</v>
      </c>
      <c r="Q385" s="11">
        <f>2*'OddsRatio_working_3-way'!K385*'OddsRatio_working_3-way'!L385*'OddsRatio_working_3-way'!M385</f>
        <v>7.5757759412750092E-2</v>
      </c>
      <c r="R385" s="11">
        <f t="shared" si="88"/>
        <v>0</v>
      </c>
      <c r="S385" s="11">
        <f t="shared" si="89"/>
        <v>-0.86313620680408287</v>
      </c>
      <c r="T385" s="11">
        <f t="shared" si="90"/>
        <v>-0.27933210576183914</v>
      </c>
      <c r="U385" s="11">
        <f>'OddsRatio_working_3-way'!S385-'OddsRatio_working_3-way'!R385^2/3</f>
        <v>-0.86313620680408287</v>
      </c>
      <c r="V385" s="11">
        <f>'OddsRatio_working_3-way'!S385*'OddsRatio_working_3-way'!R385/3-2*'OddsRatio_working_3-way'!R385^3/27-'OddsRatio_working_3-way'!T385</f>
        <v>0.27933210576183914</v>
      </c>
      <c r="W385" s="11">
        <f>'OddsRatio_working_3-way'!V385^2+4*'OddsRatio_working_3-way'!U385^3/27</f>
        <v>-1.7238763261060386E-2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0.15432529650903287</v>
      </c>
      <c r="Y385" s="11">
        <f>IF('OddsRatio_working_3-way'!W385&gt;=0,IF('OddsRatio_working_3-way'!V385+SQRT('OddsRatio_working_3-way'!W385)&gt;0,0,PI()),ACOS('OddsRatio_working_3-way'!V385/(2*'OddsRatio_working_3-way'!X385)))</f>
        <v>0.43939132685418691</v>
      </c>
      <c r="Z385" s="11">
        <f>'OddsRatio_working_3-way'!X385^(1/3)*COS('OddsRatio_working_3-way'!Y385/3)</f>
        <v>0.53064506055476302</v>
      </c>
      <c r="AA385" s="11">
        <f>'OddsRatio_working_3-way'!X385^(1/3)*COS(('OddsRatio_working_3-way'!Y385+2*PI())/3)</f>
        <v>-0.33311571933531497</v>
      </c>
      <c r="AB385" s="11">
        <f>'OddsRatio_working_3-way'!X385^(1/3)*COS(('OddsRatio_working_3-way'!Y385+4*PI())/3)</f>
        <v>-0.1975293412194479</v>
      </c>
      <c r="AC385" s="11">
        <f>'OddsRatio_working_3-way'!X385^(1/3)*SIN('OddsRatio_working_3-way'!Y385/3)</f>
        <v>7.8280831903642212E-2</v>
      </c>
      <c r="AD385" s="11">
        <f>'OddsRatio_working_3-way'!X385^(1/3)*SIN(('OddsRatio_working_3-way'!Y385+2*PI())/3)</f>
        <v>0.4204116868813354</v>
      </c>
      <c r="AE385" s="11">
        <f>'OddsRatio_working_3-way'!X385^(1/3)*SIN(('OddsRatio_working_3-way'!Y385+4*PI())/3)</f>
        <v>-0.49869251878497761</v>
      </c>
      <c r="AF385" s="11">
        <f>-'OddsRatio_working_3-way'!U385/(3*'OddsRatio_working_3-way'!X385^(1/3))*COS(('OddsRatio_working_3-way'!Y385)/3)</f>
        <v>0.5306450605547629</v>
      </c>
      <c r="AG385" s="11">
        <f>-'OddsRatio_working_3-way'!U385/(3*'OddsRatio_working_3-way'!X385^(1/3))*COS(('OddsRatio_working_3-way'!Y385+2*PI())/3)</f>
        <v>-0.33311571933531486</v>
      </c>
      <c r="AH385" s="11">
        <f>-'OddsRatio_working_3-way'!U385/(3*'OddsRatio_working_3-way'!X385^(1/3))*COS(('OddsRatio_working_3-way'!Y385+4*PI())/3)</f>
        <v>-0.19752934121944787</v>
      </c>
      <c r="AI385" s="11">
        <f>'OddsRatio_working_3-way'!U385/(3*'OddsRatio_working_3-way'!X385^(1/3))*SIN(('OddsRatio_working_3-way'!Y385)/3)</f>
        <v>-7.8280831903642198E-2</v>
      </c>
      <c r="AJ385" s="11">
        <f>'OddsRatio_working_3-way'!U385/(3*'OddsRatio_working_3-way'!X385^(1/3))*SIN(('OddsRatio_working_3-way'!Y385+2*PI())/3)</f>
        <v>-0.42041168688133529</v>
      </c>
      <c r="AK385" s="11">
        <f>'OddsRatio_working_3-way'!U385/(3*'OddsRatio_working_3-way'!X385^(1/3))*SIN(('OddsRatio_working_3-way'!Y385+4*PI())/3)</f>
        <v>0.4986925187849775</v>
      </c>
      <c r="AL385" s="11">
        <f>'OddsRatio_working_3-way'!Z385+'OddsRatio_working_3-way'!AF385</f>
        <v>1.061290121109526</v>
      </c>
      <c r="AM385" s="11">
        <f>'OddsRatio_working_3-way'!AA385+'OddsRatio_working_3-way'!AG385</f>
        <v>-0.66623143867062984</v>
      </c>
      <c r="AN385" s="11">
        <f>'OddsRatio_working_3-way'!AB385+'OddsRatio_working_3-way'!AH385</f>
        <v>-0.39505868243889575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1.061290121109526</v>
      </c>
      <c r="AS385" s="11">
        <f>IF(('OddsRatio_working_3-way'!X385=0),IF(Q385&gt;0,-Q385^(1/3),(-Q385)^(1/3)),'OddsRatio_working_3-way'!AM385-'OddsRatio_working_3-way'!R385/3)</f>
        <v>-0.66623143867062984</v>
      </c>
      <c r="AT385" s="11">
        <f>IF(('OddsRatio_working_3-way'!X385=0),IF(Q385&gt;0,-Q385^(1/3),(-Q385)^(1/3)),'OddsRatio_working_3-way'!AN385-'OddsRatio_working_3-way'!R385/3)</f>
        <v>-0.39505868243889575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</v>
      </c>
      <c r="B386" s="4">
        <f>IF('True_Odds_Calculator_3-way'!B387="","",'True_Odds_Calculator_3-way'!B387)</f>
        <v>4.21</v>
      </c>
      <c r="C386" s="4">
        <f>IF('True_Odds_Calculator_3-way'!C387="","",'True_Odds_Calculator_3-way'!C387)</f>
        <v>3.29</v>
      </c>
      <c r="D386" s="9">
        <f t="shared" si="78"/>
        <v>0.48371921798299783</v>
      </c>
      <c r="E386" s="9">
        <f t="shared" si="79"/>
        <v>0.225933497105025</v>
      </c>
      <c r="F386" s="9">
        <f t="shared" si="80"/>
        <v>0.29034728491197692</v>
      </c>
      <c r="G386" s="9">
        <f t="shared" si="81"/>
        <v>1.0673150100791509</v>
      </c>
      <c r="H386" s="9">
        <f t="shared" si="82"/>
        <v>2.0673150100791506</v>
      </c>
      <c r="I386" s="9">
        <f t="shared" si="83"/>
        <v>4.4260811823540749</v>
      </c>
      <c r="J386" s="9">
        <f t="shared" si="84"/>
        <v>3.4441513730812563</v>
      </c>
      <c r="K386" s="11">
        <f t="shared" si="85"/>
        <v>0.5</v>
      </c>
      <c r="L386" s="11">
        <f t="shared" si="86"/>
        <v>0.23752969121140144</v>
      </c>
      <c r="M386" s="11">
        <f t="shared" si="87"/>
        <v>0.303951367781155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-0.26535820776989205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0.23464179223010784</v>
      </c>
      <c r="Q386" s="11">
        <f>2*'OddsRatio_working_3-way'!K386*'OddsRatio_working_3-way'!L386*'OddsRatio_working_3-way'!M386</f>
        <v>7.2197474532340863E-2</v>
      </c>
      <c r="R386" s="11">
        <f t="shared" si="88"/>
        <v>0</v>
      </c>
      <c r="S386" s="11">
        <f t="shared" si="89"/>
        <v>-0.88424546654151259</v>
      </c>
      <c r="T386" s="11">
        <f t="shared" si="90"/>
        <v>-0.27207552816661923</v>
      </c>
      <c r="U386" s="11">
        <f>'OddsRatio_working_3-way'!S386-'OddsRatio_working_3-way'!R386^2/3</f>
        <v>-0.88424546654151259</v>
      </c>
      <c r="V386" s="11">
        <f>'OddsRatio_working_3-way'!S386*'OddsRatio_working_3-way'!R386/3-2*'OddsRatio_working_3-way'!R386^3/27-'OddsRatio_working_3-way'!T386</f>
        <v>0.27207552816661923</v>
      </c>
      <c r="W386" s="11">
        <f>'OddsRatio_working_3-way'!V386^2+4*'OddsRatio_working_3-way'!U386^3/27</f>
        <v>-2.8401977745139875E-2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0.1600211476432761</v>
      </c>
      <c r="Y386" s="11">
        <f>IF('OddsRatio_working_3-way'!W386&gt;=0,IF('OddsRatio_working_3-way'!V386+SQRT('OddsRatio_working_3-way'!W386)&gt;0,0,PI()),ACOS('OddsRatio_working_3-way'!V386/(2*'OddsRatio_working_3-way'!X386)))</f>
        <v>0.55457623833960712</v>
      </c>
      <c r="Z386" s="11">
        <f>'OddsRatio_working_3-way'!X386^(1/3)*COS('OddsRatio_working_3-way'!Y386/3)</f>
        <v>0.53365750503957543</v>
      </c>
      <c r="AA386" s="11">
        <f>'OddsRatio_working_3-way'!X386^(1/3)*COS(('OddsRatio_working_3-way'!Y386+2*PI())/3)</f>
        <v>-0.35324991382637855</v>
      </c>
      <c r="AB386" s="11">
        <f>'OddsRatio_working_3-way'!X386^(1/3)*COS(('OddsRatio_working_3-way'!Y386+4*PI())/3)</f>
        <v>-0.18040759121319699</v>
      </c>
      <c r="AC386" s="11">
        <f>'OddsRatio_working_3-way'!X386^(1/3)*SIN('OddsRatio_working_3-way'!Y386/3)</f>
        <v>9.9790561488080631E-2</v>
      </c>
      <c r="AD386" s="11">
        <f>'OddsRatio_working_3-way'!X386^(1/3)*SIN(('OddsRatio_working_3-way'!Y386+2*PI())/3)</f>
        <v>0.41226567554045418</v>
      </c>
      <c r="AE386" s="11">
        <f>'OddsRatio_working_3-way'!X386^(1/3)*SIN(('OddsRatio_working_3-way'!Y386+4*PI())/3)</f>
        <v>-0.51205623702853464</v>
      </c>
      <c r="AF386" s="11">
        <f>-'OddsRatio_working_3-way'!U386/(3*'OddsRatio_working_3-way'!X386^(1/3))*COS(('OddsRatio_working_3-way'!Y386)/3)</f>
        <v>0.53365750503957543</v>
      </c>
      <c r="AG386" s="11">
        <f>-'OddsRatio_working_3-way'!U386/(3*'OddsRatio_working_3-way'!X386^(1/3))*COS(('OddsRatio_working_3-way'!Y386+2*PI())/3)</f>
        <v>-0.35324991382637855</v>
      </c>
      <c r="AH386" s="11">
        <f>-'OddsRatio_working_3-way'!U386/(3*'OddsRatio_working_3-way'!X386^(1/3))*COS(('OddsRatio_working_3-way'!Y386+4*PI())/3)</f>
        <v>-0.18040759121319699</v>
      </c>
      <c r="AI386" s="11">
        <f>'OddsRatio_working_3-way'!U386/(3*'OddsRatio_working_3-way'!X386^(1/3))*SIN(('OddsRatio_working_3-way'!Y386)/3)</f>
        <v>-9.9790561488080631E-2</v>
      </c>
      <c r="AJ386" s="11">
        <f>'OddsRatio_working_3-way'!U386/(3*'OddsRatio_working_3-way'!X386^(1/3))*SIN(('OddsRatio_working_3-way'!Y386+2*PI())/3)</f>
        <v>-0.41226567554045418</v>
      </c>
      <c r="AK386" s="11">
        <f>'OddsRatio_working_3-way'!U386/(3*'OddsRatio_working_3-way'!X386^(1/3))*SIN(('OddsRatio_working_3-way'!Y386+4*PI())/3)</f>
        <v>0.51205623702853464</v>
      </c>
      <c r="AL386" s="11">
        <f>'OddsRatio_working_3-way'!Z386+'OddsRatio_working_3-way'!AF386</f>
        <v>1.0673150100791509</v>
      </c>
      <c r="AM386" s="11">
        <f>'OddsRatio_working_3-way'!AA386+'OddsRatio_working_3-way'!AG386</f>
        <v>-0.7064998276527571</v>
      </c>
      <c r="AN386" s="11">
        <f>'OddsRatio_working_3-way'!AB386+'OddsRatio_working_3-way'!AH386</f>
        <v>-0.36081518242639399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1.0673150100791509</v>
      </c>
      <c r="AS386" s="11">
        <f>IF(('OddsRatio_working_3-way'!X386=0),IF(Q386&gt;0,-Q386^(1/3),(-Q386)^(1/3)),'OddsRatio_working_3-way'!AM386-'OddsRatio_working_3-way'!R386/3)</f>
        <v>-0.7064998276527571</v>
      </c>
      <c r="AT386" s="11">
        <f>IF(('OddsRatio_working_3-way'!X386=0),IF(Q386&gt;0,-Q386^(1/3),(-Q386)^(1/3)),'OddsRatio_working_3-way'!AN386-'OddsRatio_working_3-way'!R386/3)</f>
        <v>-0.36081518242639399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</v>
      </c>
      <c r="B387" s="4">
        <f>IF('True_Odds_Calculator_3-way'!B388="","",'True_Odds_Calculator_3-way'!B388)</f>
        <v>3.46</v>
      </c>
      <c r="C387" s="4">
        <f>IF('True_Odds_Calculator_3-way'!C388="","",'True_Odds_Calculator_3-way'!C388)</f>
        <v>2.74</v>
      </c>
      <c r="D387" s="9">
        <f t="shared" si="78"/>
        <v>0.37103256373222715</v>
      </c>
      <c r="E387" s="9">
        <f t="shared" si="79"/>
        <v>0.27728935299780949</v>
      </c>
      <c r="F387" s="9">
        <f t="shared" si="80"/>
        <v>0.35167808326996325</v>
      </c>
      <c r="G387" s="9">
        <f t="shared" si="81"/>
        <v>1.0594882662403191</v>
      </c>
      <c r="H387" s="9">
        <f t="shared" si="82"/>
        <v>2.6951812259845105</v>
      </c>
      <c r="I387" s="9">
        <f t="shared" si="83"/>
        <v>3.6063411349511849</v>
      </c>
      <c r="J387" s="9">
        <f t="shared" si="84"/>
        <v>2.8435095832581552</v>
      </c>
      <c r="K387" s="11">
        <f t="shared" si="85"/>
        <v>0.38461538461538458</v>
      </c>
      <c r="L387" s="11">
        <f t="shared" si="86"/>
        <v>0.28901734104046245</v>
      </c>
      <c r="M387" s="11">
        <f t="shared" si="87"/>
        <v>0.36496350364963503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-0.27784611489940381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0.23530328158824848</v>
      </c>
      <c r="Q387" s="11">
        <f>2*'OddsRatio_working_3-way'!K387*'OddsRatio_working_3-way'!L387*'OddsRatio_working_3-way'!M387</f>
        <v>8.1139062616637406E-2</v>
      </c>
      <c r="R387" s="11">
        <f t="shared" si="88"/>
        <v>0</v>
      </c>
      <c r="S387" s="11">
        <f t="shared" si="89"/>
        <v>-0.84688346883468835</v>
      </c>
      <c r="T387" s="11">
        <f t="shared" si="90"/>
        <v>-0.29202878235678909</v>
      </c>
      <c r="U387" s="11">
        <f>'OddsRatio_working_3-way'!S387-'OddsRatio_working_3-way'!R387^2/3</f>
        <v>-0.84688346883468835</v>
      </c>
      <c r="V387" s="11">
        <f>'OddsRatio_working_3-way'!S387*'OddsRatio_working_3-way'!R387/3-2*'OddsRatio_working_3-way'!R387^3/27-'OddsRatio_working_3-way'!T387</f>
        <v>0.29202878235678909</v>
      </c>
      <c r="W387" s="11">
        <f>'OddsRatio_working_3-way'!V387^2+4*'OddsRatio_working_3-way'!U387^3/27</f>
        <v>-4.7035837542679371E-3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0.14998699400202742</v>
      </c>
      <c r="Y387" s="11">
        <f>IF('OddsRatio_working_3-way'!W387&gt;=0,IF('OddsRatio_working_3-way'!V387+SQRT('OddsRatio_working_3-way'!W387)&gt;0,0,PI()),ACOS('OddsRatio_working_3-way'!V387/(2*'OddsRatio_working_3-way'!X387)))</f>
        <v>0.23066889297035642</v>
      </c>
      <c r="Z387" s="11">
        <f>'OddsRatio_working_3-way'!X387^(1/3)*COS('OddsRatio_working_3-way'!Y387/3)</f>
        <v>0.52974413312015955</v>
      </c>
      <c r="AA387" s="11">
        <f>'OddsRatio_working_3-way'!X387^(1/3)*COS(('OddsRatio_working_3-way'!Y387+2*PI())/3)</f>
        <v>-0.3002165467125758</v>
      </c>
      <c r="AB387" s="11">
        <f>'OddsRatio_working_3-way'!X387^(1/3)*COS(('OddsRatio_working_3-way'!Y387+4*PI())/3)</f>
        <v>-0.22952758640758375</v>
      </c>
      <c r="AC387" s="11">
        <f>'OddsRatio_working_3-way'!X387^(1/3)*SIN('OddsRatio_working_3-way'!Y387/3)</f>
        <v>4.08122902608219E-2</v>
      </c>
      <c r="AD387" s="11">
        <f>'OddsRatio_working_3-way'!X387^(1/3)*SIN(('OddsRatio_working_3-way'!Y387+2*PI())/3)</f>
        <v>0.43836573165741249</v>
      </c>
      <c r="AE387" s="11">
        <f>'OddsRatio_working_3-way'!X387^(1/3)*SIN(('OddsRatio_working_3-way'!Y387+4*PI())/3)</f>
        <v>-0.4791780219182345</v>
      </c>
      <c r="AF387" s="11">
        <f>-'OddsRatio_working_3-way'!U387/(3*'OddsRatio_working_3-way'!X387^(1/3))*COS(('OddsRatio_working_3-way'!Y387)/3)</f>
        <v>0.52974413312015955</v>
      </c>
      <c r="AG387" s="11">
        <f>-'OddsRatio_working_3-way'!U387/(3*'OddsRatio_working_3-way'!X387^(1/3))*COS(('OddsRatio_working_3-way'!Y387+2*PI())/3)</f>
        <v>-0.3002165467125758</v>
      </c>
      <c r="AH387" s="11">
        <f>-'OddsRatio_working_3-way'!U387/(3*'OddsRatio_working_3-way'!X387^(1/3))*COS(('OddsRatio_working_3-way'!Y387+4*PI())/3)</f>
        <v>-0.22952758640758375</v>
      </c>
      <c r="AI387" s="11">
        <f>'OddsRatio_working_3-way'!U387/(3*'OddsRatio_working_3-way'!X387^(1/3))*SIN(('OddsRatio_working_3-way'!Y387)/3)</f>
        <v>-4.08122902608219E-2</v>
      </c>
      <c r="AJ387" s="11">
        <f>'OddsRatio_working_3-way'!U387/(3*'OddsRatio_working_3-way'!X387^(1/3))*SIN(('OddsRatio_working_3-way'!Y387+2*PI())/3)</f>
        <v>-0.43836573165741249</v>
      </c>
      <c r="AK387" s="11">
        <f>'OddsRatio_working_3-way'!U387/(3*'OddsRatio_working_3-way'!X387^(1/3))*SIN(('OddsRatio_working_3-way'!Y387+4*PI())/3)</f>
        <v>0.4791780219182345</v>
      </c>
      <c r="AL387" s="11">
        <f>'OddsRatio_working_3-way'!Z387+'OddsRatio_working_3-way'!AF387</f>
        <v>1.0594882662403191</v>
      </c>
      <c r="AM387" s="11">
        <f>'OddsRatio_working_3-way'!AA387+'OddsRatio_working_3-way'!AG387</f>
        <v>-0.60043309342515161</v>
      </c>
      <c r="AN387" s="11">
        <f>'OddsRatio_working_3-way'!AB387+'OddsRatio_working_3-way'!AH387</f>
        <v>-0.4590551728151675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1.0594882662403191</v>
      </c>
      <c r="AS387" s="11">
        <f>IF(('OddsRatio_working_3-way'!X387=0),IF(Q387&gt;0,-Q387^(1/3),(-Q387)^(1/3)),'OddsRatio_working_3-way'!AM387-'OddsRatio_working_3-way'!R387/3)</f>
        <v>-0.60043309342515161</v>
      </c>
      <c r="AT387" s="11">
        <f>IF(('OddsRatio_working_3-way'!X387=0),IF(Q387&gt;0,-Q387^(1/3),(-Q387)^(1/3)),'OddsRatio_working_3-way'!AN387-'OddsRatio_working_3-way'!R387/3)</f>
        <v>-0.4590551728151675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1.25</v>
      </c>
      <c r="B388" s="4">
        <f>IF('True_Odds_Calculator_3-way'!B389="","",'True_Odds_Calculator_3-way'!B389)</f>
        <v>7.04</v>
      </c>
      <c r="C388" s="4">
        <f>IF('True_Odds_Calculator_3-way'!C389="","",'True_Odds_Calculator_3-way'!C389)</f>
        <v>10.99</v>
      </c>
      <c r="D388" s="9">
        <f t="shared" ref="D388:D451" si="91">(K388/(AR388+K388-(AR388*K388)))</f>
        <v>0.78499769682399489</v>
      </c>
      <c r="E388" s="9">
        <f t="shared" ref="E388:E451" si="92">(L388/(AR388+L388-(AR388*L388)))</f>
        <v>0.13128251898353005</v>
      </c>
      <c r="F388" s="9">
        <f t="shared" ref="F388:F451" si="93">(M388/(AR388+M388-(AR388*M388)))</f>
        <v>8.3719784192475138E-2</v>
      </c>
      <c r="G388" s="9">
        <f t="shared" ref="G388:G451" si="94">AR388</f>
        <v>1.0955563515453788</v>
      </c>
      <c r="H388" s="9">
        <f t="shared" ref="H388:H451" si="95">IF(A388="","",1/D388)</f>
        <v>1.2738890878863445</v>
      </c>
      <c r="I388" s="9">
        <f t="shared" ref="I388:I451" si="96">IF(B388="","",1/E388)</f>
        <v>7.6171603633340874</v>
      </c>
      <c r="J388" s="9">
        <f t="shared" ref="J388:J451" si="97">IF(C388="","",1/F388)</f>
        <v>11.944607951938337</v>
      </c>
      <c r="K388" s="11">
        <f t="shared" ref="K388:K451" si="98">1/A388</f>
        <v>0.8</v>
      </c>
      <c r="L388" s="11">
        <f t="shared" ref="L388:L451" si="99">1/B388</f>
        <v>0.14204545454545456</v>
      </c>
      <c r="M388" s="11">
        <f t="shared" ref="M388:M451" si="100">1/C388</f>
        <v>9.0991810737033663E-2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-0.15597754156671351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0.1683348498635123</v>
      </c>
      <c r="Q388" s="11">
        <f>2*'OddsRatio_working_3-way'!K388*'OddsRatio_working_3-way'!L388*'OddsRatio_working_3-way'!M388</f>
        <v>2.067995698568947E-2</v>
      </c>
      <c r="R388" s="11">
        <f t="shared" ref="R388:R451" si="101">O388/N388</f>
        <v>0</v>
      </c>
      <c r="S388" s="11">
        <f t="shared" ref="S388:S451" si="102">P388/N388</f>
        <v>-1.0792249202845232</v>
      </c>
      <c r="T388" s="11">
        <f t="shared" ref="T388:T451" si="103">Q388/N388</f>
        <v>-0.13258291403986772</v>
      </c>
      <c r="U388" s="11">
        <f>'OddsRatio_working_3-way'!S388-'OddsRatio_working_3-way'!R388^2/3</f>
        <v>-1.0792249202845232</v>
      </c>
      <c r="V388" s="11">
        <f>'OddsRatio_working_3-way'!S388*'OddsRatio_working_3-way'!R388/3-2*'OddsRatio_working_3-way'!R388^3/27-'OddsRatio_working_3-way'!T388</f>
        <v>0.13258291403986772</v>
      </c>
      <c r="W388" s="11">
        <f>'OddsRatio_working_3-way'!V388^2+4*'OddsRatio_working_3-way'!U388^3/27</f>
        <v>-0.16864425787052334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0.21576751780899872</v>
      </c>
      <c r="Y388" s="11">
        <f>IF('OddsRatio_working_3-way'!W388&gt;=0,IF('OddsRatio_working_3-way'!V388+SQRT('OddsRatio_working_3-way'!W388)&gt;0,0,PI()),ACOS('OddsRatio_working_3-way'!V388/(2*'OddsRatio_working_3-way'!X388)))</f>
        <v>1.2585095899193885</v>
      </c>
      <c r="Z388" s="11">
        <f>'OddsRatio_working_3-way'!X388^(1/3)*COS('OddsRatio_working_3-way'!Y388/3)</f>
        <v>0.54777817577268939</v>
      </c>
      <c r="AA388" s="11">
        <f>'OddsRatio_working_3-way'!X388^(1/3)*COS(('OddsRatio_working_3-way'!Y388+2*PI())/3)</f>
        <v>-0.48545593945220139</v>
      </c>
      <c r="AB388" s="11">
        <f>'OddsRatio_working_3-way'!X388^(1/3)*COS(('OddsRatio_working_3-way'!Y388+4*PI())/3)</f>
        <v>-6.2322236320487924E-2</v>
      </c>
      <c r="AC388" s="11">
        <f>'OddsRatio_working_3-way'!X388^(1/3)*SIN('OddsRatio_working_3-way'!Y388/3)</f>
        <v>0.24429635740629801</v>
      </c>
      <c r="AD388" s="11">
        <f>'OddsRatio_working_3-way'!X388^(1/3)*SIN(('OddsRatio_working_3-way'!Y388+2*PI())/3)</f>
        <v>0.35224163715469764</v>
      </c>
      <c r="AE388" s="11">
        <f>'OddsRatio_working_3-way'!X388^(1/3)*SIN(('OddsRatio_working_3-way'!Y388+4*PI())/3)</f>
        <v>-0.59653799456099554</v>
      </c>
      <c r="AF388" s="11">
        <f>-'OddsRatio_working_3-way'!U388/(3*'OddsRatio_working_3-way'!X388^(1/3))*COS(('OddsRatio_working_3-way'!Y388)/3)</f>
        <v>0.54777817577268939</v>
      </c>
      <c r="AG388" s="11">
        <f>-'OddsRatio_working_3-way'!U388/(3*'OddsRatio_working_3-way'!X388^(1/3))*COS(('OddsRatio_working_3-way'!Y388+2*PI())/3)</f>
        <v>-0.48545593945220139</v>
      </c>
      <c r="AH388" s="11">
        <f>-'OddsRatio_working_3-way'!U388/(3*'OddsRatio_working_3-way'!X388^(1/3))*COS(('OddsRatio_working_3-way'!Y388+4*PI())/3)</f>
        <v>-6.2322236320487924E-2</v>
      </c>
      <c r="AI388" s="11">
        <f>'OddsRatio_working_3-way'!U388/(3*'OddsRatio_working_3-way'!X388^(1/3))*SIN(('OddsRatio_working_3-way'!Y388)/3)</f>
        <v>-0.24429635740629801</v>
      </c>
      <c r="AJ388" s="11">
        <f>'OddsRatio_working_3-way'!U388/(3*'OddsRatio_working_3-way'!X388^(1/3))*SIN(('OddsRatio_working_3-way'!Y388+2*PI())/3)</f>
        <v>-0.35224163715469764</v>
      </c>
      <c r="AK388" s="11">
        <f>'OddsRatio_working_3-way'!U388/(3*'OddsRatio_working_3-way'!X388^(1/3))*SIN(('OddsRatio_working_3-way'!Y388+4*PI())/3)</f>
        <v>0.59653799456099554</v>
      </c>
      <c r="AL388" s="11">
        <f>'OddsRatio_working_3-way'!Z388+'OddsRatio_working_3-way'!AF388</f>
        <v>1.0955563515453788</v>
      </c>
      <c r="AM388" s="11">
        <f>'OddsRatio_working_3-way'!AA388+'OddsRatio_working_3-way'!AG388</f>
        <v>-0.97091187890440278</v>
      </c>
      <c r="AN388" s="11">
        <f>'OddsRatio_working_3-way'!AB388+'OddsRatio_working_3-way'!AH388</f>
        <v>-0.12464447264097585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1.0955563515453788</v>
      </c>
      <c r="AS388" s="11">
        <f>IF(('OddsRatio_working_3-way'!X388=0),IF(Q388&gt;0,-Q388^(1/3),(-Q388)^(1/3)),'OddsRatio_working_3-way'!AM388-'OddsRatio_working_3-way'!R388/3)</f>
        <v>-0.97091187890440278</v>
      </c>
      <c r="AT388" s="11">
        <f>IF(('OddsRatio_working_3-way'!X388=0),IF(Q388&gt;0,-Q388^(1/3),(-Q388)^(1/3)),'OddsRatio_working_3-way'!AN388-'OddsRatio_working_3-way'!R388/3)</f>
        <v>-0.12464447264097585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1.89</v>
      </c>
      <c r="B389" s="4">
        <f>IF('True_Odds_Calculator_3-way'!B390="","",'True_Odds_Calculator_3-way'!B390)</f>
        <v>3.81</v>
      </c>
      <c r="C389" s="4">
        <f>IF('True_Odds_Calculator_3-way'!C390="","",'True_Odds_Calculator_3-way'!C390)</f>
        <v>4.3099999999999996</v>
      </c>
      <c r="D389" s="9">
        <f t="shared" si="91"/>
        <v>0.51957548981259316</v>
      </c>
      <c r="E389" s="9">
        <f t="shared" si="92"/>
        <v>0.2551414387637651</v>
      </c>
      <c r="F389" s="9">
        <f t="shared" si="93"/>
        <v>0.22528307142364173</v>
      </c>
      <c r="G389" s="9">
        <f t="shared" si="94"/>
        <v>1.0389304942579014</v>
      </c>
      <c r="H389" s="9">
        <f t="shared" si="95"/>
        <v>1.9246481398895321</v>
      </c>
      <c r="I389" s="9">
        <f t="shared" si="96"/>
        <v>3.9193946888647035</v>
      </c>
      <c r="J389" s="9">
        <f t="shared" si="97"/>
        <v>4.4388599359936531</v>
      </c>
      <c r="K389" s="11">
        <f t="shared" si="98"/>
        <v>0.52910052910052918</v>
      </c>
      <c r="L389" s="11">
        <f t="shared" si="99"/>
        <v>0.26246719160104987</v>
      </c>
      <c r="M389" s="11">
        <f t="shared" si="100"/>
        <v>0.23201856148491881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-0.26672287902656155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0.22586761599373428</v>
      </c>
      <c r="Q389" s="11">
        <f>2*'OddsRatio_working_3-way'!K389*'OddsRatio_working_3-way'!L389*'OddsRatio_working_3-way'!M389</f>
        <v>6.4441545219325047E-2</v>
      </c>
      <c r="R389" s="11">
        <f t="shared" si="101"/>
        <v>0</v>
      </c>
      <c r="S389" s="11">
        <f t="shared" si="102"/>
        <v>-0.84682505234671412</v>
      </c>
      <c r="T389" s="11">
        <f t="shared" si="103"/>
        <v>-0.24160486514884855</v>
      </c>
      <c r="U389" s="11">
        <f>'OddsRatio_working_3-way'!S389-'OddsRatio_working_3-way'!R389^2/3</f>
        <v>-0.84682505234671412</v>
      </c>
      <c r="V389" s="11">
        <f>'OddsRatio_working_3-way'!S389*'OddsRatio_working_3-way'!R389/3-2*'OddsRatio_working_3-way'!R389^3/27-'OddsRatio_working_3-way'!T389</f>
        <v>0.24160486514884855</v>
      </c>
      <c r="W389" s="11">
        <f>'OddsRatio_working_3-way'!V389^2+4*'OddsRatio_working_3-way'!U389^3/27</f>
        <v>-3.1592863018367348E-2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0.14997147552281453</v>
      </c>
      <c r="Y389" s="11">
        <f>IF('OddsRatio_working_3-way'!W389&gt;=0,IF('OddsRatio_working_3-way'!V389+SQRT('OddsRatio_working_3-way'!W389)&gt;0,0,PI()),ACOS('OddsRatio_working_3-way'!V389/(2*'OddsRatio_working_3-way'!X389)))</f>
        <v>0.63427299372121626</v>
      </c>
      <c r="Z389" s="11">
        <f>'OddsRatio_working_3-way'!X389^(1/3)*COS('OddsRatio_working_3-way'!Y389/3)</f>
        <v>0.5194652471289507</v>
      </c>
      <c r="AA389" s="11">
        <f>'OddsRatio_working_3-way'!X389^(1/3)*COS(('OddsRatio_working_3-way'!Y389+2*PI())/3)</f>
        <v>-0.35628911405383679</v>
      </c>
      <c r="AB389" s="11">
        <f>'OddsRatio_working_3-way'!X389^(1/3)*COS(('OddsRatio_working_3-way'!Y389+4*PI())/3)</f>
        <v>-0.163176133075114</v>
      </c>
      <c r="AC389" s="11">
        <f>'OddsRatio_working_3-way'!X389^(1/3)*SIN('OddsRatio_working_3-way'!Y389/3)</f>
        <v>0.11149383155207668</v>
      </c>
      <c r="AD389" s="11">
        <f>'OddsRatio_working_3-way'!X389^(1/3)*SIN(('OddsRatio_working_3-way'!Y389+2*PI())/3)</f>
        <v>0.39412318462079432</v>
      </c>
      <c r="AE389" s="11">
        <f>'OddsRatio_working_3-way'!X389^(1/3)*SIN(('OddsRatio_working_3-way'!Y389+4*PI())/3)</f>
        <v>-0.50561701617287114</v>
      </c>
      <c r="AF389" s="11">
        <f>-'OddsRatio_working_3-way'!U389/(3*'OddsRatio_working_3-way'!X389^(1/3))*COS(('OddsRatio_working_3-way'!Y389)/3)</f>
        <v>0.51946524712895081</v>
      </c>
      <c r="AG389" s="11">
        <f>-'OddsRatio_working_3-way'!U389/(3*'OddsRatio_working_3-way'!X389^(1/3))*COS(('OddsRatio_working_3-way'!Y389+2*PI())/3)</f>
        <v>-0.3562891140538369</v>
      </c>
      <c r="AH389" s="11">
        <f>-'OddsRatio_working_3-way'!U389/(3*'OddsRatio_working_3-way'!X389^(1/3))*COS(('OddsRatio_working_3-way'!Y389+4*PI())/3)</f>
        <v>-0.16317613307511403</v>
      </c>
      <c r="AI389" s="11">
        <f>'OddsRatio_working_3-way'!U389/(3*'OddsRatio_working_3-way'!X389^(1/3))*SIN(('OddsRatio_working_3-way'!Y389)/3)</f>
        <v>-0.11149383155207669</v>
      </c>
      <c r="AJ389" s="11">
        <f>'OddsRatio_working_3-way'!U389/(3*'OddsRatio_working_3-way'!X389^(1/3))*SIN(('OddsRatio_working_3-way'!Y389+2*PI())/3)</f>
        <v>-0.39412318462079443</v>
      </c>
      <c r="AK389" s="11">
        <f>'OddsRatio_working_3-way'!U389/(3*'OddsRatio_working_3-way'!X389^(1/3))*SIN(('OddsRatio_working_3-way'!Y389+4*PI())/3)</f>
        <v>0.50561701617287114</v>
      </c>
      <c r="AL389" s="11">
        <f>'OddsRatio_working_3-way'!Z389+'OddsRatio_working_3-way'!AF389</f>
        <v>1.0389304942579014</v>
      </c>
      <c r="AM389" s="11">
        <f>'OddsRatio_working_3-way'!AA389+'OddsRatio_working_3-way'!AG389</f>
        <v>-0.71257822810767368</v>
      </c>
      <c r="AN389" s="11">
        <f>'OddsRatio_working_3-way'!AB389+'OddsRatio_working_3-way'!AH389</f>
        <v>-0.32635226615022805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1.0389304942579014</v>
      </c>
      <c r="AS389" s="11">
        <f>IF(('OddsRatio_working_3-way'!X389=0),IF(Q389&gt;0,-Q389^(1/3),(-Q389)^(1/3)),'OddsRatio_working_3-way'!AM389-'OddsRatio_working_3-way'!R389/3)</f>
        <v>-0.71257822810767368</v>
      </c>
      <c r="AT389" s="11">
        <f>IF(('OddsRatio_working_3-way'!X389=0),IF(Q389&gt;0,-Q389^(1/3),(-Q389)^(1/3)),'OddsRatio_working_3-way'!AN389-'OddsRatio_working_3-way'!R389/3)</f>
        <v>-0.32635226615022805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7.45</v>
      </c>
      <c r="B390" s="4">
        <f>IF('True_Odds_Calculator_3-way'!B391="","",'True_Odds_Calculator_3-way'!B391)</f>
        <v>4.99</v>
      </c>
      <c r="C390" s="4">
        <f>IF('True_Odds_Calculator_3-way'!C391="","",'True_Odds_Calculator_3-way'!C391)</f>
        <v>1.45</v>
      </c>
      <c r="D390" s="9">
        <f t="shared" si="91"/>
        <v>0.12854963720134882</v>
      </c>
      <c r="E390" s="9">
        <f t="shared" si="92"/>
        <v>0.19254539449967409</v>
      </c>
      <c r="F390" s="9">
        <f t="shared" si="93"/>
        <v>0.67890496829897695</v>
      </c>
      <c r="G390" s="9">
        <f t="shared" si="94"/>
        <v>1.051022673584163</v>
      </c>
      <c r="H390" s="9">
        <f t="shared" si="95"/>
        <v>7.7790962446178522</v>
      </c>
      <c r="I390" s="9">
        <f t="shared" si="96"/>
        <v>5.1935804676008113</v>
      </c>
      <c r="J390" s="9">
        <f t="shared" si="97"/>
        <v>1.4729602031128735</v>
      </c>
      <c r="K390" s="11">
        <f t="shared" si="98"/>
        <v>0.13422818791946309</v>
      </c>
      <c r="L390" s="11">
        <f t="shared" si="99"/>
        <v>0.20040080160320639</v>
      </c>
      <c r="M390" s="11">
        <f t="shared" si="100"/>
        <v>0.68965517241379315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-0.21484255249680095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0.20202404345835853</v>
      </c>
      <c r="Q390" s="11">
        <f>2*'OddsRatio_working_3-way'!K390*'OddsRatio_working_3-way'!L390*'OddsRatio_working_3-way'!M390</f>
        <v>3.710267097490514E-2</v>
      </c>
      <c r="R390" s="11">
        <f t="shared" si="101"/>
        <v>0</v>
      </c>
      <c r="S390" s="11">
        <f t="shared" si="102"/>
        <v>-0.94033533446018203</v>
      </c>
      <c r="T390" s="11">
        <f t="shared" si="103"/>
        <v>-0.17269703112216378</v>
      </c>
      <c r="U390" s="11">
        <f>'OddsRatio_working_3-way'!S390-'OddsRatio_working_3-way'!R390^2/3</f>
        <v>-0.94033533446018203</v>
      </c>
      <c r="V390" s="11">
        <f>'OddsRatio_working_3-way'!S390*'OddsRatio_working_3-way'!R390/3-2*'OddsRatio_working_3-way'!R390^3/27-'OddsRatio_working_3-way'!T390</f>
        <v>0.17269703112216378</v>
      </c>
      <c r="W390" s="11">
        <f>'OddsRatio_working_3-way'!V390^2+4*'OddsRatio_working_3-way'!U390^3/27</f>
        <v>-9.3356953475887156E-2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0.17548590971520817</v>
      </c>
      <c r="Y390" s="11">
        <f>IF('OddsRatio_working_3-way'!W390&gt;=0,IF('OddsRatio_working_3-way'!V390+SQRT('OddsRatio_working_3-way'!W390)&gt;0,0,PI()),ACOS('OddsRatio_working_3-way'!V390/(2*'OddsRatio_working_3-way'!X390)))</f>
        <v>1.0563489395763765</v>
      </c>
      <c r="Z390" s="11">
        <f>'OddsRatio_working_3-way'!X390^(1/3)*COS('OddsRatio_working_3-way'!Y390/3)</f>
        <v>0.52551133679208151</v>
      </c>
      <c r="AA390" s="11">
        <f>'OddsRatio_working_3-way'!X390^(1/3)*COS(('OddsRatio_working_3-way'!Y390+2*PI())/3)</f>
        <v>-0.4299747157330443</v>
      </c>
      <c r="AB390" s="11">
        <f>'OddsRatio_working_3-way'!X390^(1/3)*COS(('OddsRatio_working_3-way'!Y390+4*PI())/3)</f>
        <v>-9.5536621059037138E-2</v>
      </c>
      <c r="AC390" s="11">
        <f>'OddsRatio_working_3-way'!X390^(1/3)*SIN('OddsRatio_working_3-way'!Y390/3)</f>
        <v>0.19308792398730354</v>
      </c>
      <c r="AD390" s="11">
        <f>'OddsRatio_working_3-way'!X390^(1/3)*SIN(('OddsRatio_working_3-way'!Y390+2*PI())/3)</f>
        <v>0.35856220564501079</v>
      </c>
      <c r="AE390" s="11">
        <f>'OddsRatio_working_3-way'!X390^(1/3)*SIN(('OddsRatio_working_3-way'!Y390+4*PI())/3)</f>
        <v>-0.55165012963231441</v>
      </c>
      <c r="AF390" s="11">
        <f>-'OddsRatio_working_3-way'!U390/(3*'OddsRatio_working_3-way'!X390^(1/3))*COS(('OddsRatio_working_3-way'!Y390)/3)</f>
        <v>0.52551133679208151</v>
      </c>
      <c r="AG390" s="11">
        <f>-'OddsRatio_working_3-way'!U390/(3*'OddsRatio_working_3-way'!X390^(1/3))*COS(('OddsRatio_working_3-way'!Y390+2*PI())/3)</f>
        <v>-0.4299747157330443</v>
      </c>
      <c r="AH390" s="11">
        <f>-'OddsRatio_working_3-way'!U390/(3*'OddsRatio_working_3-way'!X390^(1/3))*COS(('OddsRatio_working_3-way'!Y390+4*PI())/3)</f>
        <v>-9.5536621059037138E-2</v>
      </c>
      <c r="AI390" s="11">
        <f>'OddsRatio_working_3-way'!U390/(3*'OddsRatio_working_3-way'!X390^(1/3))*SIN(('OddsRatio_working_3-way'!Y390)/3)</f>
        <v>-0.19308792398730354</v>
      </c>
      <c r="AJ390" s="11">
        <f>'OddsRatio_working_3-way'!U390/(3*'OddsRatio_working_3-way'!X390^(1/3))*SIN(('OddsRatio_working_3-way'!Y390+2*PI())/3)</f>
        <v>-0.35856220564501079</v>
      </c>
      <c r="AK390" s="11">
        <f>'OddsRatio_working_3-way'!U390/(3*'OddsRatio_working_3-way'!X390^(1/3))*SIN(('OddsRatio_working_3-way'!Y390+4*PI())/3)</f>
        <v>0.55165012963231441</v>
      </c>
      <c r="AL390" s="11">
        <f>'OddsRatio_working_3-way'!Z390+'OddsRatio_working_3-way'!AF390</f>
        <v>1.051022673584163</v>
      </c>
      <c r="AM390" s="11">
        <f>'OddsRatio_working_3-way'!AA390+'OddsRatio_working_3-way'!AG390</f>
        <v>-0.8599494314660886</v>
      </c>
      <c r="AN390" s="11">
        <f>'OddsRatio_working_3-way'!AB390+'OddsRatio_working_3-way'!AH390</f>
        <v>-0.19107324211807428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1.051022673584163</v>
      </c>
      <c r="AS390" s="11">
        <f>IF(('OddsRatio_working_3-way'!X390=0),IF(Q390&gt;0,-Q390^(1/3),(-Q390)^(1/3)),'OddsRatio_working_3-way'!AM390-'OddsRatio_working_3-way'!R390/3)</f>
        <v>-0.8599494314660886</v>
      </c>
      <c r="AT390" s="11">
        <f>IF(('OddsRatio_working_3-way'!X390=0),IF(Q390&gt;0,-Q390^(1/3),(-Q390)^(1/3)),'OddsRatio_working_3-way'!AN390-'OddsRatio_working_3-way'!R390/3)</f>
        <v>-0.19107324211807428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4.45</v>
      </c>
      <c r="B391" s="4">
        <f>IF('True_Odds_Calculator_3-way'!B392="","",'True_Odds_Calculator_3-way'!B392)</f>
        <v>3.78</v>
      </c>
      <c r="C391" s="4">
        <f>IF('True_Odds_Calculator_3-way'!C392="","",'True_Odds_Calculator_3-way'!C392)</f>
        <v>1.87</v>
      </c>
      <c r="D391" s="9">
        <f t="shared" si="91"/>
        <v>0.21797677219494863</v>
      </c>
      <c r="E391" s="9">
        <f t="shared" si="92"/>
        <v>0.25700903734337971</v>
      </c>
      <c r="F391" s="9">
        <f t="shared" si="93"/>
        <v>0.52501419046167186</v>
      </c>
      <c r="G391" s="9">
        <f t="shared" si="94"/>
        <v>1.0398970361899682</v>
      </c>
      <c r="H391" s="9">
        <f t="shared" si="95"/>
        <v>4.5876447748553915</v>
      </c>
      <c r="I391" s="9">
        <f t="shared" si="96"/>
        <v>3.890913760608111</v>
      </c>
      <c r="J391" s="9">
        <f t="shared" si="97"/>
        <v>1.9047104214852721</v>
      </c>
      <c r="K391" s="11">
        <f t="shared" si="98"/>
        <v>0.2247191011235955</v>
      </c>
      <c r="L391" s="11">
        <f t="shared" si="99"/>
        <v>0.26455026455026459</v>
      </c>
      <c r="M391" s="11">
        <f t="shared" si="100"/>
        <v>0.53475935828876997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-0.26527097049238502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0.22571734402534133</v>
      </c>
      <c r="Q391" s="11">
        <f>2*'OddsRatio_working_3-way'!K391*'OddsRatio_working_3-way'!L391*'OddsRatio_working_3-way'!M391</f>
        <v>6.3582350429673626E-2</v>
      </c>
      <c r="R391" s="11">
        <f t="shared" si="101"/>
        <v>0</v>
      </c>
      <c r="S391" s="11">
        <f t="shared" si="102"/>
        <v>-0.85089349809507653</v>
      </c>
      <c r="T391" s="11">
        <f t="shared" si="103"/>
        <v>-0.23968830932255683</v>
      </c>
      <c r="U391" s="11">
        <f>'OddsRatio_working_3-way'!S391-'OddsRatio_working_3-way'!R391^2/3</f>
        <v>-0.85089349809507653</v>
      </c>
      <c r="V391" s="11">
        <f>'OddsRatio_working_3-way'!S391*'OddsRatio_working_3-way'!R391/3-2*'OddsRatio_working_3-way'!R391^3/27-'OddsRatio_working_3-way'!T391</f>
        <v>0.23968830932255683</v>
      </c>
      <c r="W391" s="11">
        <f>'OddsRatio_working_3-way'!V391^2+4*'OddsRatio_working_3-way'!U391^3/27</f>
        <v>-3.3818209722012771E-2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0.15105354625754278</v>
      </c>
      <c r="Y391" s="11">
        <f>IF('OddsRatio_working_3-way'!W391&gt;=0,IF('OddsRatio_working_3-way'!V391+SQRT('OddsRatio_working_3-way'!W391)&gt;0,0,PI()),ACOS('OddsRatio_working_3-way'!V391/(2*'OddsRatio_working_3-way'!X391)))</f>
        <v>0.65444062226385735</v>
      </c>
      <c r="Z391" s="11">
        <f>'OddsRatio_working_3-way'!X391^(1/3)*COS('OddsRatio_working_3-way'!Y391/3)</f>
        <v>0.5199485180949841</v>
      </c>
      <c r="AA391" s="11">
        <f>'OddsRatio_working_3-way'!X391^(1/3)*COS(('OddsRatio_working_3-way'!Y391+2*PI())/3)</f>
        <v>-0.35979173458104591</v>
      </c>
      <c r="AB391" s="11">
        <f>'OddsRatio_working_3-way'!X391^(1/3)*COS(('OddsRatio_working_3-way'!Y391+4*PI())/3)</f>
        <v>-0.16015678351393806</v>
      </c>
      <c r="AC391" s="11">
        <f>'OddsRatio_working_3-way'!X391^(1/3)*SIN('OddsRatio_working_3-way'!Y391/3)</f>
        <v>0.11525929273825243</v>
      </c>
      <c r="AD391" s="11">
        <f>'OddsRatio_working_3-way'!X391^(1/3)*SIN(('OddsRatio_working_3-way'!Y391+2*PI())/3)</f>
        <v>0.39265897896120294</v>
      </c>
      <c r="AE391" s="11">
        <f>'OddsRatio_working_3-way'!X391^(1/3)*SIN(('OddsRatio_working_3-way'!Y391+4*PI())/3)</f>
        <v>-0.50791827169945536</v>
      </c>
      <c r="AF391" s="11">
        <f>-'OddsRatio_working_3-way'!U391/(3*'OddsRatio_working_3-way'!X391^(1/3))*COS(('OddsRatio_working_3-way'!Y391)/3)</f>
        <v>0.5199485180949841</v>
      </c>
      <c r="AG391" s="11">
        <f>-'OddsRatio_working_3-way'!U391/(3*'OddsRatio_working_3-way'!X391^(1/3))*COS(('OddsRatio_working_3-way'!Y391+2*PI())/3)</f>
        <v>-0.35979173458104591</v>
      </c>
      <c r="AH391" s="11">
        <f>-'OddsRatio_working_3-way'!U391/(3*'OddsRatio_working_3-way'!X391^(1/3))*COS(('OddsRatio_working_3-way'!Y391+4*PI())/3)</f>
        <v>-0.16015678351393806</v>
      </c>
      <c r="AI391" s="11">
        <f>'OddsRatio_working_3-way'!U391/(3*'OddsRatio_working_3-way'!X391^(1/3))*SIN(('OddsRatio_working_3-way'!Y391)/3)</f>
        <v>-0.11525929273825243</v>
      </c>
      <c r="AJ391" s="11">
        <f>'OddsRatio_working_3-way'!U391/(3*'OddsRatio_working_3-way'!X391^(1/3))*SIN(('OddsRatio_working_3-way'!Y391+2*PI())/3)</f>
        <v>-0.39265897896120294</v>
      </c>
      <c r="AK391" s="11">
        <f>'OddsRatio_working_3-way'!U391/(3*'OddsRatio_working_3-way'!X391^(1/3))*SIN(('OddsRatio_working_3-way'!Y391+4*PI())/3)</f>
        <v>0.50791827169945536</v>
      </c>
      <c r="AL391" s="11">
        <f>'OddsRatio_working_3-way'!Z391+'OddsRatio_working_3-way'!AF391</f>
        <v>1.0398970361899682</v>
      </c>
      <c r="AM391" s="11">
        <f>'OddsRatio_working_3-way'!AA391+'OddsRatio_working_3-way'!AG391</f>
        <v>-0.71958346916209182</v>
      </c>
      <c r="AN391" s="11">
        <f>'OddsRatio_working_3-way'!AB391+'OddsRatio_working_3-way'!AH391</f>
        <v>-0.32031356702787611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1.0398970361899682</v>
      </c>
      <c r="AS391" s="11">
        <f>IF(('OddsRatio_working_3-way'!X391=0),IF(Q391&gt;0,-Q391^(1/3),(-Q391)^(1/3)),'OddsRatio_working_3-way'!AM391-'OddsRatio_working_3-way'!R391/3)</f>
        <v>-0.71958346916209182</v>
      </c>
      <c r="AT391" s="11">
        <f>IF(('OddsRatio_working_3-way'!X391=0),IF(Q391&gt;0,-Q391^(1/3),(-Q391)^(1/3)),'OddsRatio_working_3-way'!AN391-'OddsRatio_working_3-way'!R391/3)</f>
        <v>-0.32031356702787611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7.56</v>
      </c>
      <c r="B392" s="4">
        <f>IF('True_Odds_Calculator_3-way'!B393="","",'True_Odds_Calculator_3-way'!B393)</f>
        <v>4.76</v>
      </c>
      <c r="C392" s="4">
        <f>IF('True_Odds_Calculator_3-way'!C393="","",'True_Odds_Calculator_3-way'!C393)</f>
        <v>1.46</v>
      </c>
      <c r="D392" s="9">
        <f t="shared" si="91"/>
        <v>0.12605871559646983</v>
      </c>
      <c r="E392" s="9">
        <f t="shared" si="92"/>
        <v>0.20105818897312491</v>
      </c>
      <c r="F392" s="9">
        <f t="shared" si="93"/>
        <v>0.67288309543040536</v>
      </c>
      <c r="G392" s="9">
        <f t="shared" si="94"/>
        <v>1.0568309865641818</v>
      </c>
      <c r="H392" s="9">
        <f t="shared" si="95"/>
        <v>7.9328112718610324</v>
      </c>
      <c r="I392" s="9">
        <f t="shared" si="96"/>
        <v>4.9736845094813233</v>
      </c>
      <c r="J392" s="9">
        <f t="shared" si="97"/>
        <v>1.4861422538195233</v>
      </c>
      <c r="K392" s="11">
        <f t="shared" si="98"/>
        <v>0.1322751322751323</v>
      </c>
      <c r="L392" s="11">
        <f t="shared" si="99"/>
        <v>0.21008403361344538</v>
      </c>
      <c r="M392" s="11">
        <f t="shared" si="100"/>
        <v>0.68493150684931503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-0.21595731138726415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0.20518100695377087</v>
      </c>
      <c r="Q392" s="11">
        <f>2*'OddsRatio_working_3-way'!K392*'OddsRatio_working_3-way'!L392*'OddsRatio_working_3-way'!M392</f>
        <v>3.806697717138606E-2</v>
      </c>
      <c r="R392" s="11">
        <f t="shared" si="101"/>
        <v>0</v>
      </c>
      <c r="S392" s="11">
        <f t="shared" si="102"/>
        <v>-0.95009983980505874</v>
      </c>
      <c r="T392" s="11">
        <f t="shared" si="103"/>
        <v>-0.17627084226438938</v>
      </c>
      <c r="U392" s="11">
        <f>'OddsRatio_working_3-way'!S392-'OddsRatio_working_3-way'!R392^2/3</f>
        <v>-0.95009983980505874</v>
      </c>
      <c r="V392" s="11">
        <f>'OddsRatio_working_3-way'!S392*'OddsRatio_working_3-way'!R392/3-2*'OddsRatio_working_3-way'!R392^3/27-'OddsRatio_working_3-way'!T392</f>
        <v>0.17627084226438938</v>
      </c>
      <c r="W392" s="11">
        <f>'OddsRatio_working_3-way'!V392^2+4*'OddsRatio_working_3-way'!U392^3/27</f>
        <v>-9.5987159749914425E-2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0.1782263796289088</v>
      </c>
      <c r="Y392" s="11">
        <f>IF('OddsRatio_working_3-way'!W392&gt;=0,IF('OddsRatio_working_3-way'!V392+SQRT('OddsRatio_working_3-way'!W392)&gt;0,0,PI()),ACOS('OddsRatio_working_3-way'!V392/(2*'OddsRatio_working_3-way'!X392)))</f>
        <v>1.0535208596409047</v>
      </c>
      <c r="Z392" s="11">
        <f>'OddsRatio_working_3-way'!X392^(1/3)*COS('OddsRatio_working_3-way'!Y392/3)</f>
        <v>0.52841549328209092</v>
      </c>
      <c r="AA392" s="11">
        <f>'OddsRatio_working_3-way'!X392^(1/3)*COS(('OddsRatio_working_3-way'!Y392+2*PI())/3)</f>
        <v>-0.4318614367162959</v>
      </c>
      <c r="AB392" s="11">
        <f>'OddsRatio_working_3-way'!X392^(1/3)*COS(('OddsRatio_working_3-way'!Y392+4*PI())/3)</f>
        <v>-9.6554056565795146E-2</v>
      </c>
      <c r="AC392" s="11">
        <f>'OddsRatio_working_3-way'!X392^(1/3)*SIN('OddsRatio_working_3-way'!Y392/3)</f>
        <v>0.19358980619115976</v>
      </c>
      <c r="AD392" s="11">
        <f>'OddsRatio_working_3-way'!X392^(1/3)*SIN(('OddsRatio_working_3-way'!Y392+2*PI())/3)</f>
        <v>0.36082633783999613</v>
      </c>
      <c r="AE392" s="11">
        <f>'OddsRatio_working_3-way'!X392^(1/3)*SIN(('OddsRatio_working_3-way'!Y392+4*PI())/3)</f>
        <v>-0.55441614403115602</v>
      </c>
      <c r="AF392" s="11">
        <f>-'OddsRatio_working_3-way'!U392/(3*'OddsRatio_working_3-way'!X392^(1/3))*COS(('OddsRatio_working_3-way'!Y392)/3)</f>
        <v>0.52841549328209092</v>
      </c>
      <c r="AG392" s="11">
        <f>-'OddsRatio_working_3-way'!U392/(3*'OddsRatio_working_3-way'!X392^(1/3))*COS(('OddsRatio_working_3-way'!Y392+2*PI())/3)</f>
        <v>-0.4318614367162959</v>
      </c>
      <c r="AH392" s="11">
        <f>-'OddsRatio_working_3-way'!U392/(3*'OddsRatio_working_3-way'!X392^(1/3))*COS(('OddsRatio_working_3-way'!Y392+4*PI())/3)</f>
        <v>-9.6554056565795146E-2</v>
      </c>
      <c r="AI392" s="11">
        <f>'OddsRatio_working_3-way'!U392/(3*'OddsRatio_working_3-way'!X392^(1/3))*SIN(('OddsRatio_working_3-way'!Y392)/3)</f>
        <v>-0.19358980619115976</v>
      </c>
      <c r="AJ392" s="11">
        <f>'OddsRatio_working_3-way'!U392/(3*'OddsRatio_working_3-way'!X392^(1/3))*SIN(('OddsRatio_working_3-way'!Y392+2*PI())/3)</f>
        <v>-0.36082633783999613</v>
      </c>
      <c r="AK392" s="11">
        <f>'OddsRatio_working_3-way'!U392/(3*'OddsRatio_working_3-way'!X392^(1/3))*SIN(('OddsRatio_working_3-way'!Y392+4*PI())/3)</f>
        <v>0.55441614403115602</v>
      </c>
      <c r="AL392" s="11">
        <f>'OddsRatio_working_3-way'!Z392+'OddsRatio_working_3-way'!AF392</f>
        <v>1.0568309865641818</v>
      </c>
      <c r="AM392" s="11">
        <f>'OddsRatio_working_3-way'!AA392+'OddsRatio_working_3-way'!AG392</f>
        <v>-0.8637228734325918</v>
      </c>
      <c r="AN392" s="11">
        <f>'OddsRatio_working_3-way'!AB392+'OddsRatio_working_3-way'!AH392</f>
        <v>-0.19310811313159029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1.0568309865641818</v>
      </c>
      <c r="AS392" s="11">
        <f>IF(('OddsRatio_working_3-way'!X392=0),IF(Q392&gt;0,-Q392^(1/3),(-Q392)^(1/3)),'OddsRatio_working_3-way'!AM392-'OddsRatio_working_3-way'!R392/3)</f>
        <v>-0.8637228734325918</v>
      </c>
      <c r="AT392" s="11">
        <f>IF(('OddsRatio_working_3-way'!X392=0),IF(Q392&gt;0,-Q392^(1/3),(-Q392)^(1/3)),'OddsRatio_working_3-way'!AN392-'OddsRatio_working_3-way'!R392/3)</f>
        <v>-0.19310811313159029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3.36</v>
      </c>
      <c r="B393" s="4">
        <f>IF('True_Odds_Calculator_3-way'!B394="","",'True_Odds_Calculator_3-way'!B394)</f>
        <v>3.44</v>
      </c>
      <c r="C393" s="4">
        <f>IF('True_Odds_Calculator_3-way'!C394="","",'True_Odds_Calculator_3-way'!C394)</f>
        <v>2.2799999999999998</v>
      </c>
      <c r="D393" s="9">
        <f t="shared" si="91"/>
        <v>0.28913113428290699</v>
      </c>
      <c r="E393" s="9">
        <f t="shared" si="92"/>
        <v>0.28232781053923189</v>
      </c>
      <c r="F393" s="9">
        <f t="shared" si="93"/>
        <v>0.42854105517786112</v>
      </c>
      <c r="G393" s="9">
        <f t="shared" si="94"/>
        <v>1.0417958682091757</v>
      </c>
      <c r="H393" s="9">
        <f t="shared" si="95"/>
        <v>3.4586382489736547</v>
      </c>
      <c r="I393" s="9">
        <f t="shared" si="96"/>
        <v>3.5419819184303889</v>
      </c>
      <c r="J393" s="9">
        <f t="shared" si="97"/>
        <v>2.3334987113077448</v>
      </c>
      <c r="K393" s="11">
        <f t="shared" si="98"/>
        <v>0.29761904761904762</v>
      </c>
      <c r="L393" s="11">
        <f t="shared" si="99"/>
        <v>0.29069767441860467</v>
      </c>
      <c r="M393" s="11">
        <f t="shared" si="100"/>
        <v>0.43859649122807021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-0.27969147675390027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0.23071244001476565</v>
      </c>
      <c r="Q393" s="11">
        <f>2*'OddsRatio_working_3-way'!K393*'OddsRatio_working_3-way'!L393*'OddsRatio_working_3-way'!M393</f>
        <v>7.5892250004857109E-2</v>
      </c>
      <c r="R393" s="11">
        <f t="shared" si="101"/>
        <v>0</v>
      </c>
      <c r="S393" s="11">
        <f t="shared" si="102"/>
        <v>-0.82488191164212299</v>
      </c>
      <c r="T393" s="11">
        <f t="shared" si="103"/>
        <v>-0.27134273409280357</v>
      </c>
      <c r="U393" s="11">
        <f>'OddsRatio_working_3-way'!S393-'OddsRatio_working_3-way'!R393^2/3</f>
        <v>-0.82488191164212299</v>
      </c>
      <c r="V393" s="11">
        <f>'OddsRatio_working_3-way'!S393*'OddsRatio_working_3-way'!R393/3-2*'OddsRatio_working_3-way'!R393^3/27-'OddsRatio_working_3-way'!T393</f>
        <v>0.27134273409280357</v>
      </c>
      <c r="W393" s="11">
        <f>'OddsRatio_working_3-way'!V393^2+4*'OddsRatio_working_3-way'!U393^3/27</f>
        <v>-9.5249040396557794E-3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0.14418025470276233</v>
      </c>
      <c r="Y393" s="11">
        <f>IF('OddsRatio_working_3-way'!W393&gt;=0,IF('OddsRatio_working_3-way'!V393+SQRT('OddsRatio_working_3-way'!W393)&gt;0,0,PI()),ACOS('OddsRatio_working_3-way'!V393/(2*'OddsRatio_working_3-way'!X393)))</f>
        <v>0.3452691990008665</v>
      </c>
      <c r="Z393" s="11">
        <f>'OddsRatio_working_3-way'!X393^(1/3)*COS('OddsRatio_working_3-way'!Y393/3)</f>
        <v>0.52089793410458785</v>
      </c>
      <c r="AA393" s="11">
        <f>'OddsRatio_working_3-way'!X393^(1/3)*COS(('OddsRatio_working_3-way'!Y393+2*PI())/3)</f>
        <v>-0.31259764483716279</v>
      </c>
      <c r="AB393" s="11">
        <f>'OddsRatio_working_3-way'!X393^(1/3)*COS(('OddsRatio_working_3-way'!Y393+4*PI())/3)</f>
        <v>-0.20830028926742514</v>
      </c>
      <c r="AC393" s="11">
        <f>'OddsRatio_working_3-way'!X393^(1/3)*SIN('OddsRatio_working_3-way'!Y393/3)</f>
        <v>6.0216106313954181E-2</v>
      </c>
      <c r="AD393" s="11">
        <f>'OddsRatio_working_3-way'!X393^(1/3)*SIN(('OddsRatio_working_3-way'!Y393+2*PI())/3)</f>
        <v>0.42100279055642847</v>
      </c>
      <c r="AE393" s="11">
        <f>'OddsRatio_working_3-way'!X393^(1/3)*SIN(('OddsRatio_working_3-way'!Y393+4*PI())/3)</f>
        <v>-0.48121889687038266</v>
      </c>
      <c r="AF393" s="11">
        <f>-'OddsRatio_working_3-way'!U393/(3*'OddsRatio_working_3-way'!X393^(1/3))*COS(('OddsRatio_working_3-way'!Y393)/3)</f>
        <v>0.52089793410458785</v>
      </c>
      <c r="AG393" s="11">
        <f>-'OddsRatio_working_3-way'!U393/(3*'OddsRatio_working_3-way'!X393^(1/3))*COS(('OddsRatio_working_3-way'!Y393+2*PI())/3)</f>
        <v>-0.31259764483716279</v>
      </c>
      <c r="AH393" s="11">
        <f>-'OddsRatio_working_3-way'!U393/(3*'OddsRatio_working_3-way'!X393^(1/3))*COS(('OddsRatio_working_3-way'!Y393+4*PI())/3)</f>
        <v>-0.20830028926742514</v>
      </c>
      <c r="AI393" s="11">
        <f>'OddsRatio_working_3-way'!U393/(3*'OddsRatio_working_3-way'!X393^(1/3))*SIN(('OddsRatio_working_3-way'!Y393)/3)</f>
        <v>-6.0216106313954181E-2</v>
      </c>
      <c r="AJ393" s="11">
        <f>'OddsRatio_working_3-way'!U393/(3*'OddsRatio_working_3-way'!X393^(1/3))*SIN(('OddsRatio_working_3-way'!Y393+2*PI())/3)</f>
        <v>-0.42100279055642847</v>
      </c>
      <c r="AK393" s="11">
        <f>'OddsRatio_working_3-way'!U393/(3*'OddsRatio_working_3-way'!X393^(1/3))*SIN(('OddsRatio_working_3-way'!Y393+4*PI())/3)</f>
        <v>0.48121889687038266</v>
      </c>
      <c r="AL393" s="11">
        <f>'OddsRatio_working_3-way'!Z393+'OddsRatio_working_3-way'!AF393</f>
        <v>1.0417958682091757</v>
      </c>
      <c r="AM393" s="11">
        <f>'OddsRatio_working_3-way'!AA393+'OddsRatio_working_3-way'!AG393</f>
        <v>-0.62519528967432558</v>
      </c>
      <c r="AN393" s="11">
        <f>'OddsRatio_working_3-way'!AB393+'OddsRatio_working_3-way'!AH393</f>
        <v>-0.41660057853485027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1.0417958682091757</v>
      </c>
      <c r="AS393" s="11">
        <f>IF(('OddsRatio_working_3-way'!X393=0),IF(Q393&gt;0,-Q393^(1/3),(-Q393)^(1/3)),'OddsRatio_working_3-way'!AM393-'OddsRatio_working_3-way'!R393/3)</f>
        <v>-0.62519528967432558</v>
      </c>
      <c r="AT393" s="11">
        <f>IF(('OddsRatio_working_3-way'!X393=0),IF(Q393&gt;0,-Q393^(1/3),(-Q393)^(1/3)),'OddsRatio_working_3-way'!AN393-'OddsRatio_working_3-way'!R393/3)</f>
        <v>-0.41660057853485027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2.2799999999999998</v>
      </c>
      <c r="B394" s="4">
        <f>IF('True_Odds_Calculator_3-way'!B395="","",'True_Odds_Calculator_3-way'!B395)</f>
        <v>3.46</v>
      </c>
      <c r="C394" s="4">
        <f>IF('True_Odds_Calculator_3-way'!C395="","",'True_Odds_Calculator_3-way'!C395)</f>
        <v>3.32</v>
      </c>
      <c r="D394" s="9">
        <f t="shared" si="91"/>
        <v>0.42783855084162092</v>
      </c>
      <c r="E394" s="9">
        <f t="shared" si="92"/>
        <v>0.28009779414646996</v>
      </c>
      <c r="F394" s="9">
        <f t="shared" si="93"/>
        <v>0.29206365501190917</v>
      </c>
      <c r="G394" s="9">
        <f t="shared" si="94"/>
        <v>1.0447892815541451</v>
      </c>
      <c r="H394" s="9">
        <f t="shared" si="95"/>
        <v>2.3373302803893057</v>
      </c>
      <c r="I394" s="9">
        <f t="shared" si="96"/>
        <v>3.5701816326231959</v>
      </c>
      <c r="J394" s="9">
        <f t="shared" si="97"/>
        <v>3.4239111332056158</v>
      </c>
      <c r="K394" s="11">
        <f t="shared" si="98"/>
        <v>0.43859649122807021</v>
      </c>
      <c r="L394" s="11">
        <f t="shared" si="99"/>
        <v>0.28901734104046245</v>
      </c>
      <c r="M394" s="11">
        <f t="shared" si="100"/>
        <v>0.30120481927710846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-0.27892281019422993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0.23137881614685088</v>
      </c>
      <c r="Q394" s="11">
        <f>2*'OddsRatio_working_3-way'!K394*'OddsRatio_working_3-way'!L394*'OddsRatio_working_3-way'!M394</f>
        <v>7.6362645593020112E-2</v>
      </c>
      <c r="R394" s="11">
        <f t="shared" si="101"/>
        <v>0</v>
      </c>
      <c r="S394" s="11">
        <f t="shared" si="102"/>
        <v>-0.829544259882254</v>
      </c>
      <c r="T394" s="11">
        <f t="shared" si="103"/>
        <v>-0.27377698345948986</v>
      </c>
      <c r="U394" s="11">
        <f>'OddsRatio_working_3-way'!S394-'OddsRatio_working_3-way'!R394^2/3</f>
        <v>-0.829544259882254</v>
      </c>
      <c r="V394" s="11">
        <f>'OddsRatio_working_3-way'!S394*'OddsRatio_working_3-way'!R394/3-2*'OddsRatio_working_3-way'!R394^3/27-'OddsRatio_working_3-way'!T394</f>
        <v>0.27377698345948986</v>
      </c>
      <c r="W394" s="11">
        <f>'OddsRatio_working_3-way'!V394^2+4*'OddsRatio_working_3-way'!U394^3/27</f>
        <v>-9.6158876203621124E-3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0.14540437088731195</v>
      </c>
      <c r="Y394" s="11">
        <f>IF('OddsRatio_working_3-way'!W394&gt;=0,IF('OddsRatio_working_3-way'!V394+SQRT('OddsRatio_working_3-way'!W394)&gt;0,0,PI()),ACOS('OddsRatio_working_3-way'!V394/(2*'OddsRatio_working_3-way'!X394)))</f>
        <v>0.34394084276739623</v>
      </c>
      <c r="Z394" s="11">
        <f>'OddsRatio_working_3-way'!X394^(1/3)*COS('OddsRatio_working_3-way'!Y394/3)</f>
        <v>0.52239464077707254</v>
      </c>
      <c r="AA394" s="11">
        <f>'OddsRatio_working_3-way'!X394^(1/3)*COS(('OddsRatio_working_3-way'!Y394+2*PI())/3)</f>
        <v>-0.31329285221333419</v>
      </c>
      <c r="AB394" s="11">
        <f>'OddsRatio_working_3-way'!X394^(1/3)*COS(('OddsRatio_working_3-way'!Y394+4*PI())/3)</f>
        <v>-0.20910178856373848</v>
      </c>
      <c r="AC394" s="11">
        <f>'OddsRatio_working_3-way'!X394^(1/3)*SIN('OddsRatio_working_3-way'!Y394/3)</f>
        <v>6.0154738645247674E-2</v>
      </c>
      <c r="AD394" s="11">
        <f>'OddsRatio_working_3-way'!X394^(1/3)*SIN(('OddsRatio_working_3-way'!Y394+2*PI())/3)</f>
        <v>0.42232966039116732</v>
      </c>
      <c r="AE394" s="11">
        <f>'OddsRatio_working_3-way'!X394^(1/3)*SIN(('OddsRatio_working_3-way'!Y394+4*PI())/3)</f>
        <v>-0.48248439903641477</v>
      </c>
      <c r="AF394" s="11">
        <f>-'OddsRatio_working_3-way'!U394/(3*'OddsRatio_working_3-way'!X394^(1/3))*COS(('OddsRatio_working_3-way'!Y394)/3)</f>
        <v>0.52239464077707243</v>
      </c>
      <c r="AG394" s="11">
        <f>-'OddsRatio_working_3-way'!U394/(3*'OddsRatio_working_3-way'!X394^(1/3))*COS(('OddsRatio_working_3-way'!Y394+2*PI())/3)</f>
        <v>-0.31329285221333408</v>
      </c>
      <c r="AH394" s="11">
        <f>-'OddsRatio_working_3-way'!U394/(3*'OddsRatio_working_3-way'!X394^(1/3))*COS(('OddsRatio_working_3-way'!Y394+4*PI())/3)</f>
        <v>-0.20910178856373846</v>
      </c>
      <c r="AI394" s="11">
        <f>'OddsRatio_working_3-way'!U394/(3*'OddsRatio_working_3-way'!X394^(1/3))*SIN(('OddsRatio_working_3-way'!Y394)/3)</f>
        <v>-6.015473864524766E-2</v>
      </c>
      <c r="AJ394" s="11">
        <f>'OddsRatio_working_3-way'!U394/(3*'OddsRatio_working_3-way'!X394^(1/3))*SIN(('OddsRatio_working_3-way'!Y394+2*PI())/3)</f>
        <v>-0.42232966039116721</v>
      </c>
      <c r="AK394" s="11">
        <f>'OddsRatio_working_3-way'!U394/(3*'OddsRatio_working_3-way'!X394^(1/3))*SIN(('OddsRatio_working_3-way'!Y394+4*PI())/3)</f>
        <v>0.48248439903641471</v>
      </c>
      <c r="AL394" s="11">
        <f>'OddsRatio_working_3-way'!Z394+'OddsRatio_working_3-way'!AF394</f>
        <v>1.0447892815541451</v>
      </c>
      <c r="AM394" s="11">
        <f>'OddsRatio_working_3-way'!AA394+'OddsRatio_working_3-way'!AG394</f>
        <v>-0.62658570442666828</v>
      </c>
      <c r="AN394" s="11">
        <f>'OddsRatio_working_3-way'!AB394+'OddsRatio_working_3-way'!AH394</f>
        <v>-0.41820357712747691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1.0447892815541451</v>
      </c>
      <c r="AS394" s="11">
        <f>IF(('OddsRatio_working_3-way'!X394=0),IF(Q394&gt;0,-Q394^(1/3),(-Q394)^(1/3)),'OddsRatio_working_3-way'!AM394-'OddsRatio_working_3-way'!R394/3)</f>
        <v>-0.62658570442666828</v>
      </c>
      <c r="AT394" s="11">
        <f>IF(('OddsRatio_working_3-way'!X394=0),IF(Q394&gt;0,-Q394^(1/3),(-Q394)^(1/3)),'OddsRatio_working_3-way'!AN394-'OddsRatio_working_3-way'!R394/3)</f>
        <v>-0.41820357712747691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1.95</v>
      </c>
      <c r="B395" s="4">
        <f>IF('True_Odds_Calculator_3-way'!B396="","",'True_Odds_Calculator_3-way'!B396)</f>
        <v>3.65</v>
      </c>
      <c r="C395" s="4">
        <f>IF('True_Odds_Calculator_3-way'!C396="","",'True_Odds_Calculator_3-way'!C396)</f>
        <v>4.1100000000000003</v>
      </c>
      <c r="D395" s="9">
        <f t="shared" si="91"/>
        <v>0.50085000561016224</v>
      </c>
      <c r="E395" s="9">
        <f t="shared" si="92"/>
        <v>0.26454987912670963</v>
      </c>
      <c r="F395" s="9">
        <f t="shared" si="93"/>
        <v>0.23460011526312796</v>
      </c>
      <c r="G395" s="9">
        <f t="shared" si="94"/>
        <v>1.0490586819222434</v>
      </c>
      <c r="H395" s="9">
        <f t="shared" si="95"/>
        <v>1.9966057478261312</v>
      </c>
      <c r="I395" s="9">
        <f t="shared" si="96"/>
        <v>3.7800055070939456</v>
      </c>
      <c r="J395" s="9">
        <f t="shared" si="97"/>
        <v>4.2625725007781776</v>
      </c>
      <c r="K395" s="11">
        <f t="shared" si="98"/>
        <v>0.51282051282051289</v>
      </c>
      <c r="L395" s="11">
        <f t="shared" si="99"/>
        <v>0.27397260273972601</v>
      </c>
      <c r="M395" s="11">
        <f t="shared" si="100"/>
        <v>0.24330900243309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-0.26764588498415098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0.22937877152455693</v>
      </c>
      <c r="Q395" s="11">
        <f>2*'OddsRatio_working_3-way'!K395*'OddsRatio_working_3-way'!L395*'OddsRatio_working_3-way'!M395</f>
        <v>6.8369231452923077E-2</v>
      </c>
      <c r="R395" s="11">
        <f t="shared" si="101"/>
        <v>0</v>
      </c>
      <c r="S395" s="11">
        <f t="shared" si="102"/>
        <v>-0.85702334462620233</v>
      </c>
      <c r="T395" s="11">
        <f t="shared" si="103"/>
        <v>-0.25544660048471007</v>
      </c>
      <c r="U395" s="11">
        <f>'OddsRatio_working_3-way'!S395-'OddsRatio_working_3-way'!R395^2/3</f>
        <v>-0.85702334462620233</v>
      </c>
      <c r="V395" s="11">
        <f>'OddsRatio_working_3-way'!S395*'OddsRatio_working_3-way'!R395/3-2*'OddsRatio_working_3-way'!R395^3/27-'OddsRatio_working_3-way'!T395</f>
        <v>0.25544660048471007</v>
      </c>
      <c r="W395" s="11">
        <f>'OddsRatio_working_3-way'!V395^2+4*'OddsRatio_working_3-way'!U395^3/27</f>
        <v>-2.8002475887952127E-2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0.15268876971403891</v>
      </c>
      <c r="Y395" s="11">
        <f>IF('OddsRatio_working_3-way'!W395&gt;=0,IF('OddsRatio_working_3-way'!V395+SQRT('OddsRatio_working_3-way'!W395)&gt;0,0,PI()),ACOS('OddsRatio_working_3-way'!V395/(2*'OddsRatio_working_3-way'!X395)))</f>
        <v>0.57994206862644782</v>
      </c>
      <c r="Z395" s="11">
        <f>'OddsRatio_working_3-way'!X395^(1/3)*COS('OddsRatio_working_3-way'!Y395/3)</f>
        <v>0.5245293409611218</v>
      </c>
      <c r="AA395" s="11">
        <f>'OddsRatio_working_3-way'!X395^(1/3)*COS(('OddsRatio_working_3-way'!Y395+2*PI())/3)</f>
        <v>-0.35118915535238382</v>
      </c>
      <c r="AB395" s="11">
        <f>'OddsRatio_working_3-way'!X395^(1/3)*COS(('OddsRatio_working_3-way'!Y395+4*PI())/3)</f>
        <v>-0.17334018560873818</v>
      </c>
      <c r="AC395" s="11">
        <f>'OddsRatio_working_3-way'!X395^(1/3)*SIN('OddsRatio_working_3-way'!Y395/3)</f>
        <v>0.10268115055659148</v>
      </c>
      <c r="AD395" s="11">
        <f>'OddsRatio_working_3-way'!X395^(1/3)*SIN(('OddsRatio_working_3-way'!Y395+2*PI())/3)</f>
        <v>0.40291515902434527</v>
      </c>
      <c r="AE395" s="11">
        <f>'OddsRatio_working_3-way'!X395^(1/3)*SIN(('OddsRatio_working_3-way'!Y395+4*PI())/3)</f>
        <v>-0.50559630958093671</v>
      </c>
      <c r="AF395" s="11">
        <f>-'OddsRatio_working_3-way'!U395/(3*'OddsRatio_working_3-way'!X395^(1/3))*COS(('OddsRatio_working_3-way'!Y395)/3)</f>
        <v>0.52452934096112158</v>
      </c>
      <c r="AG395" s="11">
        <f>-'OddsRatio_working_3-way'!U395/(3*'OddsRatio_working_3-way'!X395^(1/3))*COS(('OddsRatio_working_3-way'!Y395+2*PI())/3)</f>
        <v>-0.35118915535238365</v>
      </c>
      <c r="AH395" s="11">
        <f>-'OddsRatio_working_3-way'!U395/(3*'OddsRatio_working_3-way'!X395^(1/3))*COS(('OddsRatio_working_3-way'!Y395+4*PI())/3)</f>
        <v>-0.1733401856087381</v>
      </c>
      <c r="AI395" s="11">
        <f>'OddsRatio_working_3-way'!U395/(3*'OddsRatio_working_3-way'!X395^(1/3))*SIN(('OddsRatio_working_3-way'!Y395)/3)</f>
        <v>-0.10268115055659144</v>
      </c>
      <c r="AJ395" s="11">
        <f>'OddsRatio_working_3-way'!U395/(3*'OddsRatio_working_3-way'!X395^(1/3))*SIN(('OddsRatio_working_3-way'!Y395+2*PI())/3)</f>
        <v>-0.4029151590243451</v>
      </c>
      <c r="AK395" s="11">
        <f>'OddsRatio_working_3-way'!U395/(3*'OddsRatio_working_3-way'!X395^(1/3))*SIN(('OddsRatio_working_3-way'!Y395+4*PI())/3)</f>
        <v>0.50559630958093649</v>
      </c>
      <c r="AL395" s="11">
        <f>'OddsRatio_working_3-way'!Z395+'OddsRatio_working_3-way'!AF395</f>
        <v>1.0490586819222434</v>
      </c>
      <c r="AM395" s="11">
        <f>'OddsRatio_working_3-way'!AA395+'OddsRatio_working_3-way'!AG395</f>
        <v>-0.70237831070476742</v>
      </c>
      <c r="AN395" s="11">
        <f>'OddsRatio_working_3-way'!AB395+'OddsRatio_working_3-way'!AH395</f>
        <v>-0.3466803712174763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1.0490586819222434</v>
      </c>
      <c r="AS395" s="11">
        <f>IF(('OddsRatio_working_3-way'!X395=0),IF(Q395&gt;0,-Q395^(1/3),(-Q395)^(1/3)),'OddsRatio_working_3-way'!AM395-'OddsRatio_working_3-way'!R395/3)</f>
        <v>-0.70237831070476742</v>
      </c>
      <c r="AT395" s="11">
        <f>IF(('OddsRatio_working_3-way'!X395=0),IF(Q395&gt;0,-Q395^(1/3),(-Q395)^(1/3)),'OddsRatio_working_3-way'!AN395-'OddsRatio_working_3-way'!R395/3)</f>
        <v>-0.3466803712174763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1.67</v>
      </c>
      <c r="B396" s="4">
        <f>IF('True_Odds_Calculator_3-way'!B397="","",'True_Odds_Calculator_3-way'!B397)</f>
        <v>3.61</v>
      </c>
      <c r="C396" s="4">
        <f>IF('True_Odds_Calculator_3-way'!C397="","",'True_Odds_Calculator_3-way'!C397)</f>
        <v>6.73</v>
      </c>
      <c r="D396" s="9">
        <f t="shared" si="91"/>
        <v>0.58836947128962058</v>
      </c>
      <c r="E396" s="9">
        <f t="shared" si="92"/>
        <v>0.26843076203044952</v>
      </c>
      <c r="F396" s="9">
        <f t="shared" si="93"/>
        <v>0.14319976667993004</v>
      </c>
      <c r="G396" s="9">
        <f t="shared" si="94"/>
        <v>1.0441974871702795</v>
      </c>
      <c r="H396" s="9">
        <f t="shared" si="95"/>
        <v>1.6996123164040871</v>
      </c>
      <c r="I396" s="9">
        <f t="shared" si="96"/>
        <v>3.7253554415144294</v>
      </c>
      <c r="J396" s="9">
        <f t="shared" si="97"/>
        <v>6.9832516014856996</v>
      </c>
      <c r="K396" s="11">
        <f t="shared" si="98"/>
        <v>0.5988023952095809</v>
      </c>
      <c r="L396" s="11">
        <f t="shared" si="99"/>
        <v>0.2770083102493075</v>
      </c>
      <c r="M396" s="11">
        <f t="shared" si="100"/>
        <v>0.14858841010401189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-0.24696260342214982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0.22206803706224348</v>
      </c>
      <c r="Q396" s="11">
        <f>2*'OddsRatio_working_3-way'!K396*'OddsRatio_working_3-way'!L396*'OddsRatio_working_3-way'!M396</f>
        <v>4.9293681922806545E-2</v>
      </c>
      <c r="R396" s="11">
        <f t="shared" si="101"/>
        <v>0</v>
      </c>
      <c r="S396" s="11">
        <f t="shared" si="102"/>
        <v>-0.8991970200550875</v>
      </c>
      <c r="T396" s="11">
        <f t="shared" si="103"/>
        <v>-0.19959978247615706</v>
      </c>
      <c r="U396" s="11">
        <f>'OddsRatio_working_3-way'!S396-'OddsRatio_working_3-way'!R396^2/3</f>
        <v>-0.8991970200550875</v>
      </c>
      <c r="V396" s="11">
        <f>'OddsRatio_working_3-way'!S396*'OddsRatio_working_3-way'!R396/3-2*'OddsRatio_working_3-way'!R396^3/27-'OddsRatio_working_3-way'!T396</f>
        <v>0.19959978247615706</v>
      </c>
      <c r="W396" s="11">
        <f>'OddsRatio_working_3-way'!V396^2+4*'OddsRatio_working_3-way'!U396^3/27</f>
        <v>-6.787111188931641E-2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0.16409691119415198</v>
      </c>
      <c r="Y396" s="11">
        <f>IF('OddsRatio_working_3-way'!W396&gt;=0,IF('OddsRatio_working_3-way'!V396+SQRT('OddsRatio_working_3-way'!W396)&gt;0,0,PI()),ACOS('OddsRatio_working_3-way'!V396/(2*'OddsRatio_working_3-way'!X396)))</f>
        <v>0.91703488876676176</v>
      </c>
      <c r="Z396" s="11">
        <f>'OddsRatio_working_3-way'!X396^(1/3)*COS('OddsRatio_working_3-way'!Y396/3)</f>
        <v>0.52209874358513975</v>
      </c>
      <c r="AA396" s="11">
        <f>'OddsRatio_working_3-way'!X396^(1/3)*COS(('OddsRatio_working_3-way'!Y396+2*PI())/3)</f>
        <v>-0.40373409933509891</v>
      </c>
      <c r="AB396" s="11">
        <f>'OddsRatio_working_3-way'!X396^(1/3)*COS(('OddsRatio_working_3-way'!Y396+4*PI())/3)</f>
        <v>-0.11836464425004095</v>
      </c>
      <c r="AC396" s="11">
        <f>'OddsRatio_working_3-way'!X396^(1/3)*SIN('OddsRatio_working_3-way'!Y396/3)</f>
        <v>0.1647581317118551</v>
      </c>
      <c r="AD396" s="11">
        <f>'OddsRatio_working_3-way'!X396^(1/3)*SIN(('OddsRatio_working_3-way'!Y396+2*PI())/3)</f>
        <v>0.36977170937274118</v>
      </c>
      <c r="AE396" s="11">
        <f>'OddsRatio_working_3-way'!X396^(1/3)*SIN(('OddsRatio_working_3-way'!Y396+4*PI())/3)</f>
        <v>-0.53452984108459634</v>
      </c>
      <c r="AF396" s="11">
        <f>-'OddsRatio_working_3-way'!U396/(3*'OddsRatio_working_3-way'!X396^(1/3))*COS(('OddsRatio_working_3-way'!Y396)/3)</f>
        <v>0.52209874358513975</v>
      </c>
      <c r="AG396" s="11">
        <f>-'OddsRatio_working_3-way'!U396/(3*'OddsRatio_working_3-way'!X396^(1/3))*COS(('OddsRatio_working_3-way'!Y396+2*PI())/3)</f>
        <v>-0.40373409933509891</v>
      </c>
      <c r="AH396" s="11">
        <f>-'OddsRatio_working_3-way'!U396/(3*'OddsRatio_working_3-way'!X396^(1/3))*COS(('OddsRatio_working_3-way'!Y396+4*PI())/3)</f>
        <v>-0.11836464425004095</v>
      </c>
      <c r="AI396" s="11">
        <f>'OddsRatio_working_3-way'!U396/(3*'OddsRatio_working_3-way'!X396^(1/3))*SIN(('OddsRatio_working_3-way'!Y396)/3)</f>
        <v>-0.1647581317118551</v>
      </c>
      <c r="AJ396" s="11">
        <f>'OddsRatio_working_3-way'!U396/(3*'OddsRatio_working_3-way'!X396^(1/3))*SIN(('OddsRatio_working_3-way'!Y396+2*PI())/3)</f>
        <v>-0.36977170937274118</v>
      </c>
      <c r="AK396" s="11">
        <f>'OddsRatio_working_3-way'!U396/(3*'OddsRatio_working_3-way'!X396^(1/3))*SIN(('OddsRatio_working_3-way'!Y396+4*PI())/3)</f>
        <v>0.53452984108459634</v>
      </c>
      <c r="AL396" s="11">
        <f>'OddsRatio_working_3-way'!Z396+'OddsRatio_working_3-way'!AF396</f>
        <v>1.0441974871702795</v>
      </c>
      <c r="AM396" s="11">
        <f>'OddsRatio_working_3-way'!AA396+'OddsRatio_working_3-way'!AG396</f>
        <v>-0.80746819867019781</v>
      </c>
      <c r="AN396" s="11">
        <f>'OddsRatio_working_3-way'!AB396+'OddsRatio_working_3-way'!AH396</f>
        <v>-0.2367292885000819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1.0441974871702795</v>
      </c>
      <c r="AS396" s="11">
        <f>IF(('OddsRatio_working_3-way'!X396=0),IF(Q396&gt;0,-Q396^(1/3),(-Q396)^(1/3)),'OddsRatio_working_3-way'!AM396-'OddsRatio_working_3-way'!R396/3)</f>
        <v>-0.80746819867019781</v>
      </c>
      <c r="AT396" s="11">
        <f>IF(('OddsRatio_working_3-way'!X396=0),IF(Q396&gt;0,-Q396^(1/3),(-Q396)^(1/3)),'OddsRatio_working_3-way'!AN396-'OddsRatio_working_3-way'!R396/3)</f>
        <v>-0.2367292885000819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3.72</v>
      </c>
      <c r="C397" s="4">
        <f>IF('True_Odds_Calculator_3-way'!C398="","",'True_Odds_Calculator_3-way'!C398)</f>
        <v>5.66</v>
      </c>
      <c r="D397" s="9">
        <f t="shared" si="91"/>
        <v>0.57208339079820802</v>
      </c>
      <c r="E397" s="9">
        <f t="shared" si="92"/>
        <v>0.2586943530142351</v>
      </c>
      <c r="F397" s="9">
        <f t="shared" si="93"/>
        <v>0.16922225618755687</v>
      </c>
      <c r="G397" s="9">
        <f t="shared" si="94"/>
        <v>1.0535167761802402</v>
      </c>
      <c r="H397" s="9">
        <f t="shared" si="95"/>
        <v>1.7479969110879707</v>
      </c>
      <c r="I397" s="9">
        <f t="shared" si="96"/>
        <v>3.865565631210254</v>
      </c>
      <c r="J397" s="9">
        <f t="shared" si="97"/>
        <v>5.9093881769999195</v>
      </c>
      <c r="K397" s="11">
        <f t="shared" si="98"/>
        <v>0.58479532163742687</v>
      </c>
      <c r="L397" s="11">
        <f t="shared" si="99"/>
        <v>0.26881720430107525</v>
      </c>
      <c r="M397" s="11">
        <f t="shared" si="100"/>
        <v>0.17667844522968199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-0.24995261689185033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0.22469480945546866</v>
      </c>
      <c r="Q397" s="11">
        <f>2*'OddsRatio_working_3-way'!K397*'OddsRatio_working_3-way'!L397*'OddsRatio_working_3-way'!M397</f>
        <v>5.55487786045658E-2</v>
      </c>
      <c r="R397" s="11">
        <f t="shared" si="101"/>
        <v>0</v>
      </c>
      <c r="S397" s="11">
        <f t="shared" si="102"/>
        <v>-0.89894961792974448</v>
      </c>
      <c r="T397" s="11">
        <f t="shared" si="103"/>
        <v>-0.22223723558213709</v>
      </c>
      <c r="U397" s="11">
        <f>'OddsRatio_working_3-way'!S397-'OddsRatio_working_3-way'!R397^2/3</f>
        <v>-0.89894961792974448</v>
      </c>
      <c r="V397" s="11">
        <f>'OddsRatio_working_3-way'!S397*'OddsRatio_working_3-way'!R397/3-2*'OddsRatio_working_3-way'!R397^3/27-'OddsRatio_working_3-way'!T397</f>
        <v>0.22223723558213709</v>
      </c>
      <c r="W397" s="11">
        <f>'OddsRatio_working_3-way'!V397^2+4*'OddsRatio_working_3-way'!U397^3/27</f>
        <v>-5.8232914724827826E-2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0.16402919222200826</v>
      </c>
      <c r="Y397" s="11">
        <f>IF('OddsRatio_working_3-way'!W397&gt;=0,IF('OddsRatio_working_3-way'!V397+SQRT('OddsRatio_working_3-way'!W397)&gt;0,0,PI()),ACOS('OddsRatio_working_3-way'!V397/(2*'OddsRatio_working_3-way'!X397)))</f>
        <v>0.82653047586420059</v>
      </c>
      <c r="Z397" s="11">
        <f>'OddsRatio_working_3-way'!X397^(1/3)*COS('OddsRatio_working_3-way'!Y397/3)</f>
        <v>0.52675838809012021</v>
      </c>
      <c r="AA397" s="11">
        <f>'OddsRatio_working_3-way'!X397^(1/3)*COS(('OddsRatio_working_3-way'!Y397+2*PI())/3)</f>
        <v>-0.39234277384555993</v>
      </c>
      <c r="AB397" s="11">
        <f>'OddsRatio_working_3-way'!X397^(1/3)*COS(('OddsRatio_working_3-way'!Y397+4*PI())/3)</f>
        <v>-0.13441561424456</v>
      </c>
      <c r="AC397" s="11">
        <f>'OddsRatio_working_3-way'!X397^(1/3)*SIN('OddsRatio_working_3-way'!Y397/3)</f>
        <v>0.14891431502695279</v>
      </c>
      <c r="AD397" s="11">
        <f>'OddsRatio_working_3-way'!X397^(1/3)*SIN(('OddsRatio_working_3-way'!Y397+2*PI())/3)</f>
        <v>0.38172898822911011</v>
      </c>
      <c r="AE397" s="11">
        <f>'OddsRatio_working_3-way'!X397^(1/3)*SIN(('OddsRatio_working_3-way'!Y397+4*PI())/3)</f>
        <v>-0.53064330325606279</v>
      </c>
      <c r="AF397" s="11">
        <f>-'OddsRatio_working_3-way'!U397/(3*'OddsRatio_working_3-way'!X397^(1/3))*COS(('OddsRatio_working_3-way'!Y397)/3)</f>
        <v>0.5267583880901201</v>
      </c>
      <c r="AG397" s="11">
        <f>-'OddsRatio_working_3-way'!U397/(3*'OddsRatio_working_3-way'!X397^(1/3))*COS(('OddsRatio_working_3-way'!Y397+2*PI())/3)</f>
        <v>-0.39234277384555982</v>
      </c>
      <c r="AH397" s="11">
        <f>-'OddsRatio_working_3-way'!U397/(3*'OddsRatio_working_3-way'!X397^(1/3))*COS(('OddsRatio_working_3-way'!Y397+4*PI())/3)</f>
        <v>-0.13441561424455997</v>
      </c>
      <c r="AI397" s="11">
        <f>'OddsRatio_working_3-way'!U397/(3*'OddsRatio_working_3-way'!X397^(1/3))*SIN(('OddsRatio_working_3-way'!Y397)/3)</f>
        <v>-0.14891431502695276</v>
      </c>
      <c r="AJ397" s="11">
        <f>'OddsRatio_working_3-way'!U397/(3*'OddsRatio_working_3-way'!X397^(1/3))*SIN(('OddsRatio_working_3-way'!Y397+2*PI())/3)</f>
        <v>-0.38172898822911</v>
      </c>
      <c r="AK397" s="11">
        <f>'OddsRatio_working_3-way'!U397/(3*'OddsRatio_working_3-way'!X397^(1/3))*SIN(('OddsRatio_working_3-way'!Y397+4*PI())/3)</f>
        <v>0.53064330325606268</v>
      </c>
      <c r="AL397" s="11">
        <f>'OddsRatio_working_3-way'!Z397+'OddsRatio_working_3-way'!AF397</f>
        <v>1.0535167761802402</v>
      </c>
      <c r="AM397" s="11">
        <f>'OddsRatio_working_3-way'!AA397+'OddsRatio_working_3-way'!AG397</f>
        <v>-0.78468554769111976</v>
      </c>
      <c r="AN397" s="11">
        <f>'OddsRatio_working_3-way'!AB397+'OddsRatio_working_3-way'!AH397</f>
        <v>-0.26883122848912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1.0535167761802402</v>
      </c>
      <c r="AS397" s="11">
        <f>IF(('OddsRatio_working_3-way'!X397=0),IF(Q397&gt;0,-Q397^(1/3),(-Q397)^(1/3)),'OddsRatio_working_3-way'!AM397-'OddsRatio_working_3-way'!R397/3)</f>
        <v>-0.78468554769111976</v>
      </c>
      <c r="AT397" s="11">
        <f>IF(('OddsRatio_working_3-way'!X397=0),IF(Q397&gt;0,-Q397^(1/3),(-Q397)^(1/3)),'OddsRatio_working_3-way'!AN397-'OddsRatio_working_3-way'!R397/3)</f>
        <v>-0.26883122848912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1.66</v>
      </c>
      <c r="B398" s="4">
        <f>IF('True_Odds_Calculator_3-way'!B399="","",'True_Odds_Calculator_3-way'!B399)</f>
        <v>3.89</v>
      </c>
      <c r="C398" s="4">
        <f>IF('True_Odds_Calculator_3-way'!C399="","",'True_Odds_Calculator_3-way'!C399)</f>
        <v>5.83</v>
      </c>
      <c r="D398" s="9">
        <f t="shared" si="91"/>
        <v>0.58928391425079851</v>
      </c>
      <c r="E398" s="9">
        <f t="shared" si="92"/>
        <v>0.24679748434569607</v>
      </c>
      <c r="F398" s="9">
        <f t="shared" si="93"/>
        <v>0.16391860140350531</v>
      </c>
      <c r="G398" s="9">
        <f t="shared" si="94"/>
        <v>1.0560225462987158</v>
      </c>
      <c r="H398" s="9">
        <f t="shared" si="95"/>
        <v>1.6969748805571523</v>
      </c>
      <c r="I398" s="9">
        <f t="shared" si="96"/>
        <v>4.0519051588032893</v>
      </c>
      <c r="J398" s="9">
        <f t="shared" si="97"/>
        <v>6.1005888986227985</v>
      </c>
      <c r="K398" s="11">
        <f t="shared" si="98"/>
        <v>0.60240963855421692</v>
      </c>
      <c r="L398" s="11">
        <f t="shared" si="99"/>
        <v>0.25706940874035988</v>
      </c>
      <c r="M398" s="11">
        <f t="shared" si="100"/>
        <v>0.17152658662092624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-0.24471616884183178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0.22259621455746303</v>
      </c>
      <c r="Q398" s="11">
        <f>2*'OddsRatio_working_3-way'!K398*'OddsRatio_working_3-way'!L398*'OddsRatio_working_3-way'!M398</f>
        <v>5.312558819987185E-2</v>
      </c>
      <c r="R398" s="11">
        <f t="shared" si="101"/>
        <v>0</v>
      </c>
      <c r="S398" s="11">
        <f t="shared" si="102"/>
        <v>-0.90960975570573921</v>
      </c>
      <c r="T398" s="11">
        <f t="shared" si="103"/>
        <v>-0.2170906338199855</v>
      </c>
      <c r="U398" s="11">
        <f>'OddsRatio_working_3-way'!S398-'OddsRatio_working_3-way'!R398^2/3</f>
        <v>-0.90960975570573921</v>
      </c>
      <c r="V398" s="11">
        <f>'OddsRatio_working_3-way'!S398*'OddsRatio_working_3-way'!R398/3-2*'OddsRatio_working_3-way'!R398^3/27-'OddsRatio_working_3-way'!T398</f>
        <v>0.2170906338199855</v>
      </c>
      <c r="W398" s="11">
        <f>'OddsRatio_working_3-way'!V398^2+4*'OddsRatio_working_3-way'!U398^3/27</f>
        <v>-6.4368239195592591E-2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0.16695551989074486</v>
      </c>
      <c r="Y398" s="11">
        <f>IF('OddsRatio_working_3-way'!W398&gt;=0,IF('OddsRatio_working_3-way'!V398+SQRT('OddsRatio_working_3-way'!W398)&gt;0,0,PI()),ACOS('OddsRatio_working_3-way'!V398/(2*'OddsRatio_working_3-way'!X398)))</f>
        <v>0.86302090744861781</v>
      </c>
      <c r="Z398" s="11">
        <f>'OddsRatio_working_3-way'!X398^(1/3)*COS('OddsRatio_working_3-way'!Y398/3)</f>
        <v>0.52801127314935792</v>
      </c>
      <c r="AA398" s="11">
        <f>'OddsRatio_working_3-way'!X398^(1/3)*COS(('OddsRatio_working_3-way'!Y398+2*PI())/3)</f>
        <v>-0.39930349500869261</v>
      </c>
      <c r="AB398" s="11">
        <f>'OddsRatio_working_3-way'!X398^(1/3)*COS(('OddsRatio_working_3-way'!Y398+4*PI())/3)</f>
        <v>-0.12870777814066528</v>
      </c>
      <c r="AC398" s="11">
        <f>'OddsRatio_working_3-way'!X398^(1/3)*SIN('OddsRatio_working_3-way'!Y398/3)</f>
        <v>0.15622850997531523</v>
      </c>
      <c r="AD398" s="11">
        <f>'OddsRatio_working_3-way'!X398^(1/3)*SIN(('OddsRatio_working_3-way'!Y398+2*PI())/3)</f>
        <v>0.37915692104425064</v>
      </c>
      <c r="AE398" s="11">
        <f>'OddsRatio_working_3-way'!X398^(1/3)*SIN(('OddsRatio_working_3-way'!Y398+4*PI())/3)</f>
        <v>-0.53538543101956593</v>
      </c>
      <c r="AF398" s="11">
        <f>-'OddsRatio_working_3-way'!U398/(3*'OddsRatio_working_3-way'!X398^(1/3))*COS(('OddsRatio_working_3-way'!Y398)/3)</f>
        <v>0.52801127314935792</v>
      </c>
      <c r="AG398" s="11">
        <f>-'OddsRatio_working_3-way'!U398/(3*'OddsRatio_working_3-way'!X398^(1/3))*COS(('OddsRatio_working_3-way'!Y398+2*PI())/3)</f>
        <v>-0.39930349500869261</v>
      </c>
      <c r="AH398" s="11">
        <f>-'OddsRatio_working_3-way'!U398/(3*'OddsRatio_working_3-way'!X398^(1/3))*COS(('OddsRatio_working_3-way'!Y398+4*PI())/3)</f>
        <v>-0.12870777814066528</v>
      </c>
      <c r="AI398" s="11">
        <f>'OddsRatio_working_3-way'!U398/(3*'OddsRatio_working_3-way'!X398^(1/3))*SIN(('OddsRatio_working_3-way'!Y398)/3)</f>
        <v>-0.15622850997531523</v>
      </c>
      <c r="AJ398" s="11">
        <f>'OddsRatio_working_3-way'!U398/(3*'OddsRatio_working_3-way'!X398^(1/3))*SIN(('OddsRatio_working_3-way'!Y398+2*PI())/3)</f>
        <v>-0.37915692104425064</v>
      </c>
      <c r="AK398" s="11">
        <f>'OddsRatio_working_3-way'!U398/(3*'OddsRatio_working_3-way'!X398^(1/3))*SIN(('OddsRatio_working_3-way'!Y398+4*PI())/3)</f>
        <v>0.53538543101956593</v>
      </c>
      <c r="AL398" s="11">
        <f>'OddsRatio_working_3-way'!Z398+'OddsRatio_working_3-way'!AF398</f>
        <v>1.0560225462987158</v>
      </c>
      <c r="AM398" s="11">
        <f>'OddsRatio_working_3-way'!AA398+'OddsRatio_working_3-way'!AG398</f>
        <v>-0.79860699001738522</v>
      </c>
      <c r="AN398" s="11">
        <f>'OddsRatio_working_3-way'!AB398+'OddsRatio_working_3-way'!AH398</f>
        <v>-0.25741555628133056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1.0560225462987158</v>
      </c>
      <c r="AS398" s="11">
        <f>IF(('OddsRatio_working_3-way'!X398=0),IF(Q398&gt;0,-Q398^(1/3),(-Q398)^(1/3)),'OddsRatio_working_3-way'!AM398-'OddsRatio_working_3-way'!R398/3)</f>
        <v>-0.79860699001738522</v>
      </c>
      <c r="AT398" s="11">
        <f>IF(('OddsRatio_working_3-way'!X398=0),IF(Q398&gt;0,-Q398^(1/3),(-Q398)^(1/3)),'OddsRatio_working_3-way'!AN398-'OddsRatio_working_3-way'!R398/3)</f>
        <v>-0.25741555628133056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2.4700000000000002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</v>
      </c>
      <c r="D399" s="9">
        <f t="shared" si="91"/>
        <v>0.39502993458635371</v>
      </c>
      <c r="E399" s="9">
        <f t="shared" si="92"/>
        <v>0.28067489388816547</v>
      </c>
      <c r="F399" s="9">
        <f t="shared" si="93"/>
        <v>0.32429517152548099</v>
      </c>
      <c r="G399" s="9">
        <f t="shared" si="94"/>
        <v>1.0418052561436713</v>
      </c>
      <c r="H399" s="9">
        <f t="shared" si="95"/>
        <v>2.5314537265311969</v>
      </c>
      <c r="I399" s="9">
        <f t="shared" si="96"/>
        <v>3.5628409301134312</v>
      </c>
      <c r="J399" s="9">
        <f t="shared" si="97"/>
        <v>3.0836105122873425</v>
      </c>
      <c r="K399" s="11">
        <f t="shared" si="98"/>
        <v>0.40485829959514169</v>
      </c>
      <c r="L399" s="11">
        <f t="shared" si="99"/>
        <v>0.28901734104046245</v>
      </c>
      <c r="M399" s="11">
        <f t="shared" si="100"/>
        <v>0.33333333333333331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-0.28209028574103123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0.23129188021186803</v>
      </c>
      <c r="Q399" s="11">
        <f>2*'OddsRatio_working_3-way'!K399*'OddsRatio_working_3-way'!L399*'OddsRatio_working_3-way'!M399</f>
        <v>7.8007379498100521E-2</v>
      </c>
      <c r="R399" s="11">
        <f t="shared" si="101"/>
        <v>0</v>
      </c>
      <c r="S399" s="11">
        <f t="shared" si="102"/>
        <v>-0.8199214645207672</v>
      </c>
      <c r="T399" s="11">
        <f t="shared" si="103"/>
        <v>-0.27653337757867363</v>
      </c>
      <c r="U399" s="11">
        <f>'OddsRatio_working_3-way'!S399-'OddsRatio_working_3-way'!R399^2/3</f>
        <v>-0.8199214645207672</v>
      </c>
      <c r="V399" s="11">
        <f>'OddsRatio_working_3-way'!S399*'OddsRatio_working_3-way'!R399/3-2*'OddsRatio_working_3-way'!R399^3/27-'OddsRatio_working_3-way'!T399</f>
        <v>0.27653337757867363</v>
      </c>
      <c r="W399" s="11">
        <f>'OddsRatio_working_3-way'!V399^2+4*'OddsRatio_working_3-way'!U399^3/27</f>
        <v>-5.1899715891748771E-3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0.14288166476515116</v>
      </c>
      <c r="Y399" s="11">
        <f>IF('OddsRatio_working_3-way'!W399&gt;=0,IF('OddsRatio_working_3-way'!V399+SQRT('OddsRatio_working_3-way'!W399)&gt;0,0,PI()),ACOS('OddsRatio_working_3-way'!V399/(2*'OddsRatio_working_3-way'!X399)))</f>
        <v>0.25485162301237785</v>
      </c>
      <c r="Z399" s="11">
        <f>'OddsRatio_working_3-way'!X399^(1/3)*COS('OddsRatio_working_3-way'!Y399/3)</f>
        <v>0.52090262807183563</v>
      </c>
      <c r="AA399" s="11">
        <f>'OddsRatio_working_3-way'!X399^(1/3)*COS(('OddsRatio_working_3-way'!Y399+2*PI())/3)</f>
        <v>-0.29886622235395188</v>
      </c>
      <c r="AB399" s="11">
        <f>'OddsRatio_working_3-way'!X399^(1/3)*COS(('OddsRatio_working_3-way'!Y399+4*PI())/3)</f>
        <v>-0.22203640571788383</v>
      </c>
      <c r="AC399" s="11">
        <f>'OddsRatio_working_3-way'!X399^(1/3)*SIN('OddsRatio_working_3-way'!Y399/3)</f>
        <v>4.4357715316623615E-2</v>
      </c>
      <c r="AD399" s="11">
        <f>'OddsRatio_working_3-way'!X399^(1/3)*SIN(('OddsRatio_working_3-way'!Y399+2*PI())/3)</f>
        <v>0.42893605114997491</v>
      </c>
      <c r="AE399" s="11">
        <f>'OddsRatio_working_3-way'!X399^(1/3)*SIN(('OddsRatio_working_3-way'!Y399+4*PI())/3)</f>
        <v>-0.47329376646659838</v>
      </c>
      <c r="AF399" s="11">
        <f>-'OddsRatio_working_3-way'!U399/(3*'OddsRatio_working_3-way'!X399^(1/3))*COS(('OddsRatio_working_3-way'!Y399)/3)</f>
        <v>0.52090262807183563</v>
      </c>
      <c r="AG399" s="11">
        <f>-'OddsRatio_working_3-way'!U399/(3*'OddsRatio_working_3-way'!X399^(1/3))*COS(('OddsRatio_working_3-way'!Y399+2*PI())/3)</f>
        <v>-0.29886622235395188</v>
      </c>
      <c r="AH399" s="11">
        <f>-'OddsRatio_working_3-way'!U399/(3*'OddsRatio_working_3-way'!X399^(1/3))*COS(('OddsRatio_working_3-way'!Y399+4*PI())/3)</f>
        <v>-0.22203640571788383</v>
      </c>
      <c r="AI399" s="11">
        <f>'OddsRatio_working_3-way'!U399/(3*'OddsRatio_working_3-way'!X399^(1/3))*SIN(('OddsRatio_working_3-way'!Y399)/3)</f>
        <v>-4.4357715316623615E-2</v>
      </c>
      <c r="AJ399" s="11">
        <f>'OddsRatio_working_3-way'!U399/(3*'OddsRatio_working_3-way'!X399^(1/3))*SIN(('OddsRatio_working_3-way'!Y399+2*PI())/3)</f>
        <v>-0.42893605114997491</v>
      </c>
      <c r="AK399" s="11">
        <f>'OddsRatio_working_3-way'!U399/(3*'OddsRatio_working_3-way'!X399^(1/3))*SIN(('OddsRatio_working_3-way'!Y399+4*PI())/3)</f>
        <v>0.47329376646659838</v>
      </c>
      <c r="AL399" s="11">
        <f>'OddsRatio_working_3-way'!Z399+'OddsRatio_working_3-way'!AF399</f>
        <v>1.0418052561436713</v>
      </c>
      <c r="AM399" s="11">
        <f>'OddsRatio_working_3-way'!AA399+'OddsRatio_working_3-way'!AG399</f>
        <v>-0.59773244470790377</v>
      </c>
      <c r="AN399" s="11">
        <f>'OddsRatio_working_3-way'!AB399+'OddsRatio_working_3-way'!AH399</f>
        <v>-0.44407281143576766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1.0418052561436713</v>
      </c>
      <c r="AS399" s="11">
        <f>IF(('OddsRatio_working_3-way'!X399=0),IF(Q399&gt;0,-Q399^(1/3),(-Q399)^(1/3)),'OddsRatio_working_3-way'!AM399-'OddsRatio_working_3-way'!R399/3)</f>
        <v>-0.59773244470790377</v>
      </c>
      <c r="AT399" s="11">
        <f>IF(('OddsRatio_working_3-way'!X399=0),IF(Q399&gt;0,-Q399^(1/3),(-Q399)^(1/3)),'OddsRatio_working_3-way'!AN399-'OddsRatio_working_3-way'!R399/3)</f>
        <v>-0.44407281143576766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1.77</v>
      </c>
      <c r="B400" s="4">
        <f>IF('True_Odds_Calculator_3-way'!B401="","",'True_Odds_Calculator_3-way'!B401)</f>
        <v>3.65</v>
      </c>
      <c r="C400" s="4">
        <f>IF('True_Odds_Calculator_3-way'!C401="","",'True_Odds_Calculator_3-way'!C401)</f>
        <v>5.25</v>
      </c>
      <c r="D400" s="9">
        <f t="shared" si="91"/>
        <v>0.55278293533324796</v>
      </c>
      <c r="E400" s="9">
        <f t="shared" si="92"/>
        <v>0.2642483825423258</v>
      </c>
      <c r="F400" s="9">
        <f t="shared" si="93"/>
        <v>0.18296868212442641</v>
      </c>
      <c r="G400" s="9">
        <f t="shared" si="94"/>
        <v>1.0506861655089892</v>
      </c>
      <c r="H400" s="9">
        <f t="shared" si="95"/>
        <v>1.8090283474419213</v>
      </c>
      <c r="I400" s="9">
        <f t="shared" si="96"/>
        <v>3.7843183385988208</v>
      </c>
      <c r="J400" s="9">
        <f t="shared" si="97"/>
        <v>5.4654162034132039</v>
      </c>
      <c r="K400" s="11">
        <f t="shared" si="98"/>
        <v>0.56497175141242939</v>
      </c>
      <c r="L400" s="11">
        <f t="shared" si="99"/>
        <v>0.27397260273972601</v>
      </c>
      <c r="M400" s="11">
        <f t="shared" si="100"/>
        <v>0.19047619047619047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-0.25568196476020943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0.22613611654707544</v>
      </c>
      <c r="Q400" s="11">
        <f>2*'OddsRatio_working_3-way'!K400*'OddsRatio_working_3-way'!L400*'OddsRatio_working_3-way'!M400</f>
        <v>5.8966392841479906E-2</v>
      </c>
      <c r="R400" s="11">
        <f t="shared" si="101"/>
        <v>0</v>
      </c>
      <c r="S400" s="11">
        <f t="shared" si="102"/>
        <v>-0.88444297101344838</v>
      </c>
      <c r="T400" s="11">
        <f t="shared" si="103"/>
        <v>-0.23062398201132944</v>
      </c>
      <c r="U400" s="11">
        <f>'OddsRatio_working_3-way'!S400-'OddsRatio_working_3-way'!R400^2/3</f>
        <v>-0.88444297101344838</v>
      </c>
      <c r="V400" s="11">
        <f>'OddsRatio_working_3-way'!S400*'OddsRatio_working_3-way'!R400/3-2*'OddsRatio_working_3-way'!R400^3/27-'OddsRatio_working_3-way'!T400</f>
        <v>0.23062398201132944</v>
      </c>
      <c r="W400" s="11">
        <f>'OddsRatio_working_3-way'!V400^2+4*'OddsRatio_working_3-way'!U400^3/27</f>
        <v>-4.9308299149388876E-2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0.16007476396058726</v>
      </c>
      <c r="Y400" s="11">
        <f>IF('OddsRatio_working_3-way'!W400&gt;=0,IF('OddsRatio_working_3-way'!V400+SQRT('OddsRatio_working_3-way'!W400)&gt;0,0,PI()),ACOS('OddsRatio_working_3-way'!V400/(2*'OddsRatio_working_3-way'!X400)))</f>
        <v>0.76647030682523376</v>
      </c>
      <c r="Z400" s="11">
        <f>'OddsRatio_working_3-way'!X400^(1/3)*COS('OddsRatio_working_3-way'!Y400/3)</f>
        <v>0.52534308275449459</v>
      </c>
      <c r="AA400" s="11">
        <f>'OddsRatio_working_3-way'!X400^(1/3)*COS(('OddsRatio_working_3-way'!Y400+2*PI())/3)</f>
        <v>-0.38150641338401664</v>
      </c>
      <c r="AB400" s="11">
        <f>'OddsRatio_working_3-way'!X400^(1/3)*COS(('OddsRatio_working_3-way'!Y400+4*PI())/3)</f>
        <v>-0.14383666937047815</v>
      </c>
      <c r="AC400" s="11">
        <f>'OddsRatio_working_3-way'!X400^(1/3)*SIN('OddsRatio_working_3-way'!Y400/3)</f>
        <v>0.13721869068444592</v>
      </c>
      <c r="AD400" s="11">
        <f>'OddsRatio_working_3-way'!X400^(1/3)*SIN(('OddsRatio_working_3-way'!Y400+2*PI())/3)</f>
        <v>0.38635111002559996</v>
      </c>
      <c r="AE400" s="11">
        <f>'OddsRatio_working_3-way'!X400^(1/3)*SIN(('OddsRatio_working_3-way'!Y400+4*PI())/3)</f>
        <v>-0.52356980071004589</v>
      </c>
      <c r="AF400" s="11">
        <f>-'OddsRatio_working_3-way'!U400/(3*'OddsRatio_working_3-way'!X400^(1/3))*COS(('OddsRatio_working_3-way'!Y400)/3)</f>
        <v>0.52534308275449459</v>
      </c>
      <c r="AG400" s="11">
        <f>-'OddsRatio_working_3-way'!U400/(3*'OddsRatio_working_3-way'!X400^(1/3))*COS(('OddsRatio_working_3-way'!Y400+2*PI())/3)</f>
        <v>-0.38150641338401664</v>
      </c>
      <c r="AH400" s="11">
        <f>-'OddsRatio_working_3-way'!U400/(3*'OddsRatio_working_3-way'!X400^(1/3))*COS(('OddsRatio_working_3-way'!Y400+4*PI())/3)</f>
        <v>-0.14383666937047815</v>
      </c>
      <c r="AI400" s="11">
        <f>'OddsRatio_working_3-way'!U400/(3*'OddsRatio_working_3-way'!X400^(1/3))*SIN(('OddsRatio_working_3-way'!Y400)/3)</f>
        <v>-0.13721869068444592</v>
      </c>
      <c r="AJ400" s="11">
        <f>'OddsRatio_working_3-way'!U400/(3*'OddsRatio_working_3-way'!X400^(1/3))*SIN(('OddsRatio_working_3-way'!Y400+2*PI())/3)</f>
        <v>-0.38635111002559996</v>
      </c>
      <c r="AK400" s="11">
        <f>'OddsRatio_working_3-way'!U400/(3*'OddsRatio_working_3-way'!X400^(1/3))*SIN(('OddsRatio_working_3-way'!Y400+4*PI())/3)</f>
        <v>0.52356980071004589</v>
      </c>
      <c r="AL400" s="11">
        <f>'OddsRatio_working_3-way'!Z400+'OddsRatio_working_3-way'!AF400</f>
        <v>1.0506861655089892</v>
      </c>
      <c r="AM400" s="11">
        <f>'OddsRatio_working_3-way'!AA400+'OddsRatio_working_3-way'!AG400</f>
        <v>-0.76301282676803328</v>
      </c>
      <c r="AN400" s="11">
        <f>'OddsRatio_working_3-way'!AB400+'OddsRatio_working_3-way'!AH400</f>
        <v>-0.2876733387409563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1.0506861655089892</v>
      </c>
      <c r="AS400" s="11">
        <f>IF(('OddsRatio_working_3-way'!X400=0),IF(Q400&gt;0,-Q400^(1/3),(-Q400)^(1/3)),'OddsRatio_working_3-way'!AM400-'OddsRatio_working_3-way'!R400/3)</f>
        <v>-0.76301282676803328</v>
      </c>
      <c r="AT400" s="11">
        <f>IF(('OddsRatio_working_3-way'!X400=0),IF(Q400&gt;0,-Q400^(1/3),(-Q400)^(1/3)),'OddsRatio_working_3-way'!AN400-'OddsRatio_working_3-way'!R400/3)</f>
        <v>-0.2876733387409563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3.05</v>
      </c>
      <c r="B401" s="4">
        <f>IF('True_Odds_Calculator_3-way'!B402="","",'True_Odds_Calculator_3-way'!B402)</f>
        <v>3.09</v>
      </c>
      <c r="C401" s="4">
        <f>IF('True_Odds_Calculator_3-way'!C402="","",'True_Odds_Calculator_3-way'!C402)</f>
        <v>2.67</v>
      </c>
      <c r="D401" s="9">
        <f t="shared" si="91"/>
        <v>0.31935846278274049</v>
      </c>
      <c r="E401" s="9">
        <f t="shared" si="92"/>
        <v>0.31517271370286437</v>
      </c>
      <c r="F401" s="9">
        <f t="shared" si="93"/>
        <v>0.36546882351439514</v>
      </c>
      <c r="G401" s="9">
        <f t="shared" si="94"/>
        <v>1.0396476084088404</v>
      </c>
      <c r="H401" s="9">
        <f t="shared" si="95"/>
        <v>3.1312775972381224</v>
      </c>
      <c r="I401" s="9">
        <f t="shared" si="96"/>
        <v>3.1728635015744757</v>
      </c>
      <c r="J401" s="9">
        <f t="shared" si="97"/>
        <v>2.7362115060427632</v>
      </c>
      <c r="K401" s="11">
        <f t="shared" si="98"/>
        <v>0.32786885245901642</v>
      </c>
      <c r="L401" s="11">
        <f t="shared" si="99"/>
        <v>0.3236245954692557</v>
      </c>
      <c r="M401" s="11">
        <f t="shared" si="100"/>
        <v>0.37453183520599254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-0.28434594430048532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0.23089075946170265</v>
      </c>
      <c r="Q401" s="11">
        <f>2*'OddsRatio_working_3-way'!K401*'OddsRatio_working_3-way'!L401*'OddsRatio_working_3-way'!M401</f>
        <v>7.9480467973047392E-2</v>
      </c>
      <c r="R401" s="11">
        <f t="shared" si="101"/>
        <v>0</v>
      </c>
      <c r="S401" s="11">
        <f t="shared" si="102"/>
        <v>-0.81200651561854742</v>
      </c>
      <c r="T401" s="11">
        <f t="shared" si="103"/>
        <v>-0.27952031518710757</v>
      </c>
      <c r="U401" s="11">
        <f>'OddsRatio_working_3-way'!S401-'OddsRatio_working_3-way'!R401^2/3</f>
        <v>-0.81200651561854742</v>
      </c>
      <c r="V401" s="11">
        <f>'OddsRatio_working_3-way'!S401*'OddsRatio_working_3-way'!R401/3-2*'OddsRatio_working_3-way'!R401^3/27-'OddsRatio_working_3-way'!T401</f>
        <v>0.27952031518710757</v>
      </c>
      <c r="W401" s="11">
        <f>'OddsRatio_working_3-way'!V401^2+4*'OddsRatio_working_3-way'!U401^3/27</f>
        <v>-1.1869439466486442E-3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0.14081774617297763</v>
      </c>
      <c r="Y401" s="11">
        <f>IF('OddsRatio_working_3-way'!W401&gt;=0,IF('OddsRatio_working_3-way'!V401+SQRT('OddsRatio_working_3-way'!W401)&gt;0,0,PI()),ACOS('OddsRatio_working_3-way'!V401/(2*'OddsRatio_working_3-way'!X401)))</f>
        <v>0.12263568539568315</v>
      </c>
      <c r="Z401" s="11">
        <f>'OddsRatio_working_3-way'!X401^(1/3)*COS('OddsRatio_working_3-way'!Y401/3)</f>
        <v>0.5198238042044202</v>
      </c>
      <c r="AA401" s="11">
        <f>'OddsRatio_working_3-way'!X401^(1/3)*COS(('OddsRatio_working_3-way'!Y401+2*PI())/3)</f>
        <v>-0.27832489592370185</v>
      </c>
      <c r="AB401" s="11">
        <f>'OddsRatio_working_3-way'!X401^(1/3)*COS(('OddsRatio_working_3-way'!Y401+4*PI())/3)</f>
        <v>-0.24149890828071863</v>
      </c>
      <c r="AC401" s="11">
        <f>'OddsRatio_working_3-way'!X401^(1/3)*SIN('OddsRatio_working_3-way'!Y401/3)</f>
        <v>2.1261493878850443E-2</v>
      </c>
      <c r="AD401" s="11">
        <f>'OddsRatio_working_3-way'!X401^(1/3)*SIN(('OddsRatio_working_3-way'!Y401+2*PI())/3)</f>
        <v>0.43954987299347076</v>
      </c>
      <c r="AE401" s="11">
        <f>'OddsRatio_working_3-way'!X401^(1/3)*SIN(('OddsRatio_working_3-way'!Y401+4*PI())/3)</f>
        <v>-0.46081136687232099</v>
      </c>
      <c r="AF401" s="11">
        <f>-'OddsRatio_working_3-way'!U401/(3*'OddsRatio_working_3-way'!X401^(1/3))*COS(('OddsRatio_working_3-way'!Y401)/3)</f>
        <v>0.5198238042044202</v>
      </c>
      <c r="AG401" s="11">
        <f>-'OddsRatio_working_3-way'!U401/(3*'OddsRatio_working_3-way'!X401^(1/3))*COS(('OddsRatio_working_3-way'!Y401+2*PI())/3)</f>
        <v>-0.27832489592370185</v>
      </c>
      <c r="AH401" s="11">
        <f>-'OddsRatio_working_3-way'!U401/(3*'OddsRatio_working_3-way'!X401^(1/3))*COS(('OddsRatio_working_3-way'!Y401+4*PI())/3)</f>
        <v>-0.24149890828071863</v>
      </c>
      <c r="AI401" s="11">
        <f>'OddsRatio_working_3-way'!U401/(3*'OddsRatio_working_3-way'!X401^(1/3))*SIN(('OddsRatio_working_3-way'!Y401)/3)</f>
        <v>-2.1261493878850443E-2</v>
      </c>
      <c r="AJ401" s="11">
        <f>'OddsRatio_working_3-way'!U401/(3*'OddsRatio_working_3-way'!X401^(1/3))*SIN(('OddsRatio_working_3-way'!Y401+2*PI())/3)</f>
        <v>-0.43954987299347076</v>
      </c>
      <c r="AK401" s="11">
        <f>'OddsRatio_working_3-way'!U401/(3*'OddsRatio_working_3-way'!X401^(1/3))*SIN(('OddsRatio_working_3-way'!Y401+4*PI())/3)</f>
        <v>0.46081136687232099</v>
      </c>
      <c r="AL401" s="11">
        <f>'OddsRatio_working_3-way'!Z401+'OddsRatio_working_3-way'!AF401</f>
        <v>1.0396476084088404</v>
      </c>
      <c r="AM401" s="11">
        <f>'OddsRatio_working_3-way'!AA401+'OddsRatio_working_3-way'!AG401</f>
        <v>-0.55664979184740371</v>
      </c>
      <c r="AN401" s="11">
        <f>'OddsRatio_working_3-way'!AB401+'OddsRatio_working_3-way'!AH401</f>
        <v>-0.48299781656143725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1.0396476084088404</v>
      </c>
      <c r="AS401" s="11">
        <f>IF(('OddsRatio_working_3-way'!X401=0),IF(Q401&gt;0,-Q401^(1/3),(-Q401)^(1/3)),'OddsRatio_working_3-way'!AM401-'OddsRatio_working_3-way'!R401/3)</f>
        <v>-0.55664979184740371</v>
      </c>
      <c r="AT401" s="11">
        <f>IF(('OddsRatio_working_3-way'!X401=0),IF(Q401&gt;0,-Q401^(1/3),(-Q401)^(1/3)),'OddsRatio_working_3-way'!AN401-'OddsRatio_working_3-way'!R401/3)</f>
        <v>-0.48299781656143725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1.59</v>
      </c>
      <c r="B402" s="4">
        <f>IF('True_Odds_Calculator_3-way'!B403="","",'True_Odds_Calculator_3-way'!B403)</f>
        <v>4.07</v>
      </c>
      <c r="C402" s="4">
        <f>IF('True_Odds_Calculator_3-way'!C403="","",'True_Odds_Calculator_3-way'!C403)</f>
        <v>6.41</v>
      </c>
      <c r="D402" s="9">
        <f t="shared" si="91"/>
        <v>0.61576395168393572</v>
      </c>
      <c r="E402" s="9">
        <f t="shared" si="92"/>
        <v>0.23546533153296478</v>
      </c>
      <c r="F402" s="9">
        <f t="shared" si="93"/>
        <v>0.14877071678309958</v>
      </c>
      <c r="G402" s="9">
        <f t="shared" si="94"/>
        <v>1.0576253087531029</v>
      </c>
      <c r="H402" s="9">
        <f t="shared" si="95"/>
        <v>1.6239989321643304</v>
      </c>
      <c r="I402" s="9">
        <f t="shared" si="96"/>
        <v>4.2469096978720264</v>
      </c>
      <c r="J402" s="9">
        <f t="shared" si="97"/>
        <v>6.7217529203542856</v>
      </c>
      <c r="K402" s="11">
        <f t="shared" si="98"/>
        <v>0.62893081761006286</v>
      </c>
      <c r="L402" s="11">
        <f t="shared" si="99"/>
        <v>0.24570024570024568</v>
      </c>
      <c r="M402" s="11">
        <f t="shared" si="100"/>
        <v>0.15600624024960999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-0.23623165315097139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0.21865414971705255</v>
      </c>
      <c r="Q402" s="11">
        <f>2*'OddsRatio_working_3-way'!K402*'OddsRatio_working_3-way'!L402*'OddsRatio_working_3-way'!M402</f>
        <v>4.8214806993837393E-2</v>
      </c>
      <c r="R402" s="11">
        <f t="shared" si="101"/>
        <v>0</v>
      </c>
      <c r="S402" s="11">
        <f t="shared" si="102"/>
        <v>-0.92559209064720305</v>
      </c>
      <c r="T402" s="11">
        <f t="shared" si="103"/>
        <v>-0.20409968922760821</v>
      </c>
      <c r="U402" s="11">
        <f>'OddsRatio_working_3-way'!S402-'OddsRatio_working_3-way'!R402^2/3</f>
        <v>-0.92559209064720305</v>
      </c>
      <c r="V402" s="11">
        <f>'OddsRatio_working_3-way'!S402*'OddsRatio_working_3-way'!R402/3-2*'OddsRatio_working_3-way'!R402^3/27-'OddsRatio_working_3-way'!T402</f>
        <v>0.20409968922760821</v>
      </c>
      <c r="W402" s="11">
        <f>'OddsRatio_working_3-way'!V402^2+4*'OddsRatio_working_3-way'!U402^3/27</f>
        <v>-7.5820934742091908E-2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0.171375040397441</v>
      </c>
      <c r="Y402" s="11">
        <f>IF('OddsRatio_working_3-way'!W402&gt;=0,IF('OddsRatio_working_3-way'!V402+SQRT('OddsRatio_working_3-way'!W402)&gt;0,0,PI()),ACOS('OddsRatio_working_3-way'!V402/(2*'OddsRatio_working_3-way'!X402)))</f>
        <v>0.93293742703235527</v>
      </c>
      <c r="Z402" s="11">
        <f>'OddsRatio_working_3-way'!X402^(1/3)*COS('OddsRatio_working_3-way'!Y402/3)</f>
        <v>0.52881265437655156</v>
      </c>
      <c r="AA402" s="11">
        <f>'OddsRatio_working_3-way'!X402^(1/3)*COS(('OddsRatio_working_3-way'!Y402+2*PI())/3)</f>
        <v>-0.41159975465777998</v>
      </c>
      <c r="AB402" s="11">
        <f>'OddsRatio_working_3-way'!X402^(1/3)*COS(('OddsRatio_working_3-way'!Y402+4*PI())/3)</f>
        <v>-0.11721289971877172</v>
      </c>
      <c r="AC402" s="11">
        <f>'OddsRatio_working_3-way'!X402^(1/3)*SIN('OddsRatio_working_3-way'!Y402/3)</f>
        <v>0.16996432994492397</v>
      </c>
      <c r="AD402" s="11">
        <f>'OddsRatio_working_3-way'!X402^(1/3)*SIN(('OddsRatio_working_3-way'!Y402+2*PI())/3)</f>
        <v>0.37298302756031199</v>
      </c>
      <c r="AE402" s="11">
        <f>'OddsRatio_working_3-way'!X402^(1/3)*SIN(('OddsRatio_working_3-way'!Y402+4*PI())/3)</f>
        <v>-0.54294735750523571</v>
      </c>
      <c r="AF402" s="11">
        <f>-'OddsRatio_working_3-way'!U402/(3*'OddsRatio_working_3-way'!X402^(1/3))*COS(('OddsRatio_working_3-way'!Y402)/3)</f>
        <v>0.52881265437655145</v>
      </c>
      <c r="AG402" s="11">
        <f>-'OddsRatio_working_3-way'!U402/(3*'OddsRatio_working_3-way'!X402^(1/3))*COS(('OddsRatio_working_3-way'!Y402+2*PI())/3)</f>
        <v>-0.41159975465777987</v>
      </c>
      <c r="AH402" s="11">
        <f>-'OddsRatio_working_3-way'!U402/(3*'OddsRatio_working_3-way'!X402^(1/3))*COS(('OddsRatio_working_3-way'!Y402+4*PI())/3)</f>
        <v>-0.11721289971877169</v>
      </c>
      <c r="AI402" s="11">
        <f>'OddsRatio_working_3-way'!U402/(3*'OddsRatio_working_3-way'!X402^(1/3))*SIN(('OddsRatio_working_3-way'!Y402)/3)</f>
        <v>-0.16996432994492391</v>
      </c>
      <c r="AJ402" s="11">
        <f>'OddsRatio_working_3-way'!U402/(3*'OddsRatio_working_3-way'!X402^(1/3))*SIN(('OddsRatio_working_3-way'!Y402+2*PI())/3)</f>
        <v>-0.37298302756031187</v>
      </c>
      <c r="AK402" s="11">
        <f>'OddsRatio_working_3-way'!U402/(3*'OddsRatio_working_3-way'!X402^(1/3))*SIN(('OddsRatio_working_3-way'!Y402+4*PI())/3)</f>
        <v>0.54294735750523559</v>
      </c>
      <c r="AL402" s="11">
        <f>'OddsRatio_working_3-way'!Z402+'OddsRatio_working_3-way'!AF402</f>
        <v>1.0576253087531029</v>
      </c>
      <c r="AM402" s="11">
        <f>'OddsRatio_working_3-way'!AA402+'OddsRatio_working_3-way'!AG402</f>
        <v>-0.82319950931555985</v>
      </c>
      <c r="AN402" s="11">
        <f>'OddsRatio_working_3-way'!AB402+'OddsRatio_working_3-way'!AH402</f>
        <v>-0.23442579943754341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1.0576253087531029</v>
      </c>
      <c r="AS402" s="11">
        <f>IF(('OddsRatio_working_3-way'!X402=0),IF(Q402&gt;0,-Q402^(1/3),(-Q402)^(1/3)),'OddsRatio_working_3-way'!AM402-'OddsRatio_working_3-way'!R402/3)</f>
        <v>-0.82319950931555985</v>
      </c>
      <c r="AT402" s="11">
        <f>IF(('OddsRatio_working_3-way'!X402=0),IF(Q402&gt;0,-Q402^(1/3),(-Q402)^(1/3)),'OddsRatio_working_3-way'!AN402-'OddsRatio_working_3-way'!R402/3)</f>
        <v>-0.23442579943754341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2.44</v>
      </c>
      <c r="B403" s="4">
        <f>IF('True_Odds_Calculator_3-way'!B404="","",'True_Odds_Calculator_3-way'!B404)</f>
        <v>3.23</v>
      </c>
      <c r="C403" s="4">
        <f>IF('True_Odds_Calculator_3-way'!C404="","",'True_Odds_Calculator_3-way'!C404)</f>
        <v>3.25</v>
      </c>
      <c r="D403" s="9">
        <f t="shared" si="91"/>
        <v>0.39999786929806203</v>
      </c>
      <c r="E403" s="9">
        <f t="shared" si="92"/>
        <v>0.30093857117711381</v>
      </c>
      <c r="F403" s="9">
        <f t="shared" si="93"/>
        <v>0.29906355952482427</v>
      </c>
      <c r="G403" s="9">
        <f t="shared" si="94"/>
        <v>1.0416759145542005</v>
      </c>
      <c r="H403" s="9">
        <f t="shared" si="95"/>
        <v>2.5000133169580483</v>
      </c>
      <c r="I403" s="9">
        <f t="shared" si="96"/>
        <v>3.3229372894558669</v>
      </c>
      <c r="J403" s="9">
        <f t="shared" si="97"/>
        <v>3.3437708077469508</v>
      </c>
      <c r="K403" s="11">
        <f t="shared" si="98"/>
        <v>0.4098360655737705</v>
      </c>
      <c r="L403" s="11">
        <f t="shared" si="99"/>
        <v>0.30959752321981426</v>
      </c>
      <c r="M403" s="11">
        <f t="shared" si="100"/>
        <v>0.30769230769230771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-0.28208121371599015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0.23112450661554865</v>
      </c>
      <c r="Q403" s="11">
        <f>2*'OddsRatio_working_3-way'!K403*'OddsRatio_working_3-way'!L403*'OddsRatio_working_3-way'!M403</f>
        <v>7.8082603586333996E-2</v>
      </c>
      <c r="R403" s="11">
        <f t="shared" si="101"/>
        <v>0</v>
      </c>
      <c r="S403" s="11">
        <f t="shared" si="102"/>
        <v>-0.81935448153684343</v>
      </c>
      <c r="T403" s="11">
        <f t="shared" si="103"/>
        <v>-0.27680894646514981</v>
      </c>
      <c r="U403" s="11">
        <f>'OddsRatio_working_3-way'!S403-'OddsRatio_working_3-way'!R403^2/3</f>
        <v>-0.81935448153684343</v>
      </c>
      <c r="V403" s="11">
        <f>'OddsRatio_working_3-way'!S403*'OddsRatio_working_3-way'!R403/3-2*'OddsRatio_working_3-way'!R403^3/27-'OddsRatio_working_3-way'!T403</f>
        <v>0.27680894646514981</v>
      </c>
      <c r="W403" s="11">
        <f>'OddsRatio_working_3-way'!V403^2+4*'OddsRatio_working_3-way'!U403^3/27</f>
        <v>-4.8681975204966643E-3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0.14273348447687637</v>
      </c>
      <c r="Y403" s="11">
        <f>IF('OddsRatio_working_3-way'!W403&gt;=0,IF('OddsRatio_working_3-way'!V403+SQRT('OddsRatio_working_3-way'!W403)&gt;0,0,PI()),ACOS('OddsRatio_working_3-way'!V403/(2*'OddsRatio_working_3-way'!X403)))</f>
        <v>0.24691656734520651</v>
      </c>
      <c r="Z403" s="11">
        <f>'OddsRatio_working_3-way'!X403^(1/3)*COS('OddsRatio_working_3-way'!Y403/3)</f>
        <v>0.52083795727710036</v>
      </c>
      <c r="AA403" s="11">
        <f>'OddsRatio_working_3-way'!X403^(1/3)*COS(('OddsRatio_working_3-way'!Y403+2*PI())/3)</f>
        <v>-0.29762767491742986</v>
      </c>
      <c r="AB403" s="11">
        <f>'OddsRatio_working_3-way'!X403^(1/3)*COS(('OddsRatio_working_3-way'!Y403+4*PI())/3)</f>
        <v>-0.22321028235967039</v>
      </c>
      <c r="AC403" s="11">
        <f>'OddsRatio_working_3-way'!X403^(1/3)*SIN('OddsRatio_working_3-way'!Y403/3)</f>
        <v>4.2964901625612548E-2</v>
      </c>
      <c r="AD403" s="11">
        <f>'OddsRatio_working_3-way'!X403^(1/3)*SIN(('OddsRatio_working_3-way'!Y403+2*PI())/3)</f>
        <v>0.4295764514443568</v>
      </c>
      <c r="AE403" s="11">
        <f>'OddsRatio_working_3-way'!X403^(1/3)*SIN(('OddsRatio_working_3-way'!Y403+4*PI())/3)</f>
        <v>-0.47254135306996931</v>
      </c>
      <c r="AF403" s="11">
        <f>-'OddsRatio_working_3-way'!U403/(3*'OddsRatio_working_3-way'!X403^(1/3))*COS(('OddsRatio_working_3-way'!Y403)/3)</f>
        <v>0.52083795727710025</v>
      </c>
      <c r="AG403" s="11">
        <f>-'OddsRatio_working_3-way'!U403/(3*'OddsRatio_working_3-way'!X403^(1/3))*COS(('OddsRatio_working_3-way'!Y403+2*PI())/3)</f>
        <v>-0.29762767491742975</v>
      </c>
      <c r="AH403" s="11">
        <f>-'OddsRatio_working_3-way'!U403/(3*'OddsRatio_working_3-way'!X403^(1/3))*COS(('OddsRatio_working_3-way'!Y403+4*PI())/3)</f>
        <v>-0.22321028235967033</v>
      </c>
      <c r="AI403" s="11">
        <f>'OddsRatio_working_3-way'!U403/(3*'OddsRatio_working_3-way'!X403^(1/3))*SIN(('OddsRatio_working_3-way'!Y403)/3)</f>
        <v>-4.2964901625612534E-2</v>
      </c>
      <c r="AJ403" s="11">
        <f>'OddsRatio_working_3-way'!U403/(3*'OddsRatio_working_3-way'!X403^(1/3))*SIN(('OddsRatio_working_3-way'!Y403+2*PI())/3)</f>
        <v>-0.42957645144435674</v>
      </c>
      <c r="AK403" s="11">
        <f>'OddsRatio_working_3-way'!U403/(3*'OddsRatio_working_3-way'!X403^(1/3))*SIN(('OddsRatio_working_3-way'!Y403+4*PI())/3)</f>
        <v>0.47254135306996919</v>
      </c>
      <c r="AL403" s="11">
        <f>'OddsRatio_working_3-way'!Z403+'OddsRatio_working_3-way'!AF403</f>
        <v>1.0416759145542005</v>
      </c>
      <c r="AM403" s="11">
        <f>'OddsRatio_working_3-way'!AA403+'OddsRatio_working_3-way'!AG403</f>
        <v>-0.59525534983485962</v>
      </c>
      <c r="AN403" s="11">
        <f>'OddsRatio_working_3-way'!AB403+'OddsRatio_working_3-way'!AH403</f>
        <v>-0.44642056471934072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1.0416759145542005</v>
      </c>
      <c r="AS403" s="11">
        <f>IF(('OddsRatio_working_3-way'!X403=0),IF(Q403&gt;0,-Q403^(1/3),(-Q403)^(1/3)),'OddsRatio_working_3-way'!AM403-'OddsRatio_working_3-way'!R403/3)</f>
        <v>-0.59525534983485962</v>
      </c>
      <c r="AT403" s="11">
        <f>IF(('OddsRatio_working_3-way'!X403=0),IF(Q403&gt;0,-Q403^(1/3),(-Q403)^(1/3)),'OddsRatio_working_3-way'!AN403-'OddsRatio_working_3-way'!R403/3)</f>
        <v>-0.44642056471934072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2.17</v>
      </c>
      <c r="B404" s="4">
        <f>IF('True_Odds_Calculator_3-way'!B405="","",'True_Odds_Calculator_3-way'!B405)</f>
        <v>3.35</v>
      </c>
      <c r="C404" s="4">
        <f>IF('True_Odds_Calculator_3-way'!C405="","",'True_Odds_Calculator_3-way'!C405)</f>
        <v>3.71</v>
      </c>
      <c r="D404" s="9">
        <f t="shared" si="91"/>
        <v>0.44981764017448117</v>
      </c>
      <c r="E404" s="9">
        <f t="shared" si="92"/>
        <v>0.28929323120264278</v>
      </c>
      <c r="F404" s="9">
        <f t="shared" si="93"/>
        <v>0.26088912862287594</v>
      </c>
      <c r="G404" s="9">
        <f t="shared" si="94"/>
        <v>1.0454043843229464</v>
      </c>
      <c r="H404" s="9">
        <f t="shared" si="95"/>
        <v>2.2231231296578473</v>
      </c>
      <c r="I404" s="9">
        <f t="shared" si="96"/>
        <v>3.4567003031589243</v>
      </c>
      <c r="J404" s="9">
        <f t="shared" si="97"/>
        <v>3.8330458815151851</v>
      </c>
      <c r="K404" s="11">
        <f t="shared" si="98"/>
        <v>0.46082949308755761</v>
      </c>
      <c r="L404" s="11">
        <f t="shared" si="99"/>
        <v>0.29850746268656714</v>
      </c>
      <c r="M404" s="11">
        <f t="shared" si="100"/>
        <v>0.26954177897574122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-0.27627689369367892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0.2309987321024648</v>
      </c>
      <c r="Q404" s="11">
        <f>2*'OddsRatio_working_3-way'!K404*'OddsRatio_working_3-way'!L404*'OddsRatio_working_3-way'!M404</f>
        <v>7.4156896341080178E-2</v>
      </c>
      <c r="R404" s="11">
        <f t="shared" si="101"/>
        <v>0</v>
      </c>
      <c r="S404" s="11">
        <f t="shared" si="102"/>
        <v>-0.83611310744858702</v>
      </c>
      <c r="T404" s="11">
        <f t="shared" si="103"/>
        <v>-0.26841512277643237</v>
      </c>
      <c r="U404" s="11">
        <f>'OddsRatio_working_3-way'!S404-'OddsRatio_working_3-way'!R404^2/3</f>
        <v>-0.83611310744858702</v>
      </c>
      <c r="V404" s="11">
        <f>'OddsRatio_working_3-way'!S404*'OddsRatio_working_3-way'!R404/3-2*'OddsRatio_working_3-way'!R404^3/27-'OddsRatio_working_3-way'!T404</f>
        <v>0.26841512277643237</v>
      </c>
      <c r="W404" s="11">
        <f>'OddsRatio_working_3-way'!V404^2+4*'OddsRatio_working_3-way'!U404^3/27</f>
        <v>-1.4548023956348841E-2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0.14713488887024392</v>
      </c>
      <c r="Y404" s="11">
        <f>IF('OddsRatio_working_3-way'!W404&gt;=0,IF('OddsRatio_working_3-way'!V404+SQRT('OddsRatio_working_3-way'!W404)&gt;0,0,PI()),ACOS('OddsRatio_working_3-way'!V404/(2*'OddsRatio_working_3-way'!X404)))</f>
        <v>0.42232210111111312</v>
      </c>
      <c r="Z404" s="11">
        <f>'OddsRatio_working_3-way'!X404^(1/3)*COS('OddsRatio_working_3-way'!Y404/3)</f>
        <v>0.52270219216147329</v>
      </c>
      <c r="AA404" s="11">
        <f>'OddsRatio_working_3-way'!X404^(1/3)*COS(('OddsRatio_working_3-way'!Y404+2*PI())/3)</f>
        <v>-0.32550006796914288</v>
      </c>
      <c r="AB404" s="11">
        <f>'OddsRatio_working_3-way'!X404^(1/3)*COS(('OddsRatio_working_3-way'!Y404+4*PI())/3)</f>
        <v>-0.1972021241923303</v>
      </c>
      <c r="AC404" s="11">
        <f>'OddsRatio_working_3-way'!X404^(1/3)*SIN('OddsRatio_working_3-way'!Y404/3)</f>
        <v>7.4072852376018086E-2</v>
      </c>
      <c r="AD404" s="11">
        <f>'OddsRatio_working_3-way'!X404^(1/3)*SIN(('OddsRatio_working_3-way'!Y404+2*PI())/3)</f>
        <v>0.41563695083764207</v>
      </c>
      <c r="AE404" s="11">
        <f>'OddsRatio_working_3-way'!X404^(1/3)*SIN(('OddsRatio_working_3-way'!Y404+4*PI())/3)</f>
        <v>-0.4897098032136602</v>
      </c>
      <c r="AF404" s="11">
        <f>-'OddsRatio_working_3-way'!U404/(3*'OddsRatio_working_3-way'!X404^(1/3))*COS(('OddsRatio_working_3-way'!Y404)/3)</f>
        <v>0.52270219216147318</v>
      </c>
      <c r="AG404" s="11">
        <f>-'OddsRatio_working_3-way'!U404/(3*'OddsRatio_working_3-way'!X404^(1/3))*COS(('OddsRatio_working_3-way'!Y404+2*PI())/3)</f>
        <v>-0.32550006796914277</v>
      </c>
      <c r="AH404" s="11">
        <f>-'OddsRatio_working_3-way'!U404/(3*'OddsRatio_working_3-way'!X404^(1/3))*COS(('OddsRatio_working_3-way'!Y404+4*PI())/3)</f>
        <v>-0.19720212419233024</v>
      </c>
      <c r="AI404" s="11">
        <f>'OddsRatio_working_3-way'!U404/(3*'OddsRatio_working_3-way'!X404^(1/3))*SIN(('OddsRatio_working_3-way'!Y404)/3)</f>
        <v>-7.4072852376018072E-2</v>
      </c>
      <c r="AJ404" s="11">
        <f>'OddsRatio_working_3-way'!U404/(3*'OddsRatio_working_3-way'!X404^(1/3))*SIN(('OddsRatio_working_3-way'!Y404+2*PI())/3)</f>
        <v>-0.41563695083764196</v>
      </c>
      <c r="AK404" s="11">
        <f>'OddsRatio_working_3-way'!U404/(3*'OddsRatio_working_3-way'!X404^(1/3))*SIN(('OddsRatio_working_3-way'!Y404+4*PI())/3)</f>
        <v>0.48970980321366014</v>
      </c>
      <c r="AL404" s="11">
        <f>'OddsRatio_working_3-way'!Z404+'OddsRatio_working_3-way'!AF404</f>
        <v>1.0454043843229464</v>
      </c>
      <c r="AM404" s="11">
        <f>'OddsRatio_working_3-way'!AA404+'OddsRatio_working_3-way'!AG404</f>
        <v>-0.65100013593828565</v>
      </c>
      <c r="AN404" s="11">
        <f>'OddsRatio_working_3-way'!AB404+'OddsRatio_working_3-way'!AH404</f>
        <v>-0.39440424838466054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1.0454043843229464</v>
      </c>
      <c r="AS404" s="11">
        <f>IF(('OddsRatio_working_3-way'!X404=0),IF(Q404&gt;0,-Q404^(1/3),(-Q404)^(1/3)),'OddsRatio_working_3-way'!AM404-'OddsRatio_working_3-way'!R404/3)</f>
        <v>-0.65100013593828565</v>
      </c>
      <c r="AT404" s="11">
        <f>IF(('OddsRatio_working_3-way'!X404=0),IF(Q404&gt;0,-Q404^(1/3),(-Q404)^(1/3)),'OddsRatio_working_3-way'!AN404-'OddsRatio_working_3-way'!R404/3)</f>
        <v>-0.39440424838466054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2.31</v>
      </c>
      <c r="B405" s="4">
        <f>IF('True_Odds_Calculator_3-way'!B406="","",'True_Odds_Calculator_3-way'!B406)</f>
        <v>3.2</v>
      </c>
      <c r="C405" s="4">
        <f>IF('True_Odds_Calculator_3-way'!C406="","",'True_Odds_Calculator_3-way'!C406)</f>
        <v>3.54</v>
      </c>
      <c r="D405" s="9">
        <f t="shared" si="91"/>
        <v>0.42253809484961746</v>
      </c>
      <c r="E405" s="9">
        <f t="shared" si="92"/>
        <v>0.30347740154175129</v>
      </c>
      <c r="F405" s="9">
        <f t="shared" si="93"/>
        <v>0.27398450360863114</v>
      </c>
      <c r="G405" s="9">
        <f t="shared" si="94"/>
        <v>1.0432446683310257</v>
      </c>
      <c r="H405" s="9">
        <f t="shared" si="95"/>
        <v>2.3666505155136437</v>
      </c>
      <c r="I405" s="9">
        <f t="shared" si="96"/>
        <v>3.2951382703282563</v>
      </c>
      <c r="J405" s="9">
        <f t="shared" si="97"/>
        <v>3.6498414575608051</v>
      </c>
      <c r="K405" s="11">
        <f t="shared" si="98"/>
        <v>0.4329004329004329</v>
      </c>
      <c r="L405" s="11">
        <f t="shared" si="99"/>
        <v>0.3125</v>
      </c>
      <c r="M405" s="11">
        <f t="shared" si="100"/>
        <v>0.2824858757062147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-0.27974509012644599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0.23120123755716976</v>
      </c>
      <c r="Q405" s="11">
        <f>2*'OddsRatio_working_3-way'!K405*'OddsRatio_working_3-way'!L405*'OddsRatio_working_3-way'!M405</f>
        <v>7.6430161175923883E-2</v>
      </c>
      <c r="R405" s="11">
        <f t="shared" si="101"/>
        <v>0</v>
      </c>
      <c r="S405" s="11">
        <f t="shared" si="102"/>
        <v>-0.82647111859109235</v>
      </c>
      <c r="T405" s="11">
        <f t="shared" si="103"/>
        <v>-0.27321359292267511</v>
      </c>
      <c r="U405" s="11">
        <f>'OddsRatio_working_3-way'!S405-'OddsRatio_working_3-way'!R405^2/3</f>
        <v>-0.82647111859109235</v>
      </c>
      <c r="V405" s="11">
        <f>'OddsRatio_working_3-way'!S405*'OddsRatio_working_3-way'!R405/3-2*'OddsRatio_working_3-way'!R405^3/27-'OddsRatio_working_3-way'!T405</f>
        <v>0.27321359292267511</v>
      </c>
      <c r="W405" s="11">
        <f>'OddsRatio_working_3-way'!V405^2+4*'OddsRatio_working_3-way'!U405^3/27</f>
        <v>-8.9876400240593013E-3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0.14459711907726286</v>
      </c>
      <c r="Y405" s="11">
        <f>IF('OddsRatio_working_3-way'!W405&gt;=0,IF('OddsRatio_working_3-way'!V405+SQRT('OddsRatio_working_3-way'!W405)&gt;0,0,PI()),ACOS('OddsRatio_working_3-way'!V405/(2*'OddsRatio_working_3-way'!X405)))</f>
        <v>0.33399334049277929</v>
      </c>
      <c r="Z405" s="11">
        <f>'OddsRatio_working_3-way'!X405^(1/3)*COS('OddsRatio_working_3-way'!Y405/3)</f>
        <v>0.52162233416551285</v>
      </c>
      <c r="AA405" s="11">
        <f>'OddsRatio_working_3-way'!X405^(1/3)*COS(('OddsRatio_working_3-way'!Y405+2*PI())/3)</f>
        <v>-0.31131250392213805</v>
      </c>
      <c r="AB405" s="11">
        <f>'OddsRatio_working_3-way'!X405^(1/3)*COS(('OddsRatio_working_3-way'!Y405+4*PI())/3)</f>
        <v>-0.21030983024337488</v>
      </c>
      <c r="AC405" s="11">
        <f>'OddsRatio_working_3-way'!X405^(1/3)*SIN('OddsRatio_working_3-way'!Y405/3)</f>
        <v>5.8313920837305862E-2</v>
      </c>
      <c r="AD405" s="11">
        <f>'OddsRatio_working_3-way'!X405^(1/3)*SIN(('OddsRatio_working_3-way'!Y405+2*PI())/3)</f>
        <v>0.42258123215001669</v>
      </c>
      <c r="AE405" s="11">
        <f>'OddsRatio_working_3-way'!X405^(1/3)*SIN(('OddsRatio_working_3-way'!Y405+4*PI())/3)</f>
        <v>-0.48089515298732255</v>
      </c>
      <c r="AF405" s="11">
        <f>-'OddsRatio_working_3-way'!U405/(3*'OddsRatio_working_3-way'!X405^(1/3))*COS(('OddsRatio_working_3-way'!Y405)/3)</f>
        <v>0.52162233416551274</v>
      </c>
      <c r="AG405" s="11">
        <f>-'OddsRatio_working_3-way'!U405/(3*'OddsRatio_working_3-way'!X405^(1/3))*COS(('OddsRatio_working_3-way'!Y405+2*PI())/3)</f>
        <v>-0.311312503922138</v>
      </c>
      <c r="AH405" s="11">
        <f>-'OddsRatio_working_3-way'!U405/(3*'OddsRatio_working_3-way'!X405^(1/3))*COS(('OddsRatio_working_3-way'!Y405+4*PI())/3)</f>
        <v>-0.21030983024337485</v>
      </c>
      <c r="AI405" s="11">
        <f>'OddsRatio_working_3-way'!U405/(3*'OddsRatio_working_3-way'!X405^(1/3))*SIN(('OddsRatio_working_3-way'!Y405)/3)</f>
        <v>-5.8313920837305848E-2</v>
      </c>
      <c r="AJ405" s="11">
        <f>'OddsRatio_working_3-way'!U405/(3*'OddsRatio_working_3-way'!X405^(1/3))*SIN(('OddsRatio_working_3-way'!Y405+2*PI())/3)</f>
        <v>-0.42258123215001658</v>
      </c>
      <c r="AK405" s="11">
        <f>'OddsRatio_working_3-way'!U405/(3*'OddsRatio_working_3-way'!X405^(1/3))*SIN(('OddsRatio_working_3-way'!Y405+4*PI())/3)</f>
        <v>0.48089515298732244</v>
      </c>
      <c r="AL405" s="11">
        <f>'OddsRatio_working_3-way'!Z405+'OddsRatio_working_3-way'!AF405</f>
        <v>1.0432446683310257</v>
      </c>
      <c r="AM405" s="11">
        <f>'OddsRatio_working_3-way'!AA405+'OddsRatio_working_3-way'!AG405</f>
        <v>-0.6226250078442761</v>
      </c>
      <c r="AN405" s="11">
        <f>'OddsRatio_working_3-way'!AB405+'OddsRatio_working_3-way'!AH405</f>
        <v>-0.4206196604867497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1.0432446683310257</v>
      </c>
      <c r="AS405" s="11">
        <f>IF(('OddsRatio_working_3-way'!X405=0),IF(Q405&gt;0,-Q405^(1/3),(-Q405)^(1/3)),'OddsRatio_working_3-way'!AM405-'OddsRatio_working_3-way'!R405/3)</f>
        <v>-0.6226250078442761</v>
      </c>
      <c r="AT405" s="11">
        <f>IF(('OddsRatio_working_3-way'!X405=0),IF(Q405&gt;0,-Q405^(1/3),(-Q405)^(1/3)),'OddsRatio_working_3-way'!AN405-'OddsRatio_working_3-way'!R405/3)</f>
        <v>-0.4206196604867497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1.54</v>
      </c>
      <c r="B406" s="4">
        <f>IF('True_Odds_Calculator_3-way'!B407="","",'True_Odds_Calculator_3-way'!B407)</f>
        <v>4.1900000000000004</v>
      </c>
      <c r="C406" s="4">
        <f>IF('True_Odds_Calculator_3-way'!C407="","",'True_Odds_Calculator_3-way'!C407)</f>
        <v>6.97</v>
      </c>
      <c r="D406" s="9">
        <f t="shared" si="91"/>
        <v>0.63567645744031387</v>
      </c>
      <c r="E406" s="9">
        <f t="shared" si="92"/>
        <v>0.22801395097820609</v>
      </c>
      <c r="F406" s="9">
        <f t="shared" si="93"/>
        <v>0.13630959158148007</v>
      </c>
      <c r="G406" s="9">
        <f t="shared" si="94"/>
        <v>1.0613468834115651</v>
      </c>
      <c r="H406" s="9">
        <f t="shared" si="95"/>
        <v>1.5731273170422453</v>
      </c>
      <c r="I406" s="9">
        <f t="shared" si="96"/>
        <v>4.385696558082893</v>
      </c>
      <c r="J406" s="9">
        <f t="shared" si="97"/>
        <v>7.3362408939670445</v>
      </c>
      <c r="K406" s="11">
        <f t="shared" si="98"/>
        <v>0.64935064935064934</v>
      </c>
      <c r="L406" s="11">
        <f t="shared" si="99"/>
        <v>0.2386634844868735</v>
      </c>
      <c r="M406" s="11">
        <f t="shared" si="100"/>
        <v>0.14347202295552366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-0.22866055438998478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0.21567718790388052</v>
      </c>
      <c r="Q406" s="11">
        <f>2*'OddsRatio_working_3-way'!K406*'OddsRatio_working_3-way'!L406*'OddsRatio_working_3-way'!M406</f>
        <v>4.4469523279150623E-2</v>
      </c>
      <c r="R406" s="11">
        <f t="shared" si="101"/>
        <v>0</v>
      </c>
      <c r="S406" s="11">
        <f t="shared" si="102"/>
        <v>-0.9432199116251555</v>
      </c>
      <c r="T406" s="11">
        <f t="shared" si="103"/>
        <v>-0.19447833229384651</v>
      </c>
      <c r="U406" s="11">
        <f>'OddsRatio_working_3-way'!S406-'OddsRatio_working_3-way'!R406^2/3</f>
        <v>-0.9432199116251555</v>
      </c>
      <c r="V406" s="11">
        <f>'OddsRatio_working_3-way'!S406*'OddsRatio_working_3-way'!R406/3-2*'OddsRatio_working_3-way'!R406^3/27-'OddsRatio_working_3-way'!T406</f>
        <v>0.19447833229384651</v>
      </c>
      <c r="W406" s="11">
        <f>'OddsRatio_working_3-way'!V406^2+4*'OddsRatio_working_3-way'!U406^3/27</f>
        <v>-8.649649121672652E-2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0.17629401078065748</v>
      </c>
      <c r="Y406" s="11">
        <f>IF('OddsRatio_working_3-way'!W406&gt;=0,IF('OddsRatio_working_3-way'!V406+SQRT('OddsRatio_working_3-way'!W406)&gt;0,0,PI()),ACOS('OddsRatio_working_3-way'!V406/(2*'OddsRatio_working_3-way'!X406)))</f>
        <v>0.98654643906777029</v>
      </c>
      <c r="Z406" s="11">
        <f>'OddsRatio_working_3-way'!X406^(1/3)*COS('OddsRatio_working_3-way'!Y406/3)</f>
        <v>0.53067344170578257</v>
      </c>
      <c r="AA406" s="11">
        <f>'OddsRatio_working_3-way'!X406^(1/3)*COS(('OddsRatio_working_3-way'!Y406+2*PI())/3)</f>
        <v>-0.42216226598949674</v>
      </c>
      <c r="AB406" s="11">
        <f>'OddsRatio_working_3-way'!X406^(1/3)*COS(('OddsRatio_working_3-way'!Y406+4*PI())/3)</f>
        <v>-0.10851117571628589</v>
      </c>
      <c r="AC406" s="11">
        <f>'OddsRatio_working_3-way'!X406^(1/3)*SIN('OddsRatio_working_3-way'!Y406/3)</f>
        <v>0.18108654140085798</v>
      </c>
      <c r="AD406" s="11">
        <f>'OddsRatio_working_3-way'!X406^(1/3)*SIN(('OddsRatio_working_3-way'!Y406+2*PI())/3)</f>
        <v>0.36903341093049907</v>
      </c>
      <c r="AE406" s="11">
        <f>'OddsRatio_working_3-way'!X406^(1/3)*SIN(('OddsRatio_working_3-way'!Y406+4*PI())/3)</f>
        <v>-0.55011995233135702</v>
      </c>
      <c r="AF406" s="11">
        <f>-'OddsRatio_working_3-way'!U406/(3*'OddsRatio_working_3-way'!X406^(1/3))*COS(('OddsRatio_working_3-way'!Y406)/3)</f>
        <v>0.53067344170578246</v>
      </c>
      <c r="AG406" s="11">
        <f>-'OddsRatio_working_3-way'!U406/(3*'OddsRatio_working_3-way'!X406^(1/3))*COS(('OddsRatio_working_3-way'!Y406+2*PI())/3)</f>
        <v>-0.42216226598949669</v>
      </c>
      <c r="AH406" s="11">
        <f>-'OddsRatio_working_3-way'!U406/(3*'OddsRatio_working_3-way'!X406^(1/3))*COS(('OddsRatio_working_3-way'!Y406+4*PI())/3)</f>
        <v>-0.10851117571628588</v>
      </c>
      <c r="AI406" s="11">
        <f>'OddsRatio_working_3-way'!U406/(3*'OddsRatio_working_3-way'!X406^(1/3))*SIN(('OddsRatio_working_3-way'!Y406)/3)</f>
        <v>-0.18108654140085792</v>
      </c>
      <c r="AJ406" s="11">
        <f>'OddsRatio_working_3-way'!U406/(3*'OddsRatio_working_3-way'!X406^(1/3))*SIN(('OddsRatio_working_3-way'!Y406+2*PI())/3)</f>
        <v>-0.36903341093049902</v>
      </c>
      <c r="AK406" s="11">
        <f>'OddsRatio_working_3-way'!U406/(3*'OddsRatio_working_3-way'!X406^(1/3))*SIN(('OddsRatio_working_3-way'!Y406+4*PI())/3)</f>
        <v>0.55011995233135691</v>
      </c>
      <c r="AL406" s="11">
        <f>'OddsRatio_working_3-way'!Z406+'OddsRatio_working_3-way'!AF406</f>
        <v>1.0613468834115651</v>
      </c>
      <c r="AM406" s="11">
        <f>'OddsRatio_working_3-way'!AA406+'OddsRatio_working_3-way'!AG406</f>
        <v>-0.84432453197899338</v>
      </c>
      <c r="AN406" s="11">
        <f>'OddsRatio_working_3-way'!AB406+'OddsRatio_working_3-way'!AH406</f>
        <v>-0.21702235143257176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1.0613468834115651</v>
      </c>
      <c r="AS406" s="11">
        <f>IF(('OddsRatio_working_3-way'!X406=0),IF(Q406&gt;0,-Q406^(1/3),(-Q406)^(1/3)),'OddsRatio_working_3-way'!AM406-'OddsRatio_working_3-way'!R406/3)</f>
        <v>-0.84432453197899338</v>
      </c>
      <c r="AT406" s="11">
        <f>IF(('OddsRatio_working_3-way'!X406=0),IF(Q406&gt;0,-Q406^(1/3),(-Q406)^(1/3)),'OddsRatio_working_3-way'!AN406-'OddsRatio_working_3-way'!R406/3)</f>
        <v>-0.21702235143257176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2.68</v>
      </c>
      <c r="B407" s="4">
        <f>IF('True_Odds_Calculator_3-way'!B408="","",'True_Odds_Calculator_3-way'!B408)</f>
        <v>3.08</v>
      </c>
      <c r="C407" s="4">
        <f>IF('True_Odds_Calculator_3-way'!C408="","",'True_Odds_Calculator_3-way'!C408)</f>
        <v>3.03</v>
      </c>
      <c r="D407" s="9">
        <f t="shared" si="91"/>
        <v>0.36346385638580075</v>
      </c>
      <c r="E407" s="9">
        <f t="shared" si="92"/>
        <v>0.31562840667197406</v>
      </c>
      <c r="F407" s="9">
        <f t="shared" si="93"/>
        <v>0.32090773694222507</v>
      </c>
      <c r="G407" s="9">
        <f t="shared" si="94"/>
        <v>1.0424435745625913</v>
      </c>
      <c r="H407" s="9">
        <f t="shared" si="95"/>
        <v>2.7513052052651541</v>
      </c>
      <c r="I407" s="9">
        <f t="shared" si="96"/>
        <v>3.1682826350901898</v>
      </c>
      <c r="J407" s="9">
        <f t="shared" si="97"/>
        <v>3.11616045636206</v>
      </c>
      <c r="K407" s="11">
        <f t="shared" si="98"/>
        <v>0.37313432835820892</v>
      </c>
      <c r="L407" s="11">
        <f t="shared" si="99"/>
        <v>0.32467532467532467</v>
      </c>
      <c r="M407" s="11">
        <f t="shared" si="100"/>
        <v>0.33003300330033003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-0.28362239208995532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0.23149969581179869</v>
      </c>
      <c r="Q407" s="11">
        <f>2*'OddsRatio_working_3-way'!K407*'OddsRatio_working_3-way'!L407*'OddsRatio_working_3-way'!M407</f>
        <v>7.9965352612020257E-2</v>
      </c>
      <c r="R407" s="11">
        <f t="shared" si="101"/>
        <v>0</v>
      </c>
      <c r="S407" s="11">
        <f t="shared" si="102"/>
        <v>-0.8162250311265089</v>
      </c>
      <c r="T407" s="11">
        <f t="shared" si="103"/>
        <v>-0.28194301593316362</v>
      </c>
      <c r="U407" s="11">
        <f>'OddsRatio_working_3-way'!S407-'OddsRatio_working_3-way'!R407^2/3</f>
        <v>-0.8162250311265089</v>
      </c>
      <c r="V407" s="11">
        <f>'OddsRatio_working_3-way'!S407*'OddsRatio_working_3-way'!R407/3-2*'OddsRatio_working_3-way'!R407^3/27-'OddsRatio_working_3-way'!T407</f>
        <v>0.28194301593316362</v>
      </c>
      <c r="W407" s="11">
        <f>'OddsRatio_working_3-way'!V407^2+4*'OddsRatio_working_3-way'!U407^3/27</f>
        <v>-1.0693409447347785E-3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0.14191652932113205</v>
      </c>
      <c r="Y407" s="11">
        <f>IF('OddsRatio_working_3-way'!W407&gt;=0,IF('OddsRatio_working_3-way'!V407+SQRT('OddsRatio_working_3-way'!W407)&gt;0,0,PI()),ACOS('OddsRatio_working_3-way'!V407/(2*'OddsRatio_working_3-way'!X407)))</f>
        <v>0.11546772520257598</v>
      </c>
      <c r="Z407" s="11">
        <f>'OddsRatio_working_3-way'!X407^(1/3)*COS('OddsRatio_working_3-way'!Y407/3)</f>
        <v>0.52122178728129553</v>
      </c>
      <c r="AA407" s="11">
        <f>'OddsRatio_working_3-way'!X407^(1/3)*COS(('OddsRatio_working_3-way'!Y407+2*PI())/3)</f>
        <v>-0.27799318719173399</v>
      </c>
      <c r="AB407" s="11">
        <f>'OddsRatio_working_3-way'!X407^(1/3)*COS(('OddsRatio_working_3-way'!Y407+4*PI())/3)</f>
        <v>-0.24322860008956163</v>
      </c>
      <c r="AC407" s="11">
        <f>'OddsRatio_working_3-way'!X407^(1/3)*SIN('OddsRatio_working_3-way'!Y407/3)</f>
        <v>2.00713437217056E-2</v>
      </c>
      <c r="AD407" s="11">
        <f>'OddsRatio_working_3-way'!X407^(1/3)*SIN(('OddsRatio_working_3-way'!Y407+2*PI())/3)</f>
        <v>0.44135563693067803</v>
      </c>
      <c r="AE407" s="11">
        <f>'OddsRatio_working_3-way'!X407^(1/3)*SIN(('OddsRatio_working_3-way'!Y407+4*PI())/3)</f>
        <v>-0.46142698065238341</v>
      </c>
      <c r="AF407" s="11">
        <f>-'OddsRatio_working_3-way'!U407/(3*'OddsRatio_working_3-way'!X407^(1/3))*COS(('OddsRatio_working_3-way'!Y407)/3)</f>
        <v>0.52122178728129565</v>
      </c>
      <c r="AG407" s="11">
        <f>-'OddsRatio_working_3-way'!U407/(3*'OddsRatio_working_3-way'!X407^(1/3))*COS(('OddsRatio_working_3-way'!Y407+2*PI())/3)</f>
        <v>-0.27799318719173405</v>
      </c>
      <c r="AH407" s="11">
        <f>-'OddsRatio_working_3-way'!U407/(3*'OddsRatio_working_3-way'!X407^(1/3))*COS(('OddsRatio_working_3-way'!Y407+4*PI())/3)</f>
        <v>-0.24322860008956168</v>
      </c>
      <c r="AI407" s="11">
        <f>'OddsRatio_working_3-way'!U407/(3*'OddsRatio_working_3-way'!X407^(1/3))*SIN(('OddsRatio_working_3-way'!Y407)/3)</f>
        <v>-2.0071343721705603E-2</v>
      </c>
      <c r="AJ407" s="11">
        <f>'OddsRatio_working_3-way'!U407/(3*'OddsRatio_working_3-way'!X407^(1/3))*SIN(('OddsRatio_working_3-way'!Y407+2*PI())/3)</f>
        <v>-0.44135563693067814</v>
      </c>
      <c r="AK407" s="11">
        <f>'OddsRatio_working_3-way'!U407/(3*'OddsRatio_working_3-way'!X407^(1/3))*SIN(('OddsRatio_working_3-way'!Y407+4*PI())/3)</f>
        <v>0.46142698065238352</v>
      </c>
      <c r="AL407" s="11">
        <f>'OddsRatio_working_3-way'!Z407+'OddsRatio_working_3-way'!AF407</f>
        <v>1.0424435745625913</v>
      </c>
      <c r="AM407" s="11">
        <f>'OddsRatio_working_3-way'!AA407+'OddsRatio_working_3-way'!AG407</f>
        <v>-0.5559863743834681</v>
      </c>
      <c r="AN407" s="11">
        <f>'OddsRatio_working_3-way'!AB407+'OddsRatio_working_3-way'!AH407</f>
        <v>-0.48645720017912331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1.0424435745625913</v>
      </c>
      <c r="AS407" s="11">
        <f>IF(('OddsRatio_working_3-way'!X407=0),IF(Q407&gt;0,-Q407^(1/3),(-Q407)^(1/3)),'OddsRatio_working_3-way'!AM407-'OddsRatio_working_3-way'!R407/3)</f>
        <v>-0.5559863743834681</v>
      </c>
      <c r="AT407" s="11">
        <f>IF(('OddsRatio_working_3-way'!X407=0),IF(Q407&gt;0,-Q407^(1/3),(-Q407)^(1/3)),'OddsRatio_working_3-way'!AN407-'OddsRatio_working_3-way'!R407/3)</f>
        <v>-0.48645720017912331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2.09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3.75</v>
      </c>
      <c r="D408" s="9">
        <f t="shared" si="91"/>
        <v>0.4633514524309762</v>
      </c>
      <c r="E408" s="9">
        <f t="shared" si="92"/>
        <v>0.28167896251417351</v>
      </c>
      <c r="F408" s="9">
        <f t="shared" si="93"/>
        <v>0.25496958505485035</v>
      </c>
      <c r="G408" s="9">
        <f t="shared" si="94"/>
        <v>1.0625587002107082</v>
      </c>
      <c r="H408" s="9">
        <f t="shared" si="95"/>
        <v>2.1581889832296715</v>
      </c>
      <c r="I408" s="9">
        <f t="shared" si="96"/>
        <v>3.5501408805056998</v>
      </c>
      <c r="J408" s="9">
        <f t="shared" si="97"/>
        <v>3.9220364255794467</v>
      </c>
      <c r="K408" s="11">
        <f t="shared" si="98"/>
        <v>0.47846889952153115</v>
      </c>
      <c r="L408" s="11">
        <f t="shared" si="99"/>
        <v>0.29411764705882354</v>
      </c>
      <c r="M408" s="11">
        <f t="shared" si="100"/>
        <v>0.26666666666666666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-0.26996904024767798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0.2341683084717141</v>
      </c>
      <c r="Q408" s="11">
        <f>2*'OddsRatio_working_3-way'!K408*'OddsRatio_working_3-way'!L408*'OddsRatio_working_3-way'!M408</f>
        <v>7.5053945022985277E-2</v>
      </c>
      <c r="R408" s="11">
        <f t="shared" si="101"/>
        <v>0</v>
      </c>
      <c r="S408" s="11">
        <f t="shared" si="102"/>
        <v>-0.86738949124270259</v>
      </c>
      <c r="T408" s="11">
        <f t="shared" si="103"/>
        <v>-0.27800945232137897</v>
      </c>
      <c r="U408" s="11">
        <f>'OddsRatio_working_3-way'!S408-'OddsRatio_working_3-way'!R408^2/3</f>
        <v>-0.86738949124270259</v>
      </c>
      <c r="V408" s="11">
        <f>'OddsRatio_working_3-way'!S408*'OddsRatio_working_3-way'!R408/3-2*'OddsRatio_working_3-way'!R408^3/27-'OddsRatio_working_3-way'!T408</f>
        <v>0.27800945232137897</v>
      </c>
      <c r="W408" s="11">
        <f>'OddsRatio_working_3-way'!V408^2+4*'OddsRatio_working_3-way'!U408^3/27</f>
        <v>-1.9391201677435257E-2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0.15546740595496886</v>
      </c>
      <c r="Y408" s="11">
        <f>IF('OddsRatio_working_3-way'!W408&gt;=0,IF('OddsRatio_working_3-way'!V408+SQRT('OddsRatio_working_3-way'!W408)&gt;0,0,PI()),ACOS('OddsRatio_working_3-way'!V408/(2*'OddsRatio_working_3-way'!X408)))</f>
        <v>0.46435975945442642</v>
      </c>
      <c r="Z408" s="11">
        <f>'OddsRatio_working_3-way'!X408^(1/3)*COS('OddsRatio_working_3-way'!Y408/3)</f>
        <v>0.53127935010535421</v>
      </c>
      <c r="AA408" s="11">
        <f>'OddsRatio_working_3-way'!X408^(1/3)*COS(('OddsRatio_working_3-way'!Y408+2*PI())/3)</f>
        <v>-0.33743147071485602</v>
      </c>
      <c r="AB408" s="11">
        <f>'OddsRatio_working_3-way'!X408^(1/3)*COS(('OddsRatio_working_3-way'!Y408+4*PI())/3)</f>
        <v>-0.19384787939049827</v>
      </c>
      <c r="AC408" s="11">
        <f>'OddsRatio_working_3-way'!X408^(1/3)*SIN('OddsRatio_working_3-way'!Y408/3)</f>
        <v>8.2898025102331352E-2</v>
      </c>
      <c r="AD408" s="11">
        <f>'OddsRatio_working_3-way'!X408^(1/3)*SIN(('OddsRatio_working_3-way'!Y408+2*PI())/3)</f>
        <v>0.41865240114615793</v>
      </c>
      <c r="AE408" s="11">
        <f>'OddsRatio_working_3-way'!X408^(1/3)*SIN(('OddsRatio_working_3-way'!Y408+4*PI())/3)</f>
        <v>-0.50155042624848911</v>
      </c>
      <c r="AF408" s="11">
        <f>-'OddsRatio_working_3-way'!U408/(3*'OddsRatio_working_3-way'!X408^(1/3))*COS(('OddsRatio_working_3-way'!Y408)/3)</f>
        <v>0.53127935010535399</v>
      </c>
      <c r="AG408" s="11">
        <f>-'OddsRatio_working_3-way'!U408/(3*'OddsRatio_working_3-way'!X408^(1/3))*COS(('OddsRatio_working_3-way'!Y408+2*PI())/3)</f>
        <v>-0.33743147071485591</v>
      </c>
      <c r="AH408" s="11">
        <f>-'OddsRatio_working_3-way'!U408/(3*'OddsRatio_working_3-way'!X408^(1/3))*COS(('OddsRatio_working_3-way'!Y408+4*PI())/3)</f>
        <v>-0.19384787939049819</v>
      </c>
      <c r="AI408" s="11">
        <f>'OddsRatio_working_3-way'!U408/(3*'OddsRatio_working_3-way'!X408^(1/3))*SIN(('OddsRatio_working_3-way'!Y408)/3)</f>
        <v>-8.2898025102331324E-2</v>
      </c>
      <c r="AJ408" s="11">
        <f>'OddsRatio_working_3-way'!U408/(3*'OddsRatio_working_3-way'!X408^(1/3))*SIN(('OddsRatio_working_3-way'!Y408+2*PI())/3)</f>
        <v>-0.41865240114615776</v>
      </c>
      <c r="AK408" s="11">
        <f>'OddsRatio_working_3-way'!U408/(3*'OddsRatio_working_3-way'!X408^(1/3))*SIN(('OddsRatio_working_3-way'!Y408+4*PI())/3)</f>
        <v>0.50155042624848889</v>
      </c>
      <c r="AL408" s="11">
        <f>'OddsRatio_working_3-way'!Z408+'OddsRatio_working_3-way'!AF408</f>
        <v>1.0625587002107082</v>
      </c>
      <c r="AM408" s="11">
        <f>'OddsRatio_working_3-way'!AA408+'OddsRatio_working_3-way'!AG408</f>
        <v>-0.67486294142971193</v>
      </c>
      <c r="AN408" s="11">
        <f>'OddsRatio_working_3-way'!AB408+'OddsRatio_working_3-way'!AH408</f>
        <v>-0.38769575878099649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1.0625587002107082</v>
      </c>
      <c r="AS408" s="11">
        <f>IF(('OddsRatio_working_3-way'!X408=0),IF(Q408&gt;0,-Q408^(1/3),(-Q408)^(1/3)),'OddsRatio_working_3-way'!AM408-'OddsRatio_working_3-way'!R408/3)</f>
        <v>-0.67486294142971193</v>
      </c>
      <c r="AT408" s="11">
        <f>IF(('OddsRatio_working_3-way'!X408=0),IF(Q408&gt;0,-Q408^(1/3),(-Q408)^(1/3)),'OddsRatio_working_3-way'!AN408-'OddsRatio_working_3-way'!R408/3)</f>
        <v>-0.38769575878099649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1.98</v>
      </c>
      <c r="B409" s="4">
        <f>IF('True_Odds_Calculator_3-way'!B410="","",'True_Odds_Calculator_3-way'!B410)</f>
        <v>3.94</v>
      </c>
      <c r="C409" s="4">
        <f>IF('True_Odds_Calculator_3-way'!C410="","",'True_Odds_Calculator_3-way'!C410)</f>
        <v>3.54</v>
      </c>
      <c r="D409" s="9">
        <f t="shared" si="91"/>
        <v>0.48880381084314506</v>
      </c>
      <c r="E409" s="9">
        <f t="shared" si="92"/>
        <v>0.24169583315514384</v>
      </c>
      <c r="F409" s="9">
        <f t="shared" si="93"/>
        <v>0.26950035600171113</v>
      </c>
      <c r="G409" s="9">
        <f t="shared" si="94"/>
        <v>1.067153636846663</v>
      </c>
      <c r="H409" s="9">
        <f t="shared" si="95"/>
        <v>2.0458105641097295</v>
      </c>
      <c r="I409" s="9">
        <f t="shared" si="96"/>
        <v>4.1374316923291889</v>
      </c>
      <c r="J409" s="9">
        <f t="shared" si="97"/>
        <v>3.7105702375905238</v>
      </c>
      <c r="K409" s="11">
        <f t="shared" si="98"/>
        <v>0.50505050505050508</v>
      </c>
      <c r="L409" s="11">
        <f t="shared" si="99"/>
        <v>0.25380710659898476</v>
      </c>
      <c r="M409" s="11">
        <f t="shared" si="100"/>
        <v>0.2824858757062147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-0.26499790992606953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0.23392026317260767</v>
      </c>
      <c r="Q409" s="11">
        <f>2*'OddsRatio_working_3-way'!K409*'OddsRatio_working_3-way'!L409*'OddsRatio_working_3-way'!M409</f>
        <v>7.2421134109166452E-2</v>
      </c>
      <c r="R409" s="11">
        <f t="shared" si="101"/>
        <v>0</v>
      </c>
      <c r="S409" s="11">
        <f t="shared" si="102"/>
        <v>-0.88272493635088645</v>
      </c>
      <c r="T409" s="11">
        <f t="shared" si="103"/>
        <v>-0.2732894539786026</v>
      </c>
      <c r="U409" s="11">
        <f>'OddsRatio_working_3-way'!S409-'OddsRatio_working_3-way'!R409^2/3</f>
        <v>-0.88272493635088645</v>
      </c>
      <c r="V409" s="11">
        <f>'OddsRatio_working_3-way'!S409*'OddsRatio_working_3-way'!R409/3-2*'OddsRatio_working_3-way'!R409^3/27-'OddsRatio_working_3-way'!T409</f>
        <v>0.2732894539786026</v>
      </c>
      <c r="W409" s="11">
        <f>'OddsRatio_working_3-way'!V409^2+4*'OddsRatio_working_3-way'!U409^3/27</f>
        <v>-2.7212458803042711E-2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0.15960857155786265</v>
      </c>
      <c r="Y409" s="11">
        <f>IF('OddsRatio_working_3-way'!W409&gt;=0,IF('OddsRatio_working_3-way'!V409+SQRT('OddsRatio_working_3-way'!W409)&gt;0,0,PI()),ACOS('OddsRatio_working_3-way'!V409/(2*'OddsRatio_working_3-way'!X409)))</f>
        <v>0.54307436416529287</v>
      </c>
      <c r="Z409" s="11">
        <f>'OddsRatio_working_3-way'!X409^(1/3)*COS('OddsRatio_working_3-way'!Y409/3)</f>
        <v>0.53357681842333149</v>
      </c>
      <c r="AA409" s="11">
        <f>'OddsRatio_working_3-way'!X409^(1/3)*COS(('OddsRatio_working_3-way'!Y409+2*PI())/3)</f>
        <v>-0.35136422264936173</v>
      </c>
      <c r="AB409" s="11">
        <f>'OddsRatio_working_3-way'!X409^(1/3)*COS(('OddsRatio_working_3-way'!Y409+4*PI())/3)</f>
        <v>-0.18221259577396989</v>
      </c>
      <c r="AC409" s="11">
        <f>'OddsRatio_working_3-way'!X409^(1/3)*SIN('OddsRatio_working_3-way'!Y409/3)</f>
        <v>9.7659737310370864E-2</v>
      </c>
      <c r="AD409" s="11">
        <f>'OddsRatio_working_3-way'!X409^(1/3)*SIN(('OddsRatio_working_3-way'!Y409+2*PI())/3)</f>
        <v>0.41326121096989643</v>
      </c>
      <c r="AE409" s="11">
        <f>'OddsRatio_working_3-way'!X409^(1/3)*SIN(('OddsRatio_working_3-way'!Y409+4*PI())/3)</f>
        <v>-0.51092094828026702</v>
      </c>
      <c r="AF409" s="11">
        <f>-'OddsRatio_working_3-way'!U409/(3*'OddsRatio_working_3-way'!X409^(1/3))*COS(('OddsRatio_working_3-way'!Y409)/3)</f>
        <v>0.53357681842333149</v>
      </c>
      <c r="AG409" s="11">
        <f>-'OddsRatio_working_3-way'!U409/(3*'OddsRatio_working_3-way'!X409^(1/3))*COS(('OddsRatio_working_3-way'!Y409+2*PI())/3)</f>
        <v>-0.35136422264936173</v>
      </c>
      <c r="AH409" s="11">
        <f>-'OddsRatio_working_3-way'!U409/(3*'OddsRatio_working_3-way'!X409^(1/3))*COS(('OddsRatio_working_3-way'!Y409+4*PI())/3)</f>
        <v>-0.18221259577396989</v>
      </c>
      <c r="AI409" s="11">
        <f>'OddsRatio_working_3-way'!U409/(3*'OddsRatio_working_3-way'!X409^(1/3))*SIN(('OddsRatio_working_3-way'!Y409)/3)</f>
        <v>-9.7659737310370864E-2</v>
      </c>
      <c r="AJ409" s="11">
        <f>'OddsRatio_working_3-way'!U409/(3*'OddsRatio_working_3-way'!X409^(1/3))*SIN(('OddsRatio_working_3-way'!Y409+2*PI())/3)</f>
        <v>-0.41326121096989643</v>
      </c>
      <c r="AK409" s="11">
        <f>'OddsRatio_working_3-way'!U409/(3*'OddsRatio_working_3-way'!X409^(1/3))*SIN(('OddsRatio_working_3-way'!Y409+4*PI())/3)</f>
        <v>0.51092094828026702</v>
      </c>
      <c r="AL409" s="11">
        <f>'OddsRatio_working_3-way'!Z409+'OddsRatio_working_3-way'!AF409</f>
        <v>1.067153636846663</v>
      </c>
      <c r="AM409" s="11">
        <f>'OddsRatio_working_3-way'!AA409+'OddsRatio_working_3-way'!AG409</f>
        <v>-0.70272844529872347</v>
      </c>
      <c r="AN409" s="11">
        <f>'OddsRatio_working_3-way'!AB409+'OddsRatio_working_3-way'!AH409</f>
        <v>-0.36442519154793979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1.067153636846663</v>
      </c>
      <c r="AS409" s="11">
        <f>IF(('OddsRatio_working_3-way'!X409=0),IF(Q409&gt;0,-Q409^(1/3),(-Q409)^(1/3)),'OddsRatio_working_3-way'!AM409-'OddsRatio_working_3-way'!R409/3)</f>
        <v>-0.70272844529872347</v>
      </c>
      <c r="AT409" s="11">
        <f>IF(('OddsRatio_working_3-way'!X409=0),IF(Q409&gt;0,-Q409^(1/3),(-Q409)^(1/3)),'OddsRatio_working_3-way'!AN409-'OddsRatio_working_3-way'!R409/3)</f>
        <v>-0.36442519154793979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3.78</v>
      </c>
      <c r="B410" s="4">
        <f>IF('True_Odds_Calculator_3-way'!B411="","",'True_Odds_Calculator_3-way'!B411)</f>
        <v>3.57</v>
      </c>
      <c r="C410" s="4">
        <f>IF('True_Odds_Calculator_3-way'!C411="","",'True_Odds_Calculator_3-way'!C411)</f>
        <v>2.02</v>
      </c>
      <c r="D410" s="9">
        <f t="shared" si="91"/>
        <v>0.25266249540656688</v>
      </c>
      <c r="E410" s="9">
        <f t="shared" si="92"/>
        <v>0.26777960542104123</v>
      </c>
      <c r="F410" s="9">
        <f t="shared" si="93"/>
        <v>0.47955789917239194</v>
      </c>
      <c r="G410" s="9">
        <f t="shared" si="94"/>
        <v>1.0639744536230364</v>
      </c>
      <c r="H410" s="9">
        <f t="shared" si="95"/>
        <v>3.9578489810720412</v>
      </c>
      <c r="I410" s="9">
        <f t="shared" si="96"/>
        <v>3.7344143458112038</v>
      </c>
      <c r="J410" s="9">
        <f t="shared" si="97"/>
        <v>2.085253942695497</v>
      </c>
      <c r="K410" s="11">
        <f t="shared" si="98"/>
        <v>0.26455026455026459</v>
      </c>
      <c r="L410" s="11">
        <f t="shared" si="99"/>
        <v>0.28011204481792717</v>
      </c>
      <c r="M410" s="11">
        <f t="shared" si="100"/>
        <v>0.49504950495049505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-0.26734170015641023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0.23368349906886116</v>
      </c>
      <c r="Q410" s="11">
        <f>2*'OddsRatio_working_3-way'!K410*'OddsRatio_working_3-way'!L410*'OddsRatio_working_3-way'!M410</f>
        <v>7.3370015406235847E-2</v>
      </c>
      <c r="R410" s="11">
        <f t="shared" si="101"/>
        <v>0</v>
      </c>
      <c r="S410" s="11">
        <f t="shared" si="102"/>
        <v>-0.87410044498162054</v>
      </c>
      <c r="T410" s="11">
        <f t="shared" si="103"/>
        <v>-0.27444283986864071</v>
      </c>
      <c r="U410" s="11">
        <f>'OddsRatio_working_3-way'!S410-'OddsRatio_working_3-way'!R410^2/3</f>
        <v>-0.87410044498162054</v>
      </c>
      <c r="V410" s="11">
        <f>'OddsRatio_working_3-way'!S410*'OddsRatio_working_3-way'!R410/3-2*'OddsRatio_working_3-way'!R410^3/27-'OddsRatio_working_3-way'!T410</f>
        <v>0.27444283986864071</v>
      </c>
      <c r="W410" s="11">
        <f>'OddsRatio_working_3-way'!V410^2+4*'OddsRatio_working_3-way'!U410^3/27</f>
        <v>-2.3623028828127807E-2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0.15727515791066002</v>
      </c>
      <c r="Y410" s="11">
        <f>IF('OddsRatio_working_3-way'!W410&gt;=0,IF('OddsRatio_working_3-way'!V410+SQRT('OddsRatio_working_3-way'!W410)&gt;0,0,PI()),ACOS('OddsRatio_working_3-way'!V410/(2*'OddsRatio_working_3-way'!X410)))</f>
        <v>0.51051566847359831</v>
      </c>
      <c r="Z410" s="11">
        <f>'OddsRatio_working_3-way'!X410^(1/3)*COS('OddsRatio_working_3-way'!Y410/3)</f>
        <v>0.53198722681151833</v>
      </c>
      <c r="AA410" s="11">
        <f>'OddsRatio_working_3-way'!X410^(1/3)*COS(('OddsRatio_working_3-way'!Y410+2*PI())/3)</f>
        <v>-0.34515992017478686</v>
      </c>
      <c r="AB410" s="11">
        <f>'OddsRatio_working_3-way'!X410^(1/3)*COS(('OddsRatio_working_3-way'!Y410+4*PI())/3)</f>
        <v>-0.18682730663673161</v>
      </c>
      <c r="AC410" s="11">
        <f>'OddsRatio_working_3-way'!X410^(1/3)*SIN('OddsRatio_working_3-way'!Y410/3)</f>
        <v>9.141337704769327E-2</v>
      </c>
      <c r="AD410" s="11">
        <f>'OddsRatio_working_3-way'!X410^(1/3)*SIN(('OddsRatio_working_3-way'!Y410+2*PI())/3)</f>
        <v>0.4150077643837623</v>
      </c>
      <c r="AE410" s="11">
        <f>'OddsRatio_working_3-way'!X410^(1/3)*SIN(('OddsRatio_working_3-way'!Y410+4*PI())/3)</f>
        <v>-0.50642114143145556</v>
      </c>
      <c r="AF410" s="11">
        <f>-'OddsRatio_working_3-way'!U410/(3*'OddsRatio_working_3-way'!X410^(1/3))*COS(('OddsRatio_working_3-way'!Y410)/3)</f>
        <v>0.53198722681151822</v>
      </c>
      <c r="AG410" s="11">
        <f>-'OddsRatio_working_3-way'!U410/(3*'OddsRatio_working_3-way'!X410^(1/3))*COS(('OddsRatio_working_3-way'!Y410+2*PI())/3)</f>
        <v>-0.34515992017478681</v>
      </c>
      <c r="AH410" s="11">
        <f>-'OddsRatio_working_3-way'!U410/(3*'OddsRatio_working_3-way'!X410^(1/3))*COS(('OddsRatio_working_3-way'!Y410+4*PI())/3)</f>
        <v>-0.18682730663673155</v>
      </c>
      <c r="AI410" s="11">
        <f>'OddsRatio_working_3-way'!U410/(3*'OddsRatio_working_3-way'!X410^(1/3))*SIN(('OddsRatio_working_3-way'!Y410)/3)</f>
        <v>-9.1413377047693256E-2</v>
      </c>
      <c r="AJ410" s="11">
        <f>'OddsRatio_working_3-way'!U410/(3*'OddsRatio_working_3-way'!X410^(1/3))*SIN(('OddsRatio_working_3-way'!Y410+2*PI())/3)</f>
        <v>-0.41500776438376219</v>
      </c>
      <c r="AK410" s="11">
        <f>'OddsRatio_working_3-way'!U410/(3*'OddsRatio_working_3-way'!X410^(1/3))*SIN(('OddsRatio_working_3-way'!Y410+4*PI())/3)</f>
        <v>0.50642114143145545</v>
      </c>
      <c r="AL410" s="11">
        <f>'OddsRatio_working_3-way'!Z410+'OddsRatio_working_3-way'!AF410</f>
        <v>1.0639744536230364</v>
      </c>
      <c r="AM410" s="11">
        <f>'OddsRatio_working_3-way'!AA410+'OddsRatio_working_3-way'!AG410</f>
        <v>-0.69031984034957361</v>
      </c>
      <c r="AN410" s="11">
        <f>'OddsRatio_working_3-way'!AB410+'OddsRatio_working_3-way'!AH410</f>
        <v>-0.37365461327346317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1.0639744536230364</v>
      </c>
      <c r="AS410" s="11">
        <f>IF(('OddsRatio_working_3-way'!X410=0),IF(Q410&gt;0,-Q410^(1/3),(-Q410)^(1/3)),'OddsRatio_working_3-way'!AM410-'OddsRatio_working_3-way'!R410/3)</f>
        <v>-0.69031984034957361</v>
      </c>
      <c r="AT410" s="11">
        <f>IF(('OddsRatio_working_3-way'!X410=0),IF(Q410&gt;0,-Q410^(1/3),(-Q410)^(1/3)),'OddsRatio_working_3-way'!AN410-'OddsRatio_working_3-way'!R410/3)</f>
        <v>-0.37365461327346317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2.72</v>
      </c>
      <c r="B411" s="4">
        <f>IF('True_Odds_Calculator_3-way'!B412="","",'True_Odds_Calculator_3-way'!B412)</f>
        <v>3.62</v>
      </c>
      <c r="C411" s="4">
        <f>IF('True_Odds_Calculator_3-way'!C412="","",'True_Odds_Calculator_3-way'!C412)</f>
        <v>2.5299999999999998</v>
      </c>
      <c r="D411" s="9">
        <f t="shared" si="91"/>
        <v>0.35407903190145779</v>
      </c>
      <c r="E411" s="9">
        <f t="shared" si="92"/>
        <v>0.26463663775680762</v>
      </c>
      <c r="F411" s="9">
        <f t="shared" si="93"/>
        <v>0.38128433034173476</v>
      </c>
      <c r="G411" s="9">
        <f t="shared" si="94"/>
        <v>1.0605978121670687</v>
      </c>
      <c r="H411" s="9">
        <f t="shared" si="95"/>
        <v>2.8242282369273584</v>
      </c>
      <c r="I411" s="9">
        <f t="shared" si="96"/>
        <v>3.7787662678777196</v>
      </c>
      <c r="J411" s="9">
        <f t="shared" si="97"/>
        <v>2.6227146526156142</v>
      </c>
      <c r="K411" s="11">
        <f t="shared" si="98"/>
        <v>0.36764705882352938</v>
      </c>
      <c r="L411" s="11">
        <f t="shared" si="99"/>
        <v>0.27624309392265195</v>
      </c>
      <c r="M411" s="11">
        <f t="shared" si="100"/>
        <v>0.39525691699604748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-0.27677265084183178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0.23563516643309218</v>
      </c>
      <c r="Q411" s="11">
        <f>2*'OddsRatio_working_3-way'!K411*'OddsRatio_working_3-way'!L411*'OddsRatio_working_3-way'!M411</f>
        <v>8.0284554150968371E-2</v>
      </c>
      <c r="R411" s="11">
        <f t="shared" si="101"/>
        <v>0</v>
      </c>
      <c r="S411" s="11">
        <f t="shared" si="102"/>
        <v>-0.85136723486364774</v>
      </c>
      <c r="T411" s="11">
        <f t="shared" si="103"/>
        <v>-0.29007401528574028</v>
      </c>
      <c r="U411" s="11">
        <f>'OddsRatio_working_3-way'!S411-'OddsRatio_working_3-way'!R411^2/3</f>
        <v>-0.85136723486364774</v>
      </c>
      <c r="V411" s="11">
        <f>'OddsRatio_working_3-way'!S411*'OddsRatio_working_3-way'!R411/3-2*'OddsRatio_working_3-way'!R411^3/27-'OddsRatio_working_3-way'!T411</f>
        <v>0.29007401528574028</v>
      </c>
      <c r="W411" s="11">
        <f>'OddsRatio_working_3-way'!V411^2+4*'OddsRatio_working_3-way'!U411^3/27</f>
        <v>-7.2782880141208095E-3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0.15117971289008381</v>
      </c>
      <c r="Y411" s="11">
        <f>IF('OddsRatio_working_3-way'!W411&gt;=0,IF('OddsRatio_working_3-way'!V411+SQRT('OddsRatio_working_3-way'!W411)&gt;0,0,PI()),ACOS('OddsRatio_working_3-way'!V411/(2*'OddsRatio_working_3-way'!X411)))</f>
        <v>0.28604191086869779</v>
      </c>
      <c r="Z411" s="11">
        <f>'OddsRatio_working_3-way'!X411^(1/3)*COS('OddsRatio_working_3-way'!Y411/3)</f>
        <v>0.53029890608353436</v>
      </c>
      <c r="AA411" s="11">
        <f>'OddsRatio_working_3-way'!X411^(1/3)*COS(('OddsRatio_working_3-way'!Y411+2*PI())/3)</f>
        <v>-0.3090711034076975</v>
      </c>
      <c r="AB411" s="11">
        <f>'OddsRatio_working_3-way'!X411^(1/3)*COS(('OddsRatio_working_3-way'!Y411+4*PI())/3)</f>
        <v>-0.22122780267583703</v>
      </c>
      <c r="AC411" s="11">
        <f>'OddsRatio_working_3-way'!X411^(1/3)*SIN('OddsRatio_working_3-way'!Y411/3)</f>
        <v>5.0716353324044887E-2</v>
      </c>
      <c r="AD411" s="11">
        <f>'OddsRatio_working_3-way'!X411^(1/3)*SIN(('OddsRatio_working_3-way'!Y411+2*PI())/3)</f>
        <v>0.43389414760541656</v>
      </c>
      <c r="AE411" s="11">
        <f>'OddsRatio_working_3-way'!X411^(1/3)*SIN(('OddsRatio_working_3-way'!Y411+4*PI())/3)</f>
        <v>-0.4846105009294614</v>
      </c>
      <c r="AF411" s="11">
        <f>-'OddsRatio_working_3-way'!U411/(3*'OddsRatio_working_3-way'!X411^(1/3))*COS(('OddsRatio_working_3-way'!Y411)/3)</f>
        <v>0.53029890608353436</v>
      </c>
      <c r="AG411" s="11">
        <f>-'OddsRatio_working_3-way'!U411/(3*'OddsRatio_working_3-way'!X411^(1/3))*COS(('OddsRatio_working_3-way'!Y411+2*PI())/3)</f>
        <v>-0.3090711034076975</v>
      </c>
      <c r="AH411" s="11">
        <f>-'OddsRatio_working_3-way'!U411/(3*'OddsRatio_working_3-way'!X411^(1/3))*COS(('OddsRatio_working_3-way'!Y411+4*PI())/3)</f>
        <v>-0.22122780267583703</v>
      </c>
      <c r="AI411" s="11">
        <f>'OddsRatio_working_3-way'!U411/(3*'OddsRatio_working_3-way'!X411^(1/3))*SIN(('OddsRatio_working_3-way'!Y411)/3)</f>
        <v>-5.0716353324044887E-2</v>
      </c>
      <c r="AJ411" s="11">
        <f>'OddsRatio_working_3-way'!U411/(3*'OddsRatio_working_3-way'!X411^(1/3))*SIN(('OddsRatio_working_3-way'!Y411+2*PI())/3)</f>
        <v>-0.43389414760541656</v>
      </c>
      <c r="AK411" s="11">
        <f>'OddsRatio_working_3-way'!U411/(3*'OddsRatio_working_3-way'!X411^(1/3))*SIN(('OddsRatio_working_3-way'!Y411+4*PI())/3)</f>
        <v>0.4846105009294614</v>
      </c>
      <c r="AL411" s="11">
        <f>'OddsRatio_working_3-way'!Z411+'OddsRatio_working_3-way'!AF411</f>
        <v>1.0605978121670687</v>
      </c>
      <c r="AM411" s="11">
        <f>'OddsRatio_working_3-way'!AA411+'OddsRatio_working_3-way'!AG411</f>
        <v>-0.618142206815395</v>
      </c>
      <c r="AN411" s="11">
        <f>'OddsRatio_working_3-way'!AB411+'OddsRatio_working_3-way'!AH411</f>
        <v>-0.44245560535167405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1.0605978121670687</v>
      </c>
      <c r="AS411" s="11">
        <f>IF(('OddsRatio_working_3-way'!X411=0),IF(Q411&gt;0,-Q411^(1/3),(-Q411)^(1/3)),'OddsRatio_working_3-way'!AM411-'OddsRatio_working_3-way'!R411/3)</f>
        <v>-0.618142206815395</v>
      </c>
      <c r="AT411" s="11">
        <f>IF(('OddsRatio_working_3-way'!X411=0),IF(Q411&gt;0,-Q411^(1/3),(-Q411)^(1/3)),'OddsRatio_working_3-way'!AN411-'OddsRatio_working_3-way'!R411/3)</f>
        <v>-0.44245560535167405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1.69</v>
      </c>
      <c r="B412" s="4">
        <f>IF('True_Odds_Calculator_3-way'!B413="","",'True_Odds_Calculator_3-way'!B413)</f>
        <v>3.82</v>
      </c>
      <c r="C412" s="4">
        <f>IF('True_Odds_Calculator_3-way'!C413="","",'True_Odds_Calculator_3-way'!C413)</f>
        <v>5.23</v>
      </c>
      <c r="D412" s="9">
        <f t="shared" si="91"/>
        <v>0.5730987716216529</v>
      </c>
      <c r="E412" s="9">
        <f t="shared" si="92"/>
        <v>0.247257079506917</v>
      </c>
      <c r="F412" s="9">
        <f t="shared" si="93"/>
        <v>0.17964414887142979</v>
      </c>
      <c r="G412" s="9">
        <f t="shared" si="94"/>
        <v>1.0795650995407076</v>
      </c>
      <c r="H412" s="9">
        <f t="shared" si="95"/>
        <v>1.7448999186830885</v>
      </c>
      <c r="I412" s="9">
        <f t="shared" si="96"/>
        <v>4.0443735807047947</v>
      </c>
      <c r="J412" s="9">
        <f t="shared" si="97"/>
        <v>5.5665603710571938</v>
      </c>
      <c r="K412" s="11">
        <f t="shared" si="98"/>
        <v>0.59171597633136097</v>
      </c>
      <c r="L412" s="11">
        <f t="shared" si="99"/>
        <v>0.26178010471204188</v>
      </c>
      <c r="M412" s="11">
        <f t="shared" si="100"/>
        <v>0.19120458891013384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-0.2437736780722235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0.22923936896502928</v>
      </c>
      <c r="Q412" s="11">
        <f>2*'OddsRatio_working_3-way'!K412*'OddsRatio_working_3-way'!L412*'OddsRatio_working_3-way'!M412</f>
        <v>5.9234979060731073E-2</v>
      </c>
      <c r="R412" s="11">
        <f t="shared" si="101"/>
        <v>0</v>
      </c>
      <c r="S412" s="11">
        <f t="shared" si="102"/>
        <v>-0.94037785694447251</v>
      </c>
      <c r="T412" s="11">
        <f t="shared" si="103"/>
        <v>-0.24299169430089726</v>
      </c>
      <c r="U412" s="11">
        <f>'OddsRatio_working_3-way'!S412-'OddsRatio_working_3-way'!R412^2/3</f>
        <v>-0.94037785694447251</v>
      </c>
      <c r="V412" s="11">
        <f>'OddsRatio_working_3-way'!S412*'OddsRatio_working_3-way'!R412/3-2*'OddsRatio_working_3-way'!R412^3/27-'OddsRatio_working_3-way'!T412</f>
        <v>0.24299169430089726</v>
      </c>
      <c r="W412" s="11">
        <f>'OddsRatio_working_3-way'!V412^2+4*'OddsRatio_working_3-way'!U412^3/27</f>
        <v>-6.4152966259343941E-2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0.17549781320472674</v>
      </c>
      <c r="Y412" s="11">
        <f>IF('OddsRatio_working_3-way'!W412&gt;=0,IF('OddsRatio_working_3-way'!V412+SQRT('OddsRatio_working_3-way'!W412)&gt;0,0,PI()),ACOS('OddsRatio_working_3-way'!V412/(2*'OddsRatio_working_3-way'!X412)))</f>
        <v>0.80613498670330364</v>
      </c>
      <c r="Z412" s="11">
        <f>'OddsRatio_working_3-way'!X412^(1/3)*COS('OddsRatio_working_3-way'!Y412/3)</f>
        <v>0.53978254977035378</v>
      </c>
      <c r="AA412" s="11">
        <f>'OddsRatio_working_3-way'!X412^(1/3)*COS(('OddsRatio_working_3-way'!Y412+2*PI())/3)</f>
        <v>-0.39861797552913747</v>
      </c>
      <c r="AB412" s="11">
        <f>'OddsRatio_working_3-way'!X412^(1/3)*COS(('OddsRatio_working_3-way'!Y412+4*PI())/3)</f>
        <v>-0.14116457424121634</v>
      </c>
      <c r="AC412" s="11">
        <f>'OddsRatio_working_3-way'!X412^(1/3)*SIN('OddsRatio_working_3-way'!Y412/3)</f>
        <v>0.14864079053736598</v>
      </c>
      <c r="AD412" s="11">
        <f>'OddsRatio_working_3-way'!X412^(1/3)*SIN(('OddsRatio_working_3-way'!Y412+2*PI())/3)</f>
        <v>0.39314500535198138</v>
      </c>
      <c r="AE412" s="11">
        <f>'OddsRatio_working_3-way'!X412^(1/3)*SIN(('OddsRatio_working_3-way'!Y412+4*PI())/3)</f>
        <v>-0.54178579588934739</v>
      </c>
      <c r="AF412" s="11">
        <f>-'OddsRatio_working_3-way'!U412/(3*'OddsRatio_working_3-way'!X412^(1/3))*COS(('OddsRatio_working_3-way'!Y412)/3)</f>
        <v>0.53978254977035378</v>
      </c>
      <c r="AG412" s="11">
        <f>-'OddsRatio_working_3-way'!U412/(3*'OddsRatio_working_3-way'!X412^(1/3))*COS(('OddsRatio_working_3-way'!Y412+2*PI())/3)</f>
        <v>-0.39861797552913747</v>
      </c>
      <c r="AH412" s="11">
        <f>-'OddsRatio_working_3-way'!U412/(3*'OddsRatio_working_3-way'!X412^(1/3))*COS(('OddsRatio_working_3-way'!Y412+4*PI())/3)</f>
        <v>-0.14116457424121634</v>
      </c>
      <c r="AI412" s="11">
        <f>'OddsRatio_working_3-way'!U412/(3*'OddsRatio_working_3-way'!X412^(1/3))*SIN(('OddsRatio_working_3-way'!Y412)/3)</f>
        <v>-0.14864079053736598</v>
      </c>
      <c r="AJ412" s="11">
        <f>'OddsRatio_working_3-way'!U412/(3*'OddsRatio_working_3-way'!X412^(1/3))*SIN(('OddsRatio_working_3-way'!Y412+2*PI())/3)</f>
        <v>-0.39314500535198138</v>
      </c>
      <c r="AK412" s="11">
        <f>'OddsRatio_working_3-way'!U412/(3*'OddsRatio_working_3-way'!X412^(1/3))*SIN(('OddsRatio_working_3-way'!Y412+4*PI())/3)</f>
        <v>0.54178579588934739</v>
      </c>
      <c r="AL412" s="11">
        <f>'OddsRatio_working_3-way'!Z412+'OddsRatio_working_3-way'!AF412</f>
        <v>1.0795650995407076</v>
      </c>
      <c r="AM412" s="11">
        <f>'OddsRatio_working_3-way'!AA412+'OddsRatio_working_3-way'!AG412</f>
        <v>-0.79723595105827494</v>
      </c>
      <c r="AN412" s="11">
        <f>'OddsRatio_working_3-way'!AB412+'OddsRatio_working_3-way'!AH412</f>
        <v>-0.28232914848243268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1.0795650995407076</v>
      </c>
      <c r="AS412" s="11">
        <f>IF(('OddsRatio_working_3-way'!X412=0),IF(Q412&gt;0,-Q412^(1/3),(-Q412)^(1/3)),'OddsRatio_working_3-way'!AM412-'OddsRatio_working_3-way'!R412/3)</f>
        <v>-0.79723595105827494</v>
      </c>
      <c r="AT412" s="11">
        <f>IF(('OddsRatio_working_3-way'!X412=0),IF(Q412&gt;0,-Q412^(1/3),(-Q412)^(1/3)),'OddsRatio_working_3-way'!AN412-'OddsRatio_working_3-way'!R412/3)</f>
        <v>-0.28232914848243268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2.36</v>
      </c>
      <c r="B413" s="4">
        <f>IF('True_Odds_Calculator_3-way'!B414="","",'True_Odds_Calculator_3-way'!B414)</f>
        <v>3.56</v>
      </c>
      <c r="C413" s="4">
        <f>IF('True_Odds_Calculator_3-way'!C414="","",'True_Odds_Calculator_3-way'!C414)</f>
        <v>3</v>
      </c>
      <c r="D413" s="9">
        <f t="shared" si="91"/>
        <v>0.40980297478765237</v>
      </c>
      <c r="E413" s="9">
        <f t="shared" si="92"/>
        <v>0.26947211525644638</v>
      </c>
      <c r="F413" s="9">
        <f t="shared" si="93"/>
        <v>0.32072490995590131</v>
      </c>
      <c r="G413" s="9">
        <f t="shared" si="94"/>
        <v>1.0589684008914322</v>
      </c>
      <c r="H413" s="9">
        <f t="shared" si="95"/>
        <v>2.4401970252123477</v>
      </c>
      <c r="I413" s="9">
        <f t="shared" si="96"/>
        <v>3.7109591062820657</v>
      </c>
      <c r="J413" s="9">
        <f t="shared" si="97"/>
        <v>3.1179368017828644</v>
      </c>
      <c r="K413" s="11">
        <f t="shared" si="98"/>
        <v>0.42372881355932207</v>
      </c>
      <c r="L413" s="11">
        <f t="shared" si="99"/>
        <v>0.2808988764044944</v>
      </c>
      <c r="M413" s="11">
        <f t="shared" si="100"/>
        <v>0.33333333333333331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-0.27626483844347116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0.23487589665460551</v>
      </c>
      <c r="Q413" s="11">
        <f>2*'OddsRatio_working_3-way'!K413*'OddsRatio_working_3-way'!L413*'OddsRatio_working_3-way'!M413</f>
        <v>7.934996508601537E-2</v>
      </c>
      <c r="R413" s="11">
        <f t="shared" si="101"/>
        <v>0</v>
      </c>
      <c r="S413" s="11">
        <f t="shared" si="102"/>
        <v>-0.85018382352941169</v>
      </c>
      <c r="T413" s="11">
        <f t="shared" si="103"/>
        <v>-0.2872242647058823</v>
      </c>
      <c r="U413" s="11">
        <f>'OddsRatio_working_3-way'!S413-'OddsRatio_working_3-way'!R413^2/3</f>
        <v>-0.85018382352941169</v>
      </c>
      <c r="V413" s="11">
        <f>'OddsRatio_working_3-way'!S413*'OddsRatio_working_3-way'!R413/3-2*'OddsRatio_working_3-way'!R413^3/27-'OddsRatio_working_3-way'!T413</f>
        <v>0.2872242647058823</v>
      </c>
      <c r="W413" s="11">
        <f>'OddsRatio_working_3-way'!V413^2+4*'OddsRatio_working_3-way'!U413^3/27</f>
        <v>-8.5427437898675934E-3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0.15086460985408601</v>
      </c>
      <c r="Y413" s="11">
        <f>IF('OddsRatio_working_3-way'!W413&gt;=0,IF('OddsRatio_working_3-way'!V413+SQRT('OddsRatio_working_3-way'!W413)&gt;0,0,PI()),ACOS('OddsRatio_working_3-way'!V413/(2*'OddsRatio_working_3-way'!X413)))</f>
        <v>0.31132920089495775</v>
      </c>
      <c r="Z413" s="11">
        <f>'OddsRatio_working_3-way'!X413^(1/3)*COS('OddsRatio_working_3-way'!Y413/3)</f>
        <v>0.52948420044571598</v>
      </c>
      <c r="AA413" s="11">
        <f>'OddsRatio_working_3-way'!X413^(1/3)*COS(('OddsRatio_working_3-way'!Y413+2*PI())/3)</f>
        <v>-0.31250000000000006</v>
      </c>
      <c r="AB413" s="11">
        <f>'OddsRatio_working_3-way'!X413^(1/3)*COS(('OddsRatio_working_3-way'!Y413+4*PI())/3)</f>
        <v>-0.21698420044571604</v>
      </c>
      <c r="AC413" s="11">
        <f>'OddsRatio_working_3-way'!X413^(1/3)*SIN('OddsRatio_working_3-way'!Y413/3)</f>
        <v>5.5146072584528166E-2</v>
      </c>
      <c r="AD413" s="11">
        <f>'OddsRatio_working_3-way'!X413^(1/3)*SIN(('OddsRatio_working_3-way'!Y413+2*PI())/3)</f>
        <v>0.43097373219621765</v>
      </c>
      <c r="AE413" s="11">
        <f>'OddsRatio_working_3-way'!X413^(1/3)*SIN(('OddsRatio_working_3-way'!Y413+4*PI())/3)</f>
        <v>-0.4861198047807459</v>
      </c>
      <c r="AF413" s="11">
        <f>-'OddsRatio_working_3-way'!U413/(3*'OddsRatio_working_3-way'!X413^(1/3))*COS(('OddsRatio_working_3-way'!Y413)/3)</f>
        <v>0.52948420044571609</v>
      </c>
      <c r="AG413" s="11">
        <f>-'OddsRatio_working_3-way'!U413/(3*'OddsRatio_working_3-way'!X413^(1/3))*COS(('OddsRatio_working_3-way'!Y413+2*PI())/3)</f>
        <v>-0.31250000000000011</v>
      </c>
      <c r="AH413" s="11">
        <f>-'OddsRatio_working_3-way'!U413/(3*'OddsRatio_working_3-way'!X413^(1/3))*COS(('OddsRatio_working_3-way'!Y413+4*PI())/3)</f>
        <v>-0.21698420044571606</v>
      </c>
      <c r="AI413" s="11">
        <f>'OddsRatio_working_3-way'!U413/(3*'OddsRatio_working_3-way'!X413^(1/3))*SIN(('OddsRatio_working_3-way'!Y413)/3)</f>
        <v>-5.514607258452818E-2</v>
      </c>
      <c r="AJ413" s="11">
        <f>'OddsRatio_working_3-way'!U413/(3*'OddsRatio_working_3-way'!X413^(1/3))*SIN(('OddsRatio_working_3-way'!Y413+2*PI())/3)</f>
        <v>-0.43097373219621776</v>
      </c>
      <c r="AK413" s="11">
        <f>'OddsRatio_working_3-way'!U413/(3*'OddsRatio_working_3-way'!X413^(1/3))*SIN(('OddsRatio_working_3-way'!Y413+4*PI())/3)</f>
        <v>0.48611980478074596</v>
      </c>
      <c r="AL413" s="11">
        <f>'OddsRatio_working_3-way'!Z413+'OddsRatio_working_3-way'!AF413</f>
        <v>1.0589684008914322</v>
      </c>
      <c r="AM413" s="11">
        <f>'OddsRatio_working_3-way'!AA413+'OddsRatio_working_3-way'!AG413</f>
        <v>-0.62500000000000022</v>
      </c>
      <c r="AN413" s="11">
        <f>'OddsRatio_working_3-way'!AB413+'OddsRatio_working_3-way'!AH413</f>
        <v>-0.43396840089143207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1.0589684008914322</v>
      </c>
      <c r="AS413" s="11">
        <f>IF(('OddsRatio_working_3-way'!X413=0),IF(Q413&gt;0,-Q413^(1/3),(-Q413)^(1/3)),'OddsRatio_working_3-way'!AM413-'OddsRatio_working_3-way'!R413/3)</f>
        <v>-0.62500000000000022</v>
      </c>
      <c r="AT413" s="11">
        <f>IF(('OddsRatio_working_3-way'!X413=0),IF(Q413&gt;0,-Q413^(1/3),(-Q413)^(1/3)),'OddsRatio_working_3-way'!AN413-'OddsRatio_working_3-way'!R413/3)</f>
        <v>-0.43396840089143207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2.97</v>
      </c>
      <c r="B414" s="4">
        <f>IF('True_Odds_Calculator_3-way'!B415="","",'True_Odds_Calculator_3-way'!B415)</f>
        <v>3.36</v>
      </c>
      <c r="C414" s="4">
        <f>IF('True_Odds_Calculator_3-way'!C415="","",'True_Odds_Calculator_3-way'!C415)</f>
        <v>2.48</v>
      </c>
      <c r="D414" s="9">
        <f t="shared" si="91"/>
        <v>0.3242494156353003</v>
      </c>
      <c r="E414" s="9">
        <f t="shared" si="92"/>
        <v>0.28599020776355705</v>
      </c>
      <c r="F414" s="9">
        <f t="shared" si="93"/>
        <v>0.38976037660114271</v>
      </c>
      <c r="G414" s="9">
        <f t="shared" si="94"/>
        <v>1.0578911931985338</v>
      </c>
      <c r="H414" s="9">
        <f t="shared" si="95"/>
        <v>3.0840456506011118</v>
      </c>
      <c r="I414" s="9">
        <f t="shared" si="96"/>
        <v>3.49662321594854</v>
      </c>
      <c r="J414" s="9">
        <f t="shared" si="97"/>
        <v>2.5656789659338299</v>
      </c>
      <c r="K414" s="11">
        <f t="shared" si="98"/>
        <v>0.33670033670033667</v>
      </c>
      <c r="L414" s="11">
        <f t="shared" si="99"/>
        <v>0.29761904761904762</v>
      </c>
      <c r="M414" s="11">
        <f t="shared" si="100"/>
        <v>0.40322580645161293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-0.27803056163271234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0.2347624995474458</v>
      </c>
      <c r="Q414" s="11">
        <f>2*'OddsRatio_working_3-way'!K414*'OddsRatio_working_3-way'!L414*'OddsRatio_working_3-way'!M414</f>
        <v>8.0813252856263604E-2</v>
      </c>
      <c r="R414" s="11">
        <f t="shared" si="101"/>
        <v>0</v>
      </c>
      <c r="S414" s="11">
        <f t="shared" si="102"/>
        <v>-0.84437659719428582</v>
      </c>
      <c r="T414" s="11">
        <f t="shared" si="103"/>
        <v>-0.29066320041111382</v>
      </c>
      <c r="U414" s="11">
        <f>'OddsRatio_working_3-way'!S414-'OddsRatio_working_3-way'!R414^2/3</f>
        <v>-0.84437659719428582</v>
      </c>
      <c r="V414" s="11">
        <f>'OddsRatio_working_3-way'!S414*'OddsRatio_working_3-way'!R414/3-2*'OddsRatio_working_3-way'!R414^3/27-'OddsRatio_working_3-way'!T414</f>
        <v>0.29066320041111382</v>
      </c>
      <c r="W414" s="11">
        <f>'OddsRatio_working_3-way'!V414^2+4*'OddsRatio_working_3-way'!U414^3/27</f>
        <v>-4.7025682782366185E-3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0.14932151917211056</v>
      </c>
      <c r="Y414" s="11">
        <f>IF('OddsRatio_working_3-way'!W414&gt;=0,IF('OddsRatio_working_3-way'!V414+SQRT('OddsRatio_working_3-way'!W414)&gt;0,0,PI()),ACOS('OddsRatio_working_3-way'!V414/(2*'OddsRatio_working_3-way'!X414)))</f>
        <v>0.23169019166982285</v>
      </c>
      <c r="Z414" s="11">
        <f>'OddsRatio_working_3-way'!X414^(1/3)*COS('OddsRatio_working_3-way'!Y414/3)</f>
        <v>0.52894559659926699</v>
      </c>
      <c r="AA414" s="11">
        <f>'OddsRatio_working_3-way'!X414^(1/3)*COS(('OddsRatio_working_3-way'!Y414+2*PI())/3)</f>
        <v>-0.2999208755007412</v>
      </c>
      <c r="AB414" s="11">
        <f>'OddsRatio_working_3-way'!X414^(1/3)*COS(('OddsRatio_working_3-way'!Y414+4*PI())/3)</f>
        <v>-0.22902472109852567</v>
      </c>
      <c r="AC414" s="11">
        <f>'OddsRatio_working_3-way'!X414^(1/3)*SIN('OddsRatio_working_3-way'!Y414/3)</f>
        <v>4.0931913828628423E-2</v>
      </c>
      <c r="AD414" s="11">
        <f>'OddsRatio_working_3-way'!X414^(1/3)*SIN(('OddsRatio_working_3-way'!Y414+2*PI())/3)</f>
        <v>0.43761436696056677</v>
      </c>
      <c r="AE414" s="11">
        <f>'OddsRatio_working_3-way'!X414^(1/3)*SIN(('OddsRatio_working_3-way'!Y414+4*PI())/3)</f>
        <v>-0.47854628078919514</v>
      </c>
      <c r="AF414" s="11">
        <f>-'OddsRatio_working_3-way'!U414/(3*'OddsRatio_working_3-way'!X414^(1/3))*COS(('OddsRatio_working_3-way'!Y414)/3)</f>
        <v>0.52894559659926688</v>
      </c>
      <c r="AG414" s="11">
        <f>-'OddsRatio_working_3-way'!U414/(3*'OddsRatio_working_3-way'!X414^(1/3))*COS(('OddsRatio_working_3-way'!Y414+2*PI())/3)</f>
        <v>-0.29992087550074115</v>
      </c>
      <c r="AH414" s="11">
        <f>-'OddsRatio_working_3-way'!U414/(3*'OddsRatio_working_3-way'!X414^(1/3))*COS(('OddsRatio_working_3-way'!Y414+4*PI())/3)</f>
        <v>-0.22902472109852562</v>
      </c>
      <c r="AI414" s="11">
        <f>'OddsRatio_working_3-way'!U414/(3*'OddsRatio_working_3-way'!X414^(1/3))*SIN(('OddsRatio_working_3-way'!Y414)/3)</f>
        <v>-4.0931913828628416E-2</v>
      </c>
      <c r="AJ414" s="11">
        <f>'OddsRatio_working_3-way'!U414/(3*'OddsRatio_working_3-way'!X414^(1/3))*SIN(('OddsRatio_working_3-way'!Y414+2*PI())/3)</f>
        <v>-0.43761436696056666</v>
      </c>
      <c r="AK414" s="11">
        <f>'OddsRatio_working_3-way'!U414/(3*'OddsRatio_working_3-way'!X414^(1/3))*SIN(('OddsRatio_working_3-way'!Y414+4*PI())/3)</f>
        <v>0.47854628078919503</v>
      </c>
      <c r="AL414" s="11">
        <f>'OddsRatio_working_3-way'!Z414+'OddsRatio_working_3-way'!AF414</f>
        <v>1.0578911931985338</v>
      </c>
      <c r="AM414" s="11">
        <f>'OddsRatio_working_3-way'!AA414+'OddsRatio_working_3-way'!AG414</f>
        <v>-0.5998417510014824</v>
      </c>
      <c r="AN414" s="11">
        <f>'OddsRatio_working_3-way'!AB414+'OddsRatio_working_3-way'!AH414</f>
        <v>-0.45804944219705129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1.0578911931985338</v>
      </c>
      <c r="AS414" s="11">
        <f>IF(('OddsRatio_working_3-way'!X414=0),IF(Q414&gt;0,-Q414^(1/3),(-Q414)^(1/3)),'OddsRatio_working_3-way'!AM414-'OddsRatio_working_3-way'!R414/3)</f>
        <v>-0.5998417510014824</v>
      </c>
      <c r="AT414" s="11">
        <f>IF(('OddsRatio_working_3-way'!X414=0),IF(Q414&gt;0,-Q414^(1/3),(-Q414)^(1/3)),'OddsRatio_working_3-way'!AN414-'OddsRatio_working_3-way'!R414/3)</f>
        <v>-0.45804944219705129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2.6</v>
      </c>
      <c r="B415" s="4">
        <f>IF('True_Odds_Calculator_3-way'!B416="","",'True_Odds_Calculator_3-way'!B416)</f>
        <v>3.34</v>
      </c>
      <c r="C415" s="4">
        <f>IF('True_Odds_Calculator_3-way'!C416="","",'True_Odds_Calculator_3-way'!C416)</f>
        <v>2.82</v>
      </c>
      <c r="D415" s="9">
        <f t="shared" si="91"/>
        <v>0.37104893968877634</v>
      </c>
      <c r="E415" s="9">
        <f t="shared" si="92"/>
        <v>0.28743655801770773</v>
      </c>
      <c r="F415" s="9">
        <f t="shared" si="93"/>
        <v>0.34151450229351599</v>
      </c>
      <c r="G415" s="9">
        <f t="shared" si="94"/>
        <v>1.059413922659985</v>
      </c>
      <c r="H415" s="9">
        <f t="shared" si="95"/>
        <v>2.6950622762559764</v>
      </c>
      <c r="I415" s="9">
        <f t="shared" si="96"/>
        <v>3.4790285790243645</v>
      </c>
      <c r="J415" s="9">
        <f t="shared" si="97"/>
        <v>2.9281333392411724</v>
      </c>
      <c r="K415" s="11">
        <f t="shared" si="98"/>
        <v>0.38461538461538458</v>
      </c>
      <c r="L415" s="11">
        <f t="shared" si="99"/>
        <v>0.29940119760479045</v>
      </c>
      <c r="M415" s="11">
        <f t="shared" si="100"/>
        <v>0.3546099290780142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-0.27825200662504779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0.23520879680900064</v>
      </c>
      <c r="Q415" s="11">
        <f>2*'OddsRatio_working_3-way'!K415*'OddsRatio_working_3-way'!L415*'OddsRatio_working_3-way'!M415</f>
        <v>8.1669721114236343E-2</v>
      </c>
      <c r="R415" s="11">
        <f t="shared" si="101"/>
        <v>0</v>
      </c>
      <c r="S415" s="11">
        <f t="shared" si="102"/>
        <v>-0.84530853761622982</v>
      </c>
      <c r="T415" s="11">
        <f t="shared" si="103"/>
        <v>-0.29350990889452427</v>
      </c>
      <c r="U415" s="11">
        <f>'OddsRatio_working_3-way'!S415-'OddsRatio_working_3-way'!R415^2/3</f>
        <v>-0.84530853761622982</v>
      </c>
      <c r="V415" s="11">
        <f>'OddsRatio_working_3-way'!S415*'OddsRatio_working_3-way'!R415/3-2*'OddsRatio_working_3-way'!R415^3/27-'OddsRatio_working_3-way'!T415</f>
        <v>0.29350990889452427</v>
      </c>
      <c r="W415" s="11">
        <f>'OddsRatio_working_3-way'!V415^2+4*'OddsRatio_working_3-way'!U415^3/27</f>
        <v>-3.3352336865279941E-3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0.14956879713513105</v>
      </c>
      <c r="Y415" s="11">
        <f>IF('OddsRatio_working_3-way'!W415&gt;=0,IF('OddsRatio_working_3-way'!V415+SQRT('OddsRatio_working_3-way'!W415)&gt;0,0,PI()),ACOS('OddsRatio_working_3-way'!V415/(2*'OddsRatio_working_3-way'!X415)))</f>
        <v>0.19427979263051531</v>
      </c>
      <c r="Z415" s="11">
        <f>'OddsRatio_working_3-way'!X415^(1/3)*COS('OddsRatio_working_3-way'!Y415/3)</f>
        <v>0.52970696132999251</v>
      </c>
      <c r="AA415" s="11">
        <f>'OddsRatio_working_3-way'!X415^(1/3)*COS(('OddsRatio_working_3-way'!Y415+2*PI())/3)</f>
        <v>-0.29460303096356105</v>
      </c>
      <c r="AB415" s="11">
        <f>'OddsRatio_working_3-way'!X415^(1/3)*COS(('OddsRatio_working_3-way'!Y415+4*PI())/3)</f>
        <v>-0.23510393036643132</v>
      </c>
      <c r="AC415" s="11">
        <f>'OddsRatio_working_3-way'!X415^(1/3)*SIN('OddsRatio_working_3-way'!Y415/3)</f>
        <v>3.4351821746293414E-2</v>
      </c>
      <c r="AD415" s="11">
        <f>'OddsRatio_working_3-way'!X415^(1/3)*SIN(('OddsRatio_working_3-way'!Y415+2*PI())/3)</f>
        <v>0.44156377420008808</v>
      </c>
      <c r="AE415" s="11">
        <f>'OddsRatio_working_3-way'!X415^(1/3)*SIN(('OddsRatio_working_3-way'!Y415+4*PI())/3)</f>
        <v>-0.47591559594638155</v>
      </c>
      <c r="AF415" s="11">
        <f>-'OddsRatio_working_3-way'!U415/(3*'OddsRatio_working_3-way'!X415^(1/3))*COS(('OddsRatio_working_3-way'!Y415)/3)</f>
        <v>0.52970696132999251</v>
      </c>
      <c r="AG415" s="11">
        <f>-'OddsRatio_working_3-way'!U415/(3*'OddsRatio_working_3-way'!X415^(1/3))*COS(('OddsRatio_working_3-way'!Y415+2*PI())/3)</f>
        <v>-0.29460303096356105</v>
      </c>
      <c r="AH415" s="11">
        <f>-'OddsRatio_working_3-way'!U415/(3*'OddsRatio_working_3-way'!X415^(1/3))*COS(('OddsRatio_working_3-way'!Y415+4*PI())/3)</f>
        <v>-0.23510393036643132</v>
      </c>
      <c r="AI415" s="11">
        <f>'OddsRatio_working_3-way'!U415/(3*'OddsRatio_working_3-way'!X415^(1/3))*SIN(('OddsRatio_working_3-way'!Y415)/3)</f>
        <v>-3.4351821746293414E-2</v>
      </c>
      <c r="AJ415" s="11">
        <f>'OddsRatio_working_3-way'!U415/(3*'OddsRatio_working_3-way'!X415^(1/3))*SIN(('OddsRatio_working_3-way'!Y415+2*PI())/3)</f>
        <v>-0.44156377420008808</v>
      </c>
      <c r="AK415" s="11">
        <f>'OddsRatio_working_3-way'!U415/(3*'OddsRatio_working_3-way'!X415^(1/3))*SIN(('OddsRatio_working_3-way'!Y415+4*PI())/3)</f>
        <v>0.47591559594638155</v>
      </c>
      <c r="AL415" s="11">
        <f>'OddsRatio_working_3-way'!Z415+'OddsRatio_working_3-way'!AF415</f>
        <v>1.059413922659985</v>
      </c>
      <c r="AM415" s="11">
        <f>'OddsRatio_working_3-way'!AA415+'OddsRatio_working_3-way'!AG415</f>
        <v>-0.5892060619271221</v>
      </c>
      <c r="AN415" s="11">
        <f>'OddsRatio_working_3-way'!AB415+'OddsRatio_working_3-way'!AH415</f>
        <v>-0.47020786073286264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1.059413922659985</v>
      </c>
      <c r="AS415" s="11">
        <f>IF(('OddsRatio_working_3-way'!X415=0),IF(Q415&gt;0,-Q415^(1/3),(-Q415)^(1/3)),'OddsRatio_working_3-way'!AM415-'OddsRatio_working_3-way'!R415/3)</f>
        <v>-0.5892060619271221</v>
      </c>
      <c r="AT415" s="11">
        <f>IF(('OddsRatio_working_3-way'!X415=0),IF(Q415&gt;0,-Q415^(1/3),(-Q415)^(1/3)),'OddsRatio_working_3-way'!AN415-'OddsRatio_working_3-way'!R415/3)</f>
        <v>-0.47020786073286264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2.6</v>
      </c>
      <c r="B416" s="4">
        <f>IF('True_Odds_Calculator_3-way'!B417="","",'True_Odds_Calculator_3-way'!B417)</f>
        <v>3.33</v>
      </c>
      <c r="C416" s="4">
        <f>IF('True_Odds_Calculator_3-way'!C417="","",'True_Odds_Calculator_3-way'!C417)</f>
        <v>2.82</v>
      </c>
      <c r="D416" s="9">
        <f t="shared" si="91"/>
        <v>0.37074009585675666</v>
      </c>
      <c r="E416" s="9">
        <f t="shared" si="92"/>
        <v>0.28804299934705152</v>
      </c>
      <c r="F416" s="9">
        <f t="shared" si="93"/>
        <v>0.34121690479619204</v>
      </c>
      <c r="G416" s="9">
        <f t="shared" si="94"/>
        <v>1.0608171182042367</v>
      </c>
      <c r="H416" s="9">
        <f t="shared" si="95"/>
        <v>2.6973073891267787</v>
      </c>
      <c r="I416" s="9">
        <f t="shared" si="96"/>
        <v>3.471703885415871</v>
      </c>
      <c r="J416" s="9">
        <f t="shared" si="97"/>
        <v>2.9306871551317113</v>
      </c>
      <c r="K416" s="11">
        <f t="shared" si="98"/>
        <v>0.38461538461538458</v>
      </c>
      <c r="L416" s="11">
        <f t="shared" si="99"/>
        <v>0.3003003003003003</v>
      </c>
      <c r="M416" s="11">
        <f t="shared" si="100"/>
        <v>0.3546099290780142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-0.27789491619278872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0.2355055546544908</v>
      </c>
      <c r="Q416" s="11">
        <f>2*'OddsRatio_working_3-way'!K416*'OddsRatio_working_3-way'!L416*'OddsRatio_working_3-way'!M416</f>
        <v>8.1914975531996809E-2</v>
      </c>
      <c r="R416" s="11">
        <f t="shared" si="101"/>
        <v>0</v>
      </c>
      <c r="S416" s="11">
        <f t="shared" si="102"/>
        <v>-0.84746262321369548</v>
      </c>
      <c r="T416" s="11">
        <f t="shared" si="103"/>
        <v>-0.29476960807432889</v>
      </c>
      <c r="U416" s="11">
        <f>'OddsRatio_working_3-way'!S416-'OddsRatio_working_3-way'!R416^2/3</f>
        <v>-0.84746262321369548</v>
      </c>
      <c r="V416" s="11">
        <f>'OddsRatio_working_3-way'!S416*'OddsRatio_working_3-way'!R416/3-2*'OddsRatio_working_3-way'!R416^3/27-'OddsRatio_working_3-way'!T416</f>
        <v>0.29476960807432889</v>
      </c>
      <c r="W416" s="11">
        <f>'OddsRatio_working_3-way'!V416^2+4*'OddsRatio_working_3-way'!U416^3/27</f>
        <v>-3.2800095773031918E-3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0.15014087669718451</v>
      </c>
      <c r="Y416" s="11">
        <f>IF('OddsRatio_working_3-way'!W416&gt;=0,IF('OddsRatio_working_3-way'!V416+SQRT('OddsRatio_working_3-way'!W416)&gt;0,0,PI()),ACOS('OddsRatio_working_3-way'!V416/(2*'OddsRatio_working_3-way'!X416)))</f>
        <v>0.19190109348879125</v>
      </c>
      <c r="Z416" s="11">
        <f>'OddsRatio_working_3-way'!X416^(1/3)*COS('OddsRatio_working_3-way'!Y416/3)</f>
        <v>0.53040855910211837</v>
      </c>
      <c r="AA416" s="11">
        <f>'OddsRatio_working_3-way'!X416^(1/3)*COS(('OddsRatio_working_3-way'!Y416+2*PI())/3)</f>
        <v>-0.29462750382772268</v>
      </c>
      <c r="AB416" s="11">
        <f>'OddsRatio_working_3-way'!X416^(1/3)*COS(('OddsRatio_working_3-way'!Y416+4*PI())/3)</f>
        <v>-0.23578105527439586</v>
      </c>
      <c r="AC416" s="11">
        <f>'OddsRatio_working_3-way'!X416^(1/3)*SIN('OddsRatio_working_3-way'!Y416/3)</f>
        <v>3.3975012913116671E-2</v>
      </c>
      <c r="AD416" s="11">
        <f>'OddsRatio_working_3-way'!X416^(1/3)*SIN(('OddsRatio_working_3-way'!Y416+2*PI())/3)</f>
        <v>0.44235978011057603</v>
      </c>
      <c r="AE416" s="11">
        <f>'OddsRatio_working_3-way'!X416^(1/3)*SIN(('OddsRatio_working_3-way'!Y416+4*PI())/3)</f>
        <v>-0.47633479302369269</v>
      </c>
      <c r="AF416" s="11">
        <f>-'OddsRatio_working_3-way'!U416/(3*'OddsRatio_working_3-way'!X416^(1/3))*COS(('OddsRatio_working_3-way'!Y416)/3)</f>
        <v>0.53040855910211826</v>
      </c>
      <c r="AG416" s="11">
        <f>-'OddsRatio_working_3-way'!U416/(3*'OddsRatio_working_3-way'!X416^(1/3))*COS(('OddsRatio_working_3-way'!Y416+2*PI())/3)</f>
        <v>-0.29462750382772257</v>
      </c>
      <c r="AH416" s="11">
        <f>-'OddsRatio_working_3-way'!U416/(3*'OddsRatio_working_3-way'!X416^(1/3))*COS(('OddsRatio_working_3-way'!Y416+4*PI())/3)</f>
        <v>-0.2357810552743958</v>
      </c>
      <c r="AI416" s="11">
        <f>'OddsRatio_working_3-way'!U416/(3*'OddsRatio_working_3-way'!X416^(1/3))*SIN(('OddsRatio_working_3-way'!Y416)/3)</f>
        <v>-3.3975012913116664E-2</v>
      </c>
      <c r="AJ416" s="11">
        <f>'OddsRatio_working_3-way'!U416/(3*'OddsRatio_working_3-way'!X416^(1/3))*SIN(('OddsRatio_working_3-way'!Y416+2*PI())/3)</f>
        <v>-0.44235978011057592</v>
      </c>
      <c r="AK416" s="11">
        <f>'OddsRatio_working_3-way'!U416/(3*'OddsRatio_working_3-way'!X416^(1/3))*SIN(('OddsRatio_working_3-way'!Y416+4*PI())/3)</f>
        <v>0.47633479302369258</v>
      </c>
      <c r="AL416" s="11">
        <f>'OddsRatio_working_3-way'!Z416+'OddsRatio_working_3-way'!AF416</f>
        <v>1.0608171182042367</v>
      </c>
      <c r="AM416" s="11">
        <f>'OddsRatio_working_3-way'!AA416+'OddsRatio_working_3-way'!AG416</f>
        <v>-0.58925500765544525</v>
      </c>
      <c r="AN416" s="11">
        <f>'OddsRatio_working_3-way'!AB416+'OddsRatio_working_3-way'!AH416</f>
        <v>-0.47156211054879166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1.0608171182042367</v>
      </c>
      <c r="AS416" s="11">
        <f>IF(('OddsRatio_working_3-way'!X416=0),IF(Q416&gt;0,-Q416^(1/3),(-Q416)^(1/3)),'OddsRatio_working_3-way'!AM416-'OddsRatio_working_3-way'!R416/3)</f>
        <v>-0.58925500765544525</v>
      </c>
      <c r="AT416" s="11">
        <f>IF(('OddsRatio_working_3-way'!X416=0),IF(Q416&gt;0,-Q416^(1/3),(-Q416)^(1/3)),'OddsRatio_working_3-way'!AN416-'OddsRatio_working_3-way'!R416/3)</f>
        <v>-0.47156211054879166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4.67</v>
      </c>
      <c r="B417" s="4">
        <f>IF('True_Odds_Calculator_3-way'!B418="","",'True_Odds_Calculator_3-way'!B418)</f>
        <v>3.7</v>
      </c>
      <c r="C417" s="4">
        <f>IF('True_Odds_Calculator_3-way'!C418="","",'True_Odds_Calculator_3-way'!C418)</f>
        <v>1.79</v>
      </c>
      <c r="D417" s="9">
        <f t="shared" si="91"/>
        <v>0.20242392092875316</v>
      </c>
      <c r="E417" s="9">
        <f t="shared" si="92"/>
        <v>0.25649368383290899</v>
      </c>
      <c r="F417" s="9">
        <f t="shared" si="93"/>
        <v>0.54108239523833779</v>
      </c>
      <c r="G417" s="9">
        <f t="shared" si="94"/>
        <v>1.0736042524575566</v>
      </c>
      <c r="H417" s="9">
        <f t="shared" si="95"/>
        <v>4.9401276065192334</v>
      </c>
      <c r="I417" s="9">
        <f t="shared" si="96"/>
        <v>3.8987314816354033</v>
      </c>
      <c r="J417" s="9">
        <f t="shared" si="97"/>
        <v>1.8481473594414703</v>
      </c>
      <c r="K417" s="11">
        <f t="shared" si="98"/>
        <v>0.21413276231263384</v>
      </c>
      <c r="L417" s="11">
        <f t="shared" si="99"/>
        <v>0.27027027027027023</v>
      </c>
      <c r="M417" s="11">
        <f t="shared" si="100"/>
        <v>0.55865921787709494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-0.25309600150795009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0.23149487817582037</v>
      </c>
      <c r="Q417" s="11">
        <f>2*'OddsRatio_working_3-way'!K417*'OddsRatio_working_3-way'!L417*'OddsRatio_working_3-way'!M417</f>
        <v>6.4663373792128581E-2</v>
      </c>
      <c r="R417" s="11">
        <f t="shared" si="101"/>
        <v>0</v>
      </c>
      <c r="S417" s="11">
        <f t="shared" si="102"/>
        <v>-0.91465245123024519</v>
      </c>
      <c r="T417" s="11">
        <f t="shared" si="103"/>
        <v>-0.25548951151682819</v>
      </c>
      <c r="U417" s="11">
        <f>'OddsRatio_working_3-way'!S417-'OddsRatio_working_3-way'!R417^2/3</f>
        <v>-0.91465245123024519</v>
      </c>
      <c r="V417" s="11">
        <f>'OddsRatio_working_3-way'!S417*'OddsRatio_working_3-way'!R417/3-2*'OddsRatio_working_3-way'!R417^3/27-'OddsRatio_working_3-way'!T417</f>
        <v>0.25548951151682819</v>
      </c>
      <c r="W417" s="11">
        <f>'OddsRatio_working_3-way'!V417^2+4*'OddsRatio_working_3-way'!U417^3/27</f>
        <v>-4.8086335722774015E-2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0.16834579458504562</v>
      </c>
      <c r="Y417" s="11">
        <f>IF('OddsRatio_working_3-way'!W417&gt;=0,IF('OddsRatio_working_3-way'!V417+SQRT('OddsRatio_working_3-way'!W417)&gt;0,0,PI()),ACOS('OddsRatio_working_3-way'!V417/(2*'OddsRatio_working_3-way'!X417)))</f>
        <v>0.70929141750928082</v>
      </c>
      <c r="Z417" s="11">
        <f>'OddsRatio_working_3-way'!X417^(1/3)*COS('OddsRatio_working_3-way'!Y417/3)</f>
        <v>0.53680212622877832</v>
      </c>
      <c r="AA417" s="11">
        <f>'OddsRatio_working_3-way'!X417^(1/3)*COS(('OddsRatio_working_3-way'!Y417+2*PI())/3)</f>
        <v>-0.38040874483648529</v>
      </c>
      <c r="AB417" s="11">
        <f>'OddsRatio_working_3-way'!X417^(1/3)*COS(('OddsRatio_working_3-way'!Y417+4*PI())/3)</f>
        <v>-0.1563933813922932</v>
      </c>
      <c r="AC417" s="11">
        <f>'OddsRatio_working_3-way'!X417^(1/3)*SIN('OddsRatio_working_3-way'!Y417/3)</f>
        <v>0.12933533038711617</v>
      </c>
      <c r="AD417" s="11">
        <f>'OddsRatio_working_3-way'!X417^(1/3)*SIN(('OddsRatio_working_3-way'!Y417+2*PI())/3)</f>
        <v>0.40021661292606492</v>
      </c>
      <c r="AE417" s="11">
        <f>'OddsRatio_working_3-way'!X417^(1/3)*SIN(('OddsRatio_working_3-way'!Y417+4*PI())/3)</f>
        <v>-0.52955194331318101</v>
      </c>
      <c r="AF417" s="11">
        <f>-'OddsRatio_working_3-way'!U417/(3*'OddsRatio_working_3-way'!X417^(1/3))*COS(('OddsRatio_working_3-way'!Y417)/3)</f>
        <v>0.53680212622877821</v>
      </c>
      <c r="AG417" s="11">
        <f>-'OddsRatio_working_3-way'!U417/(3*'OddsRatio_working_3-way'!X417^(1/3))*COS(('OddsRatio_working_3-way'!Y417+2*PI())/3)</f>
        <v>-0.38040874483648524</v>
      </c>
      <c r="AH417" s="11">
        <f>-'OddsRatio_working_3-way'!U417/(3*'OddsRatio_working_3-way'!X417^(1/3))*COS(('OddsRatio_working_3-way'!Y417+4*PI())/3)</f>
        <v>-0.15639338139229317</v>
      </c>
      <c r="AI417" s="11">
        <f>'OddsRatio_working_3-way'!U417/(3*'OddsRatio_working_3-way'!X417^(1/3))*SIN(('OddsRatio_working_3-way'!Y417)/3)</f>
        <v>-0.12933533038711614</v>
      </c>
      <c r="AJ417" s="11">
        <f>'OddsRatio_working_3-way'!U417/(3*'OddsRatio_working_3-way'!X417^(1/3))*SIN(('OddsRatio_working_3-way'!Y417+2*PI())/3)</f>
        <v>-0.40021661292606481</v>
      </c>
      <c r="AK417" s="11">
        <f>'OddsRatio_working_3-way'!U417/(3*'OddsRatio_working_3-way'!X417^(1/3))*SIN(('OddsRatio_working_3-way'!Y417+4*PI())/3)</f>
        <v>0.5295519433131809</v>
      </c>
      <c r="AL417" s="11">
        <f>'OddsRatio_working_3-way'!Z417+'OddsRatio_working_3-way'!AF417</f>
        <v>1.0736042524575566</v>
      </c>
      <c r="AM417" s="11">
        <f>'OddsRatio_working_3-way'!AA417+'OddsRatio_working_3-way'!AG417</f>
        <v>-0.76081748967297047</v>
      </c>
      <c r="AN417" s="11">
        <f>'OddsRatio_working_3-way'!AB417+'OddsRatio_working_3-way'!AH417</f>
        <v>-0.31278676278458639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1.0736042524575566</v>
      </c>
      <c r="AS417" s="11">
        <f>IF(('OddsRatio_working_3-way'!X417=0),IF(Q417&gt;0,-Q417^(1/3),(-Q417)^(1/3)),'OddsRatio_working_3-way'!AM417-'OddsRatio_working_3-way'!R417/3)</f>
        <v>-0.76081748967297047</v>
      </c>
      <c r="AT417" s="11">
        <f>IF(('OddsRatio_working_3-way'!X417=0),IF(Q417&gt;0,-Q417^(1/3),(-Q417)^(1/3)),'OddsRatio_working_3-way'!AN417-'OddsRatio_working_3-way'!R417/3)</f>
        <v>-0.31278676278458639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4.62</v>
      </c>
      <c r="B418" s="4">
        <f>IF('True_Odds_Calculator_3-way'!B419="","",'True_Odds_Calculator_3-way'!B419)</f>
        <v>3.34</v>
      </c>
      <c r="C418" s="4">
        <f>IF('True_Odds_Calculator_3-way'!C419="","",'True_Odds_Calculator_3-way'!C419)</f>
        <v>1.9</v>
      </c>
      <c r="D418" s="9">
        <f t="shared" si="91"/>
        <v>0.20518912244980972</v>
      </c>
      <c r="E418" s="9">
        <f t="shared" si="92"/>
        <v>0.28539637851391181</v>
      </c>
      <c r="F418" s="9">
        <f t="shared" si="93"/>
        <v>0.50941449903627856</v>
      </c>
      <c r="G418" s="9">
        <f t="shared" si="94"/>
        <v>1.0700421799968871</v>
      </c>
      <c r="H418" s="9">
        <f t="shared" si="95"/>
        <v>4.8735526915887313</v>
      </c>
      <c r="I418" s="9">
        <f t="shared" si="96"/>
        <v>3.503898701192715</v>
      </c>
      <c r="J418" s="9">
        <f t="shared" si="97"/>
        <v>1.9630379619971983</v>
      </c>
      <c r="K418" s="11">
        <f t="shared" si="98"/>
        <v>0.21645021645021645</v>
      </c>
      <c r="L418" s="11">
        <f t="shared" si="99"/>
        <v>0.29940119760479045</v>
      </c>
      <c r="M418" s="11">
        <f t="shared" si="100"/>
        <v>0.52631578947368418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-0.26003086103937034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0.23398179717120782</v>
      </c>
      <c r="Q418" s="11">
        <f>2*'OddsRatio_working_3-way'!K418*'OddsRatio_working_3-way'!L418*'OddsRatio_working_3-way'!M418</f>
        <v>6.8216267396853603E-2</v>
      </c>
      <c r="R418" s="11">
        <f t="shared" si="101"/>
        <v>0</v>
      </c>
      <c r="S418" s="11">
        <f t="shared" si="102"/>
        <v>-0.8998231834327598</v>
      </c>
      <c r="T418" s="11">
        <f t="shared" si="103"/>
        <v>-0.26233912053433234</v>
      </c>
      <c r="U418" s="11">
        <f>'OddsRatio_working_3-way'!S418-'OddsRatio_working_3-way'!R418^2/3</f>
        <v>-0.8998231834327598</v>
      </c>
      <c r="V418" s="11">
        <f>'OddsRatio_working_3-way'!S418*'OddsRatio_working_3-way'!R418/3-2*'OddsRatio_working_3-way'!R418^3/27-'OddsRatio_working_3-way'!T418</f>
        <v>0.26233912053433234</v>
      </c>
      <c r="W418" s="11">
        <f>'OddsRatio_working_3-way'!V418^2+4*'OddsRatio_working_3-way'!U418^3/27</f>
        <v>-3.9114544377887001E-2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0.16426834641875923</v>
      </c>
      <c r="Y418" s="11">
        <f>IF('OddsRatio_working_3-way'!W418&gt;=0,IF('OddsRatio_working_3-way'!V418+SQRT('OddsRatio_working_3-way'!W418)&gt;0,0,PI()),ACOS('OddsRatio_working_3-way'!V418/(2*'OddsRatio_working_3-way'!X418)))</f>
        <v>0.64598395743153958</v>
      </c>
      <c r="Z418" s="11">
        <f>'OddsRatio_working_3-way'!X418^(1/3)*COS('OddsRatio_working_3-way'!Y418/3)</f>
        <v>0.53502108999844356</v>
      </c>
      <c r="AA418" s="11">
        <f>'OddsRatio_working_3-way'!X418^(1/3)*COS(('OddsRatio_working_3-way'!Y418+2*PI())/3)</f>
        <v>-0.36885214949040784</v>
      </c>
      <c r="AB418" s="11">
        <f>'OddsRatio_working_3-way'!X418^(1/3)*COS(('OddsRatio_working_3-way'!Y418+4*PI())/3)</f>
        <v>-0.16616894050803574</v>
      </c>
      <c r="AC418" s="11">
        <f>'OddsRatio_working_3-way'!X418^(1/3)*SIN('OddsRatio_working_3-way'!Y418/3)</f>
        <v>0.11701920526618977</v>
      </c>
      <c r="AD418" s="11">
        <f>'OddsRatio_working_3-way'!X418^(1/3)*SIN(('OddsRatio_working_3-way'!Y418+2*PI())/3)</f>
        <v>0.40483225286599761</v>
      </c>
      <c r="AE418" s="11">
        <f>'OddsRatio_working_3-way'!X418^(1/3)*SIN(('OddsRatio_working_3-way'!Y418+4*PI())/3)</f>
        <v>-0.52185145813218736</v>
      </c>
      <c r="AF418" s="11">
        <f>-'OddsRatio_working_3-way'!U418/(3*'OddsRatio_working_3-way'!X418^(1/3))*COS(('OddsRatio_working_3-way'!Y418)/3)</f>
        <v>0.53502108999844367</v>
      </c>
      <c r="AG418" s="11">
        <f>-'OddsRatio_working_3-way'!U418/(3*'OddsRatio_working_3-way'!X418^(1/3))*COS(('OddsRatio_working_3-way'!Y418+2*PI())/3)</f>
        <v>-0.36885214949040795</v>
      </c>
      <c r="AH418" s="11">
        <f>-'OddsRatio_working_3-way'!U418/(3*'OddsRatio_working_3-way'!X418^(1/3))*COS(('OddsRatio_working_3-way'!Y418+4*PI())/3)</f>
        <v>-0.16616894050803577</v>
      </c>
      <c r="AI418" s="11">
        <f>'OddsRatio_working_3-way'!U418/(3*'OddsRatio_working_3-way'!X418^(1/3))*SIN(('OddsRatio_working_3-way'!Y418)/3)</f>
        <v>-0.11701920526618979</v>
      </c>
      <c r="AJ418" s="11">
        <f>'OddsRatio_working_3-way'!U418/(3*'OddsRatio_working_3-way'!X418^(1/3))*SIN(('OddsRatio_working_3-way'!Y418+2*PI())/3)</f>
        <v>-0.40483225286599772</v>
      </c>
      <c r="AK418" s="11">
        <f>'OddsRatio_working_3-way'!U418/(3*'OddsRatio_working_3-way'!X418^(1/3))*SIN(('OddsRatio_working_3-way'!Y418+4*PI())/3)</f>
        <v>0.52185145813218747</v>
      </c>
      <c r="AL418" s="11">
        <f>'OddsRatio_working_3-way'!Z418+'OddsRatio_working_3-way'!AF418</f>
        <v>1.0700421799968871</v>
      </c>
      <c r="AM418" s="11">
        <f>'OddsRatio_working_3-way'!AA418+'OddsRatio_working_3-way'!AG418</f>
        <v>-0.7377042989808158</v>
      </c>
      <c r="AN418" s="11">
        <f>'OddsRatio_working_3-way'!AB418+'OddsRatio_working_3-way'!AH418</f>
        <v>-0.33233788101607153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1.0700421799968871</v>
      </c>
      <c r="AS418" s="11">
        <f>IF(('OddsRatio_working_3-way'!X418=0),IF(Q418&gt;0,-Q418^(1/3),(-Q418)^(1/3)),'OddsRatio_working_3-way'!AM418-'OddsRatio_working_3-way'!R418/3)</f>
        <v>-0.7377042989808158</v>
      </c>
      <c r="AT418" s="11">
        <f>IF(('OddsRatio_working_3-way'!X418=0),IF(Q418&gt;0,-Q418^(1/3),(-Q418)^(1/3)),'OddsRatio_working_3-way'!AN418-'OddsRatio_working_3-way'!R418/3)</f>
        <v>-0.33233788101607153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1.83</v>
      </c>
      <c r="B419" s="4">
        <f>IF('True_Odds_Calculator_3-way'!B420="","",'True_Odds_Calculator_3-way'!B420)</f>
        <v>3.71</v>
      </c>
      <c r="C419" s="4">
        <f>IF('True_Odds_Calculator_3-way'!C420="","",'True_Odds_Calculator_3-way'!C420)</f>
        <v>4.46</v>
      </c>
      <c r="D419" s="9">
        <f t="shared" si="91"/>
        <v>0.53015406435293866</v>
      </c>
      <c r="E419" s="9">
        <f t="shared" si="92"/>
        <v>0.25682905090560282</v>
      </c>
      <c r="F419" s="9">
        <f t="shared" si="93"/>
        <v>0.21301688474145855</v>
      </c>
      <c r="G419" s="9">
        <f t="shared" si="94"/>
        <v>1.0677640304984495</v>
      </c>
      <c r="H419" s="9">
        <f t="shared" si="95"/>
        <v>1.8862441453137131</v>
      </c>
      <c r="I419" s="9">
        <f t="shared" si="96"/>
        <v>3.8936405226507991</v>
      </c>
      <c r="J419" s="9">
        <f t="shared" si="97"/>
        <v>4.6944635455246351</v>
      </c>
      <c r="K419" s="11">
        <f t="shared" si="98"/>
        <v>0.54644808743169393</v>
      </c>
      <c r="L419" s="11">
        <f t="shared" si="99"/>
        <v>0.26954177897574122</v>
      </c>
      <c r="M419" s="11">
        <f t="shared" si="100"/>
        <v>0.22421524663677131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-0.25701804983428489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0.23117357112771553</v>
      </c>
      <c r="Q419" s="11">
        <f>2*'OddsRatio_working_3-way'!K419*'OddsRatio_working_3-way'!L419*'OddsRatio_working_3-way'!M419</f>
        <v>6.6049591750775863E-2</v>
      </c>
      <c r="R419" s="11">
        <f t="shared" si="101"/>
        <v>0</v>
      </c>
      <c r="S419" s="11">
        <f t="shared" si="102"/>
        <v>-0.89944488831335834</v>
      </c>
      <c r="T419" s="11">
        <f t="shared" si="103"/>
        <v>-0.25698425380381662</v>
      </c>
      <c r="U419" s="11">
        <f>'OddsRatio_working_3-way'!S419-'OddsRatio_working_3-way'!R419^2/3</f>
        <v>-0.89944488831335834</v>
      </c>
      <c r="V419" s="11">
        <f>'OddsRatio_working_3-way'!S419*'OddsRatio_working_3-way'!R419/3-2*'OddsRatio_working_3-way'!R419^3/27-'OddsRatio_working_3-way'!T419</f>
        <v>0.25698425380381662</v>
      </c>
      <c r="W419" s="11">
        <f>'OddsRatio_working_3-way'!V419^2+4*'OddsRatio_working_3-way'!U419^3/27</f>
        <v>-4.175937632395664E-2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0.16416476709929348</v>
      </c>
      <c r="Y419" s="11">
        <f>IF('OddsRatio_working_3-way'!W419&gt;=0,IF('OddsRatio_working_3-way'!V419+SQRT('OddsRatio_working_3-way'!W419)&gt;0,0,PI()),ACOS('OddsRatio_working_3-way'!V419/(2*'OddsRatio_working_3-way'!X419)))</f>
        <v>0.67180065312230386</v>
      </c>
      <c r="Z419" s="11">
        <f>'OddsRatio_working_3-way'!X419^(1/3)*COS('OddsRatio_working_3-way'!Y419/3)</f>
        <v>0.53388201524922474</v>
      </c>
      <c r="AA419" s="11">
        <f>'OddsRatio_working_3-way'!X419^(1/3)*COS(('OddsRatio_working_3-way'!Y419+2*PI())/3)</f>
        <v>-0.37224398680093718</v>
      </c>
      <c r="AB419" s="11">
        <f>'OddsRatio_working_3-way'!X419^(1/3)*COS(('OddsRatio_working_3-way'!Y419+4*PI())/3)</f>
        <v>-0.16163802844828767</v>
      </c>
      <c r="AC419" s="11">
        <f>'OddsRatio_working_3-way'!X419^(1/3)*SIN('OddsRatio_working_3-way'!Y419/3)</f>
        <v>0.1215934067478413</v>
      </c>
      <c r="AD419" s="11">
        <f>'OddsRatio_working_3-way'!X419^(1/3)*SIN(('OddsRatio_working_3-way'!Y419+2*PI())/3)</f>
        <v>0.40155868445553899</v>
      </c>
      <c r="AE419" s="11">
        <f>'OddsRatio_working_3-way'!X419^(1/3)*SIN(('OddsRatio_working_3-way'!Y419+4*PI())/3)</f>
        <v>-0.52315209120338035</v>
      </c>
      <c r="AF419" s="11">
        <f>-'OddsRatio_working_3-way'!U419/(3*'OddsRatio_working_3-way'!X419^(1/3))*COS(('OddsRatio_working_3-way'!Y419)/3)</f>
        <v>0.53388201524922485</v>
      </c>
      <c r="AG419" s="11">
        <f>-'OddsRatio_working_3-way'!U419/(3*'OddsRatio_working_3-way'!X419^(1/3))*COS(('OddsRatio_working_3-way'!Y419+2*PI())/3)</f>
        <v>-0.37224398680093729</v>
      </c>
      <c r="AH419" s="11">
        <f>-'OddsRatio_working_3-way'!U419/(3*'OddsRatio_working_3-way'!X419^(1/3))*COS(('OddsRatio_working_3-way'!Y419+4*PI())/3)</f>
        <v>-0.16163802844828773</v>
      </c>
      <c r="AI419" s="11">
        <f>'OddsRatio_working_3-way'!U419/(3*'OddsRatio_working_3-way'!X419^(1/3))*SIN(('OddsRatio_working_3-way'!Y419)/3)</f>
        <v>-0.12159340674784133</v>
      </c>
      <c r="AJ419" s="11">
        <f>'OddsRatio_working_3-way'!U419/(3*'OddsRatio_working_3-way'!X419^(1/3))*SIN(('OddsRatio_working_3-way'!Y419+2*PI())/3)</f>
        <v>-0.40155868445553905</v>
      </c>
      <c r="AK419" s="11">
        <f>'OddsRatio_working_3-way'!U419/(3*'OddsRatio_working_3-way'!X419^(1/3))*SIN(('OddsRatio_working_3-way'!Y419+4*PI())/3)</f>
        <v>0.52315209120338046</v>
      </c>
      <c r="AL419" s="11">
        <f>'OddsRatio_working_3-way'!Z419+'OddsRatio_working_3-way'!AF419</f>
        <v>1.0677640304984495</v>
      </c>
      <c r="AM419" s="11">
        <f>'OddsRatio_working_3-way'!AA419+'OddsRatio_working_3-way'!AG419</f>
        <v>-0.74448797360187446</v>
      </c>
      <c r="AN419" s="11">
        <f>'OddsRatio_working_3-way'!AB419+'OddsRatio_working_3-way'!AH419</f>
        <v>-0.3232760568965754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1.0677640304984495</v>
      </c>
      <c r="AS419" s="11">
        <f>IF(('OddsRatio_working_3-way'!X419=0),IF(Q419&gt;0,-Q419^(1/3),(-Q419)^(1/3)),'OddsRatio_working_3-way'!AM419-'OddsRatio_working_3-way'!R419/3)</f>
        <v>-0.74448797360187446</v>
      </c>
      <c r="AT419" s="11">
        <f>IF(('OddsRatio_working_3-way'!X419=0),IF(Q419&gt;0,-Q419^(1/3),(-Q419)^(1/3)),'OddsRatio_working_3-way'!AN419-'OddsRatio_working_3-way'!R419/3)</f>
        <v>-0.3232760568965754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1.99</v>
      </c>
      <c r="B420" s="4">
        <f>IF('True_Odds_Calculator_3-way'!B421="","",'True_Odds_Calculator_3-way'!B421)</f>
        <v>3.54</v>
      </c>
      <c r="C420" s="4">
        <f>IF('True_Odds_Calculator_3-way'!C421="","",'True_Odds_Calculator_3-way'!C421)</f>
        <v>3.91</v>
      </c>
      <c r="D420" s="9">
        <f t="shared" si="91"/>
        <v>0.48652531168260083</v>
      </c>
      <c r="E420" s="9">
        <f t="shared" si="92"/>
        <v>0.26970373329309993</v>
      </c>
      <c r="F420" s="9">
        <f t="shared" si="93"/>
        <v>0.24377095502429924</v>
      </c>
      <c r="G420" s="9">
        <f t="shared" si="94"/>
        <v>1.0660520406162757</v>
      </c>
      <c r="H420" s="9">
        <f t="shared" si="95"/>
        <v>2.055391520210113</v>
      </c>
      <c r="I420" s="9">
        <f t="shared" si="96"/>
        <v>3.707772183165341</v>
      </c>
      <c r="J420" s="9">
        <f t="shared" si="97"/>
        <v>4.1022114381933621</v>
      </c>
      <c r="K420" s="11">
        <f t="shared" si="98"/>
        <v>0.50251256281407031</v>
      </c>
      <c r="L420" s="11">
        <f t="shared" si="99"/>
        <v>0.2824858757062147</v>
      </c>
      <c r="M420" s="11">
        <f t="shared" si="100"/>
        <v>0.25575447570332482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-0.2656616124970077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0.23380444929867017</v>
      </c>
      <c r="Q420" s="11">
        <f>2*'OddsRatio_working_3-way'!K420*'OddsRatio_working_3-way'!L420*'OddsRatio_working_3-way'!M420</f>
        <v>7.261007742194725E-2</v>
      </c>
      <c r="R420" s="11">
        <f t="shared" si="101"/>
        <v>0</v>
      </c>
      <c r="S420" s="11">
        <f t="shared" si="102"/>
        <v>-0.880083679012163</v>
      </c>
      <c r="T420" s="11">
        <f t="shared" si="103"/>
        <v>-0.27331791273669659</v>
      </c>
      <c r="U420" s="11">
        <f>'OddsRatio_working_3-way'!S420-'OddsRatio_working_3-way'!R420^2/3</f>
        <v>-0.880083679012163</v>
      </c>
      <c r="V420" s="11">
        <f>'OddsRatio_working_3-way'!S420*'OddsRatio_working_3-way'!R420/3-2*'OddsRatio_working_3-way'!R420^3/27-'OddsRatio_working_3-way'!T420</f>
        <v>0.27331791273669659</v>
      </c>
      <c r="W420" s="11">
        <f>'OddsRatio_working_3-way'!V420^2+4*'OddsRatio_working_3-way'!U420^3/27</f>
        <v>-2.628493658723928E-2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0.15889274527962546</v>
      </c>
      <c r="Y420" s="11">
        <f>IF('OddsRatio_working_3-way'!W420&gt;=0,IF('OddsRatio_working_3-way'!V420+SQRT('OddsRatio_working_3-way'!W420)&gt;0,0,PI()),ACOS('OddsRatio_working_3-way'!V420/(2*'OddsRatio_working_3-way'!X420)))</f>
        <v>0.53538856290003944</v>
      </c>
      <c r="Z420" s="11">
        <f>'OddsRatio_working_3-way'!X420^(1/3)*COS('OddsRatio_working_3-way'!Y420/3)</f>
        <v>0.53302602030813773</v>
      </c>
      <c r="AA420" s="11">
        <f>'OddsRatio_working_3-way'!X420^(1/3)*COS(('OddsRatio_working_3-way'!Y420+2*PI())/3)</f>
        <v>-0.34977984634286774</v>
      </c>
      <c r="AB420" s="11">
        <f>'OddsRatio_working_3-way'!X420^(1/3)*COS(('OddsRatio_working_3-way'!Y420+4*PI())/3)</f>
        <v>-0.18324617396527013</v>
      </c>
      <c r="AC420" s="11">
        <f>'OddsRatio_working_3-way'!X420^(1/3)*SIN('OddsRatio_working_3-way'!Y420/3)</f>
        <v>9.6148260576342945E-2</v>
      </c>
      <c r="AD420" s="11">
        <f>'OddsRatio_working_3-way'!X420^(1/3)*SIN(('OddsRatio_working_3-way'!Y420+2*PI())/3)</f>
        <v>0.41353994417679585</v>
      </c>
      <c r="AE420" s="11">
        <f>'OddsRatio_working_3-way'!X420^(1/3)*SIN(('OddsRatio_working_3-way'!Y420+4*PI())/3)</f>
        <v>-0.50968820475313881</v>
      </c>
      <c r="AF420" s="11">
        <f>-'OddsRatio_working_3-way'!U420/(3*'OddsRatio_working_3-way'!X420^(1/3))*COS(('OddsRatio_working_3-way'!Y420)/3)</f>
        <v>0.53302602030813784</v>
      </c>
      <c r="AG420" s="11">
        <f>-'OddsRatio_working_3-way'!U420/(3*'OddsRatio_working_3-way'!X420^(1/3))*COS(('OddsRatio_working_3-way'!Y420+2*PI())/3)</f>
        <v>-0.34977984634286785</v>
      </c>
      <c r="AH420" s="11">
        <f>-'OddsRatio_working_3-way'!U420/(3*'OddsRatio_working_3-way'!X420^(1/3))*COS(('OddsRatio_working_3-way'!Y420+4*PI())/3)</f>
        <v>-0.18324617396527015</v>
      </c>
      <c r="AI420" s="11">
        <f>'OddsRatio_working_3-way'!U420/(3*'OddsRatio_working_3-way'!X420^(1/3))*SIN(('OddsRatio_working_3-way'!Y420)/3)</f>
        <v>-9.6148260576342959E-2</v>
      </c>
      <c r="AJ420" s="11">
        <f>'OddsRatio_working_3-way'!U420/(3*'OddsRatio_working_3-way'!X420^(1/3))*SIN(('OddsRatio_working_3-way'!Y420+2*PI())/3)</f>
        <v>-0.41353994417679596</v>
      </c>
      <c r="AK420" s="11">
        <f>'OddsRatio_working_3-way'!U420/(3*'OddsRatio_working_3-way'!X420^(1/3))*SIN(('OddsRatio_working_3-way'!Y420+4*PI())/3)</f>
        <v>0.50968820475313892</v>
      </c>
      <c r="AL420" s="11">
        <f>'OddsRatio_working_3-way'!Z420+'OddsRatio_working_3-way'!AF420</f>
        <v>1.0660520406162757</v>
      </c>
      <c r="AM420" s="11">
        <f>'OddsRatio_working_3-way'!AA420+'OddsRatio_working_3-way'!AG420</f>
        <v>-0.69955969268573559</v>
      </c>
      <c r="AN420" s="11">
        <f>'OddsRatio_working_3-way'!AB420+'OddsRatio_working_3-way'!AH420</f>
        <v>-0.36649234793054031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1.0660520406162757</v>
      </c>
      <c r="AS420" s="11">
        <f>IF(('OddsRatio_working_3-way'!X420=0),IF(Q420&gt;0,-Q420^(1/3),(-Q420)^(1/3)),'OddsRatio_working_3-way'!AM420-'OddsRatio_working_3-way'!R420/3)</f>
        <v>-0.69955969268573559</v>
      </c>
      <c r="AT420" s="11">
        <f>IF(('OddsRatio_working_3-way'!X420=0),IF(Q420&gt;0,-Q420^(1/3),(-Q420)^(1/3)),'OddsRatio_working_3-way'!AN420-'OddsRatio_working_3-way'!R420/3)</f>
        <v>-0.36649234793054031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3.53</v>
      </c>
      <c r="B421" s="4">
        <f>IF('True_Odds_Calculator_3-way'!B422="","",'True_Odds_Calculator_3-way'!B422)</f>
        <v>3.24</v>
      </c>
      <c r="C421" s="4">
        <f>IF('True_Odds_Calculator_3-way'!C422="","",'True_Odds_Calculator_3-way'!C422)</f>
        <v>2.23</v>
      </c>
      <c r="D421" s="9">
        <f t="shared" si="91"/>
        <v>0.27099327913512067</v>
      </c>
      <c r="E421" s="9">
        <f t="shared" si="92"/>
        <v>0.29570280754754114</v>
      </c>
      <c r="F421" s="9">
        <f t="shared" si="93"/>
        <v>0.43330391331733836</v>
      </c>
      <c r="G421" s="9">
        <f t="shared" si="94"/>
        <v>1.0632918642044165</v>
      </c>
      <c r="H421" s="9">
        <f t="shared" si="95"/>
        <v>3.6901284164371746</v>
      </c>
      <c r="I421" s="9">
        <f t="shared" si="96"/>
        <v>3.3817737758178934</v>
      </c>
      <c r="J421" s="9">
        <f t="shared" si="97"/>
        <v>2.3078489929714321</v>
      </c>
      <c r="K421" s="11">
        <f t="shared" si="98"/>
        <v>0.28328611898016998</v>
      </c>
      <c r="L421" s="11">
        <f t="shared" si="99"/>
        <v>0.30864197530864196</v>
      </c>
      <c r="M421" s="11">
        <f t="shared" si="100"/>
        <v>0.44843049327354262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-0.27330594101005323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0.23524839642930573</v>
      </c>
      <c r="Q421" s="11">
        <f>2*'OddsRatio_working_3-way'!K421*'OddsRatio_working_3-way'!L421*'OddsRatio_working_3-way'!M421</f>
        <v>7.8416132143101919E-2</v>
      </c>
      <c r="R421" s="11">
        <f t="shared" si="101"/>
        <v>0</v>
      </c>
      <c r="S421" s="11">
        <f t="shared" si="102"/>
        <v>-0.86075112586247216</v>
      </c>
      <c r="T421" s="11">
        <f t="shared" si="103"/>
        <v>-0.2869170419541574</v>
      </c>
      <c r="U421" s="11">
        <f>'OddsRatio_working_3-way'!S421-'OddsRatio_working_3-way'!R421^2/3</f>
        <v>-0.86075112586247216</v>
      </c>
      <c r="V421" s="11">
        <f>'OddsRatio_working_3-way'!S421*'OddsRatio_working_3-way'!R421/3-2*'OddsRatio_working_3-way'!R421^3/27-'OddsRatio_working_3-way'!T421</f>
        <v>0.2869170419541574</v>
      </c>
      <c r="W421" s="11">
        <f>'OddsRatio_working_3-way'!V421^2+4*'OddsRatio_working_3-way'!U421^3/27</f>
        <v>-1.2156248680393181E-2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0.15368607422609645</v>
      </c>
      <c r="Y421" s="11">
        <f>IF('OddsRatio_working_3-way'!W421&gt;=0,IF('OddsRatio_working_3-way'!V421+SQRT('OddsRatio_working_3-way'!W421)&gt;0,0,PI()),ACOS('OddsRatio_working_3-way'!V421/(2*'OddsRatio_working_3-way'!X421)))</f>
        <v>0.36687829089509494</v>
      </c>
      <c r="Z421" s="11">
        <f>'OddsRatio_working_3-way'!X421^(1/3)*COS('OddsRatio_working_3-way'!Y421/3)</f>
        <v>0.53164593210220823</v>
      </c>
      <c r="AA421" s="11">
        <f>'OddsRatio_working_3-way'!X421^(1/3)*COS(('OddsRatio_working_3-way'!Y421+2*PI())/3)</f>
        <v>-0.32241124774438973</v>
      </c>
      <c r="AB421" s="11">
        <f>'OddsRatio_working_3-way'!X421^(1/3)*COS(('OddsRatio_working_3-way'!Y421+4*PI())/3)</f>
        <v>-0.2092346843578187</v>
      </c>
      <c r="AC421" s="11">
        <f>'OddsRatio_working_3-way'!X421^(1/3)*SIN('OddsRatio_working_3-way'!Y421/3)</f>
        <v>6.5342519337193802E-2</v>
      </c>
      <c r="AD421" s="11">
        <f>'OddsRatio_working_3-way'!X421^(1/3)*SIN(('OddsRatio_working_3-way'!Y421+2*PI())/3)</f>
        <v>0.42774762335057237</v>
      </c>
      <c r="AE421" s="11">
        <f>'OddsRatio_working_3-way'!X421^(1/3)*SIN(('OddsRatio_working_3-way'!Y421+4*PI())/3)</f>
        <v>-0.49309014268776591</v>
      </c>
      <c r="AF421" s="11">
        <f>-'OddsRatio_working_3-way'!U421/(3*'OddsRatio_working_3-way'!X421^(1/3))*COS(('OddsRatio_working_3-way'!Y421)/3)</f>
        <v>0.53164593210220823</v>
      </c>
      <c r="AG421" s="11">
        <f>-'OddsRatio_working_3-way'!U421/(3*'OddsRatio_working_3-way'!X421^(1/3))*COS(('OddsRatio_working_3-way'!Y421+2*PI())/3)</f>
        <v>-0.32241124774438973</v>
      </c>
      <c r="AH421" s="11">
        <f>-'OddsRatio_working_3-way'!U421/(3*'OddsRatio_working_3-way'!X421^(1/3))*COS(('OddsRatio_working_3-way'!Y421+4*PI())/3)</f>
        <v>-0.2092346843578187</v>
      </c>
      <c r="AI421" s="11">
        <f>'OddsRatio_working_3-way'!U421/(3*'OddsRatio_working_3-way'!X421^(1/3))*SIN(('OddsRatio_working_3-way'!Y421)/3)</f>
        <v>-6.5342519337193802E-2</v>
      </c>
      <c r="AJ421" s="11">
        <f>'OddsRatio_working_3-way'!U421/(3*'OddsRatio_working_3-way'!X421^(1/3))*SIN(('OddsRatio_working_3-way'!Y421+2*PI())/3)</f>
        <v>-0.42774762335057237</v>
      </c>
      <c r="AK421" s="11">
        <f>'OddsRatio_working_3-way'!U421/(3*'OddsRatio_working_3-way'!X421^(1/3))*SIN(('OddsRatio_working_3-way'!Y421+4*PI())/3)</f>
        <v>0.49309014268776591</v>
      </c>
      <c r="AL421" s="11">
        <f>'OddsRatio_working_3-way'!Z421+'OddsRatio_working_3-way'!AF421</f>
        <v>1.0632918642044165</v>
      </c>
      <c r="AM421" s="11">
        <f>'OddsRatio_working_3-way'!AA421+'OddsRatio_working_3-way'!AG421</f>
        <v>-0.64482249548877946</v>
      </c>
      <c r="AN421" s="11">
        <f>'OddsRatio_working_3-way'!AB421+'OddsRatio_working_3-way'!AH421</f>
        <v>-0.41846936871563739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1.0632918642044165</v>
      </c>
      <c r="AS421" s="11">
        <f>IF(('OddsRatio_working_3-way'!X421=0),IF(Q421&gt;0,-Q421^(1/3),(-Q421)^(1/3)),'OddsRatio_working_3-way'!AM421-'OddsRatio_working_3-way'!R421/3)</f>
        <v>-0.64482249548877946</v>
      </c>
      <c r="AT421" s="11">
        <f>IF(('OddsRatio_working_3-way'!X421=0),IF(Q421&gt;0,-Q421^(1/3),(-Q421)^(1/3)),'OddsRatio_working_3-way'!AN421-'OddsRatio_working_3-way'!R421/3)</f>
        <v>-0.41846936871563739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2.54</v>
      </c>
      <c r="B422" s="4">
        <f>IF('True_Odds_Calculator_3-way'!B423="","",'True_Odds_Calculator_3-way'!B423)</f>
        <v>3.26</v>
      </c>
      <c r="C422" s="4">
        <f>IF('True_Odds_Calculator_3-way'!C423="","",'True_Odds_Calculator_3-way'!C423)</f>
        <v>2.91</v>
      </c>
      <c r="D422" s="9">
        <f t="shared" si="91"/>
        <v>0.37810788394004841</v>
      </c>
      <c r="E422" s="9">
        <f t="shared" si="92"/>
        <v>0.29293549553947529</v>
      </c>
      <c r="F422" s="9">
        <f t="shared" si="93"/>
        <v>0.32895662052047603</v>
      </c>
      <c r="G422" s="9">
        <f t="shared" si="94"/>
        <v>1.0680180618862956</v>
      </c>
      <c r="H422" s="9">
        <f t="shared" si="95"/>
        <v>2.6447478153048953</v>
      </c>
      <c r="I422" s="9">
        <f t="shared" si="96"/>
        <v>3.4137208198630282</v>
      </c>
      <c r="J422" s="9">
        <f t="shared" si="97"/>
        <v>3.0399144982028248</v>
      </c>
      <c r="K422" s="11">
        <f t="shared" si="98"/>
        <v>0.39370078740157477</v>
      </c>
      <c r="L422" s="11">
        <f t="shared" si="99"/>
        <v>0.30674846625766872</v>
      </c>
      <c r="M422" s="11">
        <f t="shared" si="100"/>
        <v>0.3436426116838488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-0.27587873222254145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0.23696914553823206</v>
      </c>
      <c r="Q422" s="11">
        <f>2*'OddsRatio_working_3-way'!K422*'OddsRatio_working_3-way'!L422*'OddsRatio_working_3-way'!M422</f>
        <v>8.3001452027401765E-2</v>
      </c>
      <c r="R422" s="11">
        <f t="shared" si="101"/>
        <v>0</v>
      </c>
      <c r="S422" s="11">
        <f t="shared" si="102"/>
        <v>-0.85896126761622782</v>
      </c>
      <c r="T422" s="11">
        <f t="shared" si="103"/>
        <v>-0.3008620902333547</v>
      </c>
      <c r="U422" s="11">
        <f>'OddsRatio_working_3-way'!S422-'OddsRatio_working_3-way'!R422^2/3</f>
        <v>-0.85896126761622782</v>
      </c>
      <c r="V422" s="11">
        <f>'OddsRatio_working_3-way'!S422*'OddsRatio_working_3-way'!R422/3-2*'OddsRatio_working_3-way'!R422^3/27-'OddsRatio_working_3-way'!T422</f>
        <v>0.3008620902333547</v>
      </c>
      <c r="W422" s="11">
        <f>'OddsRatio_working_3-way'!V422^2+4*'OddsRatio_working_3-way'!U422^3/27</f>
        <v>-3.3714905412671747E-3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0.15320695796931877</v>
      </c>
      <c r="Y422" s="11">
        <f>IF('OddsRatio_working_3-way'!W422&gt;=0,IF('OddsRatio_working_3-way'!V422+SQRT('OddsRatio_working_3-way'!W422)&gt;0,0,PI()),ACOS('OddsRatio_working_3-way'!V422/(2*'OddsRatio_working_3-way'!X422)))</f>
        <v>0.19064990543301463</v>
      </c>
      <c r="Z422" s="11">
        <f>'OddsRatio_working_3-way'!X422^(1/3)*COS('OddsRatio_working_3-way'!Y422/3)</f>
        <v>0.53400903094314778</v>
      </c>
      <c r="AA422" s="11">
        <f>'OddsRatio_working_3-way'!X422^(1/3)*COS(('OddsRatio_working_3-way'!Y422+2*PI())/3)</f>
        <v>-0.29643380457999746</v>
      </c>
      <c r="AB422" s="11">
        <f>'OddsRatio_working_3-way'!X422^(1/3)*COS(('OddsRatio_working_3-way'!Y422+4*PI())/3)</f>
        <v>-0.2375752263631504</v>
      </c>
      <c r="AC422" s="11">
        <f>'OddsRatio_working_3-way'!X422^(1/3)*SIN('OddsRatio_working_3-way'!Y422/3)</f>
        <v>3.3982015977615528E-2</v>
      </c>
      <c r="AD422" s="11">
        <f>'OddsRatio_working_3-way'!X422^(1/3)*SIN(('OddsRatio_working_3-way'!Y422+2*PI())/3)</f>
        <v>0.44547437865826861</v>
      </c>
      <c r="AE422" s="11">
        <f>'OddsRatio_working_3-way'!X422^(1/3)*SIN(('OddsRatio_working_3-way'!Y422+4*PI())/3)</f>
        <v>-0.47945639463588396</v>
      </c>
      <c r="AF422" s="11">
        <f>-'OddsRatio_working_3-way'!U422/(3*'OddsRatio_working_3-way'!X422^(1/3))*COS(('OddsRatio_working_3-way'!Y422)/3)</f>
        <v>0.53400903094314778</v>
      </c>
      <c r="AG422" s="11">
        <f>-'OddsRatio_working_3-way'!U422/(3*'OddsRatio_working_3-way'!X422^(1/3))*COS(('OddsRatio_working_3-way'!Y422+2*PI())/3)</f>
        <v>-0.29643380457999746</v>
      </c>
      <c r="AH422" s="11">
        <f>-'OddsRatio_working_3-way'!U422/(3*'OddsRatio_working_3-way'!X422^(1/3))*COS(('OddsRatio_working_3-way'!Y422+4*PI())/3)</f>
        <v>-0.2375752263631504</v>
      </c>
      <c r="AI422" s="11">
        <f>'OddsRatio_working_3-way'!U422/(3*'OddsRatio_working_3-way'!X422^(1/3))*SIN(('OddsRatio_working_3-way'!Y422)/3)</f>
        <v>-3.3982015977615528E-2</v>
      </c>
      <c r="AJ422" s="11">
        <f>'OddsRatio_working_3-way'!U422/(3*'OddsRatio_working_3-way'!X422^(1/3))*SIN(('OddsRatio_working_3-way'!Y422+2*PI())/3)</f>
        <v>-0.44547437865826861</v>
      </c>
      <c r="AK422" s="11">
        <f>'OddsRatio_working_3-way'!U422/(3*'OddsRatio_working_3-way'!X422^(1/3))*SIN(('OddsRatio_working_3-way'!Y422+4*PI())/3)</f>
        <v>0.47945639463588396</v>
      </c>
      <c r="AL422" s="11">
        <f>'OddsRatio_working_3-way'!Z422+'OddsRatio_working_3-way'!AF422</f>
        <v>1.0680180618862956</v>
      </c>
      <c r="AM422" s="11">
        <f>'OddsRatio_working_3-way'!AA422+'OddsRatio_working_3-way'!AG422</f>
        <v>-0.59286760915999492</v>
      </c>
      <c r="AN422" s="11">
        <f>'OddsRatio_working_3-way'!AB422+'OddsRatio_working_3-way'!AH422</f>
        <v>-0.4751504527263008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1.0680180618862956</v>
      </c>
      <c r="AS422" s="11">
        <f>IF(('OddsRatio_working_3-way'!X422=0),IF(Q422&gt;0,-Q422^(1/3),(-Q422)^(1/3)),'OddsRatio_working_3-way'!AM422-'OddsRatio_working_3-way'!R422/3)</f>
        <v>-0.59286760915999492</v>
      </c>
      <c r="AT422" s="11">
        <f>IF(('OddsRatio_working_3-way'!X422=0),IF(Q422&gt;0,-Q422^(1/3),(-Q422)^(1/3)),'OddsRatio_working_3-way'!AN422-'OddsRatio_working_3-way'!R422/3)</f>
        <v>-0.4751504527263008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1.76</v>
      </c>
      <c r="B423" s="4">
        <f>IF('True_Odds_Calculator_3-way'!B424="","",'True_Odds_Calculator_3-way'!B424)</f>
        <v>3.46</v>
      </c>
      <c r="C423" s="4">
        <f>IF('True_Odds_Calculator_3-way'!C424="","",'True_Odds_Calculator_3-way'!C424)</f>
        <v>5.39</v>
      </c>
      <c r="D423" s="9">
        <f t="shared" si="91"/>
        <v>0.55052863974020672</v>
      </c>
      <c r="E423" s="9">
        <f t="shared" si="92"/>
        <v>0.27452359156640782</v>
      </c>
      <c r="F423" s="9">
        <f t="shared" si="93"/>
        <v>0.17494776869338519</v>
      </c>
      <c r="G423" s="9">
        <f t="shared" si="94"/>
        <v>1.0742577985251494</v>
      </c>
      <c r="H423" s="9">
        <f t="shared" si="95"/>
        <v>1.8164359268791137</v>
      </c>
      <c r="I423" s="9">
        <f t="shared" si="96"/>
        <v>3.6426741843718666</v>
      </c>
      <c r="J423" s="9">
        <f t="shared" si="97"/>
        <v>5.7159917355254057</v>
      </c>
      <c r="K423" s="11">
        <f t="shared" si="98"/>
        <v>0.56818181818181823</v>
      </c>
      <c r="L423" s="11">
        <f t="shared" si="99"/>
        <v>0.28901734104046245</v>
      </c>
      <c r="M423" s="11">
        <f t="shared" si="100"/>
        <v>0.1855287569573284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-0.2500550834196954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0.23185001321027143</v>
      </c>
      <c r="Q423" s="11">
        <f>2*'OddsRatio_working_3-way'!K423*'OddsRatio_working_3-way'!L423*'OddsRatio_working_3-way'!M423</f>
        <v>6.0932986389033245E-2</v>
      </c>
      <c r="R423" s="11">
        <f t="shared" si="101"/>
        <v>0</v>
      </c>
      <c r="S423" s="11">
        <f t="shared" si="102"/>
        <v>-0.92719576038824869</v>
      </c>
      <c r="T423" s="11">
        <f t="shared" si="103"/>
        <v>-0.2436782550297632</v>
      </c>
      <c r="U423" s="11">
        <f>'OddsRatio_working_3-way'!S423-'OddsRatio_working_3-way'!R423^2/3</f>
        <v>-0.92719576038824869</v>
      </c>
      <c r="V423" s="11">
        <f>'OddsRatio_working_3-way'!S423*'OddsRatio_working_3-way'!R423/3-2*'OddsRatio_working_3-way'!R423^3/27-'OddsRatio_working_3-way'!T423</f>
        <v>0.2436782550297632</v>
      </c>
      <c r="W423" s="11">
        <f>'OddsRatio_working_3-way'!V423^2+4*'OddsRatio_working_3-way'!U423^3/27</f>
        <v>-5.8710205405999971E-2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0.17182061676378529</v>
      </c>
      <c r="Y423" s="11">
        <f>IF('OddsRatio_working_3-way'!W423&gt;=0,IF('OddsRatio_working_3-way'!V423+SQRT('OddsRatio_working_3-way'!W423)&gt;0,0,PI()),ACOS('OddsRatio_working_3-way'!V423/(2*'OddsRatio_working_3-way'!X423)))</f>
        <v>0.78256602636233308</v>
      </c>
      <c r="Z423" s="11">
        <f>'OddsRatio_working_3-way'!X423^(1/3)*COS('OddsRatio_working_3-way'!Y423/3)</f>
        <v>0.53712889926257468</v>
      </c>
      <c r="AA423" s="11">
        <f>'OddsRatio_working_3-way'!X423^(1/3)*COS(('OddsRatio_working_3-way'!Y423+2*PI())/3)</f>
        <v>-0.39273509543694202</v>
      </c>
      <c r="AB423" s="11">
        <f>'OddsRatio_working_3-way'!X423^(1/3)*COS(('OddsRatio_working_3-way'!Y423+4*PI())/3)</f>
        <v>-0.14439380382563255</v>
      </c>
      <c r="AC423" s="11">
        <f>'OddsRatio_working_3-way'!X423^(1/3)*SIN('OddsRatio_working_3-way'!Y423/3)</f>
        <v>0.14337991156268889</v>
      </c>
      <c r="AD423" s="11">
        <f>'OddsRatio_working_3-way'!X423^(1/3)*SIN(('OddsRatio_working_3-way'!Y423+2*PI())/3)</f>
        <v>0.39347731608681785</v>
      </c>
      <c r="AE423" s="11">
        <f>'OddsRatio_working_3-way'!X423^(1/3)*SIN(('OddsRatio_working_3-way'!Y423+4*PI())/3)</f>
        <v>-0.53685722764950672</v>
      </c>
      <c r="AF423" s="11">
        <f>-'OddsRatio_working_3-way'!U423/(3*'OddsRatio_working_3-way'!X423^(1/3))*COS(('OddsRatio_working_3-way'!Y423)/3)</f>
        <v>0.53712889926257468</v>
      </c>
      <c r="AG423" s="11">
        <f>-'OddsRatio_working_3-way'!U423/(3*'OddsRatio_working_3-way'!X423^(1/3))*COS(('OddsRatio_working_3-way'!Y423+2*PI())/3)</f>
        <v>-0.39273509543694202</v>
      </c>
      <c r="AH423" s="11">
        <f>-'OddsRatio_working_3-way'!U423/(3*'OddsRatio_working_3-way'!X423^(1/3))*COS(('OddsRatio_working_3-way'!Y423+4*PI())/3)</f>
        <v>-0.14439380382563255</v>
      </c>
      <c r="AI423" s="11">
        <f>'OddsRatio_working_3-way'!U423/(3*'OddsRatio_working_3-way'!X423^(1/3))*SIN(('OddsRatio_working_3-way'!Y423)/3)</f>
        <v>-0.14337991156268889</v>
      </c>
      <c r="AJ423" s="11">
        <f>'OddsRatio_working_3-way'!U423/(3*'OddsRatio_working_3-way'!X423^(1/3))*SIN(('OddsRatio_working_3-way'!Y423+2*PI())/3)</f>
        <v>-0.39347731608681785</v>
      </c>
      <c r="AK423" s="11">
        <f>'OddsRatio_working_3-way'!U423/(3*'OddsRatio_working_3-way'!X423^(1/3))*SIN(('OddsRatio_working_3-way'!Y423+4*PI())/3)</f>
        <v>0.53685722764950672</v>
      </c>
      <c r="AL423" s="11">
        <f>'OddsRatio_working_3-way'!Z423+'OddsRatio_working_3-way'!AF423</f>
        <v>1.0742577985251494</v>
      </c>
      <c r="AM423" s="11">
        <f>'OddsRatio_working_3-way'!AA423+'OddsRatio_working_3-way'!AG423</f>
        <v>-0.78547019087388403</v>
      </c>
      <c r="AN423" s="11">
        <f>'OddsRatio_working_3-way'!AB423+'OddsRatio_working_3-way'!AH423</f>
        <v>-0.2887876076512651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1.0742577985251494</v>
      </c>
      <c r="AS423" s="11">
        <f>IF(('OddsRatio_working_3-way'!X423=0),IF(Q423&gt;0,-Q423^(1/3),(-Q423)^(1/3)),'OddsRatio_working_3-way'!AM423-'OddsRatio_working_3-way'!R423/3)</f>
        <v>-0.78547019087388403</v>
      </c>
      <c r="AT423" s="11">
        <f>IF(('OddsRatio_working_3-way'!X423=0),IF(Q423&gt;0,-Q423^(1/3),(-Q423)^(1/3)),'OddsRatio_working_3-way'!AN423-'OddsRatio_working_3-way'!R423/3)</f>
        <v>-0.2887876076512651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2.02</v>
      </c>
      <c r="B424" s="4">
        <f>IF('True_Odds_Calculator_3-way'!B425="","",'True_Odds_Calculator_3-way'!B425)</f>
        <v>3.29</v>
      </c>
      <c r="C424" s="4">
        <f>IF('True_Odds_Calculator_3-way'!C425="","",'True_Odds_Calculator_3-way'!C425)</f>
        <v>4.12</v>
      </c>
      <c r="D424" s="9">
        <f t="shared" si="91"/>
        <v>0.4787485630399253</v>
      </c>
      <c r="E424" s="9">
        <f t="shared" si="92"/>
        <v>0.29032499021261515</v>
      </c>
      <c r="F424" s="9">
        <f t="shared" si="93"/>
        <v>0.2309264467474598</v>
      </c>
      <c r="G424" s="9">
        <f t="shared" si="94"/>
        <v>1.0674305052827391</v>
      </c>
      <c r="H424" s="9">
        <f t="shared" si="95"/>
        <v>2.0887791153883941</v>
      </c>
      <c r="I424" s="9">
        <f t="shared" si="96"/>
        <v>3.4444158570974719</v>
      </c>
      <c r="J424" s="9">
        <f t="shared" si="97"/>
        <v>4.3303831764821457</v>
      </c>
      <c r="K424" s="11">
        <f t="shared" si="98"/>
        <v>0.49504950495049505</v>
      </c>
      <c r="L424" s="11">
        <f t="shared" si="99"/>
        <v>0.303951367781155</v>
      </c>
      <c r="M424" s="11">
        <f t="shared" si="100"/>
        <v>0.24271844660194175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-0.26616182437436964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0.23483698149966678</v>
      </c>
      <c r="Q424" s="11">
        <f>2*'OddsRatio_working_3-way'!K424*'OddsRatio_working_3-way'!L424*'OddsRatio_working_3-way'!M424</f>
        <v>7.3044162208294489E-2</v>
      </c>
      <c r="R424" s="11">
        <f t="shared" si="101"/>
        <v>0</v>
      </c>
      <c r="S424" s="11">
        <f t="shared" si="102"/>
        <v>-0.88230903155126061</v>
      </c>
      <c r="T424" s="11">
        <f t="shared" si="103"/>
        <v>-0.27443515755871245</v>
      </c>
      <c r="U424" s="11">
        <f>'OddsRatio_working_3-way'!S424-'OddsRatio_working_3-way'!R424^2/3</f>
        <v>-0.88230903155126061</v>
      </c>
      <c r="V424" s="11">
        <f>'OddsRatio_working_3-way'!S424*'OddsRatio_working_3-way'!R424/3-2*'OddsRatio_working_3-way'!R424^3/27-'OddsRatio_working_3-way'!T424</f>
        <v>0.27443515755871245</v>
      </c>
      <c r="W424" s="11">
        <f>'OddsRatio_working_3-way'!V424^2+4*'OddsRatio_working_3-way'!U424^3/27</f>
        <v>-2.6440963540951837E-2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0.15949578305179982</v>
      </c>
      <c r="Y424" s="11">
        <f>IF('OddsRatio_working_3-way'!W424&gt;=0,IF('OddsRatio_working_3-way'!V424+SQRT('OddsRatio_working_3-way'!W424)&gt;0,0,PI()),ACOS('OddsRatio_working_3-way'!V424/(2*'OddsRatio_working_3-way'!X424)))</f>
        <v>0.53489718272239295</v>
      </c>
      <c r="Z424" s="11">
        <f>'OddsRatio_working_3-way'!X424^(1/3)*COS('OddsRatio_working_3-way'!Y424/3)</f>
        <v>0.53371525264136954</v>
      </c>
      <c r="AA424" s="11">
        <f>'OddsRatio_working_3-way'!X424^(1/3)*COS(('OddsRatio_working_3-way'!Y424+2*PI())/3)</f>
        <v>-0.35015396304256236</v>
      </c>
      <c r="AB424" s="11">
        <f>'OddsRatio_working_3-way'!X424^(1/3)*COS(('OddsRatio_working_3-way'!Y424+4*PI())/3)</f>
        <v>-0.18356128959880708</v>
      </c>
      <c r="AC424" s="11">
        <f>'OddsRatio_working_3-way'!X424^(1/3)*SIN('OddsRatio_working_3-way'!Y424/3)</f>
        <v>9.6182324857771548E-2</v>
      </c>
      <c r="AD424" s="11">
        <f>'OddsRatio_working_3-way'!X424^(1/3)*SIN(('OddsRatio_working_3-way'!Y424+2*PI())/3)</f>
        <v>0.41411980474577004</v>
      </c>
      <c r="AE424" s="11">
        <f>'OddsRatio_working_3-way'!X424^(1/3)*SIN(('OddsRatio_working_3-way'!Y424+4*PI())/3)</f>
        <v>-0.51030212960354149</v>
      </c>
      <c r="AF424" s="11">
        <f>-'OddsRatio_working_3-way'!U424/(3*'OddsRatio_working_3-way'!X424^(1/3))*COS(('OddsRatio_working_3-way'!Y424)/3)</f>
        <v>0.53371525264136965</v>
      </c>
      <c r="AG424" s="11">
        <f>-'OddsRatio_working_3-way'!U424/(3*'OddsRatio_working_3-way'!X424^(1/3))*COS(('OddsRatio_working_3-way'!Y424+2*PI())/3)</f>
        <v>-0.35015396304256241</v>
      </c>
      <c r="AH424" s="11">
        <f>-'OddsRatio_working_3-way'!U424/(3*'OddsRatio_working_3-way'!X424^(1/3))*COS(('OddsRatio_working_3-way'!Y424+4*PI())/3)</f>
        <v>-0.1835612895988071</v>
      </c>
      <c r="AI424" s="11">
        <f>'OddsRatio_working_3-way'!U424/(3*'OddsRatio_working_3-way'!X424^(1/3))*SIN(('OddsRatio_working_3-way'!Y424)/3)</f>
        <v>-9.6182324857771562E-2</v>
      </c>
      <c r="AJ424" s="11">
        <f>'OddsRatio_working_3-way'!U424/(3*'OddsRatio_working_3-way'!X424^(1/3))*SIN(('OddsRatio_working_3-way'!Y424+2*PI())/3)</f>
        <v>-0.41411980474577015</v>
      </c>
      <c r="AK424" s="11">
        <f>'OddsRatio_working_3-way'!U424/(3*'OddsRatio_working_3-way'!X424^(1/3))*SIN(('OddsRatio_working_3-way'!Y424+4*PI())/3)</f>
        <v>0.5103021296035416</v>
      </c>
      <c r="AL424" s="11">
        <f>'OddsRatio_working_3-way'!Z424+'OddsRatio_working_3-way'!AF424</f>
        <v>1.0674305052827391</v>
      </c>
      <c r="AM424" s="11">
        <f>'OddsRatio_working_3-way'!AA424+'OddsRatio_working_3-way'!AG424</f>
        <v>-0.70030792608512482</v>
      </c>
      <c r="AN424" s="11">
        <f>'OddsRatio_working_3-way'!AB424+'OddsRatio_working_3-way'!AH424</f>
        <v>-0.36712257919761415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1.0674305052827391</v>
      </c>
      <c r="AS424" s="11">
        <f>IF(('OddsRatio_working_3-way'!X424=0),IF(Q424&gt;0,-Q424^(1/3),(-Q424)^(1/3)),'OddsRatio_working_3-way'!AM424-'OddsRatio_working_3-way'!R424/3)</f>
        <v>-0.70030792608512482</v>
      </c>
      <c r="AT424" s="11">
        <f>IF(('OddsRatio_working_3-way'!X424=0),IF(Q424&gt;0,-Q424^(1/3),(-Q424)^(1/3)),'OddsRatio_working_3-way'!AN424-'OddsRatio_working_3-way'!R424/3)</f>
        <v>-0.36712257919761415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2.67</v>
      </c>
      <c r="B425" s="4">
        <f>IF('True_Odds_Calculator_3-way'!B426="","",'True_Odds_Calculator_3-way'!B426)</f>
        <v>3.16</v>
      </c>
      <c r="C425" s="4">
        <f>IF('True_Odds_Calculator_3-way'!C426="","",'True_Odds_Calculator_3-way'!C426)</f>
        <v>2.88</v>
      </c>
      <c r="D425" s="9">
        <f t="shared" si="91"/>
        <v>0.36129416926391872</v>
      </c>
      <c r="E425" s="9">
        <f t="shared" si="92"/>
        <v>0.30427213888851196</v>
      </c>
      <c r="F425" s="9">
        <f t="shared" si="93"/>
        <v>0.33443369184756927</v>
      </c>
      <c r="G425" s="9">
        <f t="shared" si="94"/>
        <v>1.0585794452711237</v>
      </c>
      <c r="H425" s="9">
        <f t="shared" si="95"/>
        <v>2.7678276736027767</v>
      </c>
      <c r="I425" s="9">
        <f t="shared" si="96"/>
        <v>3.2865316017856272</v>
      </c>
      <c r="J425" s="9">
        <f t="shared" si="97"/>
        <v>2.9901293571097125</v>
      </c>
      <c r="K425" s="11">
        <f t="shared" si="98"/>
        <v>0.37453183520599254</v>
      </c>
      <c r="L425" s="11">
        <f t="shared" si="99"/>
        <v>0.31645569620253161</v>
      </c>
      <c r="M425" s="11">
        <f t="shared" si="100"/>
        <v>0.34722222222222221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-0.27908547859479438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0.23498777898934348</v>
      </c>
      <c r="Q425" s="11">
        <f>2*'OddsRatio_working_3-way'!K425*'OddsRatio_working_3-way'!L425*'OddsRatio_working_3-way'!M425</f>
        <v>8.230745323619737E-2</v>
      </c>
      <c r="R425" s="11">
        <f t="shared" si="101"/>
        <v>0</v>
      </c>
      <c r="S425" s="11">
        <f t="shared" si="102"/>
        <v>-0.84199213865413403</v>
      </c>
      <c r="T425" s="11">
        <f t="shared" si="103"/>
        <v>-0.29491843735696466</v>
      </c>
      <c r="U425" s="11">
        <f>'OddsRatio_working_3-way'!S425-'OddsRatio_working_3-way'!R425^2/3</f>
        <v>-0.84199213865413403</v>
      </c>
      <c r="V425" s="11">
        <f>'OddsRatio_working_3-way'!S425*'OddsRatio_working_3-way'!R425/3-2*'OddsRatio_working_3-way'!R425^3/27-'OddsRatio_working_3-way'!T425</f>
        <v>0.29491843735696466</v>
      </c>
      <c r="W425" s="11">
        <f>'OddsRatio_working_3-way'!V425^2+4*'OddsRatio_working_3-way'!U425^3/27</f>
        <v>-1.457332776922643E-3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0.14868945614097567</v>
      </c>
      <c r="Y425" s="11">
        <f>IF('OddsRatio_working_3-way'!W425&gt;=0,IF('OddsRatio_working_3-way'!V425+SQRT('OddsRatio_working_3-way'!W425)&gt;0,0,PI()),ACOS('OddsRatio_working_3-way'!V425/(2*'OddsRatio_working_3-way'!X425)))</f>
        <v>0.12872689146254301</v>
      </c>
      <c r="Z425" s="11">
        <f>'OddsRatio_working_3-way'!X425^(1/3)*COS('OddsRatio_working_3-way'!Y425/3)</f>
        <v>0.52928972263556184</v>
      </c>
      <c r="AA425" s="11">
        <f>'OddsRatio_working_3-way'!X425^(1/3)*COS(('OddsRatio_working_3-way'!Y425+2*PI())/3)</f>
        <v>-0.28432548117110307</v>
      </c>
      <c r="AB425" s="11">
        <f>'OddsRatio_working_3-way'!X425^(1/3)*COS(('OddsRatio_working_3-way'!Y425+4*PI())/3)</f>
        <v>-0.24496424146445892</v>
      </c>
      <c r="AC425" s="11">
        <f>'OddsRatio_working_3-way'!X425^(1/3)*SIN('OddsRatio_working_3-way'!Y425/3)</f>
        <v>2.2725222340268546E-2</v>
      </c>
      <c r="AD425" s="11">
        <f>'OddsRatio_working_3-way'!X425^(1/3)*SIN(('OddsRatio_working_3-way'!Y425+2*PI())/3)</f>
        <v>0.44701573459428179</v>
      </c>
      <c r="AE425" s="11">
        <f>'OddsRatio_working_3-way'!X425^(1/3)*SIN(('OddsRatio_working_3-way'!Y425+4*PI())/3)</f>
        <v>-0.4697409569345502</v>
      </c>
      <c r="AF425" s="11">
        <f>-'OddsRatio_working_3-way'!U425/(3*'OddsRatio_working_3-way'!X425^(1/3))*COS(('OddsRatio_working_3-way'!Y425)/3)</f>
        <v>0.52928972263556184</v>
      </c>
      <c r="AG425" s="11">
        <f>-'OddsRatio_working_3-way'!U425/(3*'OddsRatio_working_3-way'!X425^(1/3))*COS(('OddsRatio_working_3-way'!Y425+2*PI())/3)</f>
        <v>-0.28432548117110307</v>
      </c>
      <c r="AH425" s="11">
        <f>-'OddsRatio_working_3-way'!U425/(3*'OddsRatio_working_3-way'!X425^(1/3))*COS(('OddsRatio_working_3-way'!Y425+4*PI())/3)</f>
        <v>-0.24496424146445892</v>
      </c>
      <c r="AI425" s="11">
        <f>'OddsRatio_working_3-way'!U425/(3*'OddsRatio_working_3-way'!X425^(1/3))*SIN(('OddsRatio_working_3-way'!Y425)/3)</f>
        <v>-2.2725222340268546E-2</v>
      </c>
      <c r="AJ425" s="11">
        <f>'OddsRatio_working_3-way'!U425/(3*'OddsRatio_working_3-way'!X425^(1/3))*SIN(('OddsRatio_working_3-way'!Y425+2*PI())/3)</f>
        <v>-0.44701573459428179</v>
      </c>
      <c r="AK425" s="11">
        <f>'OddsRatio_working_3-way'!U425/(3*'OddsRatio_working_3-way'!X425^(1/3))*SIN(('OddsRatio_working_3-way'!Y425+4*PI())/3)</f>
        <v>0.4697409569345502</v>
      </c>
      <c r="AL425" s="11">
        <f>'OddsRatio_working_3-way'!Z425+'OddsRatio_working_3-way'!AF425</f>
        <v>1.0585794452711237</v>
      </c>
      <c r="AM425" s="11">
        <f>'OddsRatio_working_3-way'!AA425+'OddsRatio_working_3-way'!AG425</f>
        <v>-0.56865096234220613</v>
      </c>
      <c r="AN425" s="11">
        <f>'OddsRatio_working_3-way'!AB425+'OddsRatio_working_3-way'!AH425</f>
        <v>-0.48992848292891783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1.0585794452711237</v>
      </c>
      <c r="AS425" s="11">
        <f>IF(('OddsRatio_working_3-way'!X425=0),IF(Q425&gt;0,-Q425^(1/3),(-Q425)^(1/3)),'OddsRatio_working_3-way'!AM425-'OddsRatio_working_3-way'!R425/3)</f>
        <v>-0.56865096234220613</v>
      </c>
      <c r="AT425" s="11">
        <f>IF(('OddsRatio_working_3-way'!X425=0),IF(Q425&gt;0,-Q425^(1/3),(-Q425)^(1/3)),'OddsRatio_working_3-way'!AN425-'OddsRatio_working_3-way'!R425/3)</f>
        <v>-0.48992848292891783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2.46</v>
      </c>
      <c r="B426" s="4">
        <f>IF('True_Odds_Calculator_3-way'!B427="","",'True_Odds_Calculator_3-way'!B427)</f>
        <v>3.04</v>
      </c>
      <c r="C426" s="4">
        <f>IF('True_Odds_Calculator_3-way'!C427="","",'True_Odds_Calculator_3-way'!C427)</f>
        <v>3.3</v>
      </c>
      <c r="D426" s="9">
        <f t="shared" si="91"/>
        <v>0.39266749665929768</v>
      </c>
      <c r="E426" s="9">
        <f t="shared" si="92"/>
        <v>0.31634357452362405</v>
      </c>
      <c r="F426" s="9">
        <f t="shared" si="93"/>
        <v>0.29098892881707816</v>
      </c>
      <c r="G426" s="9">
        <f t="shared" si="94"/>
        <v>1.0593725485576528</v>
      </c>
      <c r="H426" s="9">
        <f t="shared" si="95"/>
        <v>2.5466839208941736</v>
      </c>
      <c r="I426" s="9">
        <f t="shared" si="96"/>
        <v>3.161119999057612</v>
      </c>
      <c r="J426" s="9">
        <f t="shared" si="97"/>
        <v>3.4365568616826012</v>
      </c>
      <c r="K426" s="11">
        <f t="shared" si="98"/>
        <v>0.4065040650406504</v>
      </c>
      <c r="L426" s="11">
        <f t="shared" si="99"/>
        <v>0.32894736842105265</v>
      </c>
      <c r="M426" s="11">
        <f t="shared" si="100"/>
        <v>0.30303030303030304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-0.27758003656591601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0.23502029278665992</v>
      </c>
      <c r="Q426" s="11">
        <f>2*'OddsRatio_working_3-way'!K426*'OddsRatio_working_3-way'!L426*'OddsRatio_working_3-way'!M426</f>
        <v>8.1041480271262054E-2</v>
      </c>
      <c r="R426" s="11">
        <f t="shared" si="101"/>
        <v>0</v>
      </c>
      <c r="S426" s="11">
        <f t="shared" si="102"/>
        <v>-0.84667577573018449</v>
      </c>
      <c r="T426" s="11">
        <f t="shared" si="103"/>
        <v>-0.29195716404489125</v>
      </c>
      <c r="U426" s="11">
        <f>'OddsRatio_working_3-way'!S426-'OddsRatio_working_3-way'!R426^2/3</f>
        <v>-0.84667577573018449</v>
      </c>
      <c r="V426" s="11">
        <f>'OddsRatio_working_3-way'!S426*'OddsRatio_working_3-way'!R426/3-2*'OddsRatio_working_3-way'!R426^3/27-'OddsRatio_working_3-way'!T426</f>
        <v>0.29195716404489125</v>
      </c>
      <c r="W426" s="11">
        <f>'OddsRatio_working_3-way'!V426^2+4*'OddsRatio_working_3-way'!U426^3/27</f>
        <v>-4.6792196742398845E-3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0.14993182226546789</v>
      </c>
      <c r="Y426" s="11">
        <f>IF('OddsRatio_working_3-way'!W426&gt;=0,IF('OddsRatio_working_3-way'!V426+SQRT('OddsRatio_working_3-way'!W426)&gt;0,0,PI()),ACOS('OddsRatio_working_3-way'!V426/(2*'OddsRatio_working_3-way'!X426)))</f>
        <v>0.23014608376589729</v>
      </c>
      <c r="Z426" s="11">
        <f>'OddsRatio_working_3-way'!X426^(1/3)*COS('OddsRatio_working_3-way'!Y426/3)</f>
        <v>0.52968627427882631</v>
      </c>
      <c r="AA426" s="11">
        <f>'OddsRatio_working_3-way'!X426^(1/3)*COS(('OddsRatio_working_3-way'!Y426+2*PI())/3)</f>
        <v>-0.30010334222968632</v>
      </c>
      <c r="AB426" s="11">
        <f>'OddsRatio_working_3-way'!X426^(1/3)*COS(('OddsRatio_working_3-way'!Y426+4*PI())/3)</f>
        <v>-0.22958293204913979</v>
      </c>
      <c r="AC426" s="11">
        <f>'OddsRatio_working_3-way'!X426^(1/3)*SIN('OddsRatio_working_3-way'!Y426/3)</f>
        <v>4.0714977801101455E-2</v>
      </c>
      <c r="AD426" s="11">
        <f>'OddsRatio_working_3-way'!X426^(1/3)*SIN(('OddsRatio_working_3-way'!Y426+2*PI())/3)</f>
        <v>0.43836428066084476</v>
      </c>
      <c r="AE426" s="11">
        <f>'OddsRatio_working_3-way'!X426^(1/3)*SIN(('OddsRatio_working_3-way'!Y426+4*PI())/3)</f>
        <v>-0.4790792584619461</v>
      </c>
      <c r="AF426" s="11">
        <f>-'OddsRatio_working_3-way'!U426/(3*'OddsRatio_working_3-way'!X426^(1/3))*COS(('OddsRatio_working_3-way'!Y426)/3)</f>
        <v>0.52968627427882642</v>
      </c>
      <c r="AG426" s="11">
        <f>-'OddsRatio_working_3-way'!U426/(3*'OddsRatio_working_3-way'!X426^(1/3))*COS(('OddsRatio_working_3-way'!Y426+2*PI())/3)</f>
        <v>-0.30010334222968643</v>
      </c>
      <c r="AH426" s="11">
        <f>-'OddsRatio_working_3-way'!U426/(3*'OddsRatio_working_3-way'!X426^(1/3))*COS(('OddsRatio_working_3-way'!Y426+4*PI())/3)</f>
        <v>-0.22958293204913985</v>
      </c>
      <c r="AI426" s="11">
        <f>'OddsRatio_working_3-way'!U426/(3*'OddsRatio_working_3-way'!X426^(1/3))*SIN(('OddsRatio_working_3-way'!Y426)/3)</f>
        <v>-4.0714977801101462E-2</v>
      </c>
      <c r="AJ426" s="11">
        <f>'OddsRatio_working_3-way'!U426/(3*'OddsRatio_working_3-way'!X426^(1/3))*SIN(('OddsRatio_working_3-way'!Y426+2*PI())/3)</f>
        <v>-0.43836428066084487</v>
      </c>
      <c r="AK426" s="11">
        <f>'OddsRatio_working_3-way'!U426/(3*'OddsRatio_working_3-way'!X426^(1/3))*SIN(('OddsRatio_working_3-way'!Y426+4*PI())/3)</f>
        <v>0.47907925846194621</v>
      </c>
      <c r="AL426" s="11">
        <f>'OddsRatio_working_3-way'!Z426+'OddsRatio_working_3-way'!AF426</f>
        <v>1.0593725485576528</v>
      </c>
      <c r="AM426" s="11">
        <f>'OddsRatio_working_3-way'!AA426+'OddsRatio_working_3-way'!AG426</f>
        <v>-0.60020668445937275</v>
      </c>
      <c r="AN426" s="11">
        <f>'OddsRatio_working_3-way'!AB426+'OddsRatio_working_3-way'!AH426</f>
        <v>-0.45916586409827964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1.0593725485576528</v>
      </c>
      <c r="AS426" s="11">
        <f>IF(('OddsRatio_working_3-way'!X426=0),IF(Q426&gt;0,-Q426^(1/3),(-Q426)^(1/3)),'OddsRatio_working_3-way'!AM426-'OddsRatio_working_3-way'!R426/3)</f>
        <v>-0.60020668445937275</v>
      </c>
      <c r="AT426" s="11">
        <f>IF(('OddsRatio_working_3-way'!X426=0),IF(Q426&gt;0,-Q426^(1/3),(-Q426)^(1/3)),'OddsRatio_working_3-way'!AN426-'OddsRatio_working_3-way'!R426/3)</f>
        <v>-0.45916586409827964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2.92</v>
      </c>
      <c r="B427" s="4">
        <f>IF('True_Odds_Calculator_3-way'!B428="","",'True_Odds_Calculator_3-way'!B428)</f>
        <v>3.34</v>
      </c>
      <c r="C427" s="4">
        <f>IF('True_Odds_Calculator_3-way'!C428="","",'True_Odds_Calculator_3-way'!C428)</f>
        <v>2.52</v>
      </c>
      <c r="D427" s="9">
        <f t="shared" si="91"/>
        <v>0.32954882016236275</v>
      </c>
      <c r="E427" s="9">
        <f t="shared" si="92"/>
        <v>0.28739859814733354</v>
      </c>
      <c r="F427" s="9">
        <f t="shared" si="93"/>
        <v>0.38305258169030382</v>
      </c>
      <c r="G427" s="9">
        <f t="shared" si="94"/>
        <v>1.0596102958586271</v>
      </c>
      <c r="H427" s="9">
        <f t="shared" si="95"/>
        <v>3.0344517680485641</v>
      </c>
      <c r="I427" s="9">
        <f t="shared" si="96"/>
        <v>3.4794880923091864</v>
      </c>
      <c r="J427" s="9">
        <f t="shared" si="97"/>
        <v>2.6106076497051136</v>
      </c>
      <c r="K427" s="11">
        <f t="shared" si="98"/>
        <v>0.34246575342465752</v>
      </c>
      <c r="L427" s="11">
        <f t="shared" si="99"/>
        <v>0.29940119760479045</v>
      </c>
      <c r="M427" s="11">
        <f t="shared" si="100"/>
        <v>0.3968253968253968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-0.27786306057161614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0.23517869674870742</v>
      </c>
      <c r="Q427" s="11">
        <f>2*'OddsRatio_working_3-way'!K427*'OddsRatio_working_3-way'!L427*'OddsRatio_working_3-way'!M427</f>
        <v>8.1376711677753427E-2</v>
      </c>
      <c r="R427" s="11">
        <f t="shared" si="101"/>
        <v>0</v>
      </c>
      <c r="S427" s="11">
        <f t="shared" si="102"/>
        <v>-0.84638345329134779</v>
      </c>
      <c r="T427" s="11">
        <f t="shared" si="103"/>
        <v>-0.29286624681361517</v>
      </c>
      <c r="U427" s="11">
        <f>'OddsRatio_working_3-way'!S427-'OddsRatio_working_3-way'!R427^2/3</f>
        <v>-0.84638345329134779</v>
      </c>
      <c r="V427" s="11">
        <f>'OddsRatio_working_3-way'!S427*'OddsRatio_working_3-way'!R427/3-2*'OddsRatio_working_3-way'!R427^3/27-'OddsRatio_working_3-way'!T427</f>
        <v>0.29286624681361517</v>
      </c>
      <c r="W427" s="11">
        <f>'OddsRatio_working_3-way'!V427^2+4*'OddsRatio_working_3-way'!U427^3/27</f>
        <v>-4.0544637295204661E-3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0.14985418099957523</v>
      </c>
      <c r="Y427" s="11">
        <f>IF('OddsRatio_working_3-way'!W427&gt;=0,IF('OddsRatio_working_3-way'!V427+SQRT('OddsRatio_working_3-way'!W427)&gt;0,0,PI()),ACOS('OddsRatio_working_3-way'!V427/(2*'OddsRatio_working_3-way'!X427)))</f>
        <v>0.21408707873740029</v>
      </c>
      <c r="Z427" s="11">
        <f>'OddsRatio_working_3-way'!X427^(1/3)*COS('OddsRatio_working_3-way'!Y427/3)</f>
        <v>0.52980514792931355</v>
      </c>
      <c r="AA427" s="11">
        <f>'OddsRatio_working_3-way'!X427^(1/3)*COS(('OddsRatio_working_3-way'!Y427+2*PI())/3)</f>
        <v>-0.29770108374079723</v>
      </c>
      <c r="AB427" s="11">
        <f>'OddsRatio_working_3-way'!X427^(1/3)*COS(('OddsRatio_working_3-way'!Y427+4*PI())/3)</f>
        <v>-0.2321040641885164</v>
      </c>
      <c r="AC427" s="11">
        <f>'OddsRatio_working_3-way'!X427^(1/3)*SIN('OddsRatio_working_3-way'!Y427/3)</f>
        <v>3.7872456896546759E-2</v>
      </c>
      <c r="AD427" s="11">
        <f>'OddsRatio_working_3-way'!X427^(1/3)*SIN(('OddsRatio_working_3-way'!Y427+2*PI())/3)</f>
        <v>0.43988848871428471</v>
      </c>
      <c r="AE427" s="11">
        <f>'OddsRatio_working_3-way'!X427^(1/3)*SIN(('OddsRatio_working_3-way'!Y427+4*PI())/3)</f>
        <v>-0.47776094561083127</v>
      </c>
      <c r="AF427" s="11">
        <f>-'OddsRatio_working_3-way'!U427/(3*'OddsRatio_working_3-way'!X427^(1/3))*COS(('OddsRatio_working_3-way'!Y427)/3)</f>
        <v>0.52980514792931344</v>
      </c>
      <c r="AG427" s="11">
        <f>-'OddsRatio_working_3-way'!U427/(3*'OddsRatio_working_3-way'!X427^(1/3))*COS(('OddsRatio_working_3-way'!Y427+2*PI())/3)</f>
        <v>-0.29770108374079718</v>
      </c>
      <c r="AH427" s="11">
        <f>-'OddsRatio_working_3-way'!U427/(3*'OddsRatio_working_3-way'!X427^(1/3))*COS(('OddsRatio_working_3-way'!Y427+4*PI())/3)</f>
        <v>-0.23210406418851634</v>
      </c>
      <c r="AI427" s="11">
        <f>'OddsRatio_working_3-way'!U427/(3*'OddsRatio_working_3-way'!X427^(1/3))*SIN(('OddsRatio_working_3-way'!Y427)/3)</f>
        <v>-3.7872456896546752E-2</v>
      </c>
      <c r="AJ427" s="11">
        <f>'OddsRatio_working_3-way'!U427/(3*'OddsRatio_working_3-way'!X427^(1/3))*SIN(('OddsRatio_working_3-way'!Y427+2*PI())/3)</f>
        <v>-0.43988848871428465</v>
      </c>
      <c r="AK427" s="11">
        <f>'OddsRatio_working_3-way'!U427/(3*'OddsRatio_working_3-way'!X427^(1/3))*SIN(('OddsRatio_working_3-way'!Y427+4*PI())/3)</f>
        <v>0.47776094561083116</v>
      </c>
      <c r="AL427" s="11">
        <f>'OddsRatio_working_3-way'!Z427+'OddsRatio_working_3-way'!AF427</f>
        <v>1.0596102958586271</v>
      </c>
      <c r="AM427" s="11">
        <f>'OddsRatio_working_3-way'!AA427+'OddsRatio_working_3-way'!AG427</f>
        <v>-0.59540216748159436</v>
      </c>
      <c r="AN427" s="11">
        <f>'OddsRatio_working_3-way'!AB427+'OddsRatio_working_3-way'!AH427</f>
        <v>-0.46420812837703274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1.0596102958586271</v>
      </c>
      <c r="AS427" s="11">
        <f>IF(('OddsRatio_working_3-way'!X427=0),IF(Q427&gt;0,-Q427^(1/3),(-Q427)^(1/3)),'OddsRatio_working_3-way'!AM427-'OddsRatio_working_3-way'!R427/3)</f>
        <v>-0.59540216748159436</v>
      </c>
      <c r="AT427" s="11">
        <f>IF(('OddsRatio_working_3-way'!X427=0),IF(Q427&gt;0,-Q427^(1/3),(-Q427)^(1/3)),'OddsRatio_working_3-way'!AN427-'OddsRatio_working_3-way'!R427/3)</f>
        <v>-0.46420812837703274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2.2799999999999998</v>
      </c>
      <c r="B428" s="4">
        <f>IF('True_Odds_Calculator_3-way'!B429="","",'True_Odds_Calculator_3-way'!B429)</f>
        <v>3.23</v>
      </c>
      <c r="C428" s="4">
        <f>IF('True_Odds_Calculator_3-way'!C429="","",'True_Odds_Calculator_3-way'!C429)</f>
        <v>3.43</v>
      </c>
      <c r="D428" s="9">
        <f t="shared" si="91"/>
        <v>0.42383962175831597</v>
      </c>
      <c r="E428" s="9">
        <f t="shared" si="92"/>
        <v>0.29688566251649284</v>
      </c>
      <c r="F428" s="9">
        <f t="shared" si="93"/>
        <v>0.27927471572519119</v>
      </c>
      <c r="G428" s="9">
        <f t="shared" si="94"/>
        <v>1.0620179718780243</v>
      </c>
      <c r="H428" s="9">
        <f t="shared" si="95"/>
        <v>2.3593830040038712</v>
      </c>
      <c r="I428" s="9">
        <f t="shared" si="96"/>
        <v>3.3683000772879934</v>
      </c>
      <c r="J428" s="9">
        <f t="shared" si="97"/>
        <v>3.5807036716635992</v>
      </c>
      <c r="K428" s="11">
        <f t="shared" si="98"/>
        <v>0.43859649122807021</v>
      </c>
      <c r="L428" s="11">
        <f t="shared" si="99"/>
        <v>0.30959752321981426</v>
      </c>
      <c r="M428" s="11">
        <f t="shared" si="100"/>
        <v>0.29154518950437314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-0.27459309802274667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0.235155399714298</v>
      </c>
      <c r="Q428" s="11">
        <f>2*'OddsRatio_working_3-way'!K428*'OddsRatio_working_3-way'!L428*'OddsRatio_working_3-way'!M428</f>
        <v>7.9176902260706408E-2</v>
      </c>
      <c r="R428" s="11">
        <f t="shared" si="101"/>
        <v>0</v>
      </c>
      <c r="S428" s="11">
        <f t="shared" si="102"/>
        <v>-0.85637767812655752</v>
      </c>
      <c r="T428" s="11">
        <f t="shared" si="103"/>
        <v>-0.28834265256786451</v>
      </c>
      <c r="U428" s="11">
        <f>'OddsRatio_working_3-way'!S428-'OddsRatio_working_3-way'!R428^2/3</f>
        <v>-0.85637767812655752</v>
      </c>
      <c r="V428" s="11">
        <f>'OddsRatio_working_3-way'!S428*'OddsRatio_working_3-way'!R428/3-2*'OddsRatio_working_3-way'!R428^3/27-'OddsRatio_working_3-way'!T428</f>
        <v>0.28834265256786451</v>
      </c>
      <c r="W428" s="11">
        <f>'OddsRatio_working_3-way'!V428^2+4*'OddsRatio_working_3-way'!U428^3/27</f>
        <v>-9.903343959696137E-3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0.15251625261719517</v>
      </c>
      <c r="Y428" s="11">
        <f>IF('OddsRatio_working_3-way'!W428&gt;=0,IF('OddsRatio_working_3-way'!V428+SQRT('OddsRatio_working_3-way'!W428)&gt;0,0,PI()),ACOS('OddsRatio_working_3-way'!V428/(2*'OddsRatio_working_3-way'!X428)))</f>
        <v>0.33232924339667957</v>
      </c>
      <c r="Z428" s="11">
        <f>'OddsRatio_working_3-way'!X428^(1/3)*COS('OddsRatio_working_3-way'!Y428/3)</f>
        <v>0.53100898593901225</v>
      </c>
      <c r="AA428" s="11">
        <f>'OddsRatio_working_3-way'!X428^(1/3)*COS(('OddsRatio_working_3-way'!Y428+2*PI())/3)</f>
        <v>-0.3166563469990113</v>
      </c>
      <c r="AB428" s="11">
        <f>'OddsRatio_working_3-way'!X428^(1/3)*COS(('OddsRatio_working_3-way'!Y428+4*PI())/3)</f>
        <v>-0.21435263894000109</v>
      </c>
      <c r="AC428" s="11">
        <f>'OddsRatio_working_3-way'!X428^(1/3)*SIN('OddsRatio_working_3-way'!Y428/3)</f>
        <v>5.9065073386966524E-2</v>
      </c>
      <c r="AD428" s="11">
        <f>'OddsRatio_working_3-way'!X428^(1/3)*SIN(('OddsRatio_working_3-way'!Y428+2*PI())/3)</f>
        <v>0.43033473476751521</v>
      </c>
      <c r="AE428" s="11">
        <f>'OddsRatio_working_3-way'!X428^(1/3)*SIN(('OddsRatio_working_3-way'!Y428+4*PI())/3)</f>
        <v>-0.48939980815448164</v>
      </c>
      <c r="AF428" s="11">
        <f>-'OddsRatio_working_3-way'!U428/(3*'OddsRatio_working_3-way'!X428^(1/3))*COS(('OddsRatio_working_3-way'!Y428)/3)</f>
        <v>0.53100898593901213</v>
      </c>
      <c r="AG428" s="11">
        <f>-'OddsRatio_working_3-way'!U428/(3*'OddsRatio_working_3-way'!X428^(1/3))*COS(('OddsRatio_working_3-way'!Y428+2*PI())/3)</f>
        <v>-0.31665634699901124</v>
      </c>
      <c r="AH428" s="11">
        <f>-'OddsRatio_working_3-way'!U428/(3*'OddsRatio_working_3-way'!X428^(1/3))*COS(('OddsRatio_working_3-way'!Y428+4*PI())/3)</f>
        <v>-0.21435263894000106</v>
      </c>
      <c r="AI428" s="11">
        <f>'OddsRatio_working_3-way'!U428/(3*'OddsRatio_working_3-way'!X428^(1/3))*SIN(('OddsRatio_working_3-way'!Y428)/3)</f>
        <v>-5.9065073386966517E-2</v>
      </c>
      <c r="AJ428" s="11">
        <f>'OddsRatio_working_3-way'!U428/(3*'OddsRatio_working_3-way'!X428^(1/3))*SIN(('OddsRatio_working_3-way'!Y428+2*PI())/3)</f>
        <v>-0.4303347347675151</v>
      </c>
      <c r="AK428" s="11">
        <f>'OddsRatio_working_3-way'!U428/(3*'OddsRatio_working_3-way'!X428^(1/3))*SIN(('OddsRatio_working_3-way'!Y428+4*PI())/3)</f>
        <v>0.48939980815448153</v>
      </c>
      <c r="AL428" s="11">
        <f>'OddsRatio_working_3-way'!Z428+'OddsRatio_working_3-way'!AF428</f>
        <v>1.0620179718780243</v>
      </c>
      <c r="AM428" s="11">
        <f>'OddsRatio_working_3-way'!AA428+'OddsRatio_working_3-way'!AG428</f>
        <v>-0.63331269399802248</v>
      </c>
      <c r="AN428" s="11">
        <f>'OddsRatio_working_3-way'!AB428+'OddsRatio_working_3-way'!AH428</f>
        <v>-0.42870527788000212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1.0620179718780243</v>
      </c>
      <c r="AS428" s="11">
        <f>IF(('OddsRatio_working_3-way'!X428=0),IF(Q428&gt;0,-Q428^(1/3),(-Q428)^(1/3)),'OddsRatio_working_3-way'!AM428-'OddsRatio_working_3-way'!R428/3)</f>
        <v>-0.63331269399802248</v>
      </c>
      <c r="AT428" s="11">
        <f>IF(('OddsRatio_working_3-way'!X428=0),IF(Q428&gt;0,-Q428^(1/3),(-Q428)^(1/3)),'OddsRatio_working_3-way'!AN428-'OddsRatio_working_3-way'!R428/3)</f>
        <v>-0.42870527788000212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1.73</v>
      </c>
      <c r="B429" s="4">
        <f>IF('True_Odds_Calculator_3-way'!B430="","",'True_Odds_Calculator_3-way'!B430)</f>
        <v>3.65</v>
      </c>
      <c r="C429" s="4">
        <f>IF('True_Odds_Calculator_3-way'!C430="","",'True_Odds_Calculator_3-way'!C430)</f>
        <v>5.23</v>
      </c>
      <c r="D429" s="9">
        <f t="shared" si="91"/>
        <v>0.56013589749691683</v>
      </c>
      <c r="E429" s="9">
        <f t="shared" si="92"/>
        <v>0.25969454248301954</v>
      </c>
      <c r="F429" s="9">
        <f t="shared" si="93"/>
        <v>0.18016956002006385</v>
      </c>
      <c r="G429" s="9">
        <f t="shared" si="94"/>
        <v>1.0757274578639791</v>
      </c>
      <c r="H429" s="9">
        <f t="shared" si="95"/>
        <v>1.7852810442407048</v>
      </c>
      <c r="I429" s="9">
        <f t="shared" si="96"/>
        <v>3.8506777633395446</v>
      </c>
      <c r="J429" s="9">
        <f t="shared" si="97"/>
        <v>5.5503271467646318</v>
      </c>
      <c r="K429" s="11">
        <f t="shared" si="98"/>
        <v>0.5780346820809249</v>
      </c>
      <c r="L429" s="11">
        <f t="shared" si="99"/>
        <v>0.27397260273972601</v>
      </c>
      <c r="M429" s="11">
        <f t="shared" si="100"/>
        <v>0.19120458891013384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-0.24778125310845622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0.23043264258549662</v>
      </c>
      <c r="Q429" s="11">
        <f>2*'OddsRatio_working_3-way'!K429*'OddsRatio_working_3-way'!L429*'OddsRatio_working_3-way'!M429</f>
        <v>6.0560484253744197E-2</v>
      </c>
      <c r="R429" s="11">
        <f t="shared" si="101"/>
        <v>0</v>
      </c>
      <c r="S429" s="11">
        <f t="shared" si="102"/>
        <v>-0.92998416827214136</v>
      </c>
      <c r="T429" s="11">
        <f t="shared" si="103"/>
        <v>-0.24441108233170608</v>
      </c>
      <c r="U429" s="11">
        <f>'OddsRatio_working_3-way'!S429-'OddsRatio_working_3-way'!R429^2/3</f>
        <v>-0.92998416827214136</v>
      </c>
      <c r="V429" s="11">
        <f>'OddsRatio_working_3-way'!S429*'OddsRatio_working_3-way'!R429/3-2*'OddsRatio_working_3-way'!R429^3/27-'OddsRatio_working_3-way'!T429</f>
        <v>0.24441108233170608</v>
      </c>
      <c r="W429" s="11">
        <f>'OddsRatio_working_3-way'!V429^2+4*'OddsRatio_working_3-way'!U429^3/27</f>
        <v>-5.9421137220853903E-2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0.17259628789997911</v>
      </c>
      <c r="Y429" s="11">
        <f>IF('OddsRatio_working_3-way'!W429&gt;=0,IF('OddsRatio_working_3-way'!V429+SQRT('OddsRatio_working_3-way'!W429)&gt;0,0,PI()),ACOS('OddsRatio_working_3-way'!V429/(2*'OddsRatio_working_3-way'!X429)))</f>
        <v>0.78407370116405162</v>
      </c>
      <c r="Z429" s="11">
        <f>'OddsRatio_working_3-way'!X429^(1/3)*COS('OddsRatio_working_3-way'!Y429/3)</f>
        <v>0.53786372893198953</v>
      </c>
      <c r="AA429" s="11">
        <f>'OddsRatio_working_3-way'!X429^(1/3)*COS(('OddsRatio_working_3-way'!Y429+2*PI())/3)</f>
        <v>-0.39352319198346991</v>
      </c>
      <c r="AB429" s="11">
        <f>'OddsRatio_working_3-way'!X429^(1/3)*COS(('OddsRatio_working_3-way'!Y429+4*PI())/3)</f>
        <v>-0.14434053694851959</v>
      </c>
      <c r="AC429" s="11">
        <f>'OddsRatio_working_3-way'!X429^(1/3)*SIN('OddsRatio_working_3-way'!Y429/3)</f>
        <v>0.14386567296181421</v>
      </c>
      <c r="AD429" s="11">
        <f>'OddsRatio_working_3-way'!X429^(1/3)*SIN(('OddsRatio_working_3-way'!Y429+2*PI())/3)</f>
        <v>0.3938708165484231</v>
      </c>
      <c r="AE429" s="11">
        <f>'OddsRatio_working_3-way'!X429^(1/3)*SIN(('OddsRatio_working_3-way'!Y429+4*PI())/3)</f>
        <v>-0.53773648951023723</v>
      </c>
      <c r="AF429" s="11">
        <f>-'OddsRatio_working_3-way'!U429/(3*'OddsRatio_working_3-way'!X429^(1/3))*COS(('OddsRatio_working_3-way'!Y429)/3)</f>
        <v>0.53786372893198953</v>
      </c>
      <c r="AG429" s="11">
        <f>-'OddsRatio_working_3-way'!U429/(3*'OddsRatio_working_3-way'!X429^(1/3))*COS(('OddsRatio_working_3-way'!Y429+2*PI())/3)</f>
        <v>-0.39352319198346991</v>
      </c>
      <c r="AH429" s="11">
        <f>-'OddsRatio_working_3-way'!U429/(3*'OddsRatio_working_3-way'!X429^(1/3))*COS(('OddsRatio_working_3-way'!Y429+4*PI())/3)</f>
        <v>-0.14434053694851959</v>
      </c>
      <c r="AI429" s="11">
        <f>'OddsRatio_working_3-way'!U429/(3*'OddsRatio_working_3-way'!X429^(1/3))*SIN(('OddsRatio_working_3-way'!Y429)/3)</f>
        <v>-0.14386567296181421</v>
      </c>
      <c r="AJ429" s="11">
        <f>'OddsRatio_working_3-way'!U429/(3*'OddsRatio_working_3-way'!X429^(1/3))*SIN(('OddsRatio_working_3-way'!Y429+2*PI())/3)</f>
        <v>-0.3938708165484231</v>
      </c>
      <c r="AK429" s="11">
        <f>'OddsRatio_working_3-way'!U429/(3*'OddsRatio_working_3-way'!X429^(1/3))*SIN(('OddsRatio_working_3-way'!Y429+4*PI())/3)</f>
        <v>0.53773648951023723</v>
      </c>
      <c r="AL429" s="11">
        <f>'OddsRatio_working_3-way'!Z429+'OddsRatio_working_3-way'!AF429</f>
        <v>1.0757274578639791</v>
      </c>
      <c r="AM429" s="11">
        <f>'OddsRatio_working_3-way'!AA429+'OddsRatio_working_3-way'!AG429</f>
        <v>-0.78704638396693982</v>
      </c>
      <c r="AN429" s="11">
        <f>'OddsRatio_working_3-way'!AB429+'OddsRatio_working_3-way'!AH429</f>
        <v>-0.28868107389703918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1.0757274578639791</v>
      </c>
      <c r="AS429" s="11">
        <f>IF(('OddsRatio_working_3-way'!X429=0),IF(Q429&gt;0,-Q429^(1/3),(-Q429)^(1/3)),'OddsRatio_working_3-way'!AM429-'OddsRatio_working_3-way'!R429/3)</f>
        <v>-0.78704638396693982</v>
      </c>
      <c r="AT429" s="11">
        <f>IF(('OddsRatio_working_3-way'!X429=0),IF(Q429&gt;0,-Q429^(1/3),(-Q429)^(1/3)),'OddsRatio_working_3-way'!AN429-'OddsRatio_working_3-way'!R429/3)</f>
        <v>-0.28868107389703918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2.27</v>
      </c>
      <c r="B430" s="4">
        <f>IF('True_Odds_Calculator_3-way'!B431="","",'True_Odds_Calculator_3-way'!B431)</f>
        <v>3.16</v>
      </c>
      <c r="C430" s="4">
        <f>IF('True_Odds_Calculator_3-way'!C431="","",'True_Odds_Calculator_3-way'!C431)</f>
        <v>3.55</v>
      </c>
      <c r="D430" s="9">
        <f t="shared" si="91"/>
        <v>0.4261235010346141</v>
      </c>
      <c r="E430" s="9">
        <f t="shared" si="92"/>
        <v>0.30390387239195138</v>
      </c>
      <c r="F430" s="9">
        <f t="shared" si="93"/>
        <v>0.26997262657343424</v>
      </c>
      <c r="G430" s="9">
        <f t="shared" si="94"/>
        <v>1.0604232292533362</v>
      </c>
      <c r="H430" s="9">
        <f t="shared" si="95"/>
        <v>2.3467375011517371</v>
      </c>
      <c r="I430" s="9">
        <f t="shared" si="96"/>
        <v>3.2905141751872065</v>
      </c>
      <c r="J430" s="9">
        <f t="shared" si="97"/>
        <v>3.7040792345960072</v>
      </c>
      <c r="K430" s="11">
        <f t="shared" si="98"/>
        <v>0.44052863436123346</v>
      </c>
      <c r="L430" s="11">
        <f t="shared" si="99"/>
        <v>0.31645569620253161</v>
      </c>
      <c r="M430" s="11">
        <f t="shared" si="100"/>
        <v>0.28169014084507044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-0.27469854536800886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0.23483341357462792</v>
      </c>
      <c r="Q430" s="11">
        <f>2*'OddsRatio_working_3-way'!K430*'OddsRatio_working_3-way'!L430*'OddsRatio_working_3-way'!M430</f>
        <v>7.8539603202216701E-2</v>
      </c>
      <c r="R430" s="11">
        <f t="shared" si="101"/>
        <v>0</v>
      </c>
      <c r="S430" s="11">
        <f t="shared" si="102"/>
        <v>-0.85487680053065329</v>
      </c>
      <c r="T430" s="11">
        <f t="shared" si="103"/>
        <v>-0.28591197342162317</v>
      </c>
      <c r="U430" s="11">
        <f>'OddsRatio_working_3-way'!S430-'OddsRatio_working_3-way'!R430^2/3</f>
        <v>-0.85487680053065329</v>
      </c>
      <c r="V430" s="11">
        <f>'OddsRatio_working_3-way'!S430*'OddsRatio_working_3-way'!R430/3-2*'OddsRatio_working_3-way'!R430^3/27-'OddsRatio_working_3-way'!T430</f>
        <v>0.28591197342162317</v>
      </c>
      <c r="W430" s="11">
        <f>'OddsRatio_working_3-way'!V430^2+4*'OddsRatio_working_3-way'!U430^3/27</f>
        <v>-1.0810821713966787E-2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0.15211548101673752</v>
      </c>
      <c r="Y430" s="11">
        <f>IF('OddsRatio_working_3-way'!W430&gt;=0,IF('OddsRatio_working_3-way'!V430+SQRT('OddsRatio_working_3-way'!W430)&gt;0,0,PI()),ACOS('OddsRatio_working_3-way'!V430/(2*'OddsRatio_working_3-way'!X430)))</f>
        <v>0.34879297026580947</v>
      </c>
      <c r="Z430" s="11">
        <f>'OddsRatio_working_3-way'!X430^(1/3)*COS('OddsRatio_working_3-way'!Y430/3)</f>
        <v>0.5302116146266681</v>
      </c>
      <c r="AA430" s="11">
        <f>'OddsRatio_working_3-way'!X430^(1/3)*COS(('OddsRatio_working_3-way'!Y430+2*PI())/3)</f>
        <v>-0.31873353259512732</v>
      </c>
      <c r="AB430" s="11">
        <f>'OddsRatio_working_3-way'!X430^(1/3)*COS(('OddsRatio_working_3-way'!Y430+4*PI())/3)</f>
        <v>-0.21147808203154095</v>
      </c>
      <c r="AC430" s="11">
        <f>'OddsRatio_working_3-way'!X430^(1/3)*SIN('OddsRatio_working_3-way'!Y430/3)</f>
        <v>6.1923963254941372E-2</v>
      </c>
      <c r="AD430" s="11">
        <f>'OddsRatio_working_3-way'!X430^(1/3)*SIN(('OddsRatio_working_3-way'!Y430+2*PI())/3)</f>
        <v>0.42821474602078891</v>
      </c>
      <c r="AE430" s="11">
        <f>'OddsRatio_working_3-way'!X430^(1/3)*SIN(('OddsRatio_working_3-way'!Y430+4*PI())/3)</f>
        <v>-0.49013870927573006</v>
      </c>
      <c r="AF430" s="11">
        <f>-'OddsRatio_working_3-way'!U430/(3*'OddsRatio_working_3-way'!X430^(1/3))*COS(('OddsRatio_working_3-way'!Y430)/3)</f>
        <v>0.5302116146266681</v>
      </c>
      <c r="AG430" s="11">
        <f>-'OddsRatio_working_3-way'!U430/(3*'OddsRatio_working_3-way'!X430^(1/3))*COS(('OddsRatio_working_3-way'!Y430+2*PI())/3)</f>
        <v>-0.31873353259512732</v>
      </c>
      <c r="AH430" s="11">
        <f>-'OddsRatio_working_3-way'!U430/(3*'OddsRatio_working_3-way'!X430^(1/3))*COS(('OddsRatio_working_3-way'!Y430+4*PI())/3)</f>
        <v>-0.21147808203154095</v>
      </c>
      <c r="AI430" s="11">
        <f>'OddsRatio_working_3-way'!U430/(3*'OddsRatio_working_3-way'!X430^(1/3))*SIN(('OddsRatio_working_3-way'!Y430)/3)</f>
        <v>-6.1923963254941372E-2</v>
      </c>
      <c r="AJ430" s="11">
        <f>'OddsRatio_working_3-way'!U430/(3*'OddsRatio_working_3-way'!X430^(1/3))*SIN(('OddsRatio_working_3-way'!Y430+2*PI())/3)</f>
        <v>-0.42821474602078891</v>
      </c>
      <c r="AK430" s="11">
        <f>'OddsRatio_working_3-way'!U430/(3*'OddsRatio_working_3-way'!X430^(1/3))*SIN(('OddsRatio_working_3-way'!Y430+4*PI())/3)</f>
        <v>0.49013870927573006</v>
      </c>
      <c r="AL430" s="11">
        <f>'OddsRatio_working_3-way'!Z430+'OddsRatio_working_3-way'!AF430</f>
        <v>1.0604232292533362</v>
      </c>
      <c r="AM430" s="11">
        <f>'OddsRatio_working_3-way'!AA430+'OddsRatio_working_3-way'!AG430</f>
        <v>-0.63746706519025464</v>
      </c>
      <c r="AN430" s="11">
        <f>'OddsRatio_working_3-way'!AB430+'OddsRatio_working_3-way'!AH430</f>
        <v>-0.4229561640630819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1.0604232292533362</v>
      </c>
      <c r="AS430" s="11">
        <f>IF(('OddsRatio_working_3-way'!X430=0),IF(Q430&gt;0,-Q430^(1/3),(-Q430)^(1/3)),'OddsRatio_working_3-way'!AM430-'OddsRatio_working_3-way'!R430/3)</f>
        <v>-0.63746706519025464</v>
      </c>
      <c r="AT430" s="11">
        <f>IF(('OddsRatio_working_3-way'!X430=0),IF(Q430&gt;0,-Q430^(1/3),(-Q430)^(1/3)),'OddsRatio_working_3-way'!AN430-'OddsRatio_working_3-way'!R430/3)</f>
        <v>-0.4229561640630819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3.1</v>
      </c>
      <c r="B431" s="4">
        <f>IF('True_Odds_Calculator_3-way'!B432="","",'True_Odds_Calculator_3-way'!B432)</f>
        <v>3.13</v>
      </c>
      <c r="C431" s="4">
        <f>IF('True_Odds_Calculator_3-way'!C432="","",'True_Odds_Calculator_3-way'!C432)</f>
        <v>2.52</v>
      </c>
      <c r="D431" s="9">
        <f t="shared" si="91"/>
        <v>0.3100127943581189</v>
      </c>
      <c r="E431" s="9">
        <f t="shared" si="92"/>
        <v>0.30698683735702165</v>
      </c>
      <c r="F431" s="9">
        <f t="shared" si="93"/>
        <v>0.3830003682848595</v>
      </c>
      <c r="G431" s="9">
        <f t="shared" si="94"/>
        <v>1.0598444386794987</v>
      </c>
      <c r="H431" s="9">
        <f t="shared" si="95"/>
        <v>3.2256733212269473</v>
      </c>
      <c r="I431" s="9">
        <f t="shared" si="96"/>
        <v>3.2574686543873317</v>
      </c>
      <c r="J431" s="9">
        <f t="shared" si="97"/>
        <v>2.610963546792838</v>
      </c>
      <c r="K431" s="11">
        <f t="shared" si="98"/>
        <v>0.32258064516129031</v>
      </c>
      <c r="L431" s="11">
        <f t="shared" si="99"/>
        <v>0.31948881789137379</v>
      </c>
      <c r="M431" s="11">
        <f t="shared" si="100"/>
        <v>0.3968253968253968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-0.27805833247449241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0.23515882013253958</v>
      </c>
      <c r="Q431" s="11">
        <f>2*'OddsRatio_working_3-way'!K431*'OddsRatio_working_3-way'!L431*'OddsRatio_working_3-way'!M431</f>
        <v>8.1794372220013761E-2</v>
      </c>
      <c r="R431" s="11">
        <f t="shared" si="101"/>
        <v>0</v>
      </c>
      <c r="S431" s="11">
        <f t="shared" si="102"/>
        <v>-0.84571758033581601</v>
      </c>
      <c r="T431" s="11">
        <f t="shared" si="103"/>
        <v>-0.29416263663854469</v>
      </c>
      <c r="U431" s="11">
        <f>'OddsRatio_working_3-way'!S431-'OddsRatio_working_3-way'!R431^2/3</f>
        <v>-0.84571758033581601</v>
      </c>
      <c r="V431" s="11">
        <f>'OddsRatio_working_3-way'!S431*'OddsRatio_working_3-way'!R431/3-2*'OddsRatio_working_3-way'!R431^3/27-'OddsRatio_working_3-way'!T431</f>
        <v>0.29416263663854469</v>
      </c>
      <c r="W431" s="11">
        <f>'OddsRatio_working_3-way'!V431^2+4*'OddsRatio_working_3-way'!U431^3/27</f>
        <v>-3.0816086271099469E-3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0.14967737422640939</v>
      </c>
      <c r="Y431" s="11">
        <f>IF('OddsRatio_working_3-way'!W431&gt;=0,IF('OddsRatio_working_3-way'!V431+SQRT('OddsRatio_working_3-way'!W431)&gt;0,0,PI()),ACOS('OddsRatio_working_3-way'!V431/(2*'OddsRatio_working_3-way'!X431)))</f>
        <v>0.18651924926314223</v>
      </c>
      <c r="Z431" s="11">
        <f>'OddsRatio_working_3-way'!X431^(1/3)*COS('OddsRatio_working_3-way'!Y431/3)</f>
        <v>0.52992221933974937</v>
      </c>
      <c r="AA431" s="11">
        <f>'OddsRatio_working_3-way'!X431^(1/3)*COS(('OddsRatio_working_3-way'!Y431+2*PI())/3)</f>
        <v>-0.29353078190250487</v>
      </c>
      <c r="AB431" s="11">
        <f>'OddsRatio_working_3-way'!X431^(1/3)*COS(('OddsRatio_working_3-way'!Y431+4*PI())/3)</f>
        <v>-0.23639143743724456</v>
      </c>
      <c r="AC431" s="11">
        <f>'OddsRatio_working_3-way'!X431^(1/3)*SIN('OddsRatio_working_3-way'!Y431/3)</f>
        <v>3.2989415908336983E-2</v>
      </c>
      <c r="AD431" s="11">
        <f>'OddsRatio_working_3-way'!X431^(1/3)*SIN(('OddsRatio_working_3-way'!Y431+2*PI())/3)</f>
        <v>0.44243139602388387</v>
      </c>
      <c r="AE431" s="11">
        <f>'OddsRatio_working_3-way'!X431^(1/3)*SIN(('OddsRatio_working_3-way'!Y431+4*PI())/3)</f>
        <v>-0.47542081193222069</v>
      </c>
      <c r="AF431" s="11">
        <f>-'OddsRatio_working_3-way'!U431/(3*'OddsRatio_working_3-way'!X431^(1/3))*COS(('OddsRatio_working_3-way'!Y431)/3)</f>
        <v>0.52992221933974937</v>
      </c>
      <c r="AG431" s="11">
        <f>-'OddsRatio_working_3-way'!U431/(3*'OddsRatio_working_3-way'!X431^(1/3))*COS(('OddsRatio_working_3-way'!Y431+2*PI())/3)</f>
        <v>-0.29353078190250487</v>
      </c>
      <c r="AH431" s="11">
        <f>-'OddsRatio_working_3-way'!U431/(3*'OddsRatio_working_3-way'!X431^(1/3))*COS(('OddsRatio_working_3-way'!Y431+4*PI())/3)</f>
        <v>-0.23639143743724456</v>
      </c>
      <c r="AI431" s="11">
        <f>'OddsRatio_working_3-way'!U431/(3*'OddsRatio_working_3-way'!X431^(1/3))*SIN(('OddsRatio_working_3-way'!Y431)/3)</f>
        <v>-3.2989415908336983E-2</v>
      </c>
      <c r="AJ431" s="11">
        <f>'OddsRatio_working_3-way'!U431/(3*'OddsRatio_working_3-way'!X431^(1/3))*SIN(('OddsRatio_working_3-way'!Y431+2*PI())/3)</f>
        <v>-0.44243139602388387</v>
      </c>
      <c r="AK431" s="11">
        <f>'OddsRatio_working_3-way'!U431/(3*'OddsRatio_working_3-way'!X431^(1/3))*SIN(('OddsRatio_working_3-way'!Y431+4*PI())/3)</f>
        <v>0.47542081193222069</v>
      </c>
      <c r="AL431" s="11">
        <f>'OddsRatio_working_3-way'!Z431+'OddsRatio_working_3-way'!AF431</f>
        <v>1.0598444386794987</v>
      </c>
      <c r="AM431" s="11">
        <f>'OddsRatio_working_3-way'!AA431+'OddsRatio_working_3-way'!AG431</f>
        <v>-0.58706156380500973</v>
      </c>
      <c r="AN431" s="11">
        <f>'OddsRatio_working_3-way'!AB431+'OddsRatio_working_3-way'!AH431</f>
        <v>-0.47278287487448911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1.0598444386794987</v>
      </c>
      <c r="AS431" s="11">
        <f>IF(('OddsRatio_working_3-way'!X431=0),IF(Q431&gt;0,-Q431^(1/3),(-Q431)^(1/3)),'OddsRatio_working_3-way'!AM431-'OddsRatio_working_3-way'!R431/3)</f>
        <v>-0.58706156380500973</v>
      </c>
      <c r="AT431" s="11">
        <f>IF(('OddsRatio_working_3-way'!X431=0),IF(Q431&gt;0,-Q431^(1/3),(-Q431)^(1/3)),'OddsRatio_working_3-way'!AN431-'OddsRatio_working_3-way'!R431/3)</f>
        <v>-0.47278287487448911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2.96</v>
      </c>
      <c r="B432" s="4">
        <f>IF('True_Odds_Calculator_3-way'!B433="","",'True_Odds_Calculator_3-way'!B433)</f>
        <v>3.31</v>
      </c>
      <c r="C432" s="4">
        <f>IF('True_Odds_Calculator_3-way'!C433="","",'True_Odds_Calculator_3-way'!C433)</f>
        <v>2.44</v>
      </c>
      <c r="D432" s="9">
        <f t="shared" si="91"/>
        <v>0.32138963446487268</v>
      </c>
      <c r="E432" s="9">
        <f t="shared" si="92"/>
        <v>0.28665291333935017</v>
      </c>
      <c r="F432" s="9">
        <f t="shared" si="93"/>
        <v>0.39195745219577705</v>
      </c>
      <c r="G432" s="9">
        <f t="shared" si="94"/>
        <v>1.0772898102663948</v>
      </c>
      <c r="H432" s="9">
        <f t="shared" si="95"/>
        <v>3.1114880281221335</v>
      </c>
      <c r="I432" s="9">
        <f t="shared" si="96"/>
        <v>3.4885394617153724</v>
      </c>
      <c r="J432" s="9">
        <f t="shared" si="97"/>
        <v>2.5512973267836085</v>
      </c>
      <c r="K432" s="11">
        <f t="shared" si="98"/>
        <v>0.33783783783783783</v>
      </c>
      <c r="L432" s="11">
        <f t="shared" si="99"/>
        <v>0.30211480362537763</v>
      </c>
      <c r="M432" s="11">
        <f t="shared" si="100"/>
        <v>0.4098360655737705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-0.27272252689517806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0.23885073226363901</v>
      </c>
      <c r="Q432" s="11">
        <f>2*'OddsRatio_working_3-way'!K432*'OddsRatio_working_3-way'!L432*'OddsRatio_working_3-way'!M432</f>
        <v>8.3660501668525039E-2</v>
      </c>
      <c r="R432" s="11">
        <f t="shared" si="101"/>
        <v>0</v>
      </c>
      <c r="S432" s="11">
        <f t="shared" si="102"/>
        <v>-0.87580125845431978</v>
      </c>
      <c r="T432" s="11">
        <f t="shared" si="103"/>
        <v>-0.30676051084214351</v>
      </c>
      <c r="U432" s="11">
        <f>'OddsRatio_working_3-way'!S432-'OddsRatio_working_3-way'!R432^2/3</f>
        <v>-0.87580125845431978</v>
      </c>
      <c r="V432" s="11">
        <f>'OddsRatio_working_3-way'!S432*'OddsRatio_working_3-way'!R432/3-2*'OddsRatio_working_3-way'!R432^3/27-'OddsRatio_working_3-way'!T432</f>
        <v>0.30676051084214351</v>
      </c>
      <c r="W432" s="11">
        <f>'OddsRatio_working_3-way'!V432^2+4*'OddsRatio_working_3-way'!U432^3/27</f>
        <v>-5.4185743680673221E-3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0.15773441712273845</v>
      </c>
      <c r="Y432" s="11">
        <f>IF('OddsRatio_working_3-way'!W432&gt;=0,IF('OddsRatio_working_3-way'!V432+SQRT('OddsRatio_working_3-way'!W432)&gt;0,0,PI()),ACOS('OddsRatio_working_3-way'!V432/(2*'OddsRatio_working_3-way'!X432)))</f>
        <v>0.2355093602588052</v>
      </c>
      <c r="Z432" s="11">
        <f>'OddsRatio_working_3-way'!X432^(1/3)*COS('OddsRatio_working_3-way'!Y432/3)</f>
        <v>0.5386449051331974</v>
      </c>
      <c r="AA432" s="11">
        <f>'OddsRatio_working_3-way'!X432^(1/3)*COS(('OddsRatio_working_3-way'!Y432+2*PI())/3)</f>
        <v>-0.30601801420716429</v>
      </c>
      <c r="AB432" s="11">
        <f>'OddsRatio_working_3-way'!X432^(1/3)*COS(('OddsRatio_working_3-way'!Y432+4*PI())/3)</f>
        <v>-0.2326268909260332</v>
      </c>
      <c r="AC432" s="11">
        <f>'OddsRatio_working_3-way'!X432^(1/3)*SIN('OddsRatio_working_3-way'!Y432/3)</f>
        <v>4.237238478249019E-2</v>
      </c>
      <c r="AD432" s="11">
        <f>'OddsRatio_working_3-way'!X432^(1/3)*SIN(('OddsRatio_working_3-way'!Y432+2*PI())/3)</f>
        <v>0.44529397907316287</v>
      </c>
      <c r="AE432" s="11">
        <f>'OddsRatio_working_3-way'!X432^(1/3)*SIN(('OddsRatio_working_3-way'!Y432+4*PI())/3)</f>
        <v>-0.48766636385565293</v>
      </c>
      <c r="AF432" s="11">
        <f>-'OddsRatio_working_3-way'!U432/(3*'OddsRatio_working_3-way'!X432^(1/3))*COS(('OddsRatio_working_3-way'!Y432)/3)</f>
        <v>0.5386449051331974</v>
      </c>
      <c r="AG432" s="11">
        <f>-'OddsRatio_working_3-way'!U432/(3*'OddsRatio_working_3-way'!X432^(1/3))*COS(('OddsRatio_working_3-way'!Y432+2*PI())/3)</f>
        <v>-0.30601801420716429</v>
      </c>
      <c r="AH432" s="11">
        <f>-'OddsRatio_working_3-way'!U432/(3*'OddsRatio_working_3-way'!X432^(1/3))*COS(('OddsRatio_working_3-way'!Y432+4*PI())/3)</f>
        <v>-0.2326268909260332</v>
      </c>
      <c r="AI432" s="11">
        <f>'OddsRatio_working_3-way'!U432/(3*'OddsRatio_working_3-way'!X432^(1/3))*SIN(('OddsRatio_working_3-way'!Y432)/3)</f>
        <v>-4.237238478249019E-2</v>
      </c>
      <c r="AJ432" s="11">
        <f>'OddsRatio_working_3-way'!U432/(3*'OddsRatio_working_3-way'!X432^(1/3))*SIN(('OddsRatio_working_3-way'!Y432+2*PI())/3)</f>
        <v>-0.44529397907316287</v>
      </c>
      <c r="AK432" s="11">
        <f>'OddsRatio_working_3-way'!U432/(3*'OddsRatio_working_3-way'!X432^(1/3))*SIN(('OddsRatio_working_3-way'!Y432+4*PI())/3)</f>
        <v>0.48766636385565293</v>
      </c>
      <c r="AL432" s="11">
        <f>'OddsRatio_working_3-way'!Z432+'OddsRatio_working_3-way'!AF432</f>
        <v>1.0772898102663948</v>
      </c>
      <c r="AM432" s="11">
        <f>'OddsRatio_working_3-way'!AA432+'OddsRatio_working_3-way'!AG432</f>
        <v>-0.61203602841432858</v>
      </c>
      <c r="AN432" s="11">
        <f>'OddsRatio_working_3-way'!AB432+'OddsRatio_working_3-way'!AH432</f>
        <v>-0.46525378185206639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1.0772898102663948</v>
      </c>
      <c r="AS432" s="11">
        <f>IF(('OddsRatio_working_3-way'!X432=0),IF(Q432&gt;0,-Q432^(1/3),(-Q432)^(1/3)),'OddsRatio_working_3-way'!AM432-'OddsRatio_working_3-way'!R432/3)</f>
        <v>-0.61203602841432858</v>
      </c>
      <c r="AT432" s="11">
        <f>IF(('OddsRatio_working_3-way'!X432=0),IF(Q432&gt;0,-Q432^(1/3),(-Q432)^(1/3)),'OddsRatio_working_3-way'!AN432-'OddsRatio_working_3-way'!R432/3)</f>
        <v>-0.46525378185206639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2.2149927139587935</v>
      </c>
      <c r="B433" s="4">
        <f>IF('True_Odds_Calculator_3-way'!B434="","",'True_Odds_Calculator_3-way'!B434)</f>
        <v>3.2513845491543862</v>
      </c>
      <c r="C433" s="4">
        <f>IF('True_Odds_Calculator_3-way'!C434="","",'True_Odds_Calculator_3-way'!C434)</f>
        <v>4.341172641200286</v>
      </c>
      <c r="D433" s="9">
        <f t="shared" si="91"/>
        <v>0.45558312640886567</v>
      </c>
      <c r="E433" s="9">
        <f t="shared" si="92"/>
        <v>0.31110800400811456</v>
      </c>
      <c r="F433" s="9">
        <f t="shared" si="93"/>
        <v>0.2333088695830198</v>
      </c>
      <c r="G433" s="9">
        <f t="shared" si="94"/>
        <v>0.98353602759012682</v>
      </c>
      <c r="H433" s="9">
        <f t="shared" si="95"/>
        <v>2.194989107437979</v>
      </c>
      <c r="I433" s="9">
        <f t="shared" si="96"/>
        <v>3.2143178160530939</v>
      </c>
      <c r="J433" s="9">
        <f t="shared" si="97"/>
        <v>4.2861636670189407</v>
      </c>
      <c r="K433" s="11">
        <f t="shared" si="98"/>
        <v>0.45146875368846179</v>
      </c>
      <c r="L433" s="11">
        <f t="shared" si="99"/>
        <v>0.3075612819345156</v>
      </c>
      <c r="M433" s="11">
        <f t="shared" si="100"/>
        <v>0.23035250671890145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-0.29233079961317499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0.21774246582817861</v>
      </c>
      <c r="Q433" s="11">
        <f>2*'OddsRatio_working_3-way'!K433*'OddsRatio_working_3-way'!L433*'OddsRatio_working_3-way'!M433</f>
        <v>6.3970876126875117E-2</v>
      </c>
      <c r="R433" s="11">
        <f t="shared" si="101"/>
        <v>0</v>
      </c>
      <c r="S433" s="11">
        <f t="shared" si="102"/>
        <v>-0.74484955439626976</v>
      </c>
      <c r="T433" s="11">
        <f t="shared" si="103"/>
        <v>-0.21883043528606702</v>
      </c>
      <c r="U433" s="11">
        <f>'OddsRatio_working_3-way'!S433-'OddsRatio_working_3-way'!R433^2/3</f>
        <v>-0.74484955439626976</v>
      </c>
      <c r="V433" s="11">
        <f>'OddsRatio_working_3-way'!S433*'OddsRatio_working_3-way'!R433/3-2*'OddsRatio_working_3-way'!R433^3/27-'OddsRatio_working_3-way'!T433</f>
        <v>0.21883043528606702</v>
      </c>
      <c r="W433" s="11">
        <f>'OddsRatio_working_3-way'!V433^2+4*'OddsRatio_working_3-way'!U433^3/27</f>
        <v>-1.3334451313945214E-2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0.12371460172654922</v>
      </c>
      <c r="Y433" s="11">
        <f>IF('OddsRatio_working_3-way'!W433&gt;=0,IF('OddsRatio_working_3-way'!V433+SQRT('OddsRatio_working_3-way'!W433)&gt;0,0,PI()),ACOS('OddsRatio_working_3-way'!V433/(2*'OddsRatio_working_3-way'!X433)))</f>
        <v>0.48555437432411819</v>
      </c>
      <c r="Z433" s="11">
        <f>'OddsRatio_working_3-way'!X433^(1/3)*COS('OddsRatio_working_3-way'!Y433/3)</f>
        <v>0.49176801379506346</v>
      </c>
      <c r="AA433" s="11">
        <f>'OddsRatio_working_3-way'!X433^(1/3)*COS(('OddsRatio_working_3-way'!Y433+2*PI())/3)</f>
        <v>-0.31542215509771876</v>
      </c>
      <c r="AB433" s="11">
        <f>'OddsRatio_working_3-way'!X433^(1/3)*COS(('OddsRatio_working_3-way'!Y433+4*PI())/3)</f>
        <v>-0.17634585869734459</v>
      </c>
      <c r="AC433" s="11">
        <f>'OddsRatio_working_3-way'!X433^(1/3)*SIN('OddsRatio_working_3-way'!Y433/3)</f>
        <v>8.0295737164652242E-2</v>
      </c>
      <c r="AD433" s="11">
        <f>'OddsRatio_working_3-way'!X433^(1/3)*SIN(('OddsRatio_working_3-way'!Y433+2*PI())/3)</f>
        <v>0.38573572413281515</v>
      </c>
      <c r="AE433" s="11">
        <f>'OddsRatio_working_3-way'!X433^(1/3)*SIN(('OddsRatio_working_3-way'!Y433+4*PI())/3)</f>
        <v>-0.46603146129746731</v>
      </c>
      <c r="AF433" s="11">
        <f>-'OddsRatio_working_3-way'!U433/(3*'OddsRatio_working_3-way'!X433^(1/3))*COS(('OddsRatio_working_3-way'!Y433)/3)</f>
        <v>0.49176801379506335</v>
      </c>
      <c r="AG433" s="11">
        <f>-'OddsRatio_working_3-way'!U433/(3*'OddsRatio_working_3-way'!X433^(1/3))*COS(('OddsRatio_working_3-way'!Y433+2*PI())/3)</f>
        <v>-0.3154221550977187</v>
      </c>
      <c r="AH433" s="11">
        <f>-'OddsRatio_working_3-way'!U433/(3*'OddsRatio_working_3-way'!X433^(1/3))*COS(('OddsRatio_working_3-way'!Y433+4*PI())/3)</f>
        <v>-0.17634585869734457</v>
      </c>
      <c r="AI433" s="11">
        <f>'OddsRatio_working_3-way'!U433/(3*'OddsRatio_working_3-way'!X433^(1/3))*SIN(('OddsRatio_working_3-way'!Y433)/3)</f>
        <v>-8.0295737164652214E-2</v>
      </c>
      <c r="AJ433" s="11">
        <f>'OddsRatio_working_3-way'!U433/(3*'OddsRatio_working_3-way'!X433^(1/3))*SIN(('OddsRatio_working_3-way'!Y433+2*PI())/3)</f>
        <v>-0.38573572413281509</v>
      </c>
      <c r="AK433" s="11">
        <f>'OddsRatio_working_3-way'!U433/(3*'OddsRatio_working_3-way'!X433^(1/3))*SIN(('OddsRatio_working_3-way'!Y433+4*PI())/3)</f>
        <v>0.4660314612974672</v>
      </c>
      <c r="AL433" s="11">
        <f>'OddsRatio_working_3-way'!Z433+'OddsRatio_working_3-way'!AF433</f>
        <v>0.98353602759012682</v>
      </c>
      <c r="AM433" s="11">
        <f>'OddsRatio_working_3-way'!AA433+'OddsRatio_working_3-way'!AG433</f>
        <v>-0.63084431019543752</v>
      </c>
      <c r="AN433" s="11">
        <f>'OddsRatio_working_3-way'!AB433+'OddsRatio_working_3-way'!AH433</f>
        <v>-0.35269171739468919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0.98353602759012682</v>
      </c>
      <c r="AS433" s="11">
        <f>IF(('OddsRatio_working_3-way'!X433=0),IF(Q433&gt;0,-Q433^(1/3),(-Q433)^(1/3)),'OddsRatio_working_3-way'!AM433-'OddsRatio_working_3-way'!R433/3)</f>
        <v>-0.63084431019543752</v>
      </c>
      <c r="AT433" s="11">
        <f>IF(('OddsRatio_working_3-way'!X433=0),IF(Q433&gt;0,-Q433^(1/3),(-Q433)^(1/3)),'OddsRatio_working_3-way'!AN433-'OddsRatio_working_3-way'!R433/3)</f>
        <v>-0.35269171739468919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4.97</v>
      </c>
      <c r="B434" s="4">
        <f>IF('True_Odds_Calculator_3-way'!B435="","",'True_Odds_Calculator_3-way'!B435)</f>
        <v>3.89</v>
      </c>
      <c r="C434" s="4">
        <f>IF('True_Odds_Calculator_3-way'!C435="","",'True_Odds_Calculator_3-way'!C435)</f>
        <v>1.68</v>
      </c>
      <c r="D434" s="9">
        <f t="shared" si="91"/>
        <v>0.18692763129209422</v>
      </c>
      <c r="E434" s="9">
        <f t="shared" si="92"/>
        <v>0.24001651233821847</v>
      </c>
      <c r="F434" s="9">
        <f t="shared" si="93"/>
        <v>0.57305585636968726</v>
      </c>
      <c r="G434" s="9">
        <f t="shared" si="94"/>
        <v>1.0956332227855605</v>
      </c>
      <c r="H434" s="9">
        <f t="shared" si="95"/>
        <v>5.3496638944586747</v>
      </c>
      <c r="I434" s="9">
        <f t="shared" si="96"/>
        <v>4.1663800138502696</v>
      </c>
      <c r="J434" s="9">
        <f t="shared" si="97"/>
        <v>1.7450305914941813</v>
      </c>
      <c r="K434" s="11">
        <f t="shared" si="98"/>
        <v>0.2012072434607646</v>
      </c>
      <c r="L434" s="11">
        <f t="shared" si="99"/>
        <v>0.25706940874035988</v>
      </c>
      <c r="M434" s="11">
        <f t="shared" si="100"/>
        <v>0.59523809523809523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-0.24020497079674763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0.23214325738985261</v>
      </c>
      <c r="Q434" s="11">
        <f>2*'OddsRatio_working_3-way'!K434*'OddsRatio_working_3-way'!L434*'OddsRatio_working_3-way'!M434</f>
        <v>6.1576460846114754E-2</v>
      </c>
      <c r="R434" s="11">
        <f t="shared" si="101"/>
        <v>0</v>
      </c>
      <c r="S434" s="11">
        <f t="shared" si="102"/>
        <v>-0.96643819076618309</v>
      </c>
      <c r="T434" s="11">
        <f t="shared" si="103"/>
        <v>-0.25634965272312549</v>
      </c>
      <c r="U434" s="11">
        <f>'OddsRatio_working_3-way'!S434-'OddsRatio_working_3-way'!R434^2/3</f>
        <v>-0.96643819076618309</v>
      </c>
      <c r="V434" s="11">
        <f>'OddsRatio_working_3-way'!S434*'OddsRatio_working_3-way'!R434/3-2*'OddsRatio_working_3-way'!R434^3/27-'OddsRatio_working_3-way'!T434</f>
        <v>0.25634965272312549</v>
      </c>
      <c r="W434" s="11">
        <f>'OddsRatio_working_3-way'!V434^2+4*'OddsRatio_working_3-way'!U434^3/27</f>
        <v>-6.8011663483587517E-2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0.18284338102243033</v>
      </c>
      <c r="Y434" s="11">
        <f>IF('OddsRatio_working_3-way'!W434&gt;=0,IF('OddsRatio_working_3-way'!V434+SQRT('OddsRatio_working_3-way'!W434)&gt;0,0,PI()),ACOS('OddsRatio_working_3-way'!V434/(2*'OddsRatio_working_3-way'!X434)))</f>
        <v>0.79398519229634579</v>
      </c>
      <c r="Z434" s="11">
        <f>'OddsRatio_working_3-way'!X434^(1/3)*COS('OddsRatio_working_3-way'!Y434/3)</f>
        <v>0.54781661139278026</v>
      </c>
      <c r="AA434" s="11">
        <f>'OddsRatio_working_3-way'!X434^(1/3)*COS(('OddsRatio_working_3-way'!Y434+2*PI())/3)</f>
        <v>-0.40248617277756571</v>
      </c>
      <c r="AB434" s="11">
        <f>'OddsRatio_working_3-way'!X434^(1/3)*COS(('OddsRatio_working_3-way'!Y434+4*PI())/3)</f>
        <v>-0.14533043861521494</v>
      </c>
      <c r="AC434" s="11">
        <f>'OddsRatio_working_3-way'!X434^(1/3)*SIN('OddsRatio_working_3-way'!Y434/3)</f>
        <v>0.14846893234228925</v>
      </c>
      <c r="AD434" s="11">
        <f>'OddsRatio_working_3-way'!X434^(1/3)*SIN(('OddsRatio_working_3-way'!Y434+2*PI())/3)</f>
        <v>0.40018863591011078</v>
      </c>
      <c r="AE434" s="11">
        <f>'OddsRatio_working_3-way'!X434^(1/3)*SIN(('OddsRatio_working_3-way'!Y434+4*PI())/3)</f>
        <v>-0.54865756825239997</v>
      </c>
      <c r="AF434" s="11">
        <f>-'OddsRatio_working_3-way'!U434/(3*'OddsRatio_working_3-way'!X434^(1/3))*COS(('OddsRatio_working_3-way'!Y434)/3)</f>
        <v>0.54781661139278026</v>
      </c>
      <c r="AG434" s="11">
        <f>-'OddsRatio_working_3-way'!U434/(3*'OddsRatio_working_3-way'!X434^(1/3))*COS(('OddsRatio_working_3-way'!Y434+2*PI())/3)</f>
        <v>-0.40248617277756571</v>
      </c>
      <c r="AH434" s="11">
        <f>-'OddsRatio_working_3-way'!U434/(3*'OddsRatio_working_3-way'!X434^(1/3))*COS(('OddsRatio_working_3-way'!Y434+4*PI())/3)</f>
        <v>-0.14533043861521494</v>
      </c>
      <c r="AI434" s="11">
        <f>'OddsRatio_working_3-way'!U434/(3*'OddsRatio_working_3-way'!X434^(1/3))*SIN(('OddsRatio_working_3-way'!Y434)/3)</f>
        <v>-0.14846893234228925</v>
      </c>
      <c r="AJ434" s="11">
        <f>'OddsRatio_working_3-way'!U434/(3*'OddsRatio_working_3-way'!X434^(1/3))*SIN(('OddsRatio_working_3-way'!Y434+2*PI())/3)</f>
        <v>-0.40018863591011078</v>
      </c>
      <c r="AK434" s="11">
        <f>'OddsRatio_working_3-way'!U434/(3*'OddsRatio_working_3-way'!X434^(1/3))*SIN(('OddsRatio_working_3-way'!Y434+4*PI())/3)</f>
        <v>0.54865756825239997</v>
      </c>
      <c r="AL434" s="11">
        <f>'OddsRatio_working_3-way'!Z434+'OddsRatio_working_3-way'!AF434</f>
        <v>1.0956332227855605</v>
      </c>
      <c r="AM434" s="11">
        <f>'OddsRatio_working_3-way'!AA434+'OddsRatio_working_3-way'!AG434</f>
        <v>-0.80497234555513142</v>
      </c>
      <c r="AN434" s="11">
        <f>'OddsRatio_working_3-way'!AB434+'OddsRatio_working_3-way'!AH434</f>
        <v>-0.29066087723042988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1.0956332227855605</v>
      </c>
      <c r="AS434" s="11">
        <f>IF(('OddsRatio_working_3-way'!X434=0),IF(Q434&gt;0,-Q434^(1/3),(-Q434)^(1/3)),'OddsRatio_working_3-way'!AM434-'OddsRatio_working_3-way'!R434/3)</f>
        <v>-0.80497234555513142</v>
      </c>
      <c r="AT434" s="11">
        <f>IF(('OddsRatio_working_3-way'!X434=0),IF(Q434&gt;0,-Q434^(1/3),(-Q434)^(1/3)),'OddsRatio_working_3-way'!AN434-'OddsRatio_working_3-way'!R434/3)</f>
        <v>-0.29066087723042988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2.3199999999999998</v>
      </c>
      <c r="B435" s="4">
        <f>IF('True_Odds_Calculator_3-way'!B436="","",'True_Odds_Calculator_3-way'!B436)</f>
        <v>3.44</v>
      </c>
      <c r="C435" s="4">
        <f>IF('True_Odds_Calculator_3-way'!C436="","",'True_Odds_Calculator_3-way'!C436)</f>
        <v>2.96</v>
      </c>
      <c r="D435" s="9">
        <f t="shared" si="91"/>
        <v>0.4092546274868154</v>
      </c>
      <c r="E435" s="9">
        <f t="shared" si="92"/>
        <v>0.27261133261772347</v>
      </c>
      <c r="F435" s="9">
        <f t="shared" si="93"/>
        <v>0.31813403989546102</v>
      </c>
      <c r="G435" s="9">
        <f t="shared" si="94"/>
        <v>1.0935352786706527</v>
      </c>
      <c r="H435" s="9">
        <f t="shared" si="95"/>
        <v>2.4434665678452618</v>
      </c>
      <c r="I435" s="9">
        <f t="shared" si="96"/>
        <v>3.6682260799563924</v>
      </c>
      <c r="J435" s="9">
        <f t="shared" si="97"/>
        <v>3.1433291461944797</v>
      </c>
      <c r="K435" s="11">
        <f t="shared" si="98"/>
        <v>0.43103448275862072</v>
      </c>
      <c r="L435" s="11">
        <f t="shared" si="99"/>
        <v>0.29069767441860467</v>
      </c>
      <c r="M435" s="11">
        <f t="shared" si="100"/>
        <v>0.33783783783783783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-0.26722783328637378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0.24213517848241184</v>
      </c>
      <c r="Q435" s="11">
        <f>2*'OddsRatio_working_3-way'!K435*'OddsRatio_working_3-way'!L435*'OddsRatio_working_3-way'!M435</f>
        <v>8.4662649819025132E-2</v>
      </c>
      <c r="R435" s="11">
        <f t="shared" si="101"/>
        <v>0</v>
      </c>
      <c r="S435" s="11">
        <f t="shared" si="102"/>
        <v>-0.9061001449760232</v>
      </c>
      <c r="T435" s="11">
        <f t="shared" si="103"/>
        <v>-0.31681823250909907</v>
      </c>
      <c r="U435" s="11">
        <f>'OddsRatio_working_3-way'!S435-'OddsRatio_working_3-way'!R435^2/3</f>
        <v>-0.9061001449760232</v>
      </c>
      <c r="V435" s="11">
        <f>'OddsRatio_working_3-way'!S435*'OddsRatio_working_3-way'!R435/3-2*'OddsRatio_working_3-way'!R435^3/27-'OddsRatio_working_3-way'!T435</f>
        <v>0.31681823250909907</v>
      </c>
      <c r="W435" s="11">
        <f>'OddsRatio_working_3-way'!V435^2+4*'OddsRatio_working_3-way'!U435^3/27</f>
        <v>-9.8371780778826468E-3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0.16599018836069213</v>
      </c>
      <c r="Y435" s="11">
        <f>IF('OddsRatio_working_3-way'!W435&gt;=0,IF('OddsRatio_working_3-way'!V435+SQRT('OddsRatio_working_3-way'!W435)&gt;0,0,PI()),ACOS('OddsRatio_working_3-way'!V435/(2*'OddsRatio_working_3-way'!X435)))</f>
        <v>0.3033933361401715</v>
      </c>
      <c r="Z435" s="11">
        <f>'OddsRatio_working_3-way'!X435^(1/3)*COS('OddsRatio_working_3-way'!Y435/3)</f>
        <v>0.54676763933532635</v>
      </c>
      <c r="AA435" s="11">
        <f>'OddsRatio_working_3-way'!X435^(1/3)*COS(('OddsRatio_working_3-way'!Y435+2*PI())/3)</f>
        <v>-0.32143481003999236</v>
      </c>
      <c r="AB435" s="11">
        <f>'OddsRatio_working_3-way'!X435^(1/3)*COS(('OddsRatio_working_3-way'!Y435+4*PI())/3)</f>
        <v>-0.22533282929533388</v>
      </c>
      <c r="AC435" s="11">
        <f>'OddsRatio_working_3-way'!X435^(1/3)*SIN('OddsRatio_working_3-way'!Y435/3)</f>
        <v>5.5484504452584758E-2</v>
      </c>
      <c r="AD435" s="11">
        <f>'OddsRatio_working_3-way'!X435^(1/3)*SIN(('OddsRatio_working_3-way'!Y435+2*PI())/3)</f>
        <v>0.44577241340534796</v>
      </c>
      <c r="AE435" s="11">
        <f>'OddsRatio_working_3-way'!X435^(1/3)*SIN(('OddsRatio_working_3-way'!Y435+4*PI())/3)</f>
        <v>-0.50125691785793269</v>
      </c>
      <c r="AF435" s="11">
        <f>-'OddsRatio_working_3-way'!U435/(3*'OddsRatio_working_3-way'!X435^(1/3))*COS(('OddsRatio_working_3-way'!Y435)/3)</f>
        <v>0.54676763933532635</v>
      </c>
      <c r="AG435" s="11">
        <f>-'OddsRatio_working_3-way'!U435/(3*'OddsRatio_working_3-way'!X435^(1/3))*COS(('OddsRatio_working_3-way'!Y435+2*PI())/3)</f>
        <v>-0.32143481003999236</v>
      </c>
      <c r="AH435" s="11">
        <f>-'OddsRatio_working_3-way'!U435/(3*'OddsRatio_working_3-way'!X435^(1/3))*COS(('OddsRatio_working_3-way'!Y435+4*PI())/3)</f>
        <v>-0.22533282929533388</v>
      </c>
      <c r="AI435" s="11">
        <f>'OddsRatio_working_3-way'!U435/(3*'OddsRatio_working_3-way'!X435^(1/3))*SIN(('OddsRatio_working_3-way'!Y435)/3)</f>
        <v>-5.5484504452584758E-2</v>
      </c>
      <c r="AJ435" s="11">
        <f>'OddsRatio_working_3-way'!U435/(3*'OddsRatio_working_3-way'!X435^(1/3))*SIN(('OddsRatio_working_3-way'!Y435+2*PI())/3)</f>
        <v>-0.44577241340534796</v>
      </c>
      <c r="AK435" s="11">
        <f>'OddsRatio_working_3-way'!U435/(3*'OddsRatio_working_3-way'!X435^(1/3))*SIN(('OddsRatio_working_3-way'!Y435+4*PI())/3)</f>
        <v>0.50125691785793269</v>
      </c>
      <c r="AL435" s="11">
        <f>'OddsRatio_working_3-way'!Z435+'OddsRatio_working_3-way'!AF435</f>
        <v>1.0935352786706527</v>
      </c>
      <c r="AM435" s="11">
        <f>'OddsRatio_working_3-way'!AA435+'OddsRatio_working_3-way'!AG435</f>
        <v>-0.64286962007998472</v>
      </c>
      <c r="AN435" s="11">
        <f>'OddsRatio_working_3-way'!AB435+'OddsRatio_working_3-way'!AH435</f>
        <v>-0.45066565859066776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1.0935352786706527</v>
      </c>
      <c r="AS435" s="11">
        <f>IF(('OddsRatio_working_3-way'!X435=0),IF(Q435&gt;0,-Q435^(1/3),(-Q435)^(1/3)),'OddsRatio_working_3-way'!AM435-'OddsRatio_working_3-way'!R435/3)</f>
        <v>-0.64286962007998472</v>
      </c>
      <c r="AT435" s="11">
        <f>IF(('OddsRatio_working_3-way'!X435=0),IF(Q435&gt;0,-Q435^(1/3),(-Q435)^(1/3)),'OddsRatio_working_3-way'!AN435-'OddsRatio_working_3-way'!R435/3)</f>
        <v>-0.45066565859066776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2.9</v>
      </c>
      <c r="B436" s="4">
        <f>IF('True_Odds_Calculator_3-way'!B437="","",'True_Odds_Calculator_3-way'!B437)</f>
        <v>2.85</v>
      </c>
      <c r="C436" s="4">
        <f>IF('True_Odds_Calculator_3-way'!C437="","",'True_Odds_Calculator_3-way'!C437)</f>
        <v>2.84</v>
      </c>
      <c r="D436" s="9">
        <f t="shared" si="91"/>
        <v>0.32898803646485025</v>
      </c>
      <c r="E436" s="9">
        <f t="shared" si="92"/>
        <v>0.33490180268085917</v>
      </c>
      <c r="F436" s="9">
        <f t="shared" si="93"/>
        <v>0.33611016085429085</v>
      </c>
      <c r="G436" s="9">
        <f t="shared" si="94"/>
        <v>1.0734864256136021</v>
      </c>
      <c r="H436" s="9">
        <f t="shared" si="95"/>
        <v>3.0396242086658432</v>
      </c>
      <c r="I436" s="9">
        <f t="shared" si="96"/>
        <v>2.9859498873851642</v>
      </c>
      <c r="J436" s="9">
        <f t="shared" si="97"/>
        <v>2.9752150231290271</v>
      </c>
      <c r="K436" s="11">
        <f t="shared" si="98"/>
        <v>0.34482758620689657</v>
      </c>
      <c r="L436" s="11">
        <f t="shared" si="99"/>
        <v>0.35087719298245612</v>
      </c>
      <c r="M436" s="11">
        <f t="shared" si="100"/>
        <v>0.35211267605633806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-0.27553828719443108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0.23815001320688803</v>
      </c>
      <c r="Q436" s="11">
        <f>2*'OddsRatio_working_3-way'!K436*'OddsRatio_working_3-way'!L436*'OddsRatio_working_3-way'!M436</f>
        <v>8.5205729233233649E-2</v>
      </c>
      <c r="R436" s="11">
        <f t="shared" si="101"/>
        <v>0</v>
      </c>
      <c r="S436" s="11">
        <f t="shared" si="102"/>
        <v>-0.86430824417094398</v>
      </c>
      <c r="T436" s="11">
        <f t="shared" si="103"/>
        <v>-0.30923371884470269</v>
      </c>
      <c r="U436" s="11">
        <f>'OddsRatio_working_3-way'!S436-'OddsRatio_working_3-way'!R436^2/3</f>
        <v>-0.86430824417094398</v>
      </c>
      <c r="V436" s="11">
        <f>'OddsRatio_working_3-way'!S436*'OddsRatio_working_3-way'!R436/3-2*'OddsRatio_working_3-way'!R436^3/27-'OddsRatio_working_3-way'!T436</f>
        <v>0.30923371884470269</v>
      </c>
      <c r="W436" s="11">
        <f>'OddsRatio_working_3-way'!V436^2+4*'OddsRatio_working_3-way'!U436^3/27</f>
        <v>-2.8299637429451963E-5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0.15463973657177679</v>
      </c>
      <c r="Y436" s="11">
        <f>IF('OddsRatio_working_3-way'!W436&gt;=0,IF('OddsRatio_working_3-way'!V436+SQRT('OddsRatio_working_3-way'!W436)&gt;0,0,PI()),ACOS('OddsRatio_working_3-way'!V436/(2*'OddsRatio_working_3-way'!X436)))</f>
        <v>1.7201279626652743E-2</v>
      </c>
      <c r="Z436" s="11">
        <f>'OddsRatio_working_3-way'!X436^(1/3)*COS('OddsRatio_working_3-way'!Y436/3)</f>
        <v>0.53674321280680104</v>
      </c>
      <c r="AA436" s="11">
        <f>'OddsRatio_working_3-way'!X436^(1/3)*COS(('OddsRatio_working_3-way'!Y436+2*PI())/3)</f>
        <v>-0.27103687789253444</v>
      </c>
      <c r="AB436" s="11">
        <f>'OddsRatio_working_3-way'!X436^(1/3)*COS(('OddsRatio_working_3-way'!Y436+4*PI())/3)</f>
        <v>-0.26570633491426676</v>
      </c>
      <c r="AC436" s="11">
        <f>'OddsRatio_working_3-way'!X436^(1/3)*SIN('OddsRatio_working_3-way'!Y436/3)</f>
        <v>3.077590423429798E-3</v>
      </c>
      <c r="AD436" s="11">
        <f>'OddsRatio_working_3-way'!X436^(1/3)*SIN(('OddsRatio_working_3-way'!Y436+2*PI())/3)</f>
        <v>0.46329446238785188</v>
      </c>
      <c r="AE436" s="11">
        <f>'OddsRatio_working_3-way'!X436^(1/3)*SIN(('OddsRatio_working_3-way'!Y436+4*PI())/3)</f>
        <v>-0.46637205281128158</v>
      </c>
      <c r="AF436" s="11">
        <f>-'OddsRatio_working_3-way'!U436/(3*'OddsRatio_working_3-way'!X436^(1/3))*COS(('OddsRatio_working_3-way'!Y436)/3)</f>
        <v>0.53674321280680104</v>
      </c>
      <c r="AG436" s="11">
        <f>-'OddsRatio_working_3-way'!U436/(3*'OddsRatio_working_3-way'!X436^(1/3))*COS(('OddsRatio_working_3-way'!Y436+2*PI())/3)</f>
        <v>-0.27103687789253444</v>
      </c>
      <c r="AH436" s="11">
        <f>-'OddsRatio_working_3-way'!U436/(3*'OddsRatio_working_3-way'!X436^(1/3))*COS(('OddsRatio_working_3-way'!Y436+4*PI())/3)</f>
        <v>-0.26570633491426676</v>
      </c>
      <c r="AI436" s="11">
        <f>'OddsRatio_working_3-way'!U436/(3*'OddsRatio_working_3-way'!X436^(1/3))*SIN(('OddsRatio_working_3-way'!Y436)/3)</f>
        <v>-3.077590423429798E-3</v>
      </c>
      <c r="AJ436" s="11">
        <f>'OddsRatio_working_3-way'!U436/(3*'OddsRatio_working_3-way'!X436^(1/3))*SIN(('OddsRatio_working_3-way'!Y436+2*PI())/3)</f>
        <v>-0.46329446238785188</v>
      </c>
      <c r="AK436" s="11">
        <f>'OddsRatio_working_3-way'!U436/(3*'OddsRatio_working_3-way'!X436^(1/3))*SIN(('OddsRatio_working_3-way'!Y436+4*PI())/3)</f>
        <v>0.46637205281128158</v>
      </c>
      <c r="AL436" s="11">
        <f>'OddsRatio_working_3-way'!Z436+'OddsRatio_working_3-way'!AF436</f>
        <v>1.0734864256136021</v>
      </c>
      <c r="AM436" s="11">
        <f>'OddsRatio_working_3-way'!AA436+'OddsRatio_working_3-way'!AG436</f>
        <v>-0.54207375578506889</v>
      </c>
      <c r="AN436" s="11">
        <f>'OddsRatio_working_3-way'!AB436+'OddsRatio_working_3-way'!AH436</f>
        <v>-0.53141266982853352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1.0734864256136021</v>
      </c>
      <c r="AS436" s="11">
        <f>IF(('OddsRatio_working_3-way'!X436=0),IF(Q436&gt;0,-Q436^(1/3),(-Q436)^(1/3)),'OddsRatio_working_3-way'!AM436-'OddsRatio_working_3-way'!R436/3)</f>
        <v>-0.54207375578506889</v>
      </c>
      <c r="AT436" s="11">
        <f>IF(('OddsRatio_working_3-way'!X436=0),IF(Q436&gt;0,-Q436^(1/3),(-Q436)^(1/3)),'OddsRatio_working_3-way'!AN436-'OddsRatio_working_3-way'!R436/3)</f>
        <v>-0.53141266982853352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1.85</v>
      </c>
      <c r="B437" s="4">
        <f>IF('True_Odds_Calculator_3-way'!B438="","",'True_Odds_Calculator_3-way'!B438)</f>
        <v>3.47</v>
      </c>
      <c r="C437" s="4">
        <f>IF('True_Odds_Calculator_3-way'!C438="","",'True_Odds_Calculator_3-way'!C438)</f>
        <v>4.45</v>
      </c>
      <c r="D437" s="9">
        <f t="shared" si="91"/>
        <v>0.51908748260863058</v>
      </c>
      <c r="E437" s="9">
        <f t="shared" si="92"/>
        <v>0.27084294605652126</v>
      </c>
      <c r="F437" s="9">
        <f t="shared" si="93"/>
        <v>0.21006957133484777</v>
      </c>
      <c r="G437" s="9">
        <f t="shared" si="94"/>
        <v>1.0899500588645736</v>
      </c>
      <c r="H437" s="9">
        <f t="shared" si="95"/>
        <v>1.9264575500348879</v>
      </c>
      <c r="I437" s="9">
        <f t="shared" si="96"/>
        <v>3.6921766453954961</v>
      </c>
      <c r="J437" s="9">
        <f t="shared" si="97"/>
        <v>4.7603277030827797</v>
      </c>
      <c r="K437" s="11">
        <f t="shared" si="98"/>
        <v>0.54054054054054046</v>
      </c>
      <c r="L437" s="11">
        <f t="shared" si="99"/>
        <v>0.28818443804034583</v>
      </c>
      <c r="M437" s="11">
        <f t="shared" si="100"/>
        <v>0.2247191011235955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-0.25355592292094553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0.23698859951814649</v>
      </c>
      <c r="Q437" s="11">
        <f>2*'OddsRatio_working_3-way'!K437*'OddsRatio_working_3-way'!L437*'OddsRatio_working_3-way'!M437</f>
        <v>7.0011403107281087E-2</v>
      </c>
      <c r="R437" s="11">
        <f t="shared" si="101"/>
        <v>0</v>
      </c>
      <c r="S437" s="11">
        <f t="shared" si="102"/>
        <v>-0.93466008124777877</v>
      </c>
      <c r="T437" s="11">
        <f t="shared" si="103"/>
        <v>-0.27611819239225371</v>
      </c>
      <c r="U437" s="11">
        <f>'OddsRatio_working_3-way'!S437-'OddsRatio_working_3-way'!R437^2/3</f>
        <v>-0.93466008124777877</v>
      </c>
      <c r="V437" s="11">
        <f>'OddsRatio_working_3-way'!S437*'OddsRatio_working_3-way'!R437/3-2*'OddsRatio_working_3-way'!R437^3/27-'OddsRatio_working_3-way'!T437</f>
        <v>0.27611819239225371</v>
      </c>
      <c r="W437" s="11">
        <f>'OddsRatio_working_3-way'!V437^2+4*'OddsRatio_working_3-way'!U437^3/27</f>
        <v>-4.4723070148595667E-2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0.17389963076338122</v>
      </c>
      <c r="Y437" s="11">
        <f>IF('OddsRatio_working_3-way'!W437&gt;=0,IF('OddsRatio_working_3-way'!V437+SQRT('OddsRatio_working_3-way'!W437)&gt;0,0,PI()),ACOS('OddsRatio_working_3-way'!V437/(2*'OddsRatio_working_3-way'!X437)))</f>
        <v>0.65359826055116421</v>
      </c>
      <c r="Z437" s="11">
        <f>'OddsRatio_working_3-way'!X437^(1/3)*COS('OddsRatio_working_3-way'!Y437/3)</f>
        <v>0.54497502943228682</v>
      </c>
      <c r="AA437" s="11">
        <f>'OddsRatio_working_3-way'!X437^(1/3)*COS(('OddsRatio_working_3-way'!Y437+2*PI())/3)</f>
        <v>-0.37697044769279436</v>
      </c>
      <c r="AB437" s="11">
        <f>'OddsRatio_working_3-way'!X437^(1/3)*COS(('OddsRatio_working_3-way'!Y437+4*PI())/3)</f>
        <v>-0.16800458173949254</v>
      </c>
      <c r="AC437" s="11">
        <f>'OddsRatio_working_3-way'!X437^(1/3)*SIN('OddsRatio_working_3-way'!Y437/3)</f>
        <v>0.12064649895958222</v>
      </c>
      <c r="AD437" s="11">
        <f>'OddsRatio_working_3-way'!X437^(1/3)*SIN(('OddsRatio_working_3-way'!Y437+2*PI())/3)</f>
        <v>0.41163897043674141</v>
      </c>
      <c r="AE437" s="11">
        <f>'OddsRatio_working_3-way'!X437^(1/3)*SIN(('OddsRatio_working_3-way'!Y437+4*PI())/3)</f>
        <v>-0.53228546939632349</v>
      </c>
      <c r="AF437" s="11">
        <f>-'OddsRatio_working_3-way'!U437/(3*'OddsRatio_working_3-way'!X437^(1/3))*COS(('OddsRatio_working_3-way'!Y437)/3)</f>
        <v>0.54497502943228671</v>
      </c>
      <c r="AG437" s="11">
        <f>-'OddsRatio_working_3-way'!U437/(3*'OddsRatio_working_3-way'!X437^(1/3))*COS(('OddsRatio_working_3-way'!Y437+2*PI())/3)</f>
        <v>-0.37697044769279431</v>
      </c>
      <c r="AH437" s="11">
        <f>-'OddsRatio_working_3-way'!U437/(3*'OddsRatio_working_3-way'!X437^(1/3))*COS(('OddsRatio_working_3-way'!Y437+4*PI())/3)</f>
        <v>-0.16800458173949251</v>
      </c>
      <c r="AI437" s="11">
        <f>'OddsRatio_working_3-way'!U437/(3*'OddsRatio_working_3-way'!X437^(1/3))*SIN(('OddsRatio_working_3-way'!Y437)/3)</f>
        <v>-0.12064649895958221</v>
      </c>
      <c r="AJ437" s="11">
        <f>'OddsRatio_working_3-way'!U437/(3*'OddsRatio_working_3-way'!X437^(1/3))*SIN(('OddsRatio_working_3-way'!Y437+2*PI())/3)</f>
        <v>-0.41163897043674136</v>
      </c>
      <c r="AK437" s="11">
        <f>'OddsRatio_working_3-way'!U437/(3*'OddsRatio_working_3-way'!X437^(1/3))*SIN(('OddsRatio_working_3-way'!Y437+4*PI())/3)</f>
        <v>0.53228546939632337</v>
      </c>
      <c r="AL437" s="11">
        <f>'OddsRatio_working_3-way'!Z437+'OddsRatio_working_3-way'!AF437</f>
        <v>1.0899500588645736</v>
      </c>
      <c r="AM437" s="11">
        <f>'OddsRatio_working_3-way'!AA437+'OddsRatio_working_3-way'!AG437</f>
        <v>-0.75394089538558862</v>
      </c>
      <c r="AN437" s="11">
        <f>'OddsRatio_working_3-way'!AB437+'OddsRatio_working_3-way'!AH437</f>
        <v>-0.33600916347898502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1.0899500588645736</v>
      </c>
      <c r="AS437" s="11">
        <f>IF(('OddsRatio_working_3-way'!X437=0),IF(Q437&gt;0,-Q437^(1/3),(-Q437)^(1/3)),'OddsRatio_working_3-way'!AM437-'OddsRatio_working_3-way'!R437/3)</f>
        <v>-0.75394089538558862</v>
      </c>
      <c r="AT437" s="11">
        <f>IF(('OddsRatio_working_3-way'!X437=0),IF(Q437&gt;0,-Q437^(1/3),(-Q437)^(1/3)),'OddsRatio_working_3-way'!AN437-'OddsRatio_working_3-way'!R437/3)</f>
        <v>-0.33600916347898502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1.94</v>
      </c>
      <c r="B438" s="4">
        <f>IF('True_Odds_Calculator_3-way'!B439="","",'True_Odds_Calculator_3-way'!B439)</f>
        <v>3.6</v>
      </c>
      <c r="C438" s="4">
        <f>IF('True_Odds_Calculator_3-way'!C439="","",'True_Odds_Calculator_3-way'!C439)</f>
        <v>3.85</v>
      </c>
      <c r="D438" s="9">
        <f t="shared" si="91"/>
        <v>0.4946160382781602</v>
      </c>
      <c r="E438" s="9">
        <f t="shared" si="92"/>
        <v>0.26135775330502825</v>
      </c>
      <c r="F438" s="9">
        <f t="shared" si="93"/>
        <v>0.24402620841681183</v>
      </c>
      <c r="G438" s="9">
        <f t="shared" si="94"/>
        <v>1.0869896462348141</v>
      </c>
      <c r="H438" s="9">
        <f t="shared" si="95"/>
        <v>2.0217702674607247</v>
      </c>
      <c r="I438" s="9">
        <f t="shared" si="96"/>
        <v>3.8261730802105154</v>
      </c>
      <c r="J438" s="9">
        <f t="shared" si="97"/>
        <v>4.0979204917692211</v>
      </c>
      <c r="K438" s="11">
        <f t="shared" si="98"/>
        <v>0.51546391752577325</v>
      </c>
      <c r="L438" s="11">
        <f t="shared" si="99"/>
        <v>0.27777777777777779</v>
      </c>
      <c r="M438" s="11">
        <f t="shared" si="100"/>
        <v>0.25974025974025972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-0.25904851162583131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0.23764894898915512</v>
      </c>
      <c r="Q438" s="11">
        <f>2*'OddsRatio_working_3-way'!K438*'OddsRatio_working_3-way'!L438*'OddsRatio_working_3-way'!M438</f>
        <v>7.4381517680486758E-2</v>
      </c>
      <c r="R438" s="11">
        <f t="shared" si="101"/>
        <v>0</v>
      </c>
      <c r="S438" s="11">
        <f t="shared" si="102"/>
        <v>-0.91739167886984174</v>
      </c>
      <c r="T438" s="11">
        <f t="shared" si="103"/>
        <v>-0.28713354581215716</v>
      </c>
      <c r="U438" s="11">
        <f>'OddsRatio_working_3-way'!S438-'OddsRatio_working_3-way'!R438^2/3</f>
        <v>-0.91739167886984174</v>
      </c>
      <c r="V438" s="11">
        <f>'OddsRatio_working_3-way'!S438*'OddsRatio_working_3-way'!R438/3-2*'OddsRatio_working_3-way'!R438^3/27-'OddsRatio_working_3-way'!T438</f>
        <v>0.28713354581215716</v>
      </c>
      <c r="W438" s="11">
        <f>'OddsRatio_working_3-way'!V438^2+4*'OddsRatio_working_3-way'!U438^3/27</f>
        <v>-3.1937098788889659E-2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0.16910261080151293</v>
      </c>
      <c r="Y438" s="11">
        <f>IF('OddsRatio_working_3-way'!W438&gt;=0,IF('OddsRatio_working_3-way'!V438+SQRT('OddsRatio_working_3-way'!W438)&gt;0,0,PI()),ACOS('OddsRatio_working_3-way'!V438/(2*'OddsRatio_working_3-way'!X438)))</f>
        <v>0.55672148923741127</v>
      </c>
      <c r="Z438" s="11">
        <f>'OddsRatio_working_3-way'!X438^(1/3)*COS('OddsRatio_working_3-way'!Y438/3)</f>
        <v>0.54349482311740704</v>
      </c>
      <c r="AA438" s="11">
        <f>'OddsRatio_working_3-way'!X438^(1/3)*COS(('OddsRatio_working_3-way'!Y438+2*PI())/3)</f>
        <v>-0.36011003177163209</v>
      </c>
      <c r="AB438" s="11">
        <f>'OddsRatio_working_3-way'!X438^(1/3)*COS(('OddsRatio_working_3-way'!Y438+4*PI())/3)</f>
        <v>-0.18338479134577482</v>
      </c>
      <c r="AC438" s="11">
        <f>'OddsRatio_working_3-way'!X438^(1/3)*SIN('OddsRatio_working_3-way'!Y438/3)</f>
        <v>0.10203236513247008</v>
      </c>
      <c r="AD438" s="11">
        <f>'OddsRatio_working_3-way'!X438^(1/3)*SIN(('OddsRatio_working_3-way'!Y438+2*PI())/3)</f>
        <v>0.41966414107876954</v>
      </c>
      <c r="AE438" s="11">
        <f>'OddsRatio_working_3-way'!X438^(1/3)*SIN(('OddsRatio_working_3-way'!Y438+4*PI())/3)</f>
        <v>-0.52169650621123953</v>
      </c>
      <c r="AF438" s="11">
        <f>-'OddsRatio_working_3-way'!U438/(3*'OddsRatio_working_3-way'!X438^(1/3))*COS(('OddsRatio_working_3-way'!Y438)/3)</f>
        <v>0.54349482311740704</v>
      </c>
      <c r="AG438" s="11">
        <f>-'OddsRatio_working_3-way'!U438/(3*'OddsRatio_working_3-way'!X438^(1/3))*COS(('OddsRatio_working_3-way'!Y438+2*PI())/3)</f>
        <v>-0.36011003177163209</v>
      </c>
      <c r="AH438" s="11">
        <f>-'OddsRatio_working_3-way'!U438/(3*'OddsRatio_working_3-way'!X438^(1/3))*COS(('OddsRatio_working_3-way'!Y438+4*PI())/3)</f>
        <v>-0.18338479134577482</v>
      </c>
      <c r="AI438" s="11">
        <f>'OddsRatio_working_3-way'!U438/(3*'OddsRatio_working_3-way'!X438^(1/3))*SIN(('OddsRatio_working_3-way'!Y438)/3)</f>
        <v>-0.10203236513247008</v>
      </c>
      <c r="AJ438" s="11">
        <f>'OddsRatio_working_3-way'!U438/(3*'OddsRatio_working_3-way'!X438^(1/3))*SIN(('OddsRatio_working_3-way'!Y438+2*PI())/3)</f>
        <v>-0.41966414107876954</v>
      </c>
      <c r="AK438" s="11">
        <f>'OddsRatio_working_3-way'!U438/(3*'OddsRatio_working_3-way'!X438^(1/3))*SIN(('OddsRatio_working_3-way'!Y438+4*PI())/3)</f>
        <v>0.52169650621123953</v>
      </c>
      <c r="AL438" s="11">
        <f>'OddsRatio_working_3-way'!Z438+'OddsRatio_working_3-way'!AF438</f>
        <v>1.0869896462348141</v>
      </c>
      <c r="AM438" s="11">
        <f>'OddsRatio_working_3-way'!AA438+'OddsRatio_working_3-way'!AG438</f>
        <v>-0.72022006354326418</v>
      </c>
      <c r="AN438" s="11">
        <f>'OddsRatio_working_3-way'!AB438+'OddsRatio_working_3-way'!AH438</f>
        <v>-0.36676958269154963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1.0869896462348141</v>
      </c>
      <c r="AS438" s="11">
        <f>IF(('OddsRatio_working_3-way'!X438=0),IF(Q438&gt;0,-Q438^(1/3),(-Q438)^(1/3)),'OddsRatio_working_3-way'!AM438-'OddsRatio_working_3-way'!R438/3)</f>
        <v>-0.72022006354326418</v>
      </c>
      <c r="AT438" s="11">
        <f>IF(('OddsRatio_working_3-way'!X438=0),IF(Q438&gt;0,-Q438^(1/3),(-Q438)^(1/3)),'OddsRatio_working_3-way'!AN438-'OddsRatio_working_3-way'!R438/3)</f>
        <v>-0.36676958269154963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2.52</v>
      </c>
      <c r="B439" s="4">
        <f>IF('True_Odds_Calculator_3-way'!B440="","",'True_Odds_Calculator_3-way'!B440)</f>
        <v>3.16</v>
      </c>
      <c r="C439" s="4">
        <f>IF('True_Odds_Calculator_3-way'!C440="","",'True_Odds_Calculator_3-way'!C440)</f>
        <v>2.98</v>
      </c>
      <c r="D439" s="9">
        <f t="shared" si="91"/>
        <v>0.37953846209987208</v>
      </c>
      <c r="E439" s="9">
        <f t="shared" si="92"/>
        <v>0.30092319199634804</v>
      </c>
      <c r="F439" s="9">
        <f t="shared" si="93"/>
        <v>0.31953834590377989</v>
      </c>
      <c r="G439" s="9">
        <f t="shared" si="94"/>
        <v>1.0755125526383118</v>
      </c>
      <c r="H439" s="9">
        <f t="shared" si="95"/>
        <v>2.634779080010234</v>
      </c>
      <c r="I439" s="9">
        <f t="shared" si="96"/>
        <v>3.3231071136987538</v>
      </c>
      <c r="J439" s="9">
        <f t="shared" si="97"/>
        <v>3.1295148542238569</v>
      </c>
      <c r="K439" s="11">
        <f t="shared" si="98"/>
        <v>0.3968253968253968</v>
      </c>
      <c r="L439" s="11">
        <f t="shared" si="99"/>
        <v>0.31645569620253161</v>
      </c>
      <c r="M439" s="11">
        <f t="shared" si="100"/>
        <v>0.33557046979865773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-0.27394201245190952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0.23851326841726975</v>
      </c>
      <c r="Q439" s="11">
        <f>2*'OddsRatio_working_3-way'!K439*'OddsRatio_working_3-way'!L439*'OddsRatio_working_3-way'!M439</f>
        <v>8.4280306861226062E-2</v>
      </c>
      <c r="R439" s="11">
        <f t="shared" si="101"/>
        <v>0</v>
      </c>
      <c r="S439" s="11">
        <f t="shared" si="102"/>
        <v>-0.8706706440624572</v>
      </c>
      <c r="T439" s="11">
        <f t="shared" si="103"/>
        <v>-0.30765747140016159</v>
      </c>
      <c r="U439" s="11">
        <f>'OddsRatio_working_3-way'!S439-'OddsRatio_working_3-way'!R439^2/3</f>
        <v>-0.8706706440624572</v>
      </c>
      <c r="V439" s="11">
        <f>'OddsRatio_working_3-way'!S439*'OddsRatio_working_3-way'!R439/3-2*'OddsRatio_working_3-way'!R439^3/27-'OddsRatio_working_3-way'!T439</f>
        <v>0.30765747140016159</v>
      </c>
      <c r="W439" s="11">
        <f>'OddsRatio_working_3-way'!V439^2+4*'OddsRatio_working_3-way'!U439^3/27</f>
        <v>-3.128658907492754E-3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0.15635039064216788</v>
      </c>
      <c r="Y439" s="11">
        <f>IF('OddsRatio_working_3-way'!W439&gt;=0,IF('OddsRatio_working_3-way'!V439+SQRT('OddsRatio_working_3-way'!W439)&gt;0,0,PI()),ACOS('OddsRatio_working_3-way'!V439/(2*'OddsRatio_working_3-way'!X439)))</f>
        <v>0.17984309809048349</v>
      </c>
      <c r="Z439" s="11">
        <f>'OddsRatio_working_3-way'!X439^(1/3)*COS('OddsRatio_working_3-way'!Y439/3)</f>
        <v>0.5377562763191559</v>
      </c>
      <c r="AA439" s="11">
        <f>'OddsRatio_working_3-way'!X439^(1/3)*COS(('OddsRatio_working_3-way'!Y439+2*PI())/3)</f>
        <v>-0.29682990867829456</v>
      </c>
      <c r="AB439" s="11">
        <f>'OddsRatio_working_3-way'!X439^(1/3)*COS(('OddsRatio_working_3-way'!Y439+4*PI())/3)</f>
        <v>-0.24092636764086151</v>
      </c>
      <c r="AC439" s="11">
        <f>'OddsRatio_working_3-way'!X439^(1/3)*SIN('OddsRatio_working_3-way'!Y439/3)</f>
        <v>3.2275924466615494E-2</v>
      </c>
      <c r="AD439" s="11">
        <f>'OddsRatio_working_3-way'!X439^(1/3)*SIN(('OddsRatio_working_3-way'!Y439+2*PI())/3)</f>
        <v>0.44957263410360554</v>
      </c>
      <c r="AE439" s="11">
        <f>'OddsRatio_working_3-way'!X439^(1/3)*SIN(('OddsRatio_working_3-way'!Y439+4*PI())/3)</f>
        <v>-0.4818485585702208</v>
      </c>
      <c r="AF439" s="11">
        <f>-'OddsRatio_working_3-way'!U439/(3*'OddsRatio_working_3-way'!X439^(1/3))*COS(('OddsRatio_working_3-way'!Y439)/3)</f>
        <v>0.5377562763191559</v>
      </c>
      <c r="AG439" s="11">
        <f>-'OddsRatio_working_3-way'!U439/(3*'OddsRatio_working_3-way'!X439^(1/3))*COS(('OddsRatio_working_3-way'!Y439+2*PI())/3)</f>
        <v>-0.29682990867829456</v>
      </c>
      <c r="AH439" s="11">
        <f>-'OddsRatio_working_3-way'!U439/(3*'OddsRatio_working_3-way'!X439^(1/3))*COS(('OddsRatio_working_3-way'!Y439+4*PI())/3)</f>
        <v>-0.24092636764086151</v>
      </c>
      <c r="AI439" s="11">
        <f>'OddsRatio_working_3-way'!U439/(3*'OddsRatio_working_3-way'!X439^(1/3))*SIN(('OddsRatio_working_3-way'!Y439)/3)</f>
        <v>-3.2275924466615494E-2</v>
      </c>
      <c r="AJ439" s="11">
        <f>'OddsRatio_working_3-way'!U439/(3*'OddsRatio_working_3-way'!X439^(1/3))*SIN(('OddsRatio_working_3-way'!Y439+2*PI())/3)</f>
        <v>-0.44957263410360554</v>
      </c>
      <c r="AK439" s="11">
        <f>'OddsRatio_working_3-way'!U439/(3*'OddsRatio_working_3-way'!X439^(1/3))*SIN(('OddsRatio_working_3-way'!Y439+4*PI())/3)</f>
        <v>0.4818485585702208</v>
      </c>
      <c r="AL439" s="11">
        <f>'OddsRatio_working_3-way'!Z439+'OddsRatio_working_3-way'!AF439</f>
        <v>1.0755125526383118</v>
      </c>
      <c r="AM439" s="11">
        <f>'OddsRatio_working_3-way'!AA439+'OddsRatio_working_3-way'!AG439</f>
        <v>-0.59365981735658913</v>
      </c>
      <c r="AN439" s="11">
        <f>'OddsRatio_working_3-way'!AB439+'OddsRatio_working_3-way'!AH439</f>
        <v>-0.48185273528172301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1.0755125526383118</v>
      </c>
      <c r="AS439" s="11">
        <f>IF(('OddsRatio_working_3-way'!X439=0),IF(Q439&gt;0,-Q439^(1/3),(-Q439)^(1/3)),'OddsRatio_working_3-way'!AM439-'OddsRatio_working_3-way'!R439/3)</f>
        <v>-0.59365981735658913</v>
      </c>
      <c r="AT439" s="11">
        <f>IF(('OddsRatio_working_3-way'!X439=0),IF(Q439&gt;0,-Q439^(1/3),(-Q439)^(1/3)),'OddsRatio_working_3-way'!AN439-'OddsRatio_working_3-way'!R439/3)</f>
        <v>-0.48185273528172301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1.3072822602454202</v>
      </c>
      <c r="B440" s="4">
        <f>IF('True_Odds_Calculator_3-way'!B441="","",'True_Odds_Calculator_3-way'!B441)</f>
        <v>6.7394179675843295</v>
      </c>
      <c r="C440" s="4">
        <f>IF('True_Odds_Calculator_3-way'!C441="","",'True_Odds_Calculator_3-way'!C441)</f>
        <v>13.163478062009611</v>
      </c>
      <c r="D440" s="9">
        <f t="shared" si="91"/>
        <v>0.77001151080454744</v>
      </c>
      <c r="E440" s="9">
        <f t="shared" si="92"/>
        <v>0.15200386343390787</v>
      </c>
      <c r="F440" s="9">
        <f t="shared" si="93"/>
        <v>7.7984625761544718E-2</v>
      </c>
      <c r="G440" s="9">
        <f t="shared" si="94"/>
        <v>0.97201148006892224</v>
      </c>
      <c r="H440" s="9">
        <f t="shared" si="95"/>
        <v>1.2986818845800745</v>
      </c>
      <c r="I440" s="9">
        <f t="shared" si="96"/>
        <v>6.578780153405809</v>
      </c>
      <c r="J440" s="9">
        <f t="shared" si="97"/>
        <v>12.823040313839829</v>
      </c>
      <c r="K440" s="11">
        <f t="shared" si="98"/>
        <v>0.76494574309626673</v>
      </c>
      <c r="L440" s="11">
        <f t="shared" si="99"/>
        <v>0.14838076593703819</v>
      </c>
      <c r="M440" s="11">
        <f t="shared" si="100"/>
        <v>7.5967764392455284E-2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-0.18496974785268494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0.15701884721028206</v>
      </c>
      <c r="Q440" s="11">
        <f>2*'OddsRatio_working_3-way'!K440*'OddsRatio_working_3-way'!L440*'OddsRatio_working_3-way'!M440</f>
        <v>1.7245174068163085E-2</v>
      </c>
      <c r="R440" s="11">
        <f t="shared" si="101"/>
        <v>0</v>
      </c>
      <c r="S440" s="11">
        <f t="shared" si="102"/>
        <v>-0.84888934019273377</v>
      </c>
      <c r="T440" s="11">
        <f t="shared" si="103"/>
        <v>-9.3232402965146607E-2</v>
      </c>
      <c r="U440" s="11">
        <f>'OddsRatio_working_3-way'!S440-'OddsRatio_working_3-way'!R440^2/3</f>
        <v>-0.84888934019273377</v>
      </c>
      <c r="V440" s="11">
        <f>'OddsRatio_working_3-way'!S440*'OddsRatio_working_3-way'!R440/3-2*'OddsRatio_working_3-way'!R440^3/27-'OddsRatio_working_3-way'!T440</f>
        <v>9.3232402965146607E-2</v>
      </c>
      <c r="W440" s="11">
        <f>'OddsRatio_working_3-way'!V440^2+4*'OddsRatio_working_3-way'!U440^3/27</f>
        <v>-8.1933021124597591E-2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0.15052018310450352</v>
      </c>
      <c r="Y440" s="11">
        <f>IF('OddsRatio_working_3-way'!W440&gt;=0,IF('OddsRatio_working_3-way'!V440+SQRT('OddsRatio_working_3-way'!W440)&gt;0,0,PI()),ACOS('OddsRatio_working_3-way'!V440/(2*'OddsRatio_working_3-way'!X440)))</f>
        <v>1.2559181188214474</v>
      </c>
      <c r="Z440" s="11">
        <f>'OddsRatio_working_3-way'!X440^(1/3)*COS('OddsRatio_working_3-way'!Y440/3)</f>
        <v>0.48600574003446112</v>
      </c>
      <c r="AA440" s="11">
        <f>'OddsRatio_working_3-way'!X440^(1/3)*COS(('OddsRatio_working_3-way'!Y440+2*PI())/3)</f>
        <v>-0.43027580062480747</v>
      </c>
      <c r="AB440" s="11">
        <f>'OddsRatio_working_3-way'!X440^(1/3)*COS(('OddsRatio_working_3-way'!Y440+4*PI())/3)</f>
        <v>-5.5729939409653727E-2</v>
      </c>
      <c r="AC440" s="11">
        <f>'OddsRatio_working_3-way'!X440^(1/3)*SIN('OddsRatio_working_3-way'!Y440/3)</f>
        <v>0.21624415379642931</v>
      </c>
      <c r="AD440" s="11">
        <f>'OddsRatio_working_3-way'!X440^(1/3)*SIN(('OddsRatio_working_3-way'!Y440+2*PI())/3)</f>
        <v>0.31277124035668447</v>
      </c>
      <c r="AE440" s="11">
        <f>'OddsRatio_working_3-way'!X440^(1/3)*SIN(('OddsRatio_working_3-way'!Y440+4*PI())/3)</f>
        <v>-0.52901539415311372</v>
      </c>
      <c r="AF440" s="11">
        <f>-'OddsRatio_working_3-way'!U440/(3*'OddsRatio_working_3-way'!X440^(1/3))*COS(('OddsRatio_working_3-way'!Y440)/3)</f>
        <v>0.48600574003446112</v>
      </c>
      <c r="AG440" s="11">
        <f>-'OddsRatio_working_3-way'!U440/(3*'OddsRatio_working_3-way'!X440^(1/3))*COS(('OddsRatio_working_3-way'!Y440+2*PI())/3)</f>
        <v>-0.43027580062480747</v>
      </c>
      <c r="AH440" s="11">
        <f>-'OddsRatio_working_3-way'!U440/(3*'OddsRatio_working_3-way'!X440^(1/3))*COS(('OddsRatio_working_3-way'!Y440+4*PI())/3)</f>
        <v>-5.5729939409653727E-2</v>
      </c>
      <c r="AI440" s="11">
        <f>'OddsRatio_working_3-way'!U440/(3*'OddsRatio_working_3-way'!X440^(1/3))*SIN(('OddsRatio_working_3-way'!Y440)/3)</f>
        <v>-0.21624415379642931</v>
      </c>
      <c r="AJ440" s="11">
        <f>'OddsRatio_working_3-way'!U440/(3*'OddsRatio_working_3-way'!X440^(1/3))*SIN(('OddsRatio_working_3-way'!Y440+2*PI())/3)</f>
        <v>-0.31277124035668447</v>
      </c>
      <c r="AK440" s="11">
        <f>'OddsRatio_working_3-way'!U440/(3*'OddsRatio_working_3-way'!X440^(1/3))*SIN(('OddsRatio_working_3-way'!Y440+4*PI())/3)</f>
        <v>0.52901539415311372</v>
      </c>
      <c r="AL440" s="11">
        <f>'OddsRatio_working_3-way'!Z440+'OddsRatio_working_3-way'!AF440</f>
        <v>0.97201148006892224</v>
      </c>
      <c r="AM440" s="11">
        <f>'OddsRatio_working_3-way'!AA440+'OddsRatio_working_3-way'!AG440</f>
        <v>-0.86055160124961494</v>
      </c>
      <c r="AN440" s="11">
        <f>'OddsRatio_working_3-way'!AB440+'OddsRatio_working_3-way'!AH440</f>
        <v>-0.11145987881930745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0.97201148006892224</v>
      </c>
      <c r="AS440" s="11">
        <f>IF(('OddsRatio_working_3-way'!X440=0),IF(Q440&gt;0,-Q440^(1/3),(-Q440)^(1/3)),'OddsRatio_working_3-way'!AM440-'OddsRatio_working_3-way'!R440/3)</f>
        <v>-0.86055160124961494</v>
      </c>
      <c r="AT440" s="11">
        <f>IF(('OddsRatio_working_3-way'!X440=0),IF(Q440&gt;0,-Q440^(1/3),(-Q440)^(1/3)),'OddsRatio_working_3-way'!AN440-'OddsRatio_working_3-way'!R440/3)</f>
        <v>-0.11145987881930745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2.34</v>
      </c>
      <c r="B441" s="4">
        <f>IF('True_Odds_Calculator_3-way'!B442="","",'True_Odds_Calculator_3-way'!B442)</f>
        <v>3.48</v>
      </c>
      <c r="C441" s="4">
        <f>IF('True_Odds_Calculator_3-way'!C442="","",'True_Odds_Calculator_3-way'!C442)</f>
        <v>2.99</v>
      </c>
      <c r="D441" s="9">
        <f t="shared" si="91"/>
        <v>0.40935599214110252</v>
      </c>
      <c r="E441" s="9">
        <f t="shared" si="92"/>
        <v>0.27245205387472304</v>
      </c>
      <c r="F441" s="9">
        <f t="shared" si="93"/>
        <v>0.31819195398417455</v>
      </c>
      <c r="G441" s="9">
        <f t="shared" si="94"/>
        <v>1.0767623262017063</v>
      </c>
      <c r="H441" s="9">
        <f t="shared" si="95"/>
        <v>2.4428615171102859</v>
      </c>
      <c r="I441" s="9">
        <f t="shared" si="96"/>
        <v>3.670370568980232</v>
      </c>
      <c r="J441" s="9">
        <f t="shared" si="97"/>
        <v>3.1427570291413955</v>
      </c>
      <c r="K441" s="11">
        <f t="shared" si="98"/>
        <v>0.42735042735042739</v>
      </c>
      <c r="L441" s="11">
        <f t="shared" si="99"/>
        <v>0.28735632183908044</v>
      </c>
      <c r="M441" s="11">
        <f t="shared" si="100"/>
        <v>0.33444816053511706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-0.27160844298429354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0.23862164907027089</v>
      </c>
      <c r="Q441" s="11">
        <f>2*'OddsRatio_working_3-way'!K441*'OddsRatio_working_3-way'!L441*'OddsRatio_working_3-way'!M441</f>
        <v>8.2141703638647479E-2</v>
      </c>
      <c r="R441" s="11">
        <f t="shared" si="101"/>
        <v>0</v>
      </c>
      <c r="S441" s="11">
        <f t="shared" si="102"/>
        <v>-0.87855018956119046</v>
      </c>
      <c r="T441" s="11">
        <f t="shared" si="103"/>
        <v>-0.30242691551159745</v>
      </c>
      <c r="U441" s="11">
        <f>'OddsRatio_working_3-way'!S441-'OddsRatio_working_3-way'!R441^2/3</f>
        <v>-0.87855018956119046</v>
      </c>
      <c r="V441" s="11">
        <f>'OddsRatio_working_3-way'!S441*'OddsRatio_working_3-way'!R441/3-2*'OddsRatio_working_3-way'!R441^3/27-'OddsRatio_working_3-way'!T441</f>
        <v>0.30242691551159745</v>
      </c>
      <c r="W441" s="11">
        <f>'OddsRatio_working_3-way'!V441^2+4*'OddsRatio_working_3-way'!U441^3/27</f>
        <v>-8.9986046985770368E-3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0.1584776355865678</v>
      </c>
      <c r="Y441" s="11">
        <f>IF('OddsRatio_working_3-way'!W441&gt;=0,IF('OddsRatio_working_3-way'!V441+SQRT('OddsRatio_working_3-way'!W441)&gt;0,0,PI()),ACOS('OddsRatio_working_3-way'!V441/(2*'OddsRatio_working_3-way'!X441)))</f>
        <v>0.30394658239813688</v>
      </c>
      <c r="Z441" s="11">
        <f>'OddsRatio_working_3-way'!X441^(1/3)*COS('OddsRatio_working_3-way'!Y441/3)</f>
        <v>0.53838116310085316</v>
      </c>
      <c r="AA441" s="11">
        <f>'OddsRatio_working_3-way'!X441^(1/3)*COS(('OddsRatio_working_3-way'!Y441+2*PI())/3)</f>
        <v>-0.31659142335652773</v>
      </c>
      <c r="AB441" s="11">
        <f>'OddsRatio_working_3-way'!X441^(1/3)*COS(('OddsRatio_working_3-way'!Y441+4*PI())/3)</f>
        <v>-0.2217897397443255</v>
      </c>
      <c r="AC441" s="11">
        <f>'OddsRatio_working_3-way'!X441^(1/3)*SIN('OddsRatio_working_3-way'!Y441/3)</f>
        <v>5.4733777553134917E-2</v>
      </c>
      <c r="AD441" s="11">
        <f>'OddsRatio_working_3-way'!X441^(1/3)*SIN(('OddsRatio_working_3-way'!Y441+2*PI())/3)</f>
        <v>0.43888487538778465</v>
      </c>
      <c r="AE441" s="11">
        <f>'OddsRatio_working_3-way'!X441^(1/3)*SIN(('OddsRatio_working_3-way'!Y441+4*PI())/3)</f>
        <v>-0.49361865294091939</v>
      </c>
      <c r="AF441" s="11">
        <f>-'OddsRatio_working_3-way'!U441/(3*'OddsRatio_working_3-way'!X441^(1/3))*COS(('OddsRatio_working_3-way'!Y441)/3)</f>
        <v>0.53838116310085316</v>
      </c>
      <c r="AG441" s="11">
        <f>-'OddsRatio_working_3-way'!U441/(3*'OddsRatio_working_3-way'!X441^(1/3))*COS(('OddsRatio_working_3-way'!Y441+2*PI())/3)</f>
        <v>-0.31659142335652773</v>
      </c>
      <c r="AH441" s="11">
        <f>-'OddsRatio_working_3-way'!U441/(3*'OddsRatio_working_3-way'!X441^(1/3))*COS(('OddsRatio_working_3-way'!Y441+4*PI())/3)</f>
        <v>-0.2217897397443255</v>
      </c>
      <c r="AI441" s="11">
        <f>'OddsRatio_working_3-way'!U441/(3*'OddsRatio_working_3-way'!X441^(1/3))*SIN(('OddsRatio_working_3-way'!Y441)/3)</f>
        <v>-5.4733777553134917E-2</v>
      </c>
      <c r="AJ441" s="11">
        <f>'OddsRatio_working_3-way'!U441/(3*'OddsRatio_working_3-way'!X441^(1/3))*SIN(('OddsRatio_working_3-way'!Y441+2*PI())/3)</f>
        <v>-0.43888487538778465</v>
      </c>
      <c r="AK441" s="11">
        <f>'OddsRatio_working_3-way'!U441/(3*'OddsRatio_working_3-way'!X441^(1/3))*SIN(('OddsRatio_working_3-way'!Y441+4*PI())/3)</f>
        <v>0.49361865294091939</v>
      </c>
      <c r="AL441" s="11">
        <f>'OddsRatio_working_3-way'!Z441+'OddsRatio_working_3-way'!AF441</f>
        <v>1.0767623262017063</v>
      </c>
      <c r="AM441" s="11">
        <f>'OddsRatio_working_3-way'!AA441+'OddsRatio_working_3-way'!AG441</f>
        <v>-0.63318284671305547</v>
      </c>
      <c r="AN441" s="11">
        <f>'OddsRatio_working_3-way'!AB441+'OddsRatio_working_3-way'!AH441</f>
        <v>-0.44357947948865101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1.0767623262017063</v>
      </c>
      <c r="AS441" s="11">
        <f>IF(('OddsRatio_working_3-way'!X441=0),IF(Q441&gt;0,-Q441^(1/3),(-Q441)^(1/3)),'OddsRatio_working_3-way'!AM441-'OddsRatio_working_3-way'!R441/3)</f>
        <v>-0.63318284671305547</v>
      </c>
      <c r="AT441" s="11">
        <f>IF(('OddsRatio_working_3-way'!X441=0),IF(Q441&gt;0,-Q441^(1/3),(-Q441)^(1/3)),'OddsRatio_working_3-way'!AN441-'OddsRatio_working_3-way'!R441/3)</f>
        <v>-0.44357947948865101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3.55</v>
      </c>
      <c r="B442" s="4">
        <f>IF('True_Odds_Calculator_3-way'!B443="","",'True_Odds_Calculator_3-way'!B443)</f>
        <v>3.19</v>
      </c>
      <c r="C442" s="4">
        <f>IF('True_Odds_Calculator_3-way'!C443="","",'True_Odds_Calculator_3-way'!C443)</f>
        <v>2.34</v>
      </c>
      <c r="D442" s="9">
        <f t="shared" si="91"/>
        <v>0.27482467374416097</v>
      </c>
      <c r="E442" s="9">
        <f t="shared" si="92"/>
        <v>0.30616961236061768</v>
      </c>
      <c r="F442" s="9">
        <f t="shared" si="93"/>
        <v>0.41900571389522129</v>
      </c>
      <c r="G442" s="9">
        <f t="shared" si="94"/>
        <v>1.034777834938428</v>
      </c>
      <c r="H442" s="9">
        <f t="shared" si="95"/>
        <v>3.6386834790929918</v>
      </c>
      <c r="I442" s="9">
        <f t="shared" si="96"/>
        <v>3.2661634585151571</v>
      </c>
      <c r="J442" s="9">
        <f t="shared" si="97"/>
        <v>2.3866022988174933</v>
      </c>
      <c r="K442" s="11">
        <f t="shared" si="98"/>
        <v>0.28169014084507044</v>
      </c>
      <c r="L442" s="11">
        <f t="shared" si="99"/>
        <v>0.31347962382445144</v>
      </c>
      <c r="M442" s="11">
        <f t="shared" si="100"/>
        <v>0.42735042735042739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-0.28239317748788351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0.22943976319401288</v>
      </c>
      <c r="Q442" s="11">
        <f>2*'OddsRatio_working_3-way'!K442*'OddsRatio_working_3-way'!L442*'OddsRatio_working_3-way'!M442</f>
        <v>7.5473606313820024E-2</v>
      </c>
      <c r="R442" s="11">
        <f t="shared" si="101"/>
        <v>0</v>
      </c>
      <c r="S442" s="11">
        <f t="shared" si="102"/>
        <v>-0.81248337950323646</v>
      </c>
      <c r="T442" s="11">
        <f t="shared" si="103"/>
        <v>-0.26726426957343308</v>
      </c>
      <c r="U442" s="11">
        <f>'OddsRatio_working_3-way'!S442-'OddsRatio_working_3-way'!R442^2/3</f>
        <v>-0.81248337950323646</v>
      </c>
      <c r="V442" s="11">
        <f>'OddsRatio_working_3-way'!S442*'OddsRatio_working_3-way'!R442/3-2*'OddsRatio_working_3-way'!R442^3/27-'OddsRatio_working_3-way'!T442</f>
        <v>0.26726426957343308</v>
      </c>
      <c r="W442" s="11">
        <f>'OddsRatio_working_3-way'!V442^2+4*'OddsRatio_working_3-way'!U442^3/27</f>
        <v>-8.0281861240286134E-3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0.14094181061226058</v>
      </c>
      <c r="Y442" s="11">
        <f>IF('OddsRatio_working_3-way'!W442&gt;=0,IF('OddsRatio_working_3-way'!V442+SQRT('OddsRatio_working_3-way'!W442)&gt;0,0,PI()),ACOS('OddsRatio_working_3-way'!V442/(2*'OddsRatio_working_3-way'!X442)))</f>
        <v>0.32347388667332244</v>
      </c>
      <c r="Z442" s="11">
        <f>'OddsRatio_working_3-way'!X442^(1/3)*COS('OddsRatio_working_3-way'!Y442/3)</f>
        <v>0.517388917469214</v>
      </c>
      <c r="AA442" s="11">
        <f>'OddsRatio_working_3-way'!X442^(1/3)*COS(('OddsRatio_working_3-way'!Y442+2*PI())/3)</f>
        <v>-0.3071957570248095</v>
      </c>
      <c r="AB442" s="11">
        <f>'OddsRatio_working_3-way'!X442^(1/3)*COS(('OddsRatio_working_3-way'!Y442+4*PI())/3)</f>
        <v>-0.21019316044440448</v>
      </c>
      <c r="AC442" s="11">
        <f>'OddsRatio_working_3-way'!X442^(1/3)*SIN('OddsRatio_working_3-way'!Y442/3)</f>
        <v>5.6004475247789523E-2</v>
      </c>
      <c r="AD442" s="11">
        <f>'OddsRatio_working_3-way'!X442^(1/3)*SIN(('OddsRatio_working_3-way'!Y442+2*PI())/3)</f>
        <v>0.42006970854097497</v>
      </c>
      <c r="AE442" s="11">
        <f>'OddsRatio_working_3-way'!X442^(1/3)*SIN(('OddsRatio_working_3-way'!Y442+4*PI())/3)</f>
        <v>-0.47607418378876448</v>
      </c>
      <c r="AF442" s="11">
        <f>-'OddsRatio_working_3-way'!U442/(3*'OddsRatio_working_3-way'!X442^(1/3))*COS(('OddsRatio_working_3-way'!Y442)/3)</f>
        <v>0.517388917469214</v>
      </c>
      <c r="AG442" s="11">
        <f>-'OddsRatio_working_3-way'!U442/(3*'OddsRatio_working_3-way'!X442^(1/3))*COS(('OddsRatio_working_3-way'!Y442+2*PI())/3)</f>
        <v>-0.3071957570248095</v>
      </c>
      <c r="AH442" s="11">
        <f>-'OddsRatio_working_3-way'!U442/(3*'OddsRatio_working_3-way'!X442^(1/3))*COS(('OddsRatio_working_3-way'!Y442+4*PI())/3)</f>
        <v>-0.21019316044440448</v>
      </c>
      <c r="AI442" s="11">
        <f>'OddsRatio_working_3-way'!U442/(3*'OddsRatio_working_3-way'!X442^(1/3))*SIN(('OddsRatio_working_3-way'!Y442)/3)</f>
        <v>-5.6004475247789523E-2</v>
      </c>
      <c r="AJ442" s="11">
        <f>'OddsRatio_working_3-way'!U442/(3*'OddsRatio_working_3-way'!X442^(1/3))*SIN(('OddsRatio_working_3-way'!Y442+2*PI())/3)</f>
        <v>-0.42006970854097497</v>
      </c>
      <c r="AK442" s="11">
        <f>'OddsRatio_working_3-way'!U442/(3*'OddsRatio_working_3-way'!X442^(1/3))*SIN(('OddsRatio_working_3-way'!Y442+4*PI())/3)</f>
        <v>0.47607418378876448</v>
      </c>
      <c r="AL442" s="11">
        <f>'OddsRatio_working_3-way'!Z442+'OddsRatio_working_3-way'!AF442</f>
        <v>1.034777834938428</v>
      </c>
      <c r="AM442" s="11">
        <f>'OddsRatio_working_3-way'!AA442+'OddsRatio_working_3-way'!AG442</f>
        <v>-0.614391514049619</v>
      </c>
      <c r="AN442" s="11">
        <f>'OddsRatio_working_3-way'!AB442+'OddsRatio_working_3-way'!AH442</f>
        <v>-0.42038632088880895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1.034777834938428</v>
      </c>
      <c r="AS442" s="11">
        <f>IF(('OddsRatio_working_3-way'!X442=0),IF(Q442&gt;0,-Q442^(1/3),(-Q442)^(1/3)),'OddsRatio_working_3-way'!AM442-'OddsRatio_working_3-way'!R442/3)</f>
        <v>-0.614391514049619</v>
      </c>
      <c r="AT442" s="11">
        <f>IF(('OddsRatio_working_3-way'!X442=0),IF(Q442&gt;0,-Q442^(1/3),(-Q442)^(1/3)),'OddsRatio_working_3-way'!AN442-'OddsRatio_working_3-way'!R442/3)</f>
        <v>-0.42038632088880895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3.03</v>
      </c>
      <c r="B443" s="4">
        <f>IF('True_Odds_Calculator_3-way'!B444="","",'True_Odds_Calculator_3-way'!B444)</f>
        <v>3.32</v>
      </c>
      <c r="C443" s="4">
        <f>IF('True_Odds_Calculator_3-way'!C444="","",'True_Odds_Calculator_3-way'!C444)</f>
        <v>2.56</v>
      </c>
      <c r="D443" s="9">
        <f t="shared" si="91"/>
        <v>0.32281685678918437</v>
      </c>
      <c r="E443" s="9">
        <f t="shared" si="92"/>
        <v>0.29434207252469075</v>
      </c>
      <c r="F443" s="9">
        <f t="shared" si="93"/>
        <v>0.382841070686125</v>
      </c>
      <c r="G443" s="9">
        <f t="shared" si="94"/>
        <v>1.033365353328229</v>
      </c>
      <c r="H443" s="9">
        <f t="shared" si="95"/>
        <v>3.0977316672563053</v>
      </c>
      <c r="I443" s="9">
        <f t="shared" si="96"/>
        <v>3.3974076197214909</v>
      </c>
      <c r="J443" s="9">
        <f t="shared" si="97"/>
        <v>2.612049951192037</v>
      </c>
      <c r="K443" s="11">
        <f t="shared" si="98"/>
        <v>0.33003300330033003</v>
      </c>
      <c r="L443" s="11">
        <f t="shared" si="99"/>
        <v>0.30120481927710846</v>
      </c>
      <c r="M443" s="11">
        <f t="shared" si="100"/>
        <v>0.390625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-0.28529091613980673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0.22949160503399735</v>
      </c>
      <c r="Q443" s="11">
        <f>2*'OddsRatio_working_3-way'!K443*'OddsRatio_working_3-way'!L443*'OddsRatio_working_3-way'!M443</f>
        <v>7.7662133683247841E-2</v>
      </c>
      <c r="R443" s="11">
        <f t="shared" si="101"/>
        <v>0</v>
      </c>
      <c r="S443" s="11">
        <f t="shared" si="102"/>
        <v>-0.80441259097620565</v>
      </c>
      <c r="T443" s="11">
        <f t="shared" si="103"/>
        <v>-0.27222084296995119</v>
      </c>
      <c r="U443" s="11">
        <f>'OddsRatio_working_3-way'!S443-'OddsRatio_working_3-way'!R443^2/3</f>
        <v>-0.80441259097620565</v>
      </c>
      <c r="V443" s="11">
        <f>'OddsRatio_working_3-way'!S443*'OddsRatio_working_3-way'!R443/3-2*'OddsRatio_working_3-way'!R443^3/27-'OddsRatio_working_3-way'!T443</f>
        <v>0.27222084296995119</v>
      </c>
      <c r="W443" s="11">
        <f>'OddsRatio_working_3-way'!V443^2+4*'OddsRatio_working_3-way'!U443^3/27</f>
        <v>-3.0097372295572189E-3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0.13884697023776577</v>
      </c>
      <c r="Y443" s="11">
        <f>IF('OddsRatio_working_3-way'!W443&gt;=0,IF('OddsRatio_working_3-way'!V443+SQRT('OddsRatio_working_3-way'!W443)&gt;0,0,PI()),ACOS('OddsRatio_working_3-way'!V443/(2*'OddsRatio_working_3-way'!X443)))</f>
        <v>0.19886771169841677</v>
      </c>
      <c r="Z443" s="11">
        <f>'OddsRatio_working_3-way'!X443^(1/3)*COS('OddsRatio_working_3-way'!Y443/3)</f>
        <v>0.5166826766641146</v>
      </c>
      <c r="AA443" s="11">
        <f>'OddsRatio_working_3-way'!X443^(1/3)*COS(('OddsRatio_working_3-way'!Y443+2*PI())/3)</f>
        <v>-0.28804666563972986</v>
      </c>
      <c r="AB443" s="11">
        <f>'OddsRatio_working_3-way'!X443^(1/3)*COS(('OddsRatio_working_3-way'!Y443+4*PI())/3)</f>
        <v>-0.22863601102438472</v>
      </c>
      <c r="AC443" s="11">
        <f>'OddsRatio_working_3-way'!X443^(1/3)*SIN('OddsRatio_working_3-way'!Y443/3)</f>
        <v>3.4300757434901415E-2</v>
      </c>
      <c r="AD443" s="11">
        <f>'OddsRatio_working_3-way'!X443^(1/3)*SIN(('OddsRatio_working_3-way'!Y443+2*PI())/3)</f>
        <v>0.43030994496901381</v>
      </c>
      <c r="AE443" s="11">
        <f>'OddsRatio_working_3-way'!X443^(1/3)*SIN(('OddsRatio_working_3-way'!Y443+4*PI())/3)</f>
        <v>-0.46461070240391517</v>
      </c>
      <c r="AF443" s="11">
        <f>-'OddsRatio_working_3-way'!U443/(3*'OddsRatio_working_3-way'!X443^(1/3))*COS(('OddsRatio_working_3-way'!Y443)/3)</f>
        <v>0.51668267666411438</v>
      </c>
      <c r="AG443" s="11">
        <f>-'OddsRatio_working_3-way'!U443/(3*'OddsRatio_working_3-way'!X443^(1/3))*COS(('OddsRatio_working_3-way'!Y443+2*PI())/3)</f>
        <v>-0.28804666563972975</v>
      </c>
      <c r="AH443" s="11">
        <f>-'OddsRatio_working_3-way'!U443/(3*'OddsRatio_working_3-way'!X443^(1/3))*COS(('OddsRatio_working_3-way'!Y443+4*PI())/3)</f>
        <v>-0.22863601102438463</v>
      </c>
      <c r="AI443" s="11">
        <f>'OddsRatio_working_3-way'!U443/(3*'OddsRatio_working_3-way'!X443^(1/3))*SIN(('OddsRatio_working_3-way'!Y443)/3)</f>
        <v>-3.4300757434901401E-2</v>
      </c>
      <c r="AJ443" s="11">
        <f>'OddsRatio_working_3-way'!U443/(3*'OddsRatio_working_3-way'!X443^(1/3))*SIN(('OddsRatio_working_3-way'!Y443+2*PI())/3)</f>
        <v>-0.43030994496901359</v>
      </c>
      <c r="AK443" s="11">
        <f>'OddsRatio_working_3-way'!U443/(3*'OddsRatio_working_3-way'!X443^(1/3))*SIN(('OddsRatio_working_3-way'!Y443+4*PI())/3)</f>
        <v>0.46461070240391494</v>
      </c>
      <c r="AL443" s="11">
        <f>'OddsRatio_working_3-way'!Z443+'OddsRatio_working_3-way'!AF443</f>
        <v>1.033365353328229</v>
      </c>
      <c r="AM443" s="11">
        <f>'OddsRatio_working_3-way'!AA443+'OddsRatio_working_3-way'!AG443</f>
        <v>-0.57609333127945961</v>
      </c>
      <c r="AN443" s="11">
        <f>'OddsRatio_working_3-way'!AB443+'OddsRatio_working_3-way'!AH443</f>
        <v>-0.45727202204876938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1.033365353328229</v>
      </c>
      <c r="AS443" s="11">
        <f>IF(('OddsRatio_working_3-way'!X443=0),IF(Q443&gt;0,-Q443^(1/3),(-Q443)^(1/3)),'OddsRatio_working_3-way'!AM443-'OddsRatio_working_3-way'!R443/3)</f>
        <v>-0.57609333127945961</v>
      </c>
      <c r="AT443" s="11">
        <f>IF(('OddsRatio_working_3-way'!X443=0),IF(Q443&gt;0,-Q443^(1/3),(-Q443)^(1/3)),'OddsRatio_working_3-way'!AN443-'OddsRatio_working_3-way'!R443/3)</f>
        <v>-0.45727202204876938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4.09</v>
      </c>
      <c r="B444" s="4">
        <f>IF('True_Odds_Calculator_3-way'!B445="","",'True_Odds_Calculator_3-way'!B445)</f>
        <v>3.37</v>
      </c>
      <c r="C444" s="4">
        <f>IF('True_Odds_Calculator_3-way'!C445="","",'True_Odds_Calculator_3-way'!C445)</f>
        <v>2.0099999999999998</v>
      </c>
      <c r="D444" s="9">
        <f t="shared" si="91"/>
        <v>0.23345165927374692</v>
      </c>
      <c r="E444" s="9">
        <f t="shared" si="92"/>
        <v>0.28421647495077562</v>
      </c>
      <c r="F444" s="9">
        <f t="shared" si="93"/>
        <v>0.48233186577547749</v>
      </c>
      <c r="G444" s="9">
        <f t="shared" si="94"/>
        <v>1.0626349688278283</v>
      </c>
      <c r="H444" s="9">
        <f t="shared" si="95"/>
        <v>4.2835420536779889</v>
      </c>
      <c r="I444" s="9">
        <f t="shared" si="96"/>
        <v>3.5184448761219533</v>
      </c>
      <c r="J444" s="9">
        <f t="shared" si="97"/>
        <v>2.073261318516106</v>
      </c>
      <c r="K444" s="11">
        <f t="shared" si="98"/>
        <v>0.24449877750611249</v>
      </c>
      <c r="L444" s="11">
        <f t="shared" si="99"/>
        <v>0.29673590504451036</v>
      </c>
      <c r="M444" s="11">
        <f t="shared" si="100"/>
        <v>0.49751243781094534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-0.26698012552720352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0.23353663292802276</v>
      </c>
      <c r="Q444" s="11">
        <f>2*'OddsRatio_working_3-way'!K444*'OddsRatio_working_3-way'!L444*'OddsRatio_working_3-way'!M444</f>
        <v>7.2190612960748926E-2</v>
      </c>
      <c r="R444" s="11">
        <f t="shared" si="101"/>
        <v>0</v>
      </c>
      <c r="S444" s="11">
        <f t="shared" si="102"/>
        <v>-0.87473414909390668</v>
      </c>
      <c r="T444" s="11">
        <f t="shared" si="103"/>
        <v>-0.27039695489765275</v>
      </c>
      <c r="U444" s="11">
        <f>'OddsRatio_working_3-way'!S444-'OddsRatio_working_3-way'!R444^2/3</f>
        <v>-0.87473414909390668</v>
      </c>
      <c r="V444" s="11">
        <f>'OddsRatio_working_3-way'!S444*'OddsRatio_working_3-way'!R444/3-2*'OddsRatio_working_3-way'!R444^3/27-'OddsRatio_working_3-way'!T444</f>
        <v>0.27039695489765275</v>
      </c>
      <c r="W444" s="11">
        <f>'OddsRatio_working_3-way'!V444^2+4*'OddsRatio_working_3-way'!U444^3/27</f>
        <v>-2.6042736294317664E-2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0.15744622058995328</v>
      </c>
      <c r="Y444" s="11">
        <f>IF('OddsRatio_working_3-way'!W444&gt;=0,IF('OddsRatio_working_3-way'!V444+SQRT('OddsRatio_working_3-way'!W444)&gt;0,0,PI()),ACOS('OddsRatio_working_3-way'!V444/(2*'OddsRatio_working_3-way'!X444)))</f>
        <v>0.53807610143566986</v>
      </c>
      <c r="Z444" s="11">
        <f>'OddsRatio_working_3-way'!X444^(1/3)*COS('OddsRatio_working_3-way'!Y444/3)</f>
        <v>0.53131748441391413</v>
      </c>
      <c r="AA444" s="11">
        <f>'OddsRatio_working_3-way'!X444^(1/3)*COS(('OddsRatio_working_3-way'!Y444+2*PI())/3)</f>
        <v>-0.34908436980740876</v>
      </c>
      <c r="AB444" s="11">
        <f>'OddsRatio_working_3-way'!X444^(1/3)*COS(('OddsRatio_working_3-way'!Y444+4*PI())/3)</f>
        <v>-0.18223311460650507</v>
      </c>
      <c r="AC444" s="11">
        <f>'OddsRatio_working_3-way'!X444^(1/3)*SIN('OddsRatio_working_3-way'!Y444/3)</f>
        <v>9.6331617104868608E-2</v>
      </c>
      <c r="AD444" s="11">
        <f>'OddsRatio_working_3-way'!X444^(1/3)*SIN(('OddsRatio_working_3-way'!Y444+2*PI())/3)</f>
        <v>0.41196863042485798</v>
      </c>
      <c r="AE444" s="11">
        <f>'OddsRatio_working_3-way'!X444^(1/3)*SIN(('OddsRatio_working_3-way'!Y444+4*PI())/3)</f>
        <v>-0.50830024752972658</v>
      </c>
      <c r="AF444" s="11">
        <f>-'OddsRatio_working_3-way'!U444/(3*'OddsRatio_working_3-way'!X444^(1/3))*COS(('OddsRatio_working_3-way'!Y444)/3)</f>
        <v>0.53131748441391413</v>
      </c>
      <c r="AG444" s="11">
        <f>-'OddsRatio_working_3-way'!U444/(3*'OddsRatio_working_3-way'!X444^(1/3))*COS(('OddsRatio_working_3-way'!Y444+2*PI())/3)</f>
        <v>-0.34908436980740876</v>
      </c>
      <c r="AH444" s="11">
        <f>-'OddsRatio_working_3-way'!U444/(3*'OddsRatio_working_3-way'!X444^(1/3))*COS(('OddsRatio_working_3-way'!Y444+4*PI())/3)</f>
        <v>-0.18223311460650507</v>
      </c>
      <c r="AI444" s="11">
        <f>'OddsRatio_working_3-way'!U444/(3*'OddsRatio_working_3-way'!X444^(1/3))*SIN(('OddsRatio_working_3-way'!Y444)/3)</f>
        <v>-9.6331617104868608E-2</v>
      </c>
      <c r="AJ444" s="11">
        <f>'OddsRatio_working_3-way'!U444/(3*'OddsRatio_working_3-way'!X444^(1/3))*SIN(('OddsRatio_working_3-way'!Y444+2*PI())/3)</f>
        <v>-0.41196863042485798</v>
      </c>
      <c r="AK444" s="11">
        <f>'OddsRatio_working_3-way'!U444/(3*'OddsRatio_working_3-way'!X444^(1/3))*SIN(('OddsRatio_working_3-way'!Y444+4*PI())/3)</f>
        <v>0.50830024752972658</v>
      </c>
      <c r="AL444" s="11">
        <f>'OddsRatio_working_3-way'!Z444+'OddsRatio_working_3-way'!AF444</f>
        <v>1.0626349688278283</v>
      </c>
      <c r="AM444" s="11">
        <f>'OddsRatio_working_3-way'!AA444+'OddsRatio_working_3-way'!AG444</f>
        <v>-0.69816873961481751</v>
      </c>
      <c r="AN444" s="11">
        <f>'OddsRatio_working_3-way'!AB444+'OddsRatio_working_3-way'!AH444</f>
        <v>-0.36446622921301014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1.0626349688278283</v>
      </c>
      <c r="AS444" s="11">
        <f>IF(('OddsRatio_working_3-way'!X444=0),IF(Q444&gt;0,-Q444^(1/3),(-Q444)^(1/3)),'OddsRatio_working_3-way'!AM444-'OddsRatio_working_3-way'!R444/3)</f>
        <v>-0.69816873961481751</v>
      </c>
      <c r="AT444" s="11">
        <f>IF(('OddsRatio_working_3-way'!X444=0),IF(Q444&gt;0,-Q444^(1/3),(-Q444)^(1/3)),'OddsRatio_working_3-way'!AN444-'OddsRatio_working_3-way'!R444/3)</f>
        <v>-0.36446622921301014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2.77</v>
      </c>
      <c r="B445" s="4">
        <f>IF('True_Odds_Calculator_3-way'!B446="","",'True_Odds_Calculator_3-way'!B446)</f>
        <v>2.98</v>
      </c>
      <c r="C445" s="4">
        <f>IF('True_Odds_Calculator_3-way'!C446="","",'True_Odds_Calculator_3-way'!C446)</f>
        <v>2.92</v>
      </c>
      <c r="D445" s="9">
        <f t="shared" si="91"/>
        <v>0.34773062720723863</v>
      </c>
      <c r="E445" s="9">
        <f t="shared" si="92"/>
        <v>0.32275342046276784</v>
      </c>
      <c r="F445" s="9">
        <f t="shared" si="93"/>
        <v>0.32951595232999326</v>
      </c>
      <c r="G445" s="9">
        <f t="shared" si="94"/>
        <v>1.0597679384732148</v>
      </c>
      <c r="H445" s="9">
        <f t="shared" si="95"/>
        <v>2.87578925109759</v>
      </c>
      <c r="I445" s="9">
        <f t="shared" si="96"/>
        <v>3.0983405181769652</v>
      </c>
      <c r="J445" s="9">
        <f t="shared" si="97"/>
        <v>3.0347544418685732</v>
      </c>
      <c r="K445" s="11">
        <f t="shared" si="98"/>
        <v>0.36101083032490977</v>
      </c>
      <c r="L445" s="11">
        <f t="shared" si="99"/>
        <v>0.33557046979865773</v>
      </c>
      <c r="M445" s="11">
        <f t="shared" si="100"/>
        <v>0.34246575342465752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-0.27916489236885422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0.23523621034548109</v>
      </c>
      <c r="Q445" s="11">
        <f>2*'OddsRatio_working_3-way'!K445*'OddsRatio_working_3-way'!L445*'OddsRatio_working_3-way'!M445</f>
        <v>8.2975735571598278E-2</v>
      </c>
      <c r="R445" s="11">
        <f t="shared" si="101"/>
        <v>0</v>
      </c>
      <c r="S445" s="11">
        <f t="shared" si="102"/>
        <v>-0.84264252696456132</v>
      </c>
      <c r="T445" s="11">
        <f t="shared" si="103"/>
        <v>-0.29722840457303751</v>
      </c>
      <c r="U445" s="11">
        <f>'OddsRatio_working_3-way'!S445-'OddsRatio_working_3-way'!R445^2/3</f>
        <v>-0.84264252696456132</v>
      </c>
      <c r="V445" s="11">
        <f>'OddsRatio_working_3-way'!S445*'OddsRatio_working_3-way'!R445/3-2*'OddsRatio_working_3-way'!R445^3/27-'OddsRatio_working_3-way'!T445</f>
        <v>0.29722840457303751</v>
      </c>
      <c r="W445" s="11">
        <f>'OddsRatio_working_3-way'!V445^2+4*'OddsRatio_working_3-way'!U445^3/27</f>
        <v>-2.9458167231266597E-4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0.14886176990529329</v>
      </c>
      <c r="Y445" s="11">
        <f>IF('OddsRatio_working_3-way'!W445&gt;=0,IF('OddsRatio_working_3-way'!V445+SQRT('OddsRatio_working_3-way'!W445)&gt;0,0,PI()),ACOS('OddsRatio_working_3-way'!V445/(2*'OddsRatio_working_3-way'!X445)))</f>
        <v>5.7680701734192485E-2</v>
      </c>
      <c r="Z445" s="11">
        <f>'OddsRatio_working_3-way'!X445^(1/3)*COS('OddsRatio_working_3-way'!Y445/3)</f>
        <v>0.52988396923660741</v>
      </c>
      <c r="AA445" s="11">
        <f>'OddsRatio_working_3-way'!X445^(1/3)*COS(('OddsRatio_working_3-way'!Y445+2*PI())/3)</f>
        <v>-0.27376616167250928</v>
      </c>
      <c r="AB445" s="11">
        <f>'OddsRatio_working_3-way'!X445^(1/3)*COS(('OddsRatio_working_3-way'!Y445+4*PI())/3)</f>
        <v>-0.25611780756409819</v>
      </c>
      <c r="AC445" s="11">
        <f>'OddsRatio_working_3-way'!X445^(1/3)*SIN('OddsRatio_working_3-way'!Y445/3)</f>
        <v>1.0189281995245098E-2</v>
      </c>
      <c r="AD445" s="11">
        <f>'OddsRatio_working_3-way'!X445^(1/3)*SIN(('OddsRatio_working_3-way'!Y445+2*PI())/3)</f>
        <v>0.45379833741941139</v>
      </c>
      <c r="AE445" s="11">
        <f>'OddsRatio_working_3-way'!X445^(1/3)*SIN(('OddsRatio_working_3-way'!Y445+4*PI())/3)</f>
        <v>-0.46398761941465644</v>
      </c>
      <c r="AF445" s="11">
        <f>-'OddsRatio_working_3-way'!U445/(3*'OddsRatio_working_3-way'!X445^(1/3))*COS(('OddsRatio_working_3-way'!Y445)/3)</f>
        <v>0.52988396923660741</v>
      </c>
      <c r="AG445" s="11">
        <f>-'OddsRatio_working_3-way'!U445/(3*'OddsRatio_working_3-way'!X445^(1/3))*COS(('OddsRatio_working_3-way'!Y445+2*PI())/3)</f>
        <v>-0.27376616167250928</v>
      </c>
      <c r="AH445" s="11">
        <f>-'OddsRatio_working_3-way'!U445/(3*'OddsRatio_working_3-way'!X445^(1/3))*COS(('OddsRatio_working_3-way'!Y445+4*PI())/3)</f>
        <v>-0.25611780756409819</v>
      </c>
      <c r="AI445" s="11">
        <f>'OddsRatio_working_3-way'!U445/(3*'OddsRatio_working_3-way'!X445^(1/3))*SIN(('OddsRatio_working_3-way'!Y445)/3)</f>
        <v>-1.0189281995245098E-2</v>
      </c>
      <c r="AJ445" s="11">
        <f>'OddsRatio_working_3-way'!U445/(3*'OddsRatio_working_3-way'!X445^(1/3))*SIN(('OddsRatio_working_3-way'!Y445+2*PI())/3)</f>
        <v>-0.45379833741941139</v>
      </c>
      <c r="AK445" s="11">
        <f>'OddsRatio_working_3-way'!U445/(3*'OddsRatio_working_3-way'!X445^(1/3))*SIN(('OddsRatio_working_3-way'!Y445+4*PI())/3)</f>
        <v>0.46398761941465644</v>
      </c>
      <c r="AL445" s="11">
        <f>'OddsRatio_working_3-way'!Z445+'OddsRatio_working_3-way'!AF445</f>
        <v>1.0597679384732148</v>
      </c>
      <c r="AM445" s="11">
        <f>'OddsRatio_working_3-way'!AA445+'OddsRatio_working_3-way'!AG445</f>
        <v>-0.54753232334501856</v>
      </c>
      <c r="AN445" s="11">
        <f>'OddsRatio_working_3-way'!AB445+'OddsRatio_working_3-way'!AH445</f>
        <v>-0.51223561512819638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1.0597679384732148</v>
      </c>
      <c r="AS445" s="11">
        <f>IF(('OddsRatio_working_3-way'!X445=0),IF(Q445&gt;0,-Q445^(1/3),(-Q445)^(1/3)),'OddsRatio_working_3-way'!AM445-'OddsRatio_working_3-way'!R445/3)</f>
        <v>-0.54753232334501856</v>
      </c>
      <c r="AT445" s="11">
        <f>IF(('OddsRatio_working_3-way'!X445=0),IF(Q445&gt;0,-Q445^(1/3),(-Q445)^(1/3)),'OddsRatio_working_3-way'!AN445-'OddsRatio_working_3-way'!R445/3)</f>
        <v>-0.51223561512819638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2.58</v>
      </c>
      <c r="B446" s="4">
        <f>IF('True_Odds_Calculator_3-way'!B447="","",'True_Odds_Calculator_3-way'!B447)</f>
        <v>2.89</v>
      </c>
      <c r="C446" s="4">
        <f>IF('True_Odds_Calculator_3-way'!C447="","",'True_Odds_Calculator_3-way'!C447)</f>
        <v>3.28</v>
      </c>
      <c r="D446" s="9">
        <f t="shared" si="91"/>
        <v>0.37404071875954503</v>
      </c>
      <c r="E446" s="9">
        <f t="shared" si="92"/>
        <v>0.3331277074336022</v>
      </c>
      <c r="F446" s="9">
        <f t="shared" si="93"/>
        <v>0.2928315738068526</v>
      </c>
      <c r="G446" s="9">
        <f t="shared" si="94"/>
        <v>1.0591808335537238</v>
      </c>
      <c r="H446" s="9">
        <f t="shared" si="95"/>
        <v>2.6735057170148839</v>
      </c>
      <c r="I446" s="9">
        <f t="shared" si="96"/>
        <v>3.0018517754165384</v>
      </c>
      <c r="J446" s="9">
        <f t="shared" si="97"/>
        <v>3.4149323005024907</v>
      </c>
      <c r="K446" s="11">
        <f t="shared" si="98"/>
        <v>0.38759689922480617</v>
      </c>
      <c r="L446" s="11">
        <f t="shared" si="99"/>
        <v>0.34602076124567471</v>
      </c>
      <c r="M446" s="11">
        <f t="shared" si="100"/>
        <v>0.3048780487804878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-0.27839558632167949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0.23511289671519067</v>
      </c>
      <c r="Q446" s="11">
        <f>2*'OddsRatio_working_3-way'!K446*'OddsRatio_working_3-way'!L446*'OddsRatio_working_3-way'!M446</f>
        <v>8.1778398857457607E-2</v>
      </c>
      <c r="R446" s="11">
        <f t="shared" si="101"/>
        <v>0</v>
      </c>
      <c r="S446" s="11">
        <f t="shared" si="102"/>
        <v>-0.84452810413281232</v>
      </c>
      <c r="T446" s="11">
        <f t="shared" si="103"/>
        <v>-0.29374890578532598</v>
      </c>
      <c r="U446" s="11">
        <f>'OddsRatio_working_3-way'!S446-'OddsRatio_working_3-way'!R446^2/3</f>
        <v>-0.84452810413281232</v>
      </c>
      <c r="V446" s="11">
        <f>'OddsRatio_working_3-way'!S446*'OddsRatio_working_3-way'!R446/3-2*'OddsRatio_working_3-way'!R446^3/27-'OddsRatio_working_3-way'!T446</f>
        <v>0.29374890578532598</v>
      </c>
      <c r="W446" s="11">
        <f>'OddsRatio_working_3-way'!V446^2+4*'OddsRatio_working_3-way'!U446^3/27</f>
        <v>-2.9472622852545066E-3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0.14936171023335501</v>
      </c>
      <c r="Y446" s="11">
        <f>IF('OddsRatio_working_3-way'!W446&gt;=0,IF('OddsRatio_working_3-way'!V446+SQRT('OddsRatio_working_3-way'!W446)&gt;0,0,PI()),ACOS('OddsRatio_working_3-way'!V446/(2*'OddsRatio_working_3-way'!X446)))</f>
        <v>0.1827512031719416</v>
      </c>
      <c r="Z446" s="11">
        <f>'OddsRatio_working_3-way'!X446^(1/3)*COS('OddsRatio_working_3-way'!Y446/3)</f>
        <v>0.52959041677686203</v>
      </c>
      <c r="AA446" s="11">
        <f>'OddsRatio_working_3-way'!X446^(1/3)*COS(('OddsRatio_working_3-way'!Y446+2*PI())/3)</f>
        <v>-0.2927687472561778</v>
      </c>
      <c r="AB446" s="11">
        <f>'OddsRatio_working_3-way'!X446^(1/3)*COS(('OddsRatio_working_3-way'!Y446+4*PI())/3)</f>
        <v>-0.23682166952068409</v>
      </c>
      <c r="AC446" s="11">
        <f>'OddsRatio_working_3-way'!X446^(1/3)*SIN('OddsRatio_working_3-way'!Y446/3)</f>
        <v>3.230106039096025E-2</v>
      </c>
      <c r="AD446" s="11">
        <f>'OddsRatio_working_3-way'!X446^(1/3)*SIN(('OddsRatio_working_3-way'!Y446+2*PI())/3)</f>
        <v>0.44248822433407103</v>
      </c>
      <c r="AE446" s="11">
        <f>'OddsRatio_working_3-way'!X446^(1/3)*SIN(('OddsRatio_working_3-way'!Y446+4*PI())/3)</f>
        <v>-0.47478928472503118</v>
      </c>
      <c r="AF446" s="11">
        <f>-'OddsRatio_working_3-way'!U446/(3*'OddsRatio_working_3-way'!X446^(1/3))*COS(('OddsRatio_working_3-way'!Y446)/3)</f>
        <v>0.52959041677686192</v>
      </c>
      <c r="AG446" s="11">
        <f>-'OddsRatio_working_3-way'!U446/(3*'OddsRatio_working_3-way'!X446^(1/3))*COS(('OddsRatio_working_3-way'!Y446+2*PI())/3)</f>
        <v>-0.29276874725617774</v>
      </c>
      <c r="AH446" s="11">
        <f>-'OddsRatio_working_3-way'!U446/(3*'OddsRatio_working_3-way'!X446^(1/3))*COS(('OddsRatio_working_3-way'!Y446+4*PI())/3)</f>
        <v>-0.23682166952068406</v>
      </c>
      <c r="AI446" s="11">
        <f>'OddsRatio_working_3-way'!U446/(3*'OddsRatio_working_3-way'!X446^(1/3))*SIN(('OddsRatio_working_3-way'!Y446)/3)</f>
        <v>-3.2301060390960243E-2</v>
      </c>
      <c r="AJ446" s="11">
        <f>'OddsRatio_working_3-way'!U446/(3*'OddsRatio_working_3-way'!X446^(1/3))*SIN(('OddsRatio_working_3-way'!Y446+2*PI())/3)</f>
        <v>-0.44248822433407092</v>
      </c>
      <c r="AK446" s="11">
        <f>'OddsRatio_working_3-way'!U446/(3*'OddsRatio_working_3-way'!X446^(1/3))*SIN(('OddsRatio_working_3-way'!Y446+4*PI())/3)</f>
        <v>0.47478928472503107</v>
      </c>
      <c r="AL446" s="11">
        <f>'OddsRatio_working_3-way'!Z446+'OddsRatio_working_3-way'!AF446</f>
        <v>1.0591808335537238</v>
      </c>
      <c r="AM446" s="11">
        <f>'OddsRatio_working_3-way'!AA446+'OddsRatio_working_3-way'!AG446</f>
        <v>-0.58553749451235548</v>
      </c>
      <c r="AN446" s="11">
        <f>'OddsRatio_working_3-way'!AB446+'OddsRatio_working_3-way'!AH446</f>
        <v>-0.47364333904136813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1.0591808335537238</v>
      </c>
      <c r="AS446" s="11">
        <f>IF(('OddsRatio_working_3-way'!X446=0),IF(Q446&gt;0,-Q446^(1/3),(-Q446)^(1/3)),'OddsRatio_working_3-way'!AM446-'OddsRatio_working_3-way'!R446/3)</f>
        <v>-0.58553749451235548</v>
      </c>
      <c r="AT446" s="11">
        <f>IF(('OddsRatio_working_3-way'!X446=0),IF(Q446&gt;0,-Q446^(1/3),(-Q446)^(1/3)),'OddsRatio_working_3-way'!AN446-'OddsRatio_working_3-way'!R446/3)</f>
        <v>-0.47364333904136813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2.96</v>
      </c>
      <c r="B447" s="4">
        <f>IF('True_Odds_Calculator_3-way'!B448="","",'True_Odds_Calculator_3-way'!B448)</f>
        <v>2.95</v>
      </c>
      <c r="C447" s="4">
        <f>IF('True_Odds_Calculator_3-way'!C448="","",'True_Odds_Calculator_3-way'!C448)</f>
        <v>2.77</v>
      </c>
      <c r="D447" s="9">
        <f t="shared" si="91"/>
        <v>0.3253696007343343</v>
      </c>
      <c r="E447" s="9">
        <f t="shared" si="92"/>
        <v>0.32649338831042346</v>
      </c>
      <c r="F447" s="9">
        <f t="shared" si="93"/>
        <v>0.34813701095524213</v>
      </c>
      <c r="G447" s="9">
        <f t="shared" si="94"/>
        <v>1.0578713638950219</v>
      </c>
      <c r="H447" s="9">
        <f t="shared" si="95"/>
        <v>3.0734278732342433</v>
      </c>
      <c r="I447" s="9">
        <f t="shared" si="96"/>
        <v>3.0628491595952925</v>
      </c>
      <c r="J447" s="9">
        <f t="shared" si="97"/>
        <v>2.8724323140941883</v>
      </c>
      <c r="K447" s="11">
        <f t="shared" si="98"/>
        <v>0.33783783783783783</v>
      </c>
      <c r="L447" s="11">
        <f t="shared" si="99"/>
        <v>0.33898305084745761</v>
      </c>
      <c r="M447" s="11">
        <f t="shared" si="100"/>
        <v>0.36101083032490977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-0.27968582300712252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0.23483068211698205</v>
      </c>
      <c r="Q447" s="11">
        <f>2*'OddsRatio_working_3-way'!K447*'OddsRatio_working_3-way'!L447*'OddsRatio_working_3-way'!M447</f>
        <v>8.2686859900345799E-2</v>
      </c>
      <c r="R447" s="11">
        <f t="shared" si="101"/>
        <v>0</v>
      </c>
      <c r="S447" s="11">
        <f t="shared" si="102"/>
        <v>-0.83962311565217163</v>
      </c>
      <c r="T447" s="11">
        <f t="shared" si="103"/>
        <v>-0.29564194213104639</v>
      </c>
      <c r="U447" s="11">
        <f>'OddsRatio_working_3-way'!S447-'OddsRatio_working_3-way'!R447^2/3</f>
        <v>-0.83962311565217163</v>
      </c>
      <c r="V447" s="11">
        <f>'OddsRatio_working_3-way'!S447*'OddsRatio_working_3-way'!R447/3-2*'OddsRatio_working_3-way'!R447^3/27-'OddsRatio_working_3-way'!T447</f>
        <v>0.29564194213104639</v>
      </c>
      <c r="W447" s="11">
        <f>'OddsRatio_working_3-way'!V447^2+4*'OddsRatio_working_3-way'!U447^3/27</f>
        <v>-2.8570414251619103E-4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0.14806237037945627</v>
      </c>
      <c r="Y447" s="11">
        <f>IF('OddsRatio_working_3-way'!W447&gt;=0,IF('OddsRatio_working_3-way'!V447+SQRT('OddsRatio_working_3-way'!W447)&gt;0,0,PI()),ACOS('OddsRatio_working_3-way'!V447/(2*'OddsRatio_working_3-way'!X447)))</f>
        <v>5.7110989929320954E-2</v>
      </c>
      <c r="Z447" s="11">
        <f>'OddsRatio_working_3-way'!X447^(1/3)*COS('OddsRatio_working_3-way'!Y447/3)</f>
        <v>0.52893568194751084</v>
      </c>
      <c r="AA447" s="11">
        <f>'OddsRatio_working_3-way'!X447^(1/3)*COS(('OddsRatio_working_3-way'!Y447+2*PI())/3)</f>
        <v>-0.27318920469074698</v>
      </c>
      <c r="AB447" s="11">
        <f>'OddsRatio_working_3-way'!X447^(1/3)*COS(('OddsRatio_working_3-way'!Y447+4*PI())/3)</f>
        <v>-0.2557464772567638</v>
      </c>
      <c r="AC447" s="11">
        <f>'OddsRatio_working_3-way'!X447^(1/3)*SIN('OddsRatio_working_3-way'!Y447/3)</f>
        <v>1.0070563379411531E-2</v>
      </c>
      <c r="AD447" s="11">
        <f>'OddsRatio_working_3-way'!X447^(1/3)*SIN(('OddsRatio_working_3-way'!Y447+2*PI())/3)</f>
        <v>0.45303645584488483</v>
      </c>
      <c r="AE447" s="11">
        <f>'OddsRatio_working_3-way'!X447^(1/3)*SIN(('OddsRatio_working_3-way'!Y447+4*PI())/3)</f>
        <v>-0.46310701922429626</v>
      </c>
      <c r="AF447" s="11">
        <f>-'OddsRatio_working_3-way'!U447/(3*'OddsRatio_working_3-way'!X447^(1/3))*COS(('OddsRatio_working_3-way'!Y447)/3)</f>
        <v>0.52893568194751106</v>
      </c>
      <c r="AG447" s="11">
        <f>-'OddsRatio_working_3-way'!U447/(3*'OddsRatio_working_3-way'!X447^(1/3))*COS(('OddsRatio_working_3-way'!Y447+2*PI())/3)</f>
        <v>-0.27318920469074709</v>
      </c>
      <c r="AH447" s="11">
        <f>-'OddsRatio_working_3-way'!U447/(3*'OddsRatio_working_3-way'!X447^(1/3))*COS(('OddsRatio_working_3-way'!Y447+4*PI())/3)</f>
        <v>-0.25574647725676392</v>
      </c>
      <c r="AI447" s="11">
        <f>'OddsRatio_working_3-way'!U447/(3*'OddsRatio_working_3-way'!X447^(1/3))*SIN(('OddsRatio_working_3-way'!Y447)/3)</f>
        <v>-1.0070563379411536E-2</v>
      </c>
      <c r="AJ447" s="11">
        <f>'OddsRatio_working_3-way'!U447/(3*'OddsRatio_working_3-way'!X447^(1/3))*SIN(('OddsRatio_working_3-way'!Y447+2*PI())/3)</f>
        <v>-0.453036455844885</v>
      </c>
      <c r="AK447" s="11">
        <f>'OddsRatio_working_3-way'!U447/(3*'OddsRatio_working_3-way'!X447^(1/3))*SIN(('OddsRatio_working_3-way'!Y447+4*PI())/3)</f>
        <v>0.46310701922429648</v>
      </c>
      <c r="AL447" s="11">
        <f>'OddsRatio_working_3-way'!Z447+'OddsRatio_working_3-way'!AF447</f>
        <v>1.0578713638950219</v>
      </c>
      <c r="AM447" s="11">
        <f>'OddsRatio_working_3-way'!AA447+'OddsRatio_working_3-way'!AG447</f>
        <v>-0.54637840938149407</v>
      </c>
      <c r="AN447" s="11">
        <f>'OddsRatio_working_3-way'!AB447+'OddsRatio_working_3-way'!AH447</f>
        <v>-0.51149295451352772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1.0578713638950219</v>
      </c>
      <c r="AS447" s="11">
        <f>IF(('OddsRatio_working_3-way'!X447=0),IF(Q447&gt;0,-Q447^(1/3),(-Q447)^(1/3)),'OddsRatio_working_3-way'!AM447-'OddsRatio_working_3-way'!R447/3)</f>
        <v>-0.54637840938149407</v>
      </c>
      <c r="AT447" s="11">
        <f>IF(('OddsRatio_working_3-way'!X447=0),IF(Q447&gt;0,-Q447^(1/3),(-Q447)^(1/3)),'OddsRatio_working_3-way'!AN447-'OddsRatio_working_3-way'!R447/3)</f>
        <v>-0.51149295451352772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4.7</v>
      </c>
      <c r="B448" s="4">
        <f>IF('True_Odds_Calculator_3-way'!B449="","",'True_Odds_Calculator_3-way'!B449)</f>
        <v>3.14</v>
      </c>
      <c r="C448" s="4">
        <f>IF('True_Odds_Calculator_3-way'!C449="","",'True_Odds_Calculator_3-way'!C449)</f>
        <v>1.96</v>
      </c>
      <c r="D448" s="9">
        <f t="shared" si="91"/>
        <v>0.20193431797534372</v>
      </c>
      <c r="E448" s="9">
        <f t="shared" si="92"/>
        <v>0.30433875340600852</v>
      </c>
      <c r="F448" s="9">
        <f t="shared" si="93"/>
        <v>0.49372692861864775</v>
      </c>
      <c r="G448" s="9">
        <f t="shared" si="94"/>
        <v>1.068136559138837</v>
      </c>
      <c r="H448" s="9">
        <f t="shared" si="95"/>
        <v>4.9521052688136962</v>
      </c>
      <c r="I448" s="9">
        <f t="shared" si="96"/>
        <v>3.2858122365571112</v>
      </c>
      <c r="J448" s="9">
        <f t="shared" si="97"/>
        <v>2.0254110967732837</v>
      </c>
      <c r="K448" s="11">
        <f t="shared" si="98"/>
        <v>0.21276595744680851</v>
      </c>
      <c r="L448" s="11">
        <f t="shared" si="99"/>
        <v>0.31847133757961782</v>
      </c>
      <c r="M448" s="11">
        <f t="shared" si="100"/>
        <v>0.51020408163265307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-0.26278656197537975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0.23508522530844564</v>
      </c>
      <c r="Q448" s="11">
        <f>2*'OddsRatio_working_3-way'!K448*'OddsRatio_working_3-way'!L448*'OddsRatio_working_3-way'!M448</f>
        <v>6.9142713326013419E-2</v>
      </c>
      <c r="R448" s="11">
        <f t="shared" si="101"/>
        <v>0</v>
      </c>
      <c r="S448" s="11">
        <f t="shared" si="102"/>
        <v>-0.89458617496000636</v>
      </c>
      <c r="T448" s="11">
        <f t="shared" si="103"/>
        <v>-0.26311358087059011</v>
      </c>
      <c r="U448" s="11">
        <f>'OddsRatio_working_3-way'!S448-'OddsRatio_working_3-way'!R448^2/3</f>
        <v>-0.89458617496000636</v>
      </c>
      <c r="V448" s="11">
        <f>'OddsRatio_working_3-way'!S448*'OddsRatio_working_3-way'!R448/3-2*'OddsRatio_working_3-way'!R448^3/27-'OddsRatio_working_3-way'!T448</f>
        <v>0.26311358087059011</v>
      </c>
      <c r="W448" s="11">
        <f>'OddsRatio_working_3-way'!V448^2+4*'OddsRatio_working_3-way'!U448^3/27</f>
        <v>-3.6833966840051566E-2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0.1628363620928969</v>
      </c>
      <c r="Y448" s="11">
        <f>IF('OddsRatio_working_3-way'!W448&gt;=0,IF('OddsRatio_working_3-way'!V448+SQRT('OddsRatio_working_3-way'!W448)&gt;0,0,PI()),ACOS('OddsRatio_working_3-way'!V448/(2*'OddsRatio_working_3-way'!X448)))</f>
        <v>0.63020291806996931</v>
      </c>
      <c r="Z448" s="11">
        <f>'OddsRatio_working_3-way'!X448^(1/3)*COS('OddsRatio_working_3-way'!Y448/3)</f>
        <v>0.53406827956941838</v>
      </c>
      <c r="AA448" s="11">
        <f>'OddsRatio_working_3-way'!X448^(1/3)*COS(('OddsRatio_working_3-way'!Y448+2*PI())/3)</f>
        <v>-0.36564878529095607</v>
      </c>
      <c r="AB448" s="11">
        <f>'OddsRatio_working_3-way'!X448^(1/3)*COS(('OddsRatio_working_3-way'!Y448+4*PI())/3)</f>
        <v>-0.16841949427846215</v>
      </c>
      <c r="AC448" s="11">
        <f>'OddsRatio_working_3-way'!X448^(1/3)*SIN('OddsRatio_working_3-way'!Y448/3)</f>
        <v>0.11387038425814243</v>
      </c>
      <c r="AD448" s="11">
        <f>'OddsRatio_working_3-way'!X448^(1/3)*SIN(('OddsRatio_working_3-way'!Y448+2*PI())/3)</f>
        <v>0.40558150533349485</v>
      </c>
      <c r="AE448" s="11">
        <f>'OddsRatio_working_3-way'!X448^(1/3)*SIN(('OddsRatio_working_3-way'!Y448+4*PI())/3)</f>
        <v>-0.51945188959163724</v>
      </c>
      <c r="AF448" s="11">
        <f>-'OddsRatio_working_3-way'!U448/(3*'OddsRatio_working_3-way'!X448^(1/3))*COS(('OddsRatio_working_3-way'!Y448)/3)</f>
        <v>0.53406827956941849</v>
      </c>
      <c r="AG448" s="11">
        <f>-'OddsRatio_working_3-way'!U448/(3*'OddsRatio_working_3-way'!X448^(1/3))*COS(('OddsRatio_working_3-way'!Y448+2*PI())/3)</f>
        <v>-0.36564878529095612</v>
      </c>
      <c r="AH448" s="11">
        <f>-'OddsRatio_working_3-way'!U448/(3*'OddsRatio_working_3-way'!X448^(1/3))*COS(('OddsRatio_working_3-way'!Y448+4*PI())/3)</f>
        <v>-0.1684194942784622</v>
      </c>
      <c r="AI448" s="11">
        <f>'OddsRatio_working_3-way'!U448/(3*'OddsRatio_working_3-way'!X448^(1/3))*SIN(('OddsRatio_working_3-way'!Y448)/3)</f>
        <v>-0.11387038425814244</v>
      </c>
      <c r="AJ448" s="11">
        <f>'OddsRatio_working_3-way'!U448/(3*'OddsRatio_working_3-way'!X448^(1/3))*SIN(('OddsRatio_working_3-way'!Y448+2*PI())/3)</f>
        <v>-0.40558150533349491</v>
      </c>
      <c r="AK448" s="11">
        <f>'OddsRatio_working_3-way'!U448/(3*'OddsRatio_working_3-way'!X448^(1/3))*SIN(('OddsRatio_working_3-way'!Y448+4*PI())/3)</f>
        <v>0.51945188959163735</v>
      </c>
      <c r="AL448" s="11">
        <f>'OddsRatio_working_3-way'!Z448+'OddsRatio_working_3-way'!AF448</f>
        <v>1.068136559138837</v>
      </c>
      <c r="AM448" s="11">
        <f>'OddsRatio_working_3-way'!AA448+'OddsRatio_working_3-way'!AG448</f>
        <v>-0.73129757058191225</v>
      </c>
      <c r="AN448" s="11">
        <f>'OddsRatio_working_3-way'!AB448+'OddsRatio_working_3-way'!AH448</f>
        <v>-0.33683898855692435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1.068136559138837</v>
      </c>
      <c r="AS448" s="11">
        <f>IF(('OddsRatio_working_3-way'!X448=0),IF(Q448&gt;0,-Q448^(1/3),(-Q448)^(1/3)),'OddsRatio_working_3-way'!AM448-'OddsRatio_working_3-way'!R448/3)</f>
        <v>-0.73129757058191225</v>
      </c>
      <c r="AT448" s="11">
        <f>IF(('OddsRatio_working_3-way'!X448=0),IF(Q448&gt;0,-Q448^(1/3),(-Q448)^(1/3)),'OddsRatio_working_3-way'!AN448-'OddsRatio_working_3-way'!R448/3)</f>
        <v>-0.33683898855692435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5.56</v>
      </c>
      <c r="B449" s="4">
        <f>IF('True_Odds_Calculator_3-way'!B450="","",'True_Odds_Calculator_3-way'!B450)</f>
        <v>3.59</v>
      </c>
      <c r="C449" s="4">
        <f>IF('True_Odds_Calculator_3-way'!C450="","",'True_Odds_Calculator_3-way'!C450)</f>
        <v>1.71</v>
      </c>
      <c r="D449" s="9">
        <f t="shared" si="91"/>
        <v>0.16923497334813281</v>
      </c>
      <c r="E449" s="9">
        <f t="shared" si="92"/>
        <v>0.2639780233195933</v>
      </c>
      <c r="F449" s="9">
        <f t="shared" si="93"/>
        <v>0.56678700333227405</v>
      </c>
      <c r="G449" s="9">
        <f t="shared" si="94"/>
        <v>1.0765228324731597</v>
      </c>
      <c r="H449" s="9">
        <f t="shared" si="95"/>
        <v>5.9089441160776071</v>
      </c>
      <c r="I449" s="9">
        <f t="shared" si="96"/>
        <v>3.7881941361054836</v>
      </c>
      <c r="J449" s="9">
        <f t="shared" si="97"/>
        <v>1.7643312110559433</v>
      </c>
      <c r="K449" s="11">
        <f t="shared" si="98"/>
        <v>0.17985611510791369</v>
      </c>
      <c r="L449" s="11">
        <f t="shared" si="99"/>
        <v>0.2785515320334262</v>
      </c>
      <c r="M449" s="11">
        <f t="shared" si="100"/>
        <v>0.58479532163742687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-0.24567309940348558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0.23028051682682588</v>
      </c>
      <c r="Q449" s="11">
        <f>2*'OddsRatio_working_3-way'!K449*'OddsRatio_working_3-way'!L449*'OddsRatio_working_3-way'!M449</f>
        <v>5.8595551355426441E-2</v>
      </c>
      <c r="R449" s="11">
        <f t="shared" si="101"/>
        <v>0</v>
      </c>
      <c r="S449" s="11">
        <f t="shared" si="102"/>
        <v>-0.93734526647795724</v>
      </c>
      <c r="T449" s="11">
        <f t="shared" si="103"/>
        <v>-0.23851024592314438</v>
      </c>
      <c r="U449" s="11">
        <f>'OddsRatio_working_3-way'!S449-'OddsRatio_working_3-way'!R449^2/3</f>
        <v>-0.93734526647795724</v>
      </c>
      <c r="V449" s="11">
        <f>'OddsRatio_working_3-way'!S449*'OddsRatio_working_3-way'!R449/3-2*'OddsRatio_working_3-way'!R449^3/27-'OddsRatio_working_3-way'!T449</f>
        <v>0.23851024592314438</v>
      </c>
      <c r="W449" s="11">
        <f>'OddsRatio_working_3-way'!V449^2+4*'OddsRatio_working_3-way'!U449^3/27</f>
        <v>-6.5122742283110574E-2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0.17464956319257527</v>
      </c>
      <c r="Y449" s="11">
        <f>IF('OddsRatio_working_3-way'!W449&gt;=0,IF('OddsRatio_working_3-way'!V449+SQRT('OddsRatio_working_3-way'!W449)&gt;0,0,PI()),ACOS('OddsRatio_working_3-way'!V449/(2*'OddsRatio_working_3-way'!X449)))</f>
        <v>0.81917359030857373</v>
      </c>
      <c r="Z449" s="11">
        <f>'OddsRatio_working_3-way'!X449^(1/3)*COS('OddsRatio_working_3-way'!Y449/3)</f>
        <v>0.53826141623657986</v>
      </c>
      <c r="AA449" s="11">
        <f>'OddsRatio_working_3-way'!X449^(1/3)*COS(('OddsRatio_working_3-way'!Y449+2*PI())/3)</f>
        <v>-0.39967687796916213</v>
      </c>
      <c r="AB449" s="11">
        <f>'OddsRatio_working_3-way'!X449^(1/3)*COS(('OddsRatio_working_3-way'!Y449+4*PI())/3)</f>
        <v>-0.13858453826741787</v>
      </c>
      <c r="AC449" s="11">
        <f>'OddsRatio_working_3-way'!X449^(1/3)*SIN('OddsRatio_working_3-way'!Y449/3)</f>
        <v>0.15074173261015128</v>
      </c>
      <c r="AD449" s="11">
        <f>'OddsRatio_working_3-way'!X449^(1/3)*SIN(('OddsRatio_working_3-way'!Y449+2*PI())/3)</f>
        <v>0.39077719403279226</v>
      </c>
      <c r="AE449" s="11">
        <f>'OddsRatio_working_3-way'!X449^(1/3)*SIN(('OddsRatio_working_3-way'!Y449+4*PI())/3)</f>
        <v>-0.54151892664294354</v>
      </c>
      <c r="AF449" s="11">
        <f>-'OddsRatio_working_3-way'!U449/(3*'OddsRatio_working_3-way'!X449^(1/3))*COS(('OddsRatio_working_3-way'!Y449)/3)</f>
        <v>0.53826141623657986</v>
      </c>
      <c r="AG449" s="11">
        <f>-'OddsRatio_working_3-way'!U449/(3*'OddsRatio_working_3-way'!X449^(1/3))*COS(('OddsRatio_working_3-way'!Y449+2*PI())/3)</f>
        <v>-0.39967687796916213</v>
      </c>
      <c r="AH449" s="11">
        <f>-'OddsRatio_working_3-way'!U449/(3*'OddsRatio_working_3-way'!X449^(1/3))*COS(('OddsRatio_working_3-way'!Y449+4*PI())/3)</f>
        <v>-0.13858453826741787</v>
      </c>
      <c r="AI449" s="11">
        <f>'OddsRatio_working_3-way'!U449/(3*'OddsRatio_working_3-way'!X449^(1/3))*SIN(('OddsRatio_working_3-way'!Y449)/3)</f>
        <v>-0.15074173261015128</v>
      </c>
      <c r="AJ449" s="11">
        <f>'OddsRatio_working_3-way'!U449/(3*'OddsRatio_working_3-way'!X449^(1/3))*SIN(('OddsRatio_working_3-way'!Y449+2*PI())/3)</f>
        <v>-0.39077719403279226</v>
      </c>
      <c r="AK449" s="11">
        <f>'OddsRatio_working_3-way'!U449/(3*'OddsRatio_working_3-way'!X449^(1/3))*SIN(('OddsRatio_working_3-way'!Y449+4*PI())/3)</f>
        <v>0.54151892664294354</v>
      </c>
      <c r="AL449" s="11">
        <f>'OddsRatio_working_3-way'!Z449+'OddsRatio_working_3-way'!AF449</f>
        <v>1.0765228324731597</v>
      </c>
      <c r="AM449" s="11">
        <f>'OddsRatio_working_3-way'!AA449+'OddsRatio_working_3-way'!AG449</f>
        <v>-0.79935375593832425</v>
      </c>
      <c r="AN449" s="11">
        <f>'OddsRatio_working_3-way'!AB449+'OddsRatio_working_3-way'!AH449</f>
        <v>-0.27716907653483575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1.0765228324731597</v>
      </c>
      <c r="AS449" s="11">
        <f>IF(('OddsRatio_working_3-way'!X449=0),IF(Q449&gt;0,-Q449^(1/3),(-Q449)^(1/3)),'OddsRatio_working_3-way'!AM449-'OddsRatio_working_3-way'!R449/3)</f>
        <v>-0.79935375593832425</v>
      </c>
      <c r="AT449" s="11">
        <f>IF(('OddsRatio_working_3-way'!X449=0),IF(Q449&gt;0,-Q449^(1/3),(-Q449)^(1/3)),'OddsRatio_working_3-way'!AN449-'OddsRatio_working_3-way'!R449/3)</f>
        <v>-0.27716907653483575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2.11</v>
      </c>
      <c r="B450" s="4">
        <f>IF('True_Odds_Calculator_3-way'!B451="","",'True_Odds_Calculator_3-way'!B451)</f>
        <v>3.47</v>
      </c>
      <c r="C450" s="4">
        <f>IF('True_Odds_Calculator_3-way'!C451="","",'True_Odds_Calculator_3-way'!C451)</f>
        <v>3.59</v>
      </c>
      <c r="D450" s="9">
        <f t="shared" si="91"/>
        <v>0.458349253705985</v>
      </c>
      <c r="E450" s="9">
        <f t="shared" si="92"/>
        <v>0.27550918963420928</v>
      </c>
      <c r="F450" s="9">
        <f t="shared" si="93"/>
        <v>0.2661415566598056</v>
      </c>
      <c r="G450" s="9">
        <f t="shared" si="94"/>
        <v>1.0646327911836011</v>
      </c>
      <c r="H450" s="9">
        <f t="shared" si="95"/>
        <v>2.1817423982137973</v>
      </c>
      <c r="I450" s="9">
        <f t="shared" si="96"/>
        <v>3.6296429942234947</v>
      </c>
      <c r="J450" s="9">
        <f t="shared" si="97"/>
        <v>3.757398929165527</v>
      </c>
      <c r="K450" s="11">
        <f t="shared" si="98"/>
        <v>0.47393364928909953</v>
      </c>
      <c r="L450" s="11">
        <f t="shared" si="99"/>
        <v>0.28818443804034583</v>
      </c>
      <c r="M450" s="11">
        <f t="shared" si="100"/>
        <v>0.2785515320334262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-0.27015519136593347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0.23473550577683322</v>
      </c>
      <c r="Q450" s="11">
        <f>2*'OddsRatio_working_3-way'!K450*'OddsRatio_working_3-way'!L450*'OddsRatio_working_3-way'!M450</f>
        <v>7.6089304951971859E-2</v>
      </c>
      <c r="R450" s="11">
        <f t="shared" si="101"/>
        <v>0</v>
      </c>
      <c r="S450" s="11">
        <f t="shared" si="102"/>
        <v>-0.86889133830812382</v>
      </c>
      <c r="T450" s="11">
        <f t="shared" si="103"/>
        <v>-0.28165035277410816</v>
      </c>
      <c r="U450" s="11">
        <f>'OddsRatio_working_3-way'!S450-'OddsRatio_working_3-way'!R450^2/3</f>
        <v>-0.86889133830812382</v>
      </c>
      <c r="V450" s="11">
        <f>'OddsRatio_working_3-way'!S450*'OddsRatio_working_3-way'!R450/3-2*'OddsRatio_working_3-way'!R450^3/27-'OddsRatio_working_3-way'!T450</f>
        <v>0.28165035277410816</v>
      </c>
      <c r="W450" s="11">
        <f>'OddsRatio_working_3-way'!V450^2+4*'OddsRatio_working_3-way'!U450^3/27</f>
        <v>-1.7856600051082083E-2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0.15587135823240719</v>
      </c>
      <c r="Y450" s="11">
        <f>IF('OddsRatio_working_3-way'!W450&gt;=0,IF('OddsRatio_working_3-way'!V450+SQRT('OddsRatio_working_3-way'!W450)&gt;0,0,PI()),ACOS('OddsRatio_working_3-way'!V450/(2*'OddsRatio_working_3-way'!X450)))</f>
        <v>0.44299827313553397</v>
      </c>
      <c r="Z450" s="11">
        <f>'OddsRatio_working_3-way'!X450^(1/3)*COS('OddsRatio_working_3-way'!Y450/3)</f>
        <v>0.53231639559180055</v>
      </c>
      <c r="AA450" s="11">
        <f>'OddsRatio_working_3-way'!X450^(1/3)*COS(('OddsRatio_working_3-way'!Y450+2*PI())/3)</f>
        <v>-0.33473133987897974</v>
      </c>
      <c r="AB450" s="11">
        <f>'OddsRatio_working_3-way'!X450^(1/3)*COS(('OddsRatio_working_3-way'!Y450+4*PI())/3)</f>
        <v>-0.1975850557128212</v>
      </c>
      <c r="AC450" s="11">
        <f>'OddsRatio_working_3-way'!X450^(1/3)*SIN('OddsRatio_working_3-way'!Y450/3)</f>
        <v>7.918144408168877E-2</v>
      </c>
      <c r="AD450" s="11">
        <f>'OddsRatio_working_3-way'!X450^(1/3)*SIN(('OddsRatio_working_3-way'!Y450+2*PI())/3)</f>
        <v>0.42140879939262171</v>
      </c>
      <c r="AE450" s="11">
        <f>'OddsRatio_working_3-way'!X450^(1/3)*SIN(('OddsRatio_working_3-way'!Y450+4*PI())/3)</f>
        <v>-0.50059024347431025</v>
      </c>
      <c r="AF450" s="11">
        <f>-'OddsRatio_working_3-way'!U450/(3*'OddsRatio_working_3-way'!X450^(1/3))*COS(('OddsRatio_working_3-way'!Y450)/3)</f>
        <v>0.53231639559180055</v>
      </c>
      <c r="AG450" s="11">
        <f>-'OddsRatio_working_3-way'!U450/(3*'OddsRatio_working_3-way'!X450^(1/3))*COS(('OddsRatio_working_3-way'!Y450+2*PI())/3)</f>
        <v>-0.33473133987897974</v>
      </c>
      <c r="AH450" s="11">
        <f>-'OddsRatio_working_3-way'!U450/(3*'OddsRatio_working_3-way'!X450^(1/3))*COS(('OddsRatio_working_3-way'!Y450+4*PI())/3)</f>
        <v>-0.1975850557128212</v>
      </c>
      <c r="AI450" s="11">
        <f>'OddsRatio_working_3-way'!U450/(3*'OddsRatio_working_3-way'!X450^(1/3))*SIN(('OddsRatio_working_3-way'!Y450)/3)</f>
        <v>-7.918144408168877E-2</v>
      </c>
      <c r="AJ450" s="11">
        <f>'OddsRatio_working_3-way'!U450/(3*'OddsRatio_working_3-way'!X450^(1/3))*SIN(('OddsRatio_working_3-way'!Y450+2*PI())/3)</f>
        <v>-0.42140879939262171</v>
      </c>
      <c r="AK450" s="11">
        <f>'OddsRatio_working_3-way'!U450/(3*'OddsRatio_working_3-way'!X450^(1/3))*SIN(('OddsRatio_working_3-way'!Y450+4*PI())/3)</f>
        <v>0.50059024347431025</v>
      </c>
      <c r="AL450" s="11">
        <f>'OddsRatio_working_3-way'!Z450+'OddsRatio_working_3-way'!AF450</f>
        <v>1.0646327911836011</v>
      </c>
      <c r="AM450" s="11">
        <f>'OddsRatio_working_3-way'!AA450+'OddsRatio_working_3-way'!AG450</f>
        <v>-0.66946267975795948</v>
      </c>
      <c r="AN450" s="11">
        <f>'OddsRatio_working_3-way'!AB450+'OddsRatio_working_3-way'!AH450</f>
        <v>-0.3951701114256424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1.0646327911836011</v>
      </c>
      <c r="AS450" s="11">
        <f>IF(('OddsRatio_working_3-way'!X450=0),IF(Q450&gt;0,-Q450^(1/3),(-Q450)^(1/3)),'OddsRatio_working_3-way'!AM450-'OddsRatio_working_3-way'!R450/3)</f>
        <v>-0.66946267975795948</v>
      </c>
      <c r="AT450" s="11">
        <f>IF(('OddsRatio_working_3-way'!X450=0),IF(Q450&gt;0,-Q450^(1/3),(-Q450)^(1/3)),'OddsRatio_working_3-way'!AN450-'OddsRatio_working_3-way'!R450/3)</f>
        <v>-0.3951701114256424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2.2599999999999998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3.73</v>
      </c>
      <c r="D451" s="9">
        <f t="shared" si="91"/>
        <v>0.4281054528087691</v>
      </c>
      <c r="E451" s="9">
        <f t="shared" si="92"/>
        <v>0.31511503262706336</v>
      </c>
      <c r="F451" s="9">
        <f t="shared" si="93"/>
        <v>0.25677951456416748</v>
      </c>
      <c r="G451" s="9">
        <f t="shared" si="94"/>
        <v>1.0602167253067618</v>
      </c>
      <c r="H451" s="9">
        <f t="shared" si="95"/>
        <v>2.3358730738865199</v>
      </c>
      <c r="I451" s="9">
        <f t="shared" si="96"/>
        <v>3.1734442868788606</v>
      </c>
      <c r="J451" s="9">
        <f t="shared" si="97"/>
        <v>3.8943916600874591</v>
      </c>
      <c r="K451" s="11">
        <f t="shared" si="98"/>
        <v>0.44247787610619471</v>
      </c>
      <c r="L451" s="11">
        <f t="shared" si="99"/>
        <v>0.32786885245901642</v>
      </c>
      <c r="M451" s="11">
        <f t="shared" si="100"/>
        <v>0.26809651474530832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-0.27426471817972842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0.23491991136829576</v>
      </c>
      <c r="Q451" s="11">
        <f>2*'OddsRatio_working_3-way'!K451*'OddsRatio_working_3-way'!L451*'OddsRatio_working_3-way'!M451</f>
        <v>7.7788050121952237E-2</v>
      </c>
      <c r="R451" s="11">
        <f t="shared" si="101"/>
        <v>0</v>
      </c>
      <c r="S451" s="11">
        <f t="shared" si="102"/>
        <v>-0.85654441055137975</v>
      </c>
      <c r="T451" s="11">
        <f t="shared" si="103"/>
        <v>-0.28362397700376812</v>
      </c>
      <c r="U451" s="11">
        <f>'OddsRatio_working_3-way'!S451-'OddsRatio_working_3-way'!R451^2/3</f>
        <v>-0.85654441055137975</v>
      </c>
      <c r="V451" s="11">
        <f>'OddsRatio_working_3-way'!S451*'OddsRatio_working_3-way'!R451/3-2*'OddsRatio_working_3-way'!R451^3/27-'OddsRatio_working_3-way'!T451</f>
        <v>0.28362397700376812</v>
      </c>
      <c r="W451" s="11">
        <f>'OddsRatio_working_3-way'!V451^2+4*'OddsRatio_working_3-way'!U451^3/27</f>
        <v>-1.2656625579949149E-2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0.15256079600554587</v>
      </c>
      <c r="Y451" s="11">
        <f>IF('OddsRatio_working_3-way'!W451&gt;=0,IF('OddsRatio_working_3-way'!V451+SQRT('OddsRatio_working_3-way'!W451)&gt;0,0,PI()),ACOS('OddsRatio_working_3-way'!V451/(2*'OddsRatio_working_3-way'!X451)))</f>
        <v>0.37762187360371846</v>
      </c>
      <c r="Z451" s="11">
        <f>'OddsRatio_working_3-way'!X451^(1/3)*COS('OddsRatio_working_3-way'!Y451/3)</f>
        <v>0.5301083626533809</v>
      </c>
      <c r="AA451" s="11">
        <f>'OddsRatio_working_3-way'!X451^(1/3)*COS(('OddsRatio_working_3-way'!Y451+2*PI())/3)</f>
        <v>-0.32314846264214037</v>
      </c>
      <c r="AB451" s="11">
        <f>'OddsRatio_working_3-way'!X451^(1/3)*COS(('OddsRatio_working_3-way'!Y451+4*PI())/3)</f>
        <v>-0.20695990001124068</v>
      </c>
      <c r="AC451" s="11">
        <f>'OddsRatio_working_3-way'!X451^(1/3)*SIN('OddsRatio_working_3-way'!Y451/3)</f>
        <v>6.708149791170577E-2</v>
      </c>
      <c r="AD451" s="11">
        <f>'OddsRatio_working_3-way'!X451^(1/3)*SIN(('OddsRatio_working_3-way'!Y451+2*PI())/3)</f>
        <v>0.42554655986054896</v>
      </c>
      <c r="AE451" s="11">
        <f>'OddsRatio_working_3-way'!X451^(1/3)*SIN(('OddsRatio_working_3-way'!Y451+4*PI())/3)</f>
        <v>-0.4926280577722546</v>
      </c>
      <c r="AF451" s="11">
        <f>-'OddsRatio_working_3-way'!U451/(3*'OddsRatio_working_3-way'!X451^(1/3))*COS(('OddsRatio_working_3-way'!Y451)/3)</f>
        <v>0.5301083626533809</v>
      </c>
      <c r="AG451" s="11">
        <f>-'OddsRatio_working_3-way'!U451/(3*'OddsRatio_working_3-way'!X451^(1/3))*COS(('OddsRatio_working_3-way'!Y451+2*PI())/3)</f>
        <v>-0.32314846264214037</v>
      </c>
      <c r="AH451" s="11">
        <f>-'OddsRatio_working_3-way'!U451/(3*'OddsRatio_working_3-way'!X451^(1/3))*COS(('OddsRatio_working_3-way'!Y451+4*PI())/3)</f>
        <v>-0.20695990001124068</v>
      </c>
      <c r="AI451" s="11">
        <f>'OddsRatio_working_3-way'!U451/(3*'OddsRatio_working_3-way'!X451^(1/3))*SIN(('OddsRatio_working_3-way'!Y451)/3)</f>
        <v>-6.708149791170577E-2</v>
      </c>
      <c r="AJ451" s="11">
        <f>'OddsRatio_working_3-way'!U451/(3*'OddsRatio_working_3-way'!X451^(1/3))*SIN(('OddsRatio_working_3-way'!Y451+2*PI())/3)</f>
        <v>-0.42554655986054896</v>
      </c>
      <c r="AK451" s="11">
        <f>'OddsRatio_working_3-way'!U451/(3*'OddsRatio_working_3-way'!X451^(1/3))*SIN(('OddsRatio_working_3-way'!Y451+4*PI())/3)</f>
        <v>0.4926280577722546</v>
      </c>
      <c r="AL451" s="11">
        <f>'OddsRatio_working_3-way'!Z451+'OddsRatio_working_3-way'!AF451</f>
        <v>1.0602167253067618</v>
      </c>
      <c r="AM451" s="11">
        <f>'OddsRatio_working_3-way'!AA451+'OddsRatio_working_3-way'!AG451</f>
        <v>-0.64629692528428073</v>
      </c>
      <c r="AN451" s="11">
        <f>'OddsRatio_working_3-way'!AB451+'OddsRatio_working_3-way'!AH451</f>
        <v>-0.41391980002248135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1.0602167253067618</v>
      </c>
      <c r="AS451" s="11">
        <f>IF(('OddsRatio_working_3-way'!X451=0),IF(Q451&gt;0,-Q451^(1/3),(-Q451)^(1/3)),'OddsRatio_working_3-way'!AM451-'OddsRatio_working_3-way'!R451/3)</f>
        <v>-0.64629692528428073</v>
      </c>
      <c r="AT451" s="11">
        <f>IF(('OddsRatio_working_3-way'!X451=0),IF(Q451&gt;0,-Q451^(1/3),(-Q451)^(1/3)),'OddsRatio_working_3-way'!AN451-'OddsRatio_working_3-way'!R451/3)</f>
        <v>-0.41391980002248135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4.28</v>
      </c>
      <c r="B452" s="4">
        <f>IF('True_Odds_Calculator_3-way'!B453="","",'True_Odds_Calculator_3-way'!B453)</f>
        <v>3.26</v>
      </c>
      <c r="C452" s="4">
        <f>IF('True_Odds_Calculator_3-way'!C453="","",'True_Odds_Calculator_3-way'!C453)</f>
        <v>2</v>
      </c>
      <c r="D452" s="9">
        <f t="shared" ref="D452:D515" si="104">(K452/(AR452+K452-(AR452*K452)))</f>
        <v>0.22246463135119982</v>
      </c>
      <c r="E452" s="9">
        <f t="shared" ref="E452:E515" si="105">(L452/(AR452+L452-(AR452*L452)))</f>
        <v>0.29340942756261013</v>
      </c>
      <c r="F452" s="9">
        <f t="shared" ref="F452:F515" si="106">(M452/(AR452+M452-(AR452*M452)))</f>
        <v>0.48412594108618978</v>
      </c>
      <c r="G452" s="9">
        <f t="shared" ref="G452:G515" si="107">AR452</f>
        <v>1.0655782207340305</v>
      </c>
      <c r="H452" s="9">
        <f t="shared" ref="H452:H515" si="108">IF(A452="","",1/D452)</f>
        <v>4.4950965640076195</v>
      </c>
      <c r="I452" s="9">
        <f t="shared" ref="I452:I515" si="109">IF(B452="","",1/E452)</f>
        <v>3.4082067788589097</v>
      </c>
      <c r="J452" s="9">
        <f t="shared" ref="J452:J515" si="110">IF(C452="","",1/F452)</f>
        <v>2.0655782207340305</v>
      </c>
      <c r="K452" s="11">
        <f t="shared" ref="K452:K515" si="111">1/A452</f>
        <v>0.23364485981308411</v>
      </c>
      <c r="L452" s="11">
        <f t="shared" ref="L452:L515" si="112">1/B452</f>
        <v>0.30674846625766872</v>
      </c>
      <c r="M452" s="11">
        <f t="shared" ref="M452:M515" si="113">1/C452</f>
        <v>0.5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-0.26563843816294919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0.23436156183705065</v>
      </c>
      <c r="Q452" s="11">
        <f>2*'OddsRatio_working_3-way'!K452*'OddsRatio_working_3-way'!L452*'OddsRatio_working_3-way'!M452</f>
        <v>7.1670202396651575E-2</v>
      </c>
      <c r="R452" s="11">
        <f t="shared" ref="R452:R515" si="114">O452/N452</f>
        <v>0</v>
      </c>
      <c r="S452" s="11">
        <f t="shared" ref="S452:S515" si="115">P452/N452</f>
        <v>-0.8822577163824743</v>
      </c>
      <c r="T452" s="11">
        <f t="shared" ref="T452:T515" si="116">Q452/N452</f>
        <v>-0.26980358299158236</v>
      </c>
      <c r="U452" s="11">
        <f>'OddsRatio_working_3-way'!S452-'OddsRatio_working_3-way'!R452^2/3</f>
        <v>-0.8822577163824743</v>
      </c>
      <c r="V452" s="11">
        <f>'OddsRatio_working_3-way'!S452*'OddsRatio_working_3-way'!R452/3-2*'OddsRatio_working_3-way'!R452^3/27-'OddsRatio_working_3-way'!T452</f>
        <v>0.26980358299158236</v>
      </c>
      <c r="W452" s="11">
        <f>'OddsRatio_working_3-way'!V452^2+4*'OddsRatio_working_3-way'!U452^3/27</f>
        <v>-2.8943892536134025E-2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0.15948186882152912</v>
      </c>
      <c r="Y452" s="11">
        <f>IF('OddsRatio_working_3-way'!W452&gt;=0,IF('OddsRatio_working_3-way'!V452+SQRT('OddsRatio_working_3-way'!W452)&gt;0,0,PI()),ACOS('OddsRatio_working_3-way'!V452/(2*'OddsRatio_working_3-way'!X452)))</f>
        <v>0.56259203713326156</v>
      </c>
      <c r="Z452" s="11">
        <f>'OddsRatio_working_3-way'!X452^(1/3)*COS('OddsRatio_working_3-way'!Y452/3)</f>
        <v>0.53278911036701515</v>
      </c>
      <c r="AA452" s="11">
        <f>'OddsRatio_working_3-way'!X452^(1/3)*COS(('OddsRatio_working_3-way'!Y452+2*PI())/3)</f>
        <v>-0.35395169082282535</v>
      </c>
      <c r="AB452" s="11">
        <f>'OddsRatio_working_3-way'!X452^(1/3)*COS(('OddsRatio_working_3-way'!Y452+4*PI())/3)</f>
        <v>-0.17883741954418958</v>
      </c>
      <c r="AC452" s="11">
        <f>'OddsRatio_working_3-way'!X452^(1/3)*SIN('OddsRatio_working_3-way'!Y452/3)</f>
        <v>0.10110227166166548</v>
      </c>
      <c r="AD452" s="11">
        <f>'OddsRatio_working_3-way'!X452^(1/3)*SIN(('OddsRatio_working_3-way'!Y452+2*PI())/3)</f>
        <v>0.41085776860671358</v>
      </c>
      <c r="AE452" s="11">
        <f>'OddsRatio_working_3-way'!X452^(1/3)*SIN(('OddsRatio_working_3-way'!Y452+4*PI())/3)</f>
        <v>-0.51196004026837894</v>
      </c>
      <c r="AF452" s="11">
        <f>-'OddsRatio_working_3-way'!U452/(3*'OddsRatio_working_3-way'!X452^(1/3))*COS(('OddsRatio_working_3-way'!Y452)/3)</f>
        <v>0.53278911036701526</v>
      </c>
      <c r="AG452" s="11">
        <f>-'OddsRatio_working_3-way'!U452/(3*'OddsRatio_working_3-way'!X452^(1/3))*COS(('OddsRatio_working_3-way'!Y452+2*PI())/3)</f>
        <v>-0.35395169082282546</v>
      </c>
      <c r="AH452" s="11">
        <f>-'OddsRatio_working_3-way'!U452/(3*'OddsRatio_working_3-way'!X452^(1/3))*COS(('OddsRatio_working_3-way'!Y452+4*PI())/3)</f>
        <v>-0.17883741954418961</v>
      </c>
      <c r="AI452" s="11">
        <f>'OddsRatio_working_3-way'!U452/(3*'OddsRatio_working_3-way'!X452^(1/3))*SIN(('OddsRatio_working_3-way'!Y452)/3)</f>
        <v>-0.10110227166166551</v>
      </c>
      <c r="AJ452" s="11">
        <f>'OddsRatio_working_3-way'!U452/(3*'OddsRatio_working_3-way'!X452^(1/3))*SIN(('OddsRatio_working_3-way'!Y452+2*PI())/3)</f>
        <v>-0.41085776860671369</v>
      </c>
      <c r="AK452" s="11">
        <f>'OddsRatio_working_3-way'!U452/(3*'OddsRatio_working_3-way'!X452^(1/3))*SIN(('OddsRatio_working_3-way'!Y452+4*PI())/3)</f>
        <v>0.51196004026837905</v>
      </c>
      <c r="AL452" s="11">
        <f>'OddsRatio_working_3-way'!Z452+'OddsRatio_working_3-way'!AF452</f>
        <v>1.0655782207340305</v>
      </c>
      <c r="AM452" s="11">
        <f>'OddsRatio_working_3-way'!AA452+'OddsRatio_working_3-way'!AG452</f>
        <v>-0.70790338164565081</v>
      </c>
      <c r="AN452" s="11">
        <f>'OddsRatio_working_3-way'!AB452+'OddsRatio_working_3-way'!AH452</f>
        <v>-0.35767483908837916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1.0655782207340305</v>
      </c>
      <c r="AS452" s="11">
        <f>IF(('OddsRatio_working_3-way'!X452=0),IF(Q452&gt;0,-Q452^(1/3),(-Q452)^(1/3)),'OddsRatio_working_3-way'!AM452-'OddsRatio_working_3-way'!R452/3)</f>
        <v>-0.70790338164565081</v>
      </c>
      <c r="AT452" s="11">
        <f>IF(('OddsRatio_working_3-way'!X452=0),IF(Q452&gt;0,-Q452^(1/3),(-Q452)^(1/3)),'OddsRatio_working_3-way'!AN452-'OddsRatio_working_3-way'!R452/3)</f>
        <v>-0.35767483908837916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3.34</v>
      </c>
      <c r="C453" s="4">
        <f>IF('True_Odds_Calculator_3-way'!C454="","",'True_Odds_Calculator_3-way'!C454)</f>
        <v>3.59</v>
      </c>
      <c r="D453" s="9">
        <f t="shared" si="104"/>
        <v>0.45415663358495911</v>
      </c>
      <c r="E453" s="9">
        <f t="shared" si="105"/>
        <v>0.28298947217391834</v>
      </c>
      <c r="F453" s="9">
        <f t="shared" si="106"/>
        <v>0.26285389424112254</v>
      </c>
      <c r="G453" s="9">
        <f t="shared" si="107"/>
        <v>1.0827779320812212</v>
      </c>
      <c r="H453" s="9">
        <f t="shared" si="108"/>
        <v>2.2018835046101555</v>
      </c>
      <c r="I453" s="9">
        <f t="shared" si="109"/>
        <v>3.5337003610700566</v>
      </c>
      <c r="J453" s="9">
        <f t="shared" si="110"/>
        <v>3.8043948440903623</v>
      </c>
      <c r="K453" s="11">
        <f t="shared" si="111"/>
        <v>0.47393364928909953</v>
      </c>
      <c r="L453" s="11">
        <f t="shared" si="112"/>
        <v>0.29940119760479045</v>
      </c>
      <c r="M453" s="11">
        <f t="shared" si="113"/>
        <v>0.2785515320334262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-0.26589809726940117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0.23873361147116587</v>
      </c>
      <c r="Q453" s="11">
        <f>2*'OddsRatio_working_3-way'!K453*'OddsRatio_working_3-way'!L453*'OddsRatio_working_3-way'!M453</f>
        <v>7.9050864725551617E-2</v>
      </c>
      <c r="R453" s="11">
        <f t="shared" si="114"/>
        <v>0</v>
      </c>
      <c r="S453" s="11">
        <f t="shared" si="115"/>
        <v>-0.89783873567657413</v>
      </c>
      <c r="T453" s="11">
        <f t="shared" si="116"/>
        <v>-0.29729759459489213</v>
      </c>
      <c r="U453" s="11">
        <f>'OddsRatio_working_3-way'!S453-'OddsRatio_working_3-way'!R453^2/3</f>
        <v>-0.89783873567657413</v>
      </c>
      <c r="V453" s="11">
        <f>'OddsRatio_working_3-way'!S453*'OddsRatio_working_3-way'!R453/3-2*'OddsRatio_working_3-way'!R453^3/27-'OddsRatio_working_3-way'!T453</f>
        <v>0.29729759459489213</v>
      </c>
      <c r="W453" s="11">
        <f>'OddsRatio_working_3-way'!V453^2+4*'OddsRatio_working_3-way'!U453^3/27</f>
        <v>-1.8837952021432888E-2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0.16372523612239939</v>
      </c>
      <c r="Y453" s="11">
        <f>IF('OddsRatio_working_3-way'!W453&gt;=0,IF('OddsRatio_working_3-way'!V453+SQRT('OddsRatio_working_3-way'!W453)&gt;0,0,PI()),ACOS('OddsRatio_working_3-way'!V453/(2*'OddsRatio_working_3-way'!X453)))</f>
        <v>0.43251077061326604</v>
      </c>
      <c r="Z453" s="11">
        <f>'OddsRatio_working_3-way'!X453^(1/3)*COS('OddsRatio_working_3-way'!Y453/3)</f>
        <v>0.54138896604061071</v>
      </c>
      <c r="AA453" s="11">
        <f>'OddsRatio_working_3-way'!X453^(1/3)*COS(('OddsRatio_working_3-way'!Y453+2*PI())/3)</f>
        <v>-0.33876190919650512</v>
      </c>
      <c r="AB453" s="11">
        <f>'OddsRatio_working_3-way'!X453^(1/3)*COS(('OddsRatio_working_3-way'!Y453+4*PI())/3)</f>
        <v>-0.20262705684410567</v>
      </c>
      <c r="AC453" s="11">
        <f>'OddsRatio_working_3-way'!X453^(1/3)*SIN('OddsRatio_working_3-way'!Y453/3)</f>
        <v>7.859749365174791E-2</v>
      </c>
      <c r="AD453" s="11">
        <f>'OddsRatio_working_3-way'!X453^(1/3)*SIN(('OddsRatio_working_3-way'!Y453+2*PI())/3)</f>
        <v>0.42955785109388572</v>
      </c>
      <c r="AE453" s="11">
        <f>'OddsRatio_working_3-way'!X453^(1/3)*SIN(('OddsRatio_working_3-way'!Y453+4*PI())/3)</f>
        <v>-0.50815534474563351</v>
      </c>
      <c r="AF453" s="11">
        <f>-'OddsRatio_working_3-way'!U453/(3*'OddsRatio_working_3-way'!X453^(1/3))*COS(('OddsRatio_working_3-way'!Y453)/3)</f>
        <v>0.5413889660406106</v>
      </c>
      <c r="AG453" s="11">
        <f>-'OddsRatio_working_3-way'!U453/(3*'OddsRatio_working_3-way'!X453^(1/3))*COS(('OddsRatio_working_3-way'!Y453+2*PI())/3)</f>
        <v>-0.33876190919650506</v>
      </c>
      <c r="AH453" s="11">
        <f>-'OddsRatio_working_3-way'!U453/(3*'OddsRatio_working_3-way'!X453^(1/3))*COS(('OddsRatio_working_3-way'!Y453+4*PI())/3)</f>
        <v>-0.20262705684410562</v>
      </c>
      <c r="AI453" s="11">
        <f>'OddsRatio_working_3-way'!U453/(3*'OddsRatio_working_3-way'!X453^(1/3))*SIN(('OddsRatio_working_3-way'!Y453)/3)</f>
        <v>-7.8597493651747896E-2</v>
      </c>
      <c r="AJ453" s="11">
        <f>'OddsRatio_working_3-way'!U453/(3*'OddsRatio_working_3-way'!X453^(1/3))*SIN(('OddsRatio_working_3-way'!Y453+2*PI())/3)</f>
        <v>-0.42955785109388561</v>
      </c>
      <c r="AK453" s="11">
        <f>'OddsRatio_working_3-way'!U453/(3*'OddsRatio_working_3-way'!X453^(1/3))*SIN(('OddsRatio_working_3-way'!Y453+4*PI())/3)</f>
        <v>0.5081553447456334</v>
      </c>
      <c r="AL453" s="11">
        <f>'OddsRatio_working_3-way'!Z453+'OddsRatio_working_3-way'!AF453</f>
        <v>1.0827779320812212</v>
      </c>
      <c r="AM453" s="11">
        <f>'OddsRatio_working_3-way'!AA453+'OddsRatio_working_3-way'!AG453</f>
        <v>-0.67752381839301012</v>
      </c>
      <c r="AN453" s="11">
        <f>'OddsRatio_working_3-way'!AB453+'OddsRatio_working_3-way'!AH453</f>
        <v>-0.40525411368821129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1.0827779320812212</v>
      </c>
      <c r="AS453" s="11">
        <f>IF(('OddsRatio_working_3-way'!X453=0),IF(Q453&gt;0,-Q453^(1/3),(-Q453)^(1/3)),'OddsRatio_working_3-way'!AM453-'OddsRatio_working_3-way'!R453/3)</f>
        <v>-0.67752381839301012</v>
      </c>
      <c r="AT453" s="11">
        <f>IF(('OddsRatio_working_3-way'!X453=0),IF(Q453&gt;0,-Q453^(1/3),(-Q453)^(1/3)),'OddsRatio_working_3-way'!AN453-'OddsRatio_working_3-way'!R453/3)</f>
        <v>-0.40525411368821129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2.37</v>
      </c>
      <c r="B454" s="4">
        <f>IF('True_Odds_Calculator_3-way'!B455="","",'True_Odds_Calculator_3-way'!B455)</f>
        <v>3.13</v>
      </c>
      <c r="C454" s="4">
        <f>IF('True_Odds_Calculator_3-way'!C455="","",'True_Odds_Calculator_3-way'!C455)</f>
        <v>3.24</v>
      </c>
      <c r="D454" s="9">
        <f t="shared" si="104"/>
        <v>0.403747236931017</v>
      </c>
      <c r="E454" s="9">
        <f t="shared" si="105"/>
        <v>0.30339416805432456</v>
      </c>
      <c r="F454" s="9">
        <f t="shared" si="106"/>
        <v>0.29285859501465833</v>
      </c>
      <c r="G454" s="9">
        <f t="shared" si="107"/>
        <v>1.0779541136902537</v>
      </c>
      <c r="H454" s="9">
        <f t="shared" si="108"/>
        <v>2.4767971357556484</v>
      </c>
      <c r="I454" s="9">
        <f t="shared" si="109"/>
        <v>3.2960422621602401</v>
      </c>
      <c r="J454" s="9">
        <f t="shared" si="110"/>
        <v>3.4146172146661682</v>
      </c>
      <c r="K454" s="11">
        <f t="shared" si="111"/>
        <v>0.42194092827004215</v>
      </c>
      <c r="L454" s="11">
        <f t="shared" si="112"/>
        <v>0.31948881789137379</v>
      </c>
      <c r="M454" s="11">
        <f t="shared" si="113"/>
        <v>0.30864197530864196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-0.27196342080207225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0.23882192721473222</v>
      </c>
      <c r="Q454" s="11">
        <f>2*'OddsRatio_working_3-way'!K454*'OddsRatio_working_3-way'!L454*'OddsRatio_working_3-way'!M454</f>
        <v>8.3213215057397968E-2</v>
      </c>
      <c r="R454" s="11">
        <f t="shared" si="114"/>
        <v>0</v>
      </c>
      <c r="S454" s="11">
        <f t="shared" si="115"/>
        <v>-0.87813988554196221</v>
      </c>
      <c r="T454" s="11">
        <f t="shared" si="116"/>
        <v>-0.30597208555469058</v>
      </c>
      <c r="U454" s="11">
        <f>'OddsRatio_working_3-way'!S454-'OddsRatio_working_3-way'!R454^2/3</f>
        <v>-0.87813988554196221</v>
      </c>
      <c r="V454" s="11">
        <f>'OddsRatio_working_3-way'!S454*'OddsRatio_working_3-way'!R454/3-2*'OddsRatio_working_3-way'!R454^3/27-'OddsRatio_working_3-way'!T454</f>
        <v>0.30597208555469058</v>
      </c>
      <c r="W454" s="11">
        <f>'OddsRatio_working_3-way'!V454^2+4*'OddsRatio_working_3-way'!U454^3/27</f>
        <v>-6.7010399165940843E-3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0.15836662926203943</v>
      </c>
      <c r="Y454" s="11">
        <f>IF('OddsRatio_working_3-way'!W454&gt;=0,IF('OddsRatio_working_3-way'!V454+SQRT('OddsRatio_working_3-way'!W454)&gt;0,0,PI()),ACOS('OddsRatio_working_3-way'!V454/(2*'OddsRatio_working_3-way'!X454)))</f>
        <v>0.26141789643232216</v>
      </c>
      <c r="Z454" s="11">
        <f>'OddsRatio_working_3-way'!X454^(1/3)*COS('OddsRatio_working_3-way'!Y454/3)</f>
        <v>0.53897705684512676</v>
      </c>
      <c r="AA454" s="11">
        <f>'OddsRatio_working_3-way'!X454^(1/3)*COS(('OddsRatio_working_3-way'!Y454+2*PI())/3)</f>
        <v>-0.31026561183241802</v>
      </c>
      <c r="AB454" s="11">
        <f>'OddsRatio_working_3-way'!X454^(1/3)*COS(('OddsRatio_working_3-way'!Y454+4*PI())/3)</f>
        <v>-0.2287114450127089</v>
      </c>
      <c r="AC454" s="11">
        <f>'OddsRatio_working_3-way'!X454^(1/3)*SIN('OddsRatio_working_3-way'!Y454/3)</f>
        <v>4.7085320166894915E-2</v>
      </c>
      <c r="AD454" s="11">
        <f>'OddsRatio_working_3-way'!X454^(1/3)*SIN(('OddsRatio_working_3-way'!Y454+2*PI())/3)</f>
        <v>0.44322516320140187</v>
      </c>
      <c r="AE454" s="11">
        <f>'OddsRatio_working_3-way'!X454^(1/3)*SIN(('OddsRatio_working_3-way'!Y454+4*PI())/3)</f>
        <v>-0.49031048336829663</v>
      </c>
      <c r="AF454" s="11">
        <f>-'OddsRatio_working_3-way'!U454/(3*'OddsRatio_working_3-way'!X454^(1/3))*COS(('OddsRatio_working_3-way'!Y454)/3)</f>
        <v>0.53897705684512687</v>
      </c>
      <c r="AG454" s="11">
        <f>-'OddsRatio_working_3-way'!U454/(3*'OddsRatio_working_3-way'!X454^(1/3))*COS(('OddsRatio_working_3-way'!Y454+2*PI())/3)</f>
        <v>-0.31026561183241808</v>
      </c>
      <c r="AH454" s="11">
        <f>-'OddsRatio_working_3-way'!U454/(3*'OddsRatio_working_3-way'!X454^(1/3))*COS(('OddsRatio_working_3-way'!Y454+4*PI())/3)</f>
        <v>-0.22871144501270896</v>
      </c>
      <c r="AI454" s="11">
        <f>'OddsRatio_working_3-way'!U454/(3*'OddsRatio_working_3-way'!X454^(1/3))*SIN(('OddsRatio_working_3-way'!Y454)/3)</f>
        <v>-4.7085320166894928E-2</v>
      </c>
      <c r="AJ454" s="11">
        <f>'OddsRatio_working_3-way'!U454/(3*'OddsRatio_working_3-way'!X454^(1/3))*SIN(('OddsRatio_working_3-way'!Y454+2*PI())/3)</f>
        <v>-0.44322516320140198</v>
      </c>
      <c r="AK454" s="11">
        <f>'OddsRatio_working_3-way'!U454/(3*'OddsRatio_working_3-way'!X454^(1/3))*SIN(('OddsRatio_working_3-way'!Y454+4*PI())/3)</f>
        <v>0.49031048336829669</v>
      </c>
      <c r="AL454" s="11">
        <f>'OddsRatio_working_3-way'!Z454+'OddsRatio_working_3-way'!AF454</f>
        <v>1.0779541136902537</v>
      </c>
      <c r="AM454" s="11">
        <f>'OddsRatio_working_3-way'!AA454+'OddsRatio_working_3-way'!AG454</f>
        <v>-0.62053122366483615</v>
      </c>
      <c r="AN454" s="11">
        <f>'OddsRatio_working_3-way'!AB454+'OddsRatio_working_3-way'!AH454</f>
        <v>-0.45742289002541786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1.0779541136902537</v>
      </c>
      <c r="AS454" s="11">
        <f>IF(('OddsRatio_working_3-way'!X454=0),IF(Q454&gt;0,-Q454^(1/3),(-Q454)^(1/3)),'OddsRatio_working_3-way'!AM454-'OddsRatio_working_3-way'!R454/3)</f>
        <v>-0.62053122366483615</v>
      </c>
      <c r="AT454" s="11">
        <f>IF(('OddsRatio_working_3-way'!X454=0),IF(Q454&gt;0,-Q454^(1/3),(-Q454)^(1/3)),'OddsRatio_working_3-way'!AN454-'OddsRatio_working_3-way'!R454/3)</f>
        <v>-0.45742289002541786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2.12</v>
      </c>
      <c r="B455" s="4">
        <f>IF('True_Odds_Calculator_3-way'!B456="","",'True_Odds_Calculator_3-way'!B456)</f>
        <v>3.14</v>
      </c>
      <c r="C455" s="4">
        <f>IF('True_Odds_Calculator_3-way'!C456="","",'True_Odds_Calculator_3-way'!C456)</f>
        <v>3.84</v>
      </c>
      <c r="D455" s="9">
        <f t="shared" si="104"/>
        <v>0.45239926566063143</v>
      </c>
      <c r="E455" s="9">
        <f t="shared" si="105"/>
        <v>0.30185955004027809</v>
      </c>
      <c r="F455" s="9">
        <f t="shared" si="106"/>
        <v>0.2457411842990905</v>
      </c>
      <c r="G455" s="9">
        <f t="shared" si="107"/>
        <v>1.0807471722456188</v>
      </c>
      <c r="H455" s="9">
        <f t="shared" si="108"/>
        <v>2.210436832915093</v>
      </c>
      <c r="I455" s="9">
        <f t="shared" si="109"/>
        <v>3.3127989486056242</v>
      </c>
      <c r="J455" s="9">
        <f t="shared" si="110"/>
        <v>4.0693219691775573</v>
      </c>
      <c r="K455" s="11">
        <f t="shared" si="111"/>
        <v>0.47169811320754712</v>
      </c>
      <c r="L455" s="11">
        <f t="shared" si="112"/>
        <v>0.31847133757961782</v>
      </c>
      <c r="M455" s="11">
        <f t="shared" si="113"/>
        <v>0.26041666666666669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-0.26628910787966187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0.2386344289548531</v>
      </c>
      <c r="Q455" s="11">
        <f>2*'OddsRatio_working_3-way'!K455*'OddsRatio_working_3-way'!L455*'OddsRatio_working_3-way'!M455</f>
        <v>7.824079637864037E-2</v>
      </c>
      <c r="R455" s="11">
        <f t="shared" si="114"/>
        <v>0</v>
      </c>
      <c r="S455" s="11">
        <f t="shared" si="115"/>
        <v>-0.89614791553056639</v>
      </c>
      <c r="T455" s="11">
        <f t="shared" si="116"/>
        <v>-0.29381898869854639</v>
      </c>
      <c r="U455" s="11">
        <f>'OddsRatio_working_3-way'!S455-'OddsRatio_working_3-way'!R455^2/3</f>
        <v>-0.89614791553056639</v>
      </c>
      <c r="V455" s="11">
        <f>'OddsRatio_working_3-way'!S455*'OddsRatio_working_3-way'!R455/3-2*'OddsRatio_working_3-way'!R455^3/27-'OddsRatio_working_3-way'!T455</f>
        <v>0.29381898869854639</v>
      </c>
      <c r="W455" s="11">
        <f>'OddsRatio_working_3-way'!V455^2+4*'OddsRatio_working_3-way'!U455^3/27</f>
        <v>-2.0289578425016955E-2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0.1632629600865223</v>
      </c>
      <c r="Y455" s="11">
        <f>IF('OddsRatio_working_3-way'!W455&gt;=0,IF('OddsRatio_working_3-way'!V455+SQRT('OddsRatio_working_3-way'!W455)&gt;0,0,PI()),ACOS('OddsRatio_working_3-way'!V455/(2*'OddsRatio_working_3-way'!X455)))</f>
        <v>0.45140844817812309</v>
      </c>
      <c r="Z455" s="11">
        <f>'OddsRatio_working_3-way'!X455^(1/3)*COS('OddsRatio_working_3-way'!Y455/3)</f>
        <v>0.5403735861228095</v>
      </c>
      <c r="AA455" s="11">
        <f>'OddsRatio_working_3-way'!X455^(1/3)*COS(('OddsRatio_working_3-way'!Y455+2*PI())/3)</f>
        <v>-0.34113937897779417</v>
      </c>
      <c r="AB455" s="11">
        <f>'OddsRatio_working_3-way'!X455^(1/3)*COS(('OddsRatio_working_3-way'!Y455+4*PI())/3)</f>
        <v>-0.19923420714501516</v>
      </c>
      <c r="AC455" s="11">
        <f>'OddsRatio_working_3-way'!X455^(1/3)*SIN('OddsRatio_working_3-way'!Y455/3)</f>
        <v>8.1928989157055113E-2</v>
      </c>
      <c r="AD455" s="11">
        <f>'OddsRatio_working_3-way'!X455^(1/3)*SIN(('OddsRatio_working_3-way'!Y455+2*PI())/3)</f>
        <v>0.4270127585379237</v>
      </c>
      <c r="AE455" s="11">
        <f>'OddsRatio_working_3-way'!X455^(1/3)*SIN(('OddsRatio_working_3-way'!Y455+4*PI())/3)</f>
        <v>-0.5089417476949788</v>
      </c>
      <c r="AF455" s="11">
        <f>-'OddsRatio_working_3-way'!U455/(3*'OddsRatio_working_3-way'!X455^(1/3))*COS(('OddsRatio_working_3-way'!Y455)/3)</f>
        <v>0.54037358612280928</v>
      </c>
      <c r="AG455" s="11">
        <f>-'OddsRatio_working_3-way'!U455/(3*'OddsRatio_working_3-way'!X455^(1/3))*COS(('OddsRatio_working_3-way'!Y455+2*PI())/3)</f>
        <v>-0.34113937897779406</v>
      </c>
      <c r="AH455" s="11">
        <f>-'OddsRatio_working_3-way'!U455/(3*'OddsRatio_working_3-way'!X455^(1/3))*COS(('OddsRatio_working_3-way'!Y455+4*PI())/3)</f>
        <v>-0.19923420714501508</v>
      </c>
      <c r="AI455" s="11">
        <f>'OddsRatio_working_3-way'!U455/(3*'OddsRatio_working_3-way'!X455^(1/3))*SIN(('OddsRatio_working_3-way'!Y455)/3)</f>
        <v>-8.1928989157055071E-2</v>
      </c>
      <c r="AJ455" s="11">
        <f>'OddsRatio_working_3-way'!U455/(3*'OddsRatio_working_3-way'!X455^(1/3))*SIN(('OddsRatio_working_3-way'!Y455+2*PI())/3)</f>
        <v>-0.42701275853792353</v>
      </c>
      <c r="AK455" s="11">
        <f>'OddsRatio_working_3-way'!U455/(3*'OddsRatio_working_3-way'!X455^(1/3))*SIN(('OddsRatio_working_3-way'!Y455+4*PI())/3)</f>
        <v>0.50894174769497857</v>
      </c>
      <c r="AL455" s="11">
        <f>'OddsRatio_working_3-way'!Z455+'OddsRatio_working_3-way'!AF455</f>
        <v>1.0807471722456188</v>
      </c>
      <c r="AM455" s="11">
        <f>'OddsRatio_working_3-way'!AA455+'OddsRatio_working_3-way'!AG455</f>
        <v>-0.68227875795558823</v>
      </c>
      <c r="AN455" s="11">
        <f>'OddsRatio_working_3-way'!AB455+'OddsRatio_working_3-way'!AH455</f>
        <v>-0.39846841429003022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1.0807471722456188</v>
      </c>
      <c r="AS455" s="11">
        <f>IF(('OddsRatio_working_3-way'!X455=0),IF(Q455&gt;0,-Q455^(1/3),(-Q455)^(1/3)),'OddsRatio_working_3-way'!AM455-'OddsRatio_working_3-way'!R455/3)</f>
        <v>-0.68227875795558823</v>
      </c>
      <c r="AT455" s="11">
        <f>IF(('OddsRatio_working_3-way'!X455=0),IF(Q455&gt;0,-Q455^(1/3),(-Q455)^(1/3)),'OddsRatio_working_3-way'!AN455-'OddsRatio_working_3-way'!R455/3)</f>
        <v>-0.39846841429003022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2.4900000000000002</v>
      </c>
      <c r="B456" s="4">
        <f>IF('True_Odds_Calculator_3-way'!B457="","",'True_Odds_Calculator_3-way'!B457)</f>
        <v>3.2</v>
      </c>
      <c r="C456" s="4">
        <f>IF('True_Odds_Calculator_3-way'!C457="","",'True_Odds_Calculator_3-way'!C457)</f>
        <v>2.97</v>
      </c>
      <c r="D456" s="9">
        <f t="shared" si="104"/>
        <v>0.38354409265984313</v>
      </c>
      <c r="E456" s="9">
        <f t="shared" si="105"/>
        <v>0.29645978734956385</v>
      </c>
      <c r="F456" s="9">
        <f t="shared" si="106"/>
        <v>0.31999611999059296</v>
      </c>
      <c r="G456" s="9">
        <f t="shared" si="107"/>
        <v>1.0786994371453282</v>
      </c>
      <c r="H456" s="9">
        <f t="shared" si="108"/>
        <v>2.6072621613465397</v>
      </c>
      <c r="I456" s="9">
        <f t="shared" si="109"/>
        <v>3.3731387617197224</v>
      </c>
      <c r="J456" s="9">
        <f t="shared" si="110"/>
        <v>3.125037891176297</v>
      </c>
      <c r="K456" s="11">
        <f t="shared" si="111"/>
        <v>0.40160642570281119</v>
      </c>
      <c r="L456" s="11">
        <f t="shared" si="112"/>
        <v>0.3125</v>
      </c>
      <c r="M456" s="11">
        <f t="shared" si="113"/>
        <v>0.33670033670033667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-0.27287855124200511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0.23917217692318091</v>
      </c>
      <c r="Q456" s="11">
        <f>2*'OddsRatio_working_3-way'!K456*'OddsRatio_working_3-way'!L456*'OddsRatio_working_3-way'!M456</f>
        <v>8.451313672197204E-2</v>
      </c>
      <c r="R456" s="11">
        <f t="shared" si="114"/>
        <v>0</v>
      </c>
      <c r="S456" s="11">
        <f t="shared" si="115"/>
        <v>-0.87647847672376655</v>
      </c>
      <c r="T456" s="11">
        <f t="shared" si="116"/>
        <v>-0.3097097090896701</v>
      </c>
      <c r="U456" s="11">
        <f>'OddsRatio_working_3-way'!S456-'OddsRatio_working_3-way'!R456^2/3</f>
        <v>-0.87647847672376655</v>
      </c>
      <c r="V456" s="11">
        <f>'OddsRatio_working_3-way'!S456*'OddsRatio_working_3-way'!R456/3-2*'OddsRatio_working_3-way'!R456^3/27-'OddsRatio_working_3-way'!T456</f>
        <v>0.3097097090896701</v>
      </c>
      <c r="W456" s="11">
        <f>'OddsRatio_working_3-way'!V456^2+4*'OddsRatio_working_3-way'!U456^3/27</f>
        <v>-3.8315246032850359E-3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0.15791740602898491</v>
      </c>
      <c r="Y456" s="11">
        <f>IF('OddsRatio_working_3-way'!W456&gt;=0,IF('OddsRatio_working_3-way'!V456+SQRT('OddsRatio_working_3-way'!W456)&gt;0,0,PI()),ACOS('OddsRatio_working_3-way'!V456/(2*'OddsRatio_working_3-way'!X456)))</f>
        <v>0.19726320034150535</v>
      </c>
      <c r="Z456" s="11">
        <f>'OddsRatio_working_3-way'!X456^(1/3)*COS('OddsRatio_working_3-way'!Y456/3)</f>
        <v>0.53934971857266412</v>
      </c>
      <c r="AA456" s="11">
        <f>'OddsRatio_working_3-way'!X456^(1/3)*COS(('OddsRatio_working_3-way'!Y456+2*PI())/3)</f>
        <v>-0.30043245977194655</v>
      </c>
      <c r="AB456" s="11">
        <f>'OddsRatio_working_3-way'!X456^(1/3)*COS(('OddsRatio_working_3-way'!Y456+4*PI())/3)</f>
        <v>-0.23891725880071771</v>
      </c>
      <c r="AC456" s="11">
        <f>'OddsRatio_working_3-way'!X456^(1/3)*SIN('OddsRatio_working_3-way'!Y456/3)</f>
        <v>3.5515817839992858E-2</v>
      </c>
      <c r="AD456" s="11">
        <f>'OddsRatio_working_3-way'!X456^(1/3)*SIN(('OddsRatio_working_3-way'!Y456+2*PI())/3)</f>
        <v>0.44933264888791835</v>
      </c>
      <c r="AE456" s="11">
        <f>'OddsRatio_working_3-way'!X456^(1/3)*SIN(('OddsRatio_working_3-way'!Y456+4*PI())/3)</f>
        <v>-0.48484846672791121</v>
      </c>
      <c r="AF456" s="11">
        <f>-'OddsRatio_working_3-way'!U456/(3*'OddsRatio_working_3-way'!X456^(1/3))*COS(('OddsRatio_working_3-way'!Y456)/3)</f>
        <v>0.53934971857266412</v>
      </c>
      <c r="AG456" s="11">
        <f>-'OddsRatio_working_3-way'!U456/(3*'OddsRatio_working_3-way'!X456^(1/3))*COS(('OddsRatio_working_3-way'!Y456+2*PI())/3)</f>
        <v>-0.30043245977194655</v>
      </c>
      <c r="AH456" s="11">
        <f>-'OddsRatio_working_3-way'!U456/(3*'OddsRatio_working_3-way'!X456^(1/3))*COS(('OddsRatio_working_3-way'!Y456+4*PI())/3)</f>
        <v>-0.23891725880071771</v>
      </c>
      <c r="AI456" s="11">
        <f>'OddsRatio_working_3-way'!U456/(3*'OddsRatio_working_3-way'!X456^(1/3))*SIN(('OddsRatio_working_3-way'!Y456)/3)</f>
        <v>-3.5515817839992858E-2</v>
      </c>
      <c r="AJ456" s="11">
        <f>'OddsRatio_working_3-way'!U456/(3*'OddsRatio_working_3-way'!X456^(1/3))*SIN(('OddsRatio_working_3-way'!Y456+2*PI())/3)</f>
        <v>-0.44933264888791835</v>
      </c>
      <c r="AK456" s="11">
        <f>'OddsRatio_working_3-way'!U456/(3*'OddsRatio_working_3-way'!X456^(1/3))*SIN(('OddsRatio_working_3-way'!Y456+4*PI())/3)</f>
        <v>0.48484846672791121</v>
      </c>
      <c r="AL456" s="11">
        <f>'OddsRatio_working_3-way'!Z456+'OddsRatio_working_3-way'!AF456</f>
        <v>1.0786994371453282</v>
      </c>
      <c r="AM456" s="11">
        <f>'OddsRatio_working_3-way'!AA456+'OddsRatio_working_3-way'!AG456</f>
        <v>-0.60086491954389309</v>
      </c>
      <c r="AN456" s="11">
        <f>'OddsRatio_working_3-way'!AB456+'OddsRatio_working_3-way'!AH456</f>
        <v>-0.47783451760143542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1.0786994371453282</v>
      </c>
      <c r="AS456" s="11">
        <f>IF(('OddsRatio_working_3-way'!X456=0),IF(Q456&gt;0,-Q456^(1/3),(-Q456)^(1/3)),'OddsRatio_working_3-way'!AM456-'OddsRatio_working_3-way'!R456/3)</f>
        <v>-0.60086491954389309</v>
      </c>
      <c r="AT456" s="11">
        <f>IF(('OddsRatio_working_3-way'!X456=0),IF(Q456&gt;0,-Q456^(1/3),(-Q456)^(1/3)),'OddsRatio_working_3-way'!AN456-'OddsRatio_working_3-way'!R456/3)</f>
        <v>-0.47783451760143542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3.64</v>
      </c>
      <c r="B457" s="4">
        <f>IF('True_Odds_Calculator_3-way'!B458="","",'True_Odds_Calculator_3-way'!B458)</f>
        <v>3.7</v>
      </c>
      <c r="C457" s="4">
        <f>IF('True_Odds_Calculator_3-way'!C458="","",'True_Odds_Calculator_3-way'!C458)</f>
        <v>2.09</v>
      </c>
      <c r="D457" s="9">
        <f t="shared" si="104"/>
        <v>0.26750843883581504</v>
      </c>
      <c r="E457" s="9">
        <f t="shared" si="105"/>
        <v>0.26312800601955855</v>
      </c>
      <c r="F457" s="9">
        <f t="shared" si="106"/>
        <v>0.46936355514462647</v>
      </c>
      <c r="G457" s="9">
        <f t="shared" si="107"/>
        <v>1.0371969044823126</v>
      </c>
      <c r="H457" s="9">
        <f t="shared" si="108"/>
        <v>3.7381998278333048</v>
      </c>
      <c r="I457" s="9">
        <f t="shared" si="109"/>
        <v>3.8004316421022439</v>
      </c>
      <c r="J457" s="9">
        <f t="shared" si="110"/>
        <v>2.1305446258857206</v>
      </c>
      <c r="K457" s="11">
        <f t="shared" si="111"/>
        <v>0.27472527472527469</v>
      </c>
      <c r="L457" s="11">
        <f t="shared" si="112"/>
        <v>0.27027027027027023</v>
      </c>
      <c r="M457" s="11">
        <f t="shared" si="113"/>
        <v>0.47846889952153115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-0.27602269707532856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0.22843443896075469</v>
      </c>
      <c r="Q457" s="11">
        <f>2*'OddsRatio_working_3-way'!K457*'OddsRatio_working_3-way'!L457*'OddsRatio_working_3-way'!M457</f>
        <v>7.1052702631649978E-2</v>
      </c>
      <c r="R457" s="11">
        <f t="shared" si="114"/>
        <v>0</v>
      </c>
      <c r="S457" s="11">
        <f t="shared" si="115"/>
        <v>-0.82759295297521607</v>
      </c>
      <c r="T457" s="11">
        <f t="shared" si="116"/>
        <v>-0.25741615955683234</v>
      </c>
      <c r="U457" s="11">
        <f>'OddsRatio_working_3-way'!S457-'OddsRatio_working_3-way'!R457^2/3</f>
        <v>-0.82759295297521607</v>
      </c>
      <c r="V457" s="11">
        <f>'OddsRatio_working_3-way'!S457*'OddsRatio_working_3-way'!R457/3-2*'OddsRatio_working_3-way'!R457^3/27-'OddsRatio_working_3-way'!T457</f>
        <v>0.25741615955683234</v>
      </c>
      <c r="W457" s="11">
        <f>'OddsRatio_working_3-way'!V457^2+4*'OddsRatio_working_3-way'!U457^3/27</f>
        <v>-1.7711256905299386E-2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0.14489162855932011</v>
      </c>
      <c r="Y457" s="11">
        <f>IF('OddsRatio_working_3-way'!W457&gt;=0,IF('OddsRatio_working_3-way'!V457+SQRT('OddsRatio_working_3-way'!W457)&gt;0,0,PI()),ACOS('OddsRatio_working_3-way'!V457/(2*'OddsRatio_working_3-way'!X457)))</f>
        <v>0.47715337419961457</v>
      </c>
      <c r="Z457" s="11">
        <f>'OddsRatio_working_3-way'!X457^(1/3)*COS('OddsRatio_working_3-way'!Y457/3)</f>
        <v>0.5185984522411563</v>
      </c>
      <c r="AA457" s="11">
        <f>'OddsRatio_working_3-way'!X457^(1/3)*COS(('OddsRatio_working_3-way'!Y457+2*PI())/3)</f>
        <v>-0.3313406880963865</v>
      </c>
      <c r="AB457" s="11">
        <f>'OddsRatio_working_3-way'!X457^(1/3)*COS(('OddsRatio_working_3-way'!Y457+4*PI())/3)</f>
        <v>-0.18725776414476994</v>
      </c>
      <c r="AC457" s="11">
        <f>'OddsRatio_working_3-way'!X457^(1/3)*SIN('OddsRatio_working_3-way'!Y457/3)</f>
        <v>8.3186314929094327E-2</v>
      </c>
      <c r="AD457" s="11">
        <f>'OddsRatio_working_3-way'!X457^(1/3)*SIN(('OddsRatio_working_3-way'!Y457+2*PI())/3)</f>
        <v>0.40752627653958517</v>
      </c>
      <c r="AE457" s="11">
        <f>'OddsRatio_working_3-way'!X457^(1/3)*SIN(('OddsRatio_working_3-way'!Y457+4*PI())/3)</f>
        <v>-0.4907125914686794</v>
      </c>
      <c r="AF457" s="11">
        <f>-'OddsRatio_working_3-way'!U457/(3*'OddsRatio_working_3-way'!X457^(1/3))*COS(('OddsRatio_working_3-way'!Y457)/3)</f>
        <v>0.5185984522411563</v>
      </c>
      <c r="AG457" s="11">
        <f>-'OddsRatio_working_3-way'!U457/(3*'OddsRatio_working_3-way'!X457^(1/3))*COS(('OddsRatio_working_3-way'!Y457+2*PI())/3)</f>
        <v>-0.3313406880963865</v>
      </c>
      <c r="AH457" s="11">
        <f>-'OddsRatio_working_3-way'!U457/(3*'OddsRatio_working_3-way'!X457^(1/3))*COS(('OddsRatio_working_3-way'!Y457+4*PI())/3)</f>
        <v>-0.18725776414476994</v>
      </c>
      <c r="AI457" s="11">
        <f>'OddsRatio_working_3-way'!U457/(3*'OddsRatio_working_3-way'!X457^(1/3))*SIN(('OddsRatio_working_3-way'!Y457)/3)</f>
        <v>-8.3186314929094327E-2</v>
      </c>
      <c r="AJ457" s="11">
        <f>'OddsRatio_working_3-way'!U457/(3*'OddsRatio_working_3-way'!X457^(1/3))*SIN(('OddsRatio_working_3-way'!Y457+2*PI())/3)</f>
        <v>-0.40752627653958517</v>
      </c>
      <c r="AK457" s="11">
        <f>'OddsRatio_working_3-way'!U457/(3*'OddsRatio_working_3-way'!X457^(1/3))*SIN(('OddsRatio_working_3-way'!Y457+4*PI())/3)</f>
        <v>0.4907125914686794</v>
      </c>
      <c r="AL457" s="11">
        <f>'OddsRatio_working_3-way'!Z457+'OddsRatio_working_3-way'!AF457</f>
        <v>1.0371969044823126</v>
      </c>
      <c r="AM457" s="11">
        <f>'OddsRatio_working_3-way'!AA457+'OddsRatio_working_3-way'!AG457</f>
        <v>-0.66268137619277301</v>
      </c>
      <c r="AN457" s="11">
        <f>'OddsRatio_working_3-way'!AB457+'OddsRatio_working_3-way'!AH457</f>
        <v>-0.37451552828953988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1.0371969044823126</v>
      </c>
      <c r="AS457" s="11">
        <f>IF(('OddsRatio_working_3-way'!X457=0),IF(Q457&gt;0,-Q457^(1/3),(-Q457)^(1/3)),'OddsRatio_working_3-way'!AM457-'OddsRatio_working_3-way'!R457/3)</f>
        <v>-0.66268137619277301</v>
      </c>
      <c r="AT457" s="11">
        <f>IF(('OddsRatio_working_3-way'!X457=0),IF(Q457&gt;0,-Q457^(1/3),(-Q457)^(1/3)),'OddsRatio_working_3-way'!AN457-'OddsRatio_working_3-way'!R457/3)</f>
        <v>-0.37451552828953988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2.78</v>
      </c>
      <c r="B458" s="4">
        <f>IF('True_Odds_Calculator_3-way'!B459="","",'True_Odds_Calculator_3-way'!B459)</f>
        <v>3.2</v>
      </c>
      <c r="C458" s="4">
        <f>IF('True_Odds_Calculator_3-way'!C459="","",'True_Odds_Calculator_3-way'!C459)</f>
        <v>2.86</v>
      </c>
      <c r="D458" s="9">
        <f t="shared" si="104"/>
        <v>0.35222083236702356</v>
      </c>
      <c r="E458" s="9">
        <f t="shared" si="105"/>
        <v>0.30552267791872095</v>
      </c>
      <c r="F458" s="9">
        <f t="shared" si="106"/>
        <v>0.34225648971425571</v>
      </c>
      <c r="G458" s="9">
        <f t="shared" si="107"/>
        <v>1.0332179338940071</v>
      </c>
      <c r="H458" s="9">
        <f t="shared" si="108"/>
        <v>2.8391279223313322</v>
      </c>
      <c r="I458" s="9">
        <f t="shared" si="109"/>
        <v>3.2730794545668154</v>
      </c>
      <c r="J458" s="9">
        <f t="shared" si="110"/>
        <v>2.9217853570428525</v>
      </c>
      <c r="K458" s="11">
        <f t="shared" si="111"/>
        <v>0.35971223021582738</v>
      </c>
      <c r="L458" s="11">
        <f t="shared" si="112"/>
        <v>0.3125</v>
      </c>
      <c r="M458" s="11">
        <f t="shared" si="113"/>
        <v>0.34965034965034969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-0.28628251245157732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0.22953665039995977</v>
      </c>
      <c r="Q458" s="11">
        <f>2*'OddsRatio_working_3-way'!K458*'OddsRatio_working_3-way'!L458*'OddsRatio_working_3-way'!M458</f>
        <v>7.8608441917794453E-2</v>
      </c>
      <c r="R458" s="11">
        <f t="shared" si="114"/>
        <v>0</v>
      </c>
      <c r="S458" s="11">
        <f t="shared" si="115"/>
        <v>-0.80178369413599537</v>
      </c>
      <c r="T458" s="11">
        <f t="shared" si="116"/>
        <v>-0.27458345689588887</v>
      </c>
      <c r="U458" s="11">
        <f>'OddsRatio_working_3-way'!S458-'OddsRatio_working_3-way'!R458^2/3</f>
        <v>-0.80178369413599537</v>
      </c>
      <c r="V458" s="11">
        <f>'OddsRatio_working_3-way'!S458*'OddsRatio_working_3-way'!R458/3-2*'OddsRatio_working_3-way'!R458^3/27-'OddsRatio_working_3-way'!T458</f>
        <v>0.27458345689588887</v>
      </c>
      <c r="W458" s="11">
        <f>'OddsRatio_working_3-way'!V458^2+4*'OddsRatio_working_3-way'!U458^3/27</f>
        <v>-9.6427100228865803E-4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0.13816687899347035</v>
      </c>
      <c r="Y458" s="11">
        <f>IF('OddsRatio_working_3-way'!W458&gt;=0,IF('OddsRatio_working_3-way'!V458+SQRT('OddsRatio_working_3-way'!W458)&gt;0,0,PI()),ACOS('OddsRatio_working_3-way'!V458/(2*'OddsRatio_working_3-way'!X458)))</f>
        <v>0.11261180254035863</v>
      </c>
      <c r="Z458" s="11">
        <f>'OddsRatio_working_3-way'!X458^(1/3)*COS('OddsRatio_working_3-way'!Y458/3)</f>
        <v>0.51660896694700353</v>
      </c>
      <c r="AA458" s="11">
        <f>'OddsRatio_working_3-way'!X458^(1/3)*COS(('OddsRatio_working_3-way'!Y458+2*PI())/3)</f>
        <v>-0.27510641748305037</v>
      </c>
      <c r="AB458" s="11">
        <f>'OddsRatio_working_3-way'!X458^(1/3)*COS(('OddsRatio_working_3-way'!Y458+4*PI())/3)</f>
        <v>-0.24150254946395305</v>
      </c>
      <c r="AC458" s="11">
        <f>'OddsRatio_working_3-way'!X458^(1/3)*SIN('OddsRatio_working_3-way'!Y458/3)</f>
        <v>1.9401202246638424E-2</v>
      </c>
      <c r="AD458" s="11">
        <f>'OddsRatio_working_3-way'!X458^(1/3)*SIN(('OddsRatio_working_3-way'!Y458+2*PI())/3)</f>
        <v>0.43769588807562126</v>
      </c>
      <c r="AE458" s="11">
        <f>'OddsRatio_working_3-way'!X458^(1/3)*SIN(('OddsRatio_working_3-way'!Y458+4*PI())/3)</f>
        <v>-0.4570970903222597</v>
      </c>
      <c r="AF458" s="11">
        <f>-'OddsRatio_working_3-way'!U458/(3*'OddsRatio_working_3-way'!X458^(1/3))*COS(('OddsRatio_working_3-way'!Y458)/3)</f>
        <v>0.51660896694700353</v>
      </c>
      <c r="AG458" s="11">
        <f>-'OddsRatio_working_3-way'!U458/(3*'OddsRatio_working_3-way'!X458^(1/3))*COS(('OddsRatio_working_3-way'!Y458+2*PI())/3)</f>
        <v>-0.27510641748305037</v>
      </c>
      <c r="AH458" s="11">
        <f>-'OddsRatio_working_3-way'!U458/(3*'OddsRatio_working_3-way'!X458^(1/3))*COS(('OddsRatio_working_3-way'!Y458+4*PI())/3)</f>
        <v>-0.24150254946395305</v>
      </c>
      <c r="AI458" s="11">
        <f>'OddsRatio_working_3-way'!U458/(3*'OddsRatio_working_3-way'!X458^(1/3))*SIN(('OddsRatio_working_3-way'!Y458)/3)</f>
        <v>-1.9401202246638424E-2</v>
      </c>
      <c r="AJ458" s="11">
        <f>'OddsRatio_working_3-way'!U458/(3*'OddsRatio_working_3-way'!X458^(1/3))*SIN(('OddsRatio_working_3-way'!Y458+2*PI())/3)</f>
        <v>-0.43769588807562126</v>
      </c>
      <c r="AK458" s="11">
        <f>'OddsRatio_working_3-way'!U458/(3*'OddsRatio_working_3-way'!X458^(1/3))*SIN(('OddsRatio_working_3-way'!Y458+4*PI())/3)</f>
        <v>0.4570970903222597</v>
      </c>
      <c r="AL458" s="11">
        <f>'OddsRatio_working_3-way'!Z458+'OddsRatio_working_3-way'!AF458</f>
        <v>1.0332179338940071</v>
      </c>
      <c r="AM458" s="11">
        <f>'OddsRatio_working_3-way'!AA458+'OddsRatio_working_3-way'!AG458</f>
        <v>-0.55021283496610074</v>
      </c>
      <c r="AN458" s="11">
        <f>'OddsRatio_working_3-way'!AB458+'OddsRatio_working_3-way'!AH458</f>
        <v>-0.48300509892790611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1.0332179338940071</v>
      </c>
      <c r="AS458" s="11">
        <f>IF(('OddsRatio_working_3-way'!X458=0),IF(Q458&gt;0,-Q458^(1/3),(-Q458)^(1/3)),'OddsRatio_working_3-way'!AM458-'OddsRatio_working_3-way'!R458/3)</f>
        <v>-0.55021283496610074</v>
      </c>
      <c r="AT458" s="11">
        <f>IF(('OddsRatio_working_3-way'!X458=0),IF(Q458&gt;0,-Q458^(1/3),(-Q458)^(1/3)),'OddsRatio_working_3-way'!AN458-'OddsRatio_working_3-way'!R458/3)</f>
        <v>-0.48300509892790611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1.52</v>
      </c>
      <c r="B459" s="4">
        <f>IF('True_Odds_Calculator_3-way'!B460="","",'True_Odds_Calculator_3-way'!B460)</f>
        <v>4.22</v>
      </c>
      <c r="C459" s="4">
        <f>IF('True_Odds_Calculator_3-way'!C460="","",'True_Odds_Calculator_3-way'!C460)</f>
        <v>7.31</v>
      </c>
      <c r="D459" s="9">
        <f t="shared" si="104"/>
        <v>0.64407843945942356</v>
      </c>
      <c r="E459" s="9">
        <f t="shared" si="105"/>
        <v>0.22614682917464446</v>
      </c>
      <c r="F459" s="9">
        <f t="shared" si="106"/>
        <v>0.12977473136593207</v>
      </c>
      <c r="G459" s="9">
        <f t="shared" si="107"/>
        <v>1.0627036981327636</v>
      </c>
      <c r="H459" s="9">
        <f t="shared" si="108"/>
        <v>1.552605923029037</v>
      </c>
      <c r="I459" s="9">
        <f t="shared" si="109"/>
        <v>4.4219059079874992</v>
      </c>
      <c r="J459" s="9">
        <f t="shared" si="110"/>
        <v>7.705660335217738</v>
      </c>
      <c r="K459" s="11">
        <f t="shared" si="111"/>
        <v>0.65789473684210531</v>
      </c>
      <c r="L459" s="11">
        <f t="shared" si="112"/>
        <v>0.23696682464454977</v>
      </c>
      <c r="M459" s="11">
        <f t="shared" si="113"/>
        <v>0.13679890560875513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-0.22532799832388073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0.21433477821276958</v>
      </c>
      <c r="Q459" s="11">
        <f>2*'OddsRatio_working_3-way'!K459*'OddsRatio_working_3-way'!L459*'OddsRatio_working_3-way'!M459</f>
        <v>4.265368720652131E-2</v>
      </c>
      <c r="R459" s="11">
        <f t="shared" si="114"/>
        <v>0</v>
      </c>
      <c r="S459" s="11">
        <f t="shared" si="115"/>
        <v>-0.95121236511714014</v>
      </c>
      <c r="T459" s="11">
        <f t="shared" si="116"/>
        <v>-0.18929599305813735</v>
      </c>
      <c r="U459" s="11">
        <f>'OddsRatio_working_3-way'!S459-'OddsRatio_working_3-way'!R459^2/3</f>
        <v>-0.95121236511714014</v>
      </c>
      <c r="V459" s="11">
        <f>'OddsRatio_working_3-way'!S459*'OddsRatio_working_3-way'!R459/3-2*'OddsRatio_working_3-way'!R459^3/27-'OddsRatio_working_3-way'!T459</f>
        <v>0.18929599305813735</v>
      </c>
      <c r="W459" s="11">
        <f>'OddsRatio_working_3-way'!V459^2+4*'OddsRatio_working_3-way'!U459^3/27</f>
        <v>-9.1672459508397558E-2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0.1785395141812198</v>
      </c>
      <c r="Y459" s="11">
        <f>IF('OddsRatio_working_3-way'!W459&gt;=0,IF('OddsRatio_working_3-way'!V459+SQRT('OddsRatio_working_3-way'!W459)&gt;0,0,PI()),ACOS('OddsRatio_working_3-way'!V459/(2*'OddsRatio_working_3-way'!X459)))</f>
        <v>1.0120500886729009</v>
      </c>
      <c r="Z459" s="11">
        <f>'OddsRatio_working_3-way'!X459^(1/3)*COS('OddsRatio_working_3-way'!Y459/3)</f>
        <v>0.53135184906638178</v>
      </c>
      <c r="AA459" s="11">
        <f>'OddsRatio_working_3-way'!X459^(1/3)*COS(('OddsRatio_working_3-way'!Y459+2*PI())/3)</f>
        <v>-0.42708224612434703</v>
      </c>
      <c r="AB459" s="11">
        <f>'OddsRatio_working_3-way'!X459^(1/3)*COS(('OddsRatio_working_3-way'!Y459+4*PI())/3)</f>
        <v>-0.10426960294203497</v>
      </c>
      <c r="AC459" s="11">
        <f>'OddsRatio_working_3-way'!X459^(1/3)*SIN('OddsRatio_working_3-way'!Y459/3)</f>
        <v>0.1863759664391228</v>
      </c>
      <c r="AD459" s="11">
        <f>'OddsRatio_working_3-way'!X459^(1/3)*SIN(('OddsRatio_working_3-way'!Y459+2*PI())/3)</f>
        <v>0.36697621641976019</v>
      </c>
      <c r="AE459" s="11">
        <f>'OddsRatio_working_3-way'!X459^(1/3)*SIN(('OddsRatio_working_3-way'!Y459+4*PI())/3)</f>
        <v>-0.55335218285888277</v>
      </c>
      <c r="AF459" s="11">
        <f>-'OddsRatio_working_3-way'!U459/(3*'OddsRatio_working_3-way'!X459^(1/3))*COS(('OddsRatio_working_3-way'!Y459)/3)</f>
        <v>0.53135184906638189</v>
      </c>
      <c r="AG459" s="11">
        <f>-'OddsRatio_working_3-way'!U459/(3*'OddsRatio_working_3-way'!X459^(1/3))*COS(('OddsRatio_working_3-way'!Y459+2*PI())/3)</f>
        <v>-0.42708224612434714</v>
      </c>
      <c r="AH459" s="11">
        <f>-'OddsRatio_working_3-way'!U459/(3*'OddsRatio_working_3-way'!X459^(1/3))*COS(('OddsRatio_working_3-way'!Y459+4*PI())/3)</f>
        <v>-0.10426960294203498</v>
      </c>
      <c r="AI459" s="11">
        <f>'OddsRatio_working_3-way'!U459/(3*'OddsRatio_working_3-way'!X459^(1/3))*SIN(('OddsRatio_working_3-way'!Y459)/3)</f>
        <v>-0.18637596643912283</v>
      </c>
      <c r="AJ459" s="11">
        <f>'OddsRatio_working_3-way'!U459/(3*'OddsRatio_working_3-way'!X459^(1/3))*SIN(('OddsRatio_working_3-way'!Y459+2*PI())/3)</f>
        <v>-0.36697621641976025</v>
      </c>
      <c r="AK459" s="11">
        <f>'OddsRatio_working_3-way'!U459/(3*'OddsRatio_working_3-way'!X459^(1/3))*SIN(('OddsRatio_working_3-way'!Y459+4*PI())/3)</f>
        <v>0.55335218285888288</v>
      </c>
      <c r="AL459" s="11">
        <f>'OddsRatio_working_3-way'!Z459+'OddsRatio_working_3-way'!AF459</f>
        <v>1.0627036981327636</v>
      </c>
      <c r="AM459" s="11">
        <f>'OddsRatio_working_3-way'!AA459+'OddsRatio_working_3-way'!AG459</f>
        <v>-0.85416449224869417</v>
      </c>
      <c r="AN459" s="11">
        <f>'OddsRatio_working_3-way'!AB459+'OddsRatio_working_3-way'!AH459</f>
        <v>-0.20853920588406993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1.0627036981327636</v>
      </c>
      <c r="AS459" s="11">
        <f>IF(('OddsRatio_working_3-way'!X459=0),IF(Q459&gt;0,-Q459^(1/3),(-Q459)^(1/3)),'OddsRatio_working_3-way'!AM459-'OddsRatio_working_3-way'!R459/3)</f>
        <v>-0.85416449224869417</v>
      </c>
      <c r="AT459" s="11">
        <f>IF(('OddsRatio_working_3-way'!X459=0),IF(Q459&gt;0,-Q459^(1/3),(-Q459)^(1/3)),'OddsRatio_working_3-way'!AN459-'OddsRatio_working_3-way'!R459/3)</f>
        <v>-0.20853920588406993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3.37</v>
      </c>
      <c r="B460" s="4">
        <f>IF('True_Odds_Calculator_3-way'!B461="","",'True_Odds_Calculator_3-way'!B461)</f>
        <v>3.15</v>
      </c>
      <c r="C460" s="4">
        <f>IF('True_Odds_Calculator_3-way'!C461="","",'True_Odds_Calculator_3-way'!C461)</f>
        <v>2.42</v>
      </c>
      <c r="D460" s="9">
        <f t="shared" si="104"/>
        <v>0.28818517678778172</v>
      </c>
      <c r="E460" s="9">
        <f t="shared" si="105"/>
        <v>0.30857442892539122</v>
      </c>
      <c r="F460" s="9">
        <f t="shared" si="106"/>
        <v>0.40324039428682734</v>
      </c>
      <c r="G460" s="9">
        <f t="shared" si="107"/>
        <v>1.042190339594431</v>
      </c>
      <c r="H460" s="9">
        <f t="shared" si="108"/>
        <v>3.4699911048388015</v>
      </c>
      <c r="I460" s="9">
        <f t="shared" si="109"/>
        <v>3.2407092301280263</v>
      </c>
      <c r="J460" s="9">
        <f t="shared" si="110"/>
        <v>2.4799102822240915</v>
      </c>
      <c r="K460" s="11">
        <f t="shared" si="111"/>
        <v>0.29673590504451036</v>
      </c>
      <c r="L460" s="11">
        <f t="shared" si="112"/>
        <v>0.31746031746031744</v>
      </c>
      <c r="M460" s="11">
        <f t="shared" si="113"/>
        <v>0.41322314049586778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-0.28165620909079236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0.23122278315156652</v>
      </c>
      <c r="Q460" s="11">
        <f>2*'OddsRatio_working_3-way'!K460*'OddsRatio_working_3-way'!L460*'OddsRatio_working_3-way'!M460</f>
        <v>7.7852788939921383E-2</v>
      </c>
      <c r="R460" s="11">
        <f t="shared" si="114"/>
        <v>0</v>
      </c>
      <c r="S460" s="11">
        <f t="shared" si="115"/>
        <v>-0.82093976872717001</v>
      </c>
      <c r="T460" s="11">
        <f t="shared" si="116"/>
        <v>-0.27641069654113465</v>
      </c>
      <c r="U460" s="11">
        <f>'OddsRatio_working_3-way'!S460-'OddsRatio_working_3-way'!R460^2/3</f>
        <v>-0.82093976872717001</v>
      </c>
      <c r="V460" s="11">
        <f>'OddsRatio_working_3-way'!S460*'OddsRatio_working_3-way'!R460/3-2*'OddsRatio_working_3-way'!R460^3/27-'OddsRatio_working_3-way'!T460</f>
        <v>0.27641069654113465</v>
      </c>
      <c r="W460" s="11">
        <f>'OddsRatio_working_3-way'!V460^2+4*'OddsRatio_working_3-way'!U460^3/27</f>
        <v>-5.562441636601731E-3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0.14314792593586273</v>
      </c>
      <c r="Y460" s="11">
        <f>IF('OddsRatio_working_3-way'!W460&gt;=0,IF('OddsRatio_working_3-way'!V460+SQRT('OddsRatio_working_3-way'!W460)&gt;0,0,PI()),ACOS('OddsRatio_working_3-way'!V460/(2*'OddsRatio_working_3-way'!X460)))</f>
        <v>0.2635462291575561</v>
      </c>
      <c r="Z460" s="11">
        <f>'OddsRatio_working_3-way'!X460^(1/3)*COS('OddsRatio_working_3-way'!Y460/3)</f>
        <v>0.5210951697972156</v>
      </c>
      <c r="AA460" s="11">
        <f>'OddsRatio_working_3-way'!X460^(1/3)*COS(('OddsRatio_working_3-way'!Y460+2*PI())/3)</f>
        <v>-0.30029441109015148</v>
      </c>
      <c r="AB460" s="11">
        <f>'OddsRatio_working_3-way'!X460^(1/3)*COS(('OddsRatio_working_3-way'!Y460+4*PI())/3)</f>
        <v>-0.22080075870706406</v>
      </c>
      <c r="AC460" s="11">
        <f>'OddsRatio_working_3-way'!X460^(1/3)*SIN('OddsRatio_working_3-way'!Y460/3)</f>
        <v>4.5895681602242083E-2</v>
      </c>
      <c r="AD460" s="11">
        <f>'OddsRatio_working_3-way'!X460^(1/3)*SIN(('OddsRatio_working_3-way'!Y460+2*PI())/3)</f>
        <v>0.42833381403263332</v>
      </c>
      <c r="AE460" s="11">
        <f>'OddsRatio_working_3-way'!X460^(1/3)*SIN(('OddsRatio_working_3-way'!Y460+4*PI())/3)</f>
        <v>-0.47422949563487532</v>
      </c>
      <c r="AF460" s="11">
        <f>-'OddsRatio_working_3-way'!U460/(3*'OddsRatio_working_3-way'!X460^(1/3))*COS(('OddsRatio_working_3-way'!Y460)/3)</f>
        <v>0.52109516979721549</v>
      </c>
      <c r="AG460" s="11">
        <f>-'OddsRatio_working_3-way'!U460/(3*'OddsRatio_working_3-way'!X460^(1/3))*COS(('OddsRatio_working_3-way'!Y460+2*PI())/3)</f>
        <v>-0.30029441109015137</v>
      </c>
      <c r="AH460" s="11">
        <f>-'OddsRatio_working_3-way'!U460/(3*'OddsRatio_working_3-way'!X460^(1/3))*COS(('OddsRatio_working_3-way'!Y460+4*PI())/3)</f>
        <v>-0.22080075870706403</v>
      </c>
      <c r="AI460" s="11">
        <f>'OddsRatio_working_3-way'!U460/(3*'OddsRatio_working_3-way'!X460^(1/3))*SIN(('OddsRatio_working_3-way'!Y460)/3)</f>
        <v>-4.5895681602242076E-2</v>
      </c>
      <c r="AJ460" s="11">
        <f>'OddsRatio_working_3-way'!U460/(3*'OddsRatio_working_3-way'!X460^(1/3))*SIN(('OddsRatio_working_3-way'!Y460+2*PI())/3)</f>
        <v>-0.42833381403263321</v>
      </c>
      <c r="AK460" s="11">
        <f>'OddsRatio_working_3-way'!U460/(3*'OddsRatio_working_3-way'!X460^(1/3))*SIN(('OddsRatio_working_3-way'!Y460+4*PI())/3)</f>
        <v>0.47422949563487526</v>
      </c>
      <c r="AL460" s="11">
        <f>'OddsRatio_working_3-way'!Z460+'OddsRatio_working_3-way'!AF460</f>
        <v>1.042190339594431</v>
      </c>
      <c r="AM460" s="11">
        <f>'OddsRatio_working_3-way'!AA460+'OddsRatio_working_3-way'!AG460</f>
        <v>-0.60058882218030285</v>
      </c>
      <c r="AN460" s="11">
        <f>'OddsRatio_working_3-way'!AB460+'OddsRatio_working_3-way'!AH460</f>
        <v>-0.44160151741412812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1.042190339594431</v>
      </c>
      <c r="AS460" s="11">
        <f>IF(('OddsRatio_working_3-way'!X460=0),IF(Q460&gt;0,-Q460^(1/3),(-Q460)^(1/3)),'OddsRatio_working_3-way'!AM460-'OddsRatio_working_3-way'!R460/3)</f>
        <v>-0.60058882218030285</v>
      </c>
      <c r="AT460" s="11">
        <f>IF(('OddsRatio_working_3-way'!X460=0),IF(Q460&gt;0,-Q460^(1/3),(-Q460)^(1/3)),'OddsRatio_working_3-way'!AN460-'OddsRatio_working_3-way'!R460/3)</f>
        <v>-0.44160151741412812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3.03</v>
      </c>
      <c r="C461" s="4">
        <f>IF('True_Odds_Calculator_3-way'!C462="","",'True_Odds_Calculator_3-way'!C462)</f>
        <v>2.85</v>
      </c>
      <c r="D461" s="9">
        <f t="shared" si="104"/>
        <v>0.33699319038283521</v>
      </c>
      <c r="E461" s="9">
        <f t="shared" si="105"/>
        <v>0.32121767159492376</v>
      </c>
      <c r="F461" s="9">
        <f t="shared" si="106"/>
        <v>0.34178913802224109</v>
      </c>
      <c r="G461" s="9">
        <f t="shared" si="107"/>
        <v>1.0409624401228361</v>
      </c>
      <c r="H461" s="9">
        <f t="shared" si="108"/>
        <v>2.9674190118321606</v>
      </c>
      <c r="I461" s="9">
        <f t="shared" si="109"/>
        <v>3.1131537534493576</v>
      </c>
      <c r="J461" s="9">
        <f t="shared" si="110"/>
        <v>2.9257805142272471</v>
      </c>
      <c r="K461" s="11">
        <f t="shared" si="111"/>
        <v>0.34602076124567471</v>
      </c>
      <c r="L461" s="11">
        <f t="shared" si="112"/>
        <v>0.33003300330033003</v>
      </c>
      <c r="M461" s="11">
        <f t="shared" si="113"/>
        <v>0.35087719298245612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-0.284409591933515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0.2312014118913257</v>
      </c>
      <c r="Q461" s="11">
        <f>2*'OddsRatio_working_3-way'!K461*'OddsRatio_working_3-way'!L461*'OddsRatio_working_3-way'!M461</f>
        <v>8.0139137570650151E-2</v>
      </c>
      <c r="R461" s="11">
        <f t="shared" si="114"/>
        <v>0</v>
      </c>
      <c r="S461" s="11">
        <f t="shared" si="115"/>
        <v>-0.8129170690747044</v>
      </c>
      <c r="T461" s="11">
        <f t="shared" si="116"/>
        <v>-0.28177368078845905</v>
      </c>
      <c r="U461" s="11">
        <f>'OddsRatio_working_3-way'!S461-'OddsRatio_working_3-way'!R461^2/3</f>
        <v>-0.8129170690747044</v>
      </c>
      <c r="V461" s="11">
        <f>'OddsRatio_working_3-way'!S461*'OddsRatio_working_3-way'!R461/3-2*'OddsRatio_working_3-way'!R461^3/27-'OddsRatio_working_3-way'!T461</f>
        <v>0.28177368078845905</v>
      </c>
      <c r="W461" s="11">
        <f>'OddsRatio_working_3-way'!V461^2+4*'OddsRatio_working_3-way'!U461^3/27</f>
        <v>-1.8927717958441836E-4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0.14105467412023329</v>
      </c>
      <c r="Y461" s="11">
        <f>IF('OddsRatio_working_3-way'!W461&gt;=0,IF('OddsRatio_working_3-way'!V461+SQRT('OddsRatio_working_3-way'!W461)&gt;0,0,PI()),ACOS('OddsRatio_working_3-way'!V461/(2*'OddsRatio_working_3-way'!X461)))</f>
        <v>4.8786981248213568E-2</v>
      </c>
      <c r="Z461" s="11">
        <f>'OddsRatio_working_3-way'!X461^(1/3)*COS('OddsRatio_working_3-way'!Y461/3)</f>
        <v>0.52048122006141806</v>
      </c>
      <c r="AA461" s="11">
        <f>'OddsRatio_working_3-way'!X461^(1/3)*COS(('OddsRatio_working_3-way'!Y461+2*PI())/3)</f>
        <v>-0.26757149955445325</v>
      </c>
      <c r="AB461" s="11">
        <f>'OddsRatio_working_3-way'!X461^(1/3)*COS(('OddsRatio_working_3-way'!Y461+4*PI())/3)</f>
        <v>-0.25290972050696497</v>
      </c>
      <c r="AC461" s="11">
        <f>'OddsRatio_working_3-way'!X461^(1/3)*SIN('OddsRatio_working_3-way'!Y461/3)</f>
        <v>8.4649820798662415E-3</v>
      </c>
      <c r="AD461" s="11">
        <f>'OddsRatio_working_3-way'!X461^(1/3)*SIN(('OddsRatio_working_3-way'!Y461+2*PI())/3)</f>
        <v>0.44651746772597378</v>
      </c>
      <c r="AE461" s="11">
        <f>'OddsRatio_working_3-way'!X461^(1/3)*SIN(('OddsRatio_working_3-way'!Y461+4*PI())/3)</f>
        <v>-0.45498244980583991</v>
      </c>
      <c r="AF461" s="11">
        <f>-'OddsRatio_working_3-way'!U461/(3*'OddsRatio_working_3-way'!X461^(1/3))*COS(('OddsRatio_working_3-way'!Y461)/3)</f>
        <v>0.52048122006141806</v>
      </c>
      <c r="AG461" s="11">
        <f>-'OddsRatio_working_3-way'!U461/(3*'OddsRatio_working_3-way'!X461^(1/3))*COS(('OddsRatio_working_3-way'!Y461+2*PI())/3)</f>
        <v>-0.26757149955445325</v>
      </c>
      <c r="AH461" s="11">
        <f>-'OddsRatio_working_3-way'!U461/(3*'OddsRatio_working_3-way'!X461^(1/3))*COS(('OddsRatio_working_3-way'!Y461+4*PI())/3)</f>
        <v>-0.25290972050696497</v>
      </c>
      <c r="AI461" s="11">
        <f>'OddsRatio_working_3-way'!U461/(3*'OddsRatio_working_3-way'!X461^(1/3))*SIN(('OddsRatio_working_3-way'!Y461)/3)</f>
        <v>-8.4649820798662415E-3</v>
      </c>
      <c r="AJ461" s="11">
        <f>'OddsRatio_working_3-way'!U461/(3*'OddsRatio_working_3-way'!X461^(1/3))*SIN(('OddsRatio_working_3-way'!Y461+2*PI())/3)</f>
        <v>-0.44651746772597378</v>
      </c>
      <c r="AK461" s="11">
        <f>'OddsRatio_working_3-way'!U461/(3*'OddsRatio_working_3-way'!X461^(1/3))*SIN(('OddsRatio_working_3-way'!Y461+4*PI())/3)</f>
        <v>0.45498244980583991</v>
      </c>
      <c r="AL461" s="11">
        <f>'OddsRatio_working_3-way'!Z461+'OddsRatio_working_3-way'!AF461</f>
        <v>1.0409624401228361</v>
      </c>
      <c r="AM461" s="11">
        <f>'OddsRatio_working_3-way'!AA461+'OddsRatio_working_3-way'!AG461</f>
        <v>-0.5351429991089065</v>
      </c>
      <c r="AN461" s="11">
        <f>'OddsRatio_working_3-way'!AB461+'OddsRatio_working_3-way'!AH461</f>
        <v>-0.50581944101392995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1.0409624401228361</v>
      </c>
      <c r="AS461" s="11">
        <f>IF(('OddsRatio_working_3-way'!X461=0),IF(Q461&gt;0,-Q461^(1/3),(-Q461)^(1/3)),'OddsRatio_working_3-way'!AM461-'OddsRatio_working_3-way'!R461/3)</f>
        <v>-0.5351429991089065</v>
      </c>
      <c r="AT461" s="11">
        <f>IF(('OddsRatio_working_3-way'!X461=0),IF(Q461&gt;0,-Q461^(1/3),(-Q461)^(1/3)),'OddsRatio_working_3-way'!AN461-'OddsRatio_working_3-way'!R461/3)</f>
        <v>-0.50581944101392995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3.23</v>
      </c>
      <c r="C462" s="4">
        <f>IF('True_Odds_Calculator_3-way'!C463="","",'True_Odds_Calculator_3-way'!C463)</f>
        <v>3.88</v>
      </c>
      <c r="D462" s="9">
        <f t="shared" si="104"/>
        <v>0.45403350082900168</v>
      </c>
      <c r="E462" s="9">
        <f t="shared" si="105"/>
        <v>0.29830969489097542</v>
      </c>
      <c r="F462" s="9">
        <f t="shared" si="106"/>
        <v>0.24765680428002304</v>
      </c>
      <c r="G462" s="9">
        <f t="shared" si="107"/>
        <v>1.0548075876659069</v>
      </c>
      <c r="H462" s="9">
        <f t="shared" si="108"/>
        <v>2.2024806499391341</v>
      </c>
      <c r="I462" s="9">
        <f t="shared" si="109"/>
        <v>3.3522209204949727</v>
      </c>
      <c r="J462" s="9">
        <f t="shared" si="110"/>
        <v>4.0378458524778109</v>
      </c>
      <c r="K462" s="11">
        <f t="shared" si="111"/>
        <v>0.46728971962616822</v>
      </c>
      <c r="L462" s="11">
        <f t="shared" si="112"/>
        <v>0.30959752321981426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-0.27299467816802037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0.23304081801279497</v>
      </c>
      <c r="Q462" s="11">
        <f>2*'OddsRatio_working_3-way'!K462*'OddsRatio_working_3-way'!L462*'OddsRatio_working_3-way'!M462</f>
        <v>7.4573061764094395E-2</v>
      </c>
      <c r="R462" s="11">
        <f t="shared" si="114"/>
        <v>0</v>
      </c>
      <c r="S462" s="11">
        <f t="shared" si="115"/>
        <v>-0.85364601089170333</v>
      </c>
      <c r="T462" s="11">
        <f t="shared" si="116"/>
        <v>-0.2731667234853451</v>
      </c>
      <c r="U462" s="11">
        <f>'OddsRatio_working_3-way'!S462-'OddsRatio_working_3-way'!R462^2/3</f>
        <v>-0.85364601089170333</v>
      </c>
      <c r="V462" s="11">
        <f>'OddsRatio_working_3-way'!S462*'OddsRatio_working_3-way'!R462/3-2*'OddsRatio_working_3-way'!R462^3/27-'OddsRatio_working_3-way'!T462</f>
        <v>0.2731667234853451</v>
      </c>
      <c r="W462" s="11">
        <f>'OddsRatio_working_3-way'!V462^2+4*'OddsRatio_working_3-way'!U462^3/27</f>
        <v>-1.7537226400126726E-2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0.15178709202353613</v>
      </c>
      <c r="Y462" s="11">
        <f>IF('OddsRatio_working_3-way'!W462&gt;=0,IF('OddsRatio_working_3-way'!V462+SQRT('OddsRatio_working_3-way'!W462)&gt;0,0,PI()),ACOS('OddsRatio_working_3-way'!V462/(2*'OddsRatio_working_3-way'!X462)))</f>
        <v>0.45140484063960962</v>
      </c>
      <c r="Z462" s="11">
        <f>'OddsRatio_working_3-way'!X462^(1/3)*COS('OddsRatio_working_3-way'!Y462/3)</f>
        <v>0.52740379383295344</v>
      </c>
      <c r="AA462" s="11">
        <f>'OddsRatio_working_3-way'!X462^(1/3)*COS(('OddsRatio_working_3-way'!Y462+2*PI())/3)</f>
        <v>-0.33295095041817763</v>
      </c>
      <c r="AB462" s="11">
        <f>'OddsRatio_working_3-way'!X462^(1/3)*COS(('OddsRatio_working_3-way'!Y462+4*PI())/3)</f>
        <v>-0.19445284341477573</v>
      </c>
      <c r="AC462" s="11">
        <f>'OddsRatio_working_3-way'!X462^(1/3)*SIN('OddsRatio_working_3-way'!Y462/3)</f>
        <v>7.9961919360667683E-2</v>
      </c>
      <c r="AD462" s="11">
        <f>'OddsRatio_working_3-way'!X462^(1/3)*SIN(('OddsRatio_working_3-way'!Y462+2*PI())/3)</f>
        <v>0.41676412383129458</v>
      </c>
      <c r="AE462" s="11">
        <f>'OddsRatio_working_3-way'!X462^(1/3)*SIN(('OddsRatio_working_3-way'!Y462+4*PI())/3)</f>
        <v>-0.49672604319196223</v>
      </c>
      <c r="AF462" s="11">
        <f>-'OddsRatio_working_3-way'!U462/(3*'OddsRatio_working_3-way'!X462^(1/3))*COS(('OddsRatio_working_3-way'!Y462)/3)</f>
        <v>0.52740379383295344</v>
      </c>
      <c r="AG462" s="11">
        <f>-'OddsRatio_working_3-way'!U462/(3*'OddsRatio_working_3-way'!X462^(1/3))*COS(('OddsRatio_working_3-way'!Y462+2*PI())/3)</f>
        <v>-0.33295095041817763</v>
      </c>
      <c r="AH462" s="11">
        <f>-'OddsRatio_working_3-way'!U462/(3*'OddsRatio_working_3-way'!X462^(1/3))*COS(('OddsRatio_working_3-way'!Y462+4*PI())/3)</f>
        <v>-0.19445284341477573</v>
      </c>
      <c r="AI462" s="11">
        <f>'OddsRatio_working_3-way'!U462/(3*'OddsRatio_working_3-way'!X462^(1/3))*SIN(('OddsRatio_working_3-way'!Y462)/3)</f>
        <v>-7.9961919360667683E-2</v>
      </c>
      <c r="AJ462" s="11">
        <f>'OddsRatio_working_3-way'!U462/(3*'OddsRatio_working_3-way'!X462^(1/3))*SIN(('OddsRatio_working_3-way'!Y462+2*PI())/3)</f>
        <v>-0.41676412383129458</v>
      </c>
      <c r="AK462" s="11">
        <f>'OddsRatio_working_3-way'!U462/(3*'OddsRatio_working_3-way'!X462^(1/3))*SIN(('OddsRatio_working_3-way'!Y462+4*PI())/3)</f>
        <v>0.49672604319196223</v>
      </c>
      <c r="AL462" s="11">
        <f>'OddsRatio_working_3-way'!Z462+'OddsRatio_working_3-way'!AF462</f>
        <v>1.0548075876659069</v>
      </c>
      <c r="AM462" s="11">
        <f>'OddsRatio_working_3-way'!AA462+'OddsRatio_working_3-way'!AG462</f>
        <v>-0.66590190083635525</v>
      </c>
      <c r="AN462" s="11">
        <f>'OddsRatio_working_3-way'!AB462+'OddsRatio_working_3-way'!AH462</f>
        <v>-0.38890568682955146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1.0548075876659069</v>
      </c>
      <c r="AS462" s="11">
        <f>IF(('OddsRatio_working_3-way'!X462=0),IF(Q462&gt;0,-Q462^(1/3),(-Q462)^(1/3)),'OddsRatio_working_3-way'!AM462-'OddsRatio_working_3-way'!R462/3)</f>
        <v>-0.66590190083635525</v>
      </c>
      <c r="AT462" s="11">
        <f>IF(('OddsRatio_working_3-way'!X462=0),IF(Q462&gt;0,-Q462^(1/3),(-Q462)^(1/3)),'OddsRatio_working_3-way'!AN462-'OddsRatio_working_3-way'!R462/3)</f>
        <v>-0.38890568682955146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2.1800000000000002</v>
      </c>
      <c r="B463" s="4">
        <f>IF('True_Odds_Calculator_3-way'!B464="","",'True_Odds_Calculator_3-way'!B464)</f>
        <v>3.06</v>
      </c>
      <c r="C463" s="4">
        <f>IF('True_Odds_Calculator_3-way'!C464="","",'True_Odds_Calculator_3-way'!C464)</f>
        <v>4.0999999999999996</v>
      </c>
      <c r="D463" s="9">
        <f t="shared" si="104"/>
        <v>0.44747266470440933</v>
      </c>
      <c r="E463" s="9">
        <f t="shared" si="105"/>
        <v>0.31689480340154574</v>
      </c>
      <c r="F463" s="9">
        <f t="shared" si="106"/>
        <v>0.23563253189404482</v>
      </c>
      <c r="G463" s="9">
        <f t="shared" si="107"/>
        <v>1.0464181198578917</v>
      </c>
      <c r="H463" s="9">
        <f t="shared" si="108"/>
        <v>2.2347733814323121</v>
      </c>
      <c r="I463" s="9">
        <f t="shared" si="109"/>
        <v>3.1556213269072568</v>
      </c>
      <c r="J463" s="9">
        <f t="shared" si="110"/>
        <v>4.2438961715594639</v>
      </c>
      <c r="K463" s="11">
        <f t="shared" si="111"/>
        <v>0.4587155963302752</v>
      </c>
      <c r="L463" s="11">
        <f t="shared" si="112"/>
        <v>0.32679738562091504</v>
      </c>
      <c r="M463" s="11">
        <f t="shared" si="113"/>
        <v>0.24390243902439027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-0.27551747185037945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0.23180749886290009</v>
      </c>
      <c r="Q463" s="11">
        <f>2*'OddsRatio_working_3-way'!K463*'OddsRatio_working_3-way'!L463*'OddsRatio_working_3-way'!M463</f>
        <v>7.3125393963059976E-2</v>
      </c>
      <c r="R463" s="11">
        <f t="shared" si="114"/>
        <v>0</v>
      </c>
      <c r="S463" s="11">
        <f t="shared" si="115"/>
        <v>-0.84135317192799963</v>
      </c>
      <c r="T463" s="11">
        <f t="shared" si="116"/>
        <v>-0.26541109524542578</v>
      </c>
      <c r="U463" s="11">
        <f>'OddsRatio_working_3-way'!S463-'OddsRatio_working_3-way'!R463^2/3</f>
        <v>-0.84135317192799963</v>
      </c>
      <c r="V463" s="11">
        <f>'OddsRatio_working_3-way'!S463*'OddsRatio_working_3-way'!R463/3-2*'OddsRatio_working_3-way'!R463^3/27-'OddsRatio_working_3-way'!T463</f>
        <v>0.26541109524542578</v>
      </c>
      <c r="W463" s="11">
        <f>'OddsRatio_working_3-way'!V463^2+4*'OddsRatio_working_3-way'!U463^3/27</f>
        <v>-1.7789989205379081E-2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0.14852023320473506</v>
      </c>
      <c r="Y463" s="11">
        <f>IF('OddsRatio_working_3-way'!W463&gt;=0,IF('OddsRatio_working_3-way'!V463+SQRT('OddsRatio_working_3-way'!W463)&gt;0,0,PI()),ACOS('OddsRatio_working_3-way'!V463/(2*'OddsRatio_working_3-way'!X463)))</f>
        <v>0.46567581873354924</v>
      </c>
      <c r="Z463" s="11">
        <f>'OddsRatio_working_3-way'!X463^(1/3)*COS('OddsRatio_working_3-way'!Y463/3)</f>
        <v>0.52320905992894584</v>
      </c>
      <c r="AA463" s="11">
        <f>'OddsRatio_working_3-way'!X463^(1/3)*COS(('OddsRatio_working_3-way'!Y463+2*PI())/3)</f>
        <v>-0.33250941476235912</v>
      </c>
      <c r="AB463" s="11">
        <f>'OddsRatio_working_3-way'!X463^(1/3)*COS(('OddsRatio_working_3-way'!Y463+4*PI())/3)</f>
        <v>-0.1906996451665868</v>
      </c>
      <c r="AC463" s="11">
        <f>'OddsRatio_working_3-way'!X463^(1/3)*SIN('OddsRatio_working_3-way'!Y463/3)</f>
        <v>8.1873908649838109E-2</v>
      </c>
      <c r="AD463" s="11">
        <f>'OddsRatio_working_3-way'!X463^(1/3)*SIN(('OddsRatio_working_3-way'!Y463+2*PI())/3)</f>
        <v>0.41217538306372281</v>
      </c>
      <c r="AE463" s="11">
        <f>'OddsRatio_working_3-way'!X463^(1/3)*SIN(('OddsRatio_working_3-way'!Y463+4*PI())/3)</f>
        <v>-0.49404929171356082</v>
      </c>
      <c r="AF463" s="11">
        <f>-'OddsRatio_working_3-way'!U463/(3*'OddsRatio_working_3-way'!X463^(1/3))*COS(('OddsRatio_working_3-way'!Y463)/3)</f>
        <v>0.52320905992894573</v>
      </c>
      <c r="AG463" s="11">
        <f>-'OddsRatio_working_3-way'!U463/(3*'OddsRatio_working_3-way'!X463^(1/3))*COS(('OddsRatio_working_3-way'!Y463+2*PI())/3)</f>
        <v>-0.33250941476235907</v>
      </c>
      <c r="AH463" s="11">
        <f>-'OddsRatio_working_3-way'!U463/(3*'OddsRatio_working_3-way'!X463^(1/3))*COS(('OddsRatio_working_3-way'!Y463+4*PI())/3)</f>
        <v>-0.19069964516658675</v>
      </c>
      <c r="AI463" s="11">
        <f>'OddsRatio_working_3-way'!U463/(3*'OddsRatio_working_3-way'!X463^(1/3))*SIN(('OddsRatio_working_3-way'!Y463)/3)</f>
        <v>-8.1873908649838081E-2</v>
      </c>
      <c r="AJ463" s="11">
        <f>'OddsRatio_working_3-way'!U463/(3*'OddsRatio_working_3-way'!X463^(1/3))*SIN(('OddsRatio_working_3-way'!Y463+2*PI())/3)</f>
        <v>-0.41217538306372276</v>
      </c>
      <c r="AK463" s="11">
        <f>'OddsRatio_working_3-way'!U463/(3*'OddsRatio_working_3-way'!X463^(1/3))*SIN(('OddsRatio_working_3-way'!Y463+4*PI())/3)</f>
        <v>0.49404929171356071</v>
      </c>
      <c r="AL463" s="11">
        <f>'OddsRatio_working_3-way'!Z463+'OddsRatio_working_3-way'!AF463</f>
        <v>1.0464181198578917</v>
      </c>
      <c r="AM463" s="11">
        <f>'OddsRatio_working_3-way'!AA463+'OddsRatio_working_3-way'!AG463</f>
        <v>-0.66501882952471814</v>
      </c>
      <c r="AN463" s="11">
        <f>'OddsRatio_working_3-way'!AB463+'OddsRatio_working_3-way'!AH463</f>
        <v>-0.38139929033317355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1.0464181198578917</v>
      </c>
      <c r="AS463" s="11">
        <f>IF(('OddsRatio_working_3-way'!X463=0),IF(Q463&gt;0,-Q463^(1/3),(-Q463)^(1/3)),'OddsRatio_working_3-way'!AM463-'OddsRatio_working_3-way'!R463/3)</f>
        <v>-0.66501882952471814</v>
      </c>
      <c r="AT463" s="11">
        <f>IF(('OddsRatio_working_3-way'!X463=0),IF(Q463&gt;0,-Q463^(1/3),(-Q463)^(1/3)),'OddsRatio_working_3-way'!AN463-'OddsRatio_working_3-way'!R463/3)</f>
        <v>-0.38139929033317355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2.75</v>
      </c>
      <c r="B464" s="4">
        <f>IF('True_Odds_Calculator_3-way'!B465="","",'True_Odds_Calculator_3-way'!B465)</f>
        <v>3.07</v>
      </c>
      <c r="C464" s="4">
        <f>IF('True_Odds_Calculator_3-way'!C465="","",'True_Odds_Calculator_3-way'!C465)</f>
        <v>2.96</v>
      </c>
      <c r="D464" s="9">
        <f t="shared" si="104"/>
        <v>0.35429770100811231</v>
      </c>
      <c r="E464" s="9">
        <f t="shared" si="105"/>
        <v>0.31688292877966656</v>
      </c>
      <c r="F464" s="9">
        <f t="shared" si="106"/>
        <v>0.32881937021222091</v>
      </c>
      <c r="G464" s="9">
        <f t="shared" si="107"/>
        <v>1.041420086077923</v>
      </c>
      <c r="H464" s="9">
        <f t="shared" si="108"/>
        <v>2.822485150636366</v>
      </c>
      <c r="I464" s="9">
        <f t="shared" si="109"/>
        <v>3.1557395781813002</v>
      </c>
      <c r="J464" s="9">
        <f t="shared" si="110"/>
        <v>3.041183368712729</v>
      </c>
      <c r="K464" s="11">
        <f t="shared" si="111"/>
        <v>0.36363636363636365</v>
      </c>
      <c r="L464" s="11">
        <f t="shared" si="112"/>
        <v>0.32573289902280134</v>
      </c>
      <c r="M464" s="11">
        <f t="shared" si="113"/>
        <v>0.33783783783783783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-0.2841199209277383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0.23129436810218568</v>
      </c>
      <c r="Q464" s="11">
        <f>2*'OddsRatio_working_3-way'!K464*'OddsRatio_working_3-way'!L464*'OddsRatio_working_3-way'!M464</f>
        <v>8.0032653322555602E-2</v>
      </c>
      <c r="R464" s="11">
        <f t="shared" si="114"/>
        <v>0</v>
      </c>
      <c r="S464" s="11">
        <f t="shared" si="115"/>
        <v>-0.81407304122477209</v>
      </c>
      <c r="T464" s="11">
        <f t="shared" si="116"/>
        <v>-0.28168617343417718</v>
      </c>
      <c r="U464" s="11">
        <f>'OddsRatio_working_3-way'!S464-'OddsRatio_working_3-way'!R464^2/3</f>
        <v>-0.81407304122477209</v>
      </c>
      <c r="V464" s="11">
        <f>'OddsRatio_working_3-way'!S464*'OddsRatio_working_3-way'!R464/3-2*'OddsRatio_working_3-way'!R464^3/27-'OddsRatio_working_3-way'!T464</f>
        <v>0.28168617343417718</v>
      </c>
      <c r="W464" s="11">
        <f>'OddsRatio_working_3-way'!V464^2+4*'OddsRatio_working_3-way'!U464^3/27</f>
        <v>-5.7858080691687575E-4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0.14135565173606096</v>
      </c>
      <c r="Y464" s="11">
        <f>IF('OddsRatio_working_3-way'!W464&gt;=0,IF('OddsRatio_working_3-way'!V464+SQRT('OddsRatio_working_3-way'!W464)&gt;0,0,PI()),ACOS('OddsRatio_working_3-way'!V464/(2*'OddsRatio_working_3-way'!X464)))</f>
        <v>8.5185212284731859E-2</v>
      </c>
      <c r="Z464" s="11">
        <f>'OddsRatio_working_3-way'!X464^(1/3)*COS('OddsRatio_working_3-way'!Y464/3)</f>
        <v>0.52071004303896151</v>
      </c>
      <c r="AA464" s="11">
        <f>'OddsRatio_working_3-way'!X464^(1/3)*COS(('OddsRatio_working_3-way'!Y464+2*PI())/3)</f>
        <v>-0.27316316794920015</v>
      </c>
      <c r="AB464" s="11">
        <f>'OddsRatio_working_3-way'!X464^(1/3)*COS(('OddsRatio_working_3-way'!Y464+4*PI())/3)</f>
        <v>-0.2475468750897615</v>
      </c>
      <c r="AC464" s="11">
        <f>'OddsRatio_working_3-way'!X464^(1/3)*SIN('OddsRatio_working_3-way'!Y464/3)</f>
        <v>1.478957357803716E-2</v>
      </c>
      <c r="AD464" s="11">
        <f>'OddsRatio_working_3-way'!X464^(1/3)*SIN(('OddsRatio_working_3-way'!Y464+2*PI())/3)</f>
        <v>0.4435533384884105</v>
      </c>
      <c r="AE464" s="11">
        <f>'OddsRatio_working_3-way'!X464^(1/3)*SIN(('OddsRatio_working_3-way'!Y464+4*PI())/3)</f>
        <v>-0.45834291206644767</v>
      </c>
      <c r="AF464" s="11">
        <f>-'OddsRatio_working_3-way'!U464/(3*'OddsRatio_working_3-way'!X464^(1/3))*COS(('OddsRatio_working_3-way'!Y464)/3)</f>
        <v>0.52071004303896151</v>
      </c>
      <c r="AG464" s="11">
        <f>-'OddsRatio_working_3-way'!U464/(3*'OddsRatio_working_3-way'!X464^(1/3))*COS(('OddsRatio_working_3-way'!Y464+2*PI())/3)</f>
        <v>-0.27316316794920015</v>
      </c>
      <c r="AH464" s="11">
        <f>-'OddsRatio_working_3-way'!U464/(3*'OddsRatio_working_3-way'!X464^(1/3))*COS(('OddsRatio_working_3-way'!Y464+4*PI())/3)</f>
        <v>-0.2475468750897615</v>
      </c>
      <c r="AI464" s="11">
        <f>'OddsRatio_working_3-way'!U464/(3*'OddsRatio_working_3-way'!X464^(1/3))*SIN(('OddsRatio_working_3-way'!Y464)/3)</f>
        <v>-1.478957357803716E-2</v>
      </c>
      <c r="AJ464" s="11">
        <f>'OddsRatio_working_3-way'!U464/(3*'OddsRatio_working_3-way'!X464^(1/3))*SIN(('OddsRatio_working_3-way'!Y464+2*PI())/3)</f>
        <v>-0.4435533384884105</v>
      </c>
      <c r="AK464" s="11">
        <f>'OddsRatio_working_3-way'!U464/(3*'OddsRatio_working_3-way'!X464^(1/3))*SIN(('OddsRatio_working_3-way'!Y464+4*PI())/3)</f>
        <v>0.45834291206644767</v>
      </c>
      <c r="AL464" s="11">
        <f>'OddsRatio_working_3-way'!Z464+'OddsRatio_working_3-way'!AF464</f>
        <v>1.041420086077923</v>
      </c>
      <c r="AM464" s="11">
        <f>'OddsRatio_working_3-way'!AA464+'OddsRatio_working_3-way'!AG464</f>
        <v>-0.54632633589840029</v>
      </c>
      <c r="AN464" s="11">
        <f>'OddsRatio_working_3-way'!AB464+'OddsRatio_working_3-way'!AH464</f>
        <v>-0.49509375017952301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1.041420086077923</v>
      </c>
      <c r="AS464" s="11">
        <f>IF(('OddsRatio_working_3-way'!X464=0),IF(Q464&gt;0,-Q464^(1/3),(-Q464)^(1/3)),'OddsRatio_working_3-way'!AM464-'OddsRatio_working_3-way'!R464/3)</f>
        <v>-0.54632633589840029</v>
      </c>
      <c r="AT464" s="11">
        <f>IF(('OddsRatio_working_3-way'!X464=0),IF(Q464&gt;0,-Q464^(1/3),(-Q464)^(1/3)),'OddsRatio_working_3-way'!AN464-'OddsRatio_working_3-way'!R464/3)</f>
        <v>-0.49509375017952301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4.5199999999999996</v>
      </c>
      <c r="B465" s="4">
        <f>IF('True_Odds_Calculator_3-way'!B466="","",'True_Odds_Calculator_3-way'!B466)</f>
        <v>4.21</v>
      </c>
      <c r="C465" s="4">
        <f>IF('True_Odds_Calculator_3-way'!C466="","",'True_Odds_Calculator_3-way'!C466)</f>
        <v>1.75</v>
      </c>
      <c r="D465" s="9">
        <f t="shared" si="104"/>
        <v>0.21260826493790244</v>
      </c>
      <c r="E465" s="9">
        <f t="shared" si="105"/>
        <v>0.22844993332007016</v>
      </c>
      <c r="F465" s="9">
        <f t="shared" si="106"/>
        <v>0.55894180174202757</v>
      </c>
      <c r="G465" s="9">
        <f t="shared" si="107"/>
        <v>1.0521267077260332</v>
      </c>
      <c r="H465" s="9">
        <f t="shared" si="108"/>
        <v>4.7034860111956371</v>
      </c>
      <c r="I465" s="9">
        <f t="shared" si="109"/>
        <v>4.377326731800566</v>
      </c>
      <c r="J465" s="9">
        <f t="shared" si="110"/>
        <v>1.7890950307945248</v>
      </c>
      <c r="K465" s="11">
        <f t="shared" si="111"/>
        <v>0.22123893805309736</v>
      </c>
      <c r="L465" s="11">
        <f t="shared" si="112"/>
        <v>0.23752969121140144</v>
      </c>
      <c r="M465" s="11">
        <f t="shared" si="113"/>
        <v>0.5714285714285714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-0.25447808030365371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0.22461720483707742</v>
      </c>
      <c r="Q465" s="11">
        <f>2*'OddsRatio_working_3-way'!K465*'OddsRatio_working_3-way'!L465*'OddsRatio_working_3-way'!M465</f>
        <v>6.0058076159646381E-2</v>
      </c>
      <c r="R465" s="11">
        <f t="shared" si="114"/>
        <v>0</v>
      </c>
      <c r="S465" s="11">
        <f t="shared" si="115"/>
        <v>-0.88265835929387293</v>
      </c>
      <c r="T465" s="11">
        <f t="shared" si="116"/>
        <v>-0.2360049089021051</v>
      </c>
      <c r="U465" s="11">
        <f>'OddsRatio_working_3-way'!S465-'OddsRatio_working_3-way'!R465^2/3</f>
        <v>-0.88265835929387293</v>
      </c>
      <c r="V465" s="11">
        <f>'OddsRatio_working_3-way'!S465*'OddsRatio_working_3-way'!R465/3-2*'OddsRatio_working_3-way'!R465^3/27-'OddsRatio_working_3-way'!T465</f>
        <v>0.2360049089021051</v>
      </c>
      <c r="W465" s="11">
        <f>'OddsRatio_working_3-way'!V465^2+4*'OddsRatio_working_3-way'!U465^3/27</f>
        <v>-4.6178212699373278E-2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0.15959051485384729</v>
      </c>
      <c r="Y465" s="11">
        <f>IF('OddsRatio_working_3-way'!W465&gt;=0,IF('OddsRatio_working_3-way'!V465+SQRT('OddsRatio_working_3-way'!W465)&gt;0,0,PI()),ACOS('OddsRatio_working_3-way'!V465/(2*'OddsRatio_working_3-way'!X465)))</f>
        <v>0.73860615599495605</v>
      </c>
      <c r="Z465" s="11">
        <f>'OddsRatio_working_3-way'!X465^(1/3)*COS('OddsRatio_working_3-way'!Y465/3)</f>
        <v>0.52606335386301661</v>
      </c>
      <c r="AA465" s="11">
        <f>'OddsRatio_working_3-way'!X465^(1/3)*COS(('OddsRatio_working_3-way'!Y465+2*PI())/3)</f>
        <v>-0.37752010698129163</v>
      </c>
      <c r="AB465" s="11">
        <f>'OddsRatio_working_3-way'!X465^(1/3)*COS(('OddsRatio_working_3-way'!Y465+4*PI())/3)</f>
        <v>-0.14854324688172513</v>
      </c>
      <c r="AC465" s="11">
        <f>'OddsRatio_working_3-way'!X465^(1/3)*SIN('OddsRatio_working_3-way'!Y465/3)</f>
        <v>0.13219985181668015</v>
      </c>
      <c r="AD465" s="11">
        <f>'OddsRatio_working_3-way'!X465^(1/3)*SIN(('OddsRatio_working_3-way'!Y465+2*PI())/3)</f>
        <v>0.389484302537075</v>
      </c>
      <c r="AE465" s="11">
        <f>'OddsRatio_working_3-way'!X465^(1/3)*SIN(('OddsRatio_working_3-way'!Y465+4*PI())/3)</f>
        <v>-0.52168415435375504</v>
      </c>
      <c r="AF465" s="11">
        <f>-'OddsRatio_working_3-way'!U465/(3*'OddsRatio_working_3-way'!X465^(1/3))*COS(('OddsRatio_working_3-way'!Y465)/3)</f>
        <v>0.52606335386301661</v>
      </c>
      <c r="AG465" s="11">
        <f>-'OddsRatio_working_3-way'!U465/(3*'OddsRatio_working_3-way'!X465^(1/3))*COS(('OddsRatio_working_3-way'!Y465+2*PI())/3)</f>
        <v>-0.37752010698129163</v>
      </c>
      <c r="AH465" s="11">
        <f>-'OddsRatio_working_3-way'!U465/(3*'OddsRatio_working_3-way'!X465^(1/3))*COS(('OddsRatio_working_3-way'!Y465+4*PI())/3)</f>
        <v>-0.14854324688172513</v>
      </c>
      <c r="AI465" s="11">
        <f>'OddsRatio_working_3-way'!U465/(3*'OddsRatio_working_3-way'!X465^(1/3))*SIN(('OddsRatio_working_3-way'!Y465)/3)</f>
        <v>-0.13219985181668015</v>
      </c>
      <c r="AJ465" s="11">
        <f>'OddsRatio_working_3-way'!U465/(3*'OddsRatio_working_3-way'!X465^(1/3))*SIN(('OddsRatio_working_3-way'!Y465+2*PI())/3)</f>
        <v>-0.389484302537075</v>
      </c>
      <c r="AK465" s="11">
        <f>'OddsRatio_working_3-way'!U465/(3*'OddsRatio_working_3-way'!X465^(1/3))*SIN(('OddsRatio_working_3-way'!Y465+4*PI())/3)</f>
        <v>0.52168415435375504</v>
      </c>
      <c r="AL465" s="11">
        <f>'OddsRatio_working_3-way'!Z465+'OddsRatio_working_3-way'!AF465</f>
        <v>1.0521267077260332</v>
      </c>
      <c r="AM465" s="11">
        <f>'OddsRatio_working_3-way'!AA465+'OddsRatio_working_3-way'!AG465</f>
        <v>-0.75504021396258325</v>
      </c>
      <c r="AN465" s="11">
        <f>'OddsRatio_working_3-way'!AB465+'OddsRatio_working_3-way'!AH465</f>
        <v>-0.29708649376345025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1.0521267077260332</v>
      </c>
      <c r="AS465" s="11">
        <f>IF(('OddsRatio_working_3-way'!X465=0),IF(Q465&gt;0,-Q465^(1/3),(-Q465)^(1/3)),'OddsRatio_working_3-way'!AM465-'OddsRatio_working_3-way'!R465/3)</f>
        <v>-0.75504021396258325</v>
      </c>
      <c r="AT465" s="11">
        <f>IF(('OddsRatio_working_3-way'!X465=0),IF(Q465&gt;0,-Q465^(1/3),(-Q465)^(1/3)),'OddsRatio_working_3-way'!AN465-'OddsRatio_working_3-way'!R465/3)</f>
        <v>-0.29708649376345025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1.33</v>
      </c>
      <c r="B466" s="4">
        <f>IF('True_Odds_Calculator_3-way'!B467="","",'True_Odds_Calculator_3-way'!B467)</f>
        <v>5.65</v>
      </c>
      <c r="C466" s="4">
        <f>IF('True_Odds_Calculator_3-way'!C467="","",'True_Odds_Calculator_3-way'!C467)</f>
        <v>9.6300000000000008</v>
      </c>
      <c r="D466" s="9">
        <f t="shared" si="104"/>
        <v>0.73715383037915372</v>
      </c>
      <c r="E466" s="9">
        <f t="shared" si="105"/>
        <v>0.16599216569839312</v>
      </c>
      <c r="F466" s="9">
        <f t="shared" si="106"/>
        <v>9.6854003922452997E-2</v>
      </c>
      <c r="G466" s="9">
        <f t="shared" si="107"/>
        <v>1.0805119792919129</v>
      </c>
      <c r="H466" s="9">
        <f t="shared" si="108"/>
        <v>1.3565689531663314</v>
      </c>
      <c r="I466" s="9">
        <f t="shared" si="109"/>
        <v>6.0243807037073944</v>
      </c>
      <c r="J466" s="9">
        <f t="shared" si="110"/>
        <v>10.32481838128921</v>
      </c>
      <c r="K466" s="11">
        <f t="shared" si="111"/>
        <v>0.75187969924812026</v>
      </c>
      <c r="L466" s="11">
        <f t="shared" si="112"/>
        <v>0.17699115044247787</v>
      </c>
      <c r="M466" s="11">
        <f t="shared" si="113"/>
        <v>0.10384215991692626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-0.18300009389945782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0.1880752939609244</v>
      </c>
      <c r="Q466" s="11">
        <f>2*'OddsRatio_working_3-way'!K466*'OddsRatio_working_3-way'!L466*'OddsRatio_working_3-way'!M466</f>
        <v>2.7637809546057959E-2</v>
      </c>
      <c r="R466" s="11">
        <f t="shared" si="114"/>
        <v>0</v>
      </c>
      <c r="S466" s="11">
        <f t="shared" si="115"/>
        <v>-1.0277333194389231</v>
      </c>
      <c r="T466" s="11">
        <f t="shared" si="116"/>
        <v>-0.15102620417912169</v>
      </c>
      <c r="U466" s="11">
        <f>'OddsRatio_working_3-way'!S466-'OddsRatio_working_3-way'!R466^2/3</f>
        <v>-1.0277333194389231</v>
      </c>
      <c r="V466" s="11">
        <f>'OddsRatio_working_3-way'!S466*'OddsRatio_working_3-way'!R466/3-2*'OddsRatio_working_3-way'!R466^3/27-'OddsRatio_working_3-way'!T466</f>
        <v>0.15102620417912169</v>
      </c>
      <c r="W466" s="11">
        <f>'OddsRatio_working_3-way'!V466^2+4*'OddsRatio_working_3-way'!U466^3/27</f>
        <v>-0.13801015232685862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0.20051126319711593</v>
      </c>
      <c r="Y466" s="11">
        <f>IF('OddsRatio_working_3-way'!W466&gt;=0,IF('OddsRatio_working_3-way'!V466+SQRT('OddsRatio_working_3-way'!W466)&gt;0,0,PI()),ACOS('OddsRatio_working_3-way'!V466/(2*'OddsRatio_working_3-way'!X466)))</f>
        <v>1.1846699800427318</v>
      </c>
      <c r="Z466" s="11">
        <f>'OddsRatio_working_3-way'!X466^(1/3)*COS('OddsRatio_working_3-way'!Y466/3)</f>
        <v>0.54025598964595656</v>
      </c>
      <c r="AA466" s="11">
        <f>'OddsRatio_working_3-way'!X466^(1/3)*COS(('OddsRatio_working_3-way'!Y466+2*PI())/3)</f>
        <v>-0.46513037711222593</v>
      </c>
      <c r="AB466" s="11">
        <f>'OddsRatio_working_3-way'!X466^(1/3)*COS(('OddsRatio_working_3-way'!Y466+4*PI())/3)</f>
        <v>-7.5125612533730748E-2</v>
      </c>
      <c r="AC466" s="11">
        <f>'OddsRatio_working_3-way'!X466^(1/3)*SIN('OddsRatio_working_3-way'!Y466/3)</f>
        <v>0.22516935581463088</v>
      </c>
      <c r="AD466" s="11">
        <f>'OddsRatio_working_3-way'!X466^(1/3)*SIN(('OddsRatio_working_3-way'!Y466+2*PI())/3)</f>
        <v>0.35529073367278557</v>
      </c>
      <c r="AE466" s="11">
        <f>'OddsRatio_working_3-way'!X466^(1/3)*SIN(('OddsRatio_working_3-way'!Y466+4*PI())/3)</f>
        <v>-0.58046008948741645</v>
      </c>
      <c r="AF466" s="11">
        <f>-'OddsRatio_working_3-way'!U466/(3*'OddsRatio_working_3-way'!X466^(1/3))*COS(('OddsRatio_working_3-way'!Y466)/3)</f>
        <v>0.54025598964595645</v>
      </c>
      <c r="AG466" s="11">
        <f>-'OddsRatio_working_3-way'!U466/(3*'OddsRatio_working_3-way'!X466^(1/3))*COS(('OddsRatio_working_3-way'!Y466+2*PI())/3)</f>
        <v>-0.46513037711222588</v>
      </c>
      <c r="AH466" s="11">
        <f>-'OddsRatio_working_3-way'!U466/(3*'OddsRatio_working_3-way'!X466^(1/3))*COS(('OddsRatio_working_3-way'!Y466+4*PI())/3)</f>
        <v>-7.5125612533730735E-2</v>
      </c>
      <c r="AI466" s="11">
        <f>'OddsRatio_working_3-way'!U466/(3*'OddsRatio_working_3-way'!X466^(1/3))*SIN(('OddsRatio_working_3-way'!Y466)/3)</f>
        <v>-0.22516935581463082</v>
      </c>
      <c r="AJ466" s="11">
        <f>'OddsRatio_working_3-way'!U466/(3*'OddsRatio_working_3-way'!X466^(1/3))*SIN(('OddsRatio_working_3-way'!Y466+2*PI())/3)</f>
        <v>-0.35529073367278552</v>
      </c>
      <c r="AK466" s="11">
        <f>'OddsRatio_working_3-way'!U466/(3*'OddsRatio_working_3-way'!X466^(1/3))*SIN(('OddsRatio_working_3-way'!Y466+4*PI())/3)</f>
        <v>0.58046008948741634</v>
      </c>
      <c r="AL466" s="11">
        <f>'OddsRatio_working_3-way'!Z466+'OddsRatio_working_3-way'!AF466</f>
        <v>1.0805119792919129</v>
      </c>
      <c r="AM466" s="11">
        <f>'OddsRatio_working_3-way'!AA466+'OddsRatio_working_3-way'!AG466</f>
        <v>-0.93026075422445187</v>
      </c>
      <c r="AN466" s="11">
        <f>'OddsRatio_working_3-way'!AB466+'OddsRatio_working_3-way'!AH466</f>
        <v>-0.15025122506746147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1.0805119792919129</v>
      </c>
      <c r="AS466" s="11">
        <f>IF(('OddsRatio_working_3-way'!X466=0),IF(Q466&gt;0,-Q466^(1/3),(-Q466)^(1/3)),'OddsRatio_working_3-way'!AM466-'OddsRatio_working_3-way'!R466/3)</f>
        <v>-0.93026075422445187</v>
      </c>
      <c r="AT466" s="11">
        <f>IF(('OddsRatio_working_3-way'!X466=0),IF(Q466&gt;0,-Q466^(1/3),(-Q466)^(1/3)),'OddsRatio_working_3-way'!AN466-'OddsRatio_working_3-way'!R466/3)</f>
        <v>-0.15025122506746147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3.19</v>
      </c>
      <c r="B467" s="4">
        <f>IF('True_Odds_Calculator_3-way'!B468="","",'True_Odds_Calculator_3-way'!B468)</f>
        <v>3.3</v>
      </c>
      <c r="C467" s="4">
        <f>IF('True_Odds_Calculator_3-way'!C468="","",'True_Odds_Calculator_3-way'!C468)</f>
        <v>2.4300000000000002</v>
      </c>
      <c r="D467" s="9">
        <f t="shared" si="104"/>
        <v>0.30446845877430301</v>
      </c>
      <c r="E467" s="9">
        <f t="shared" si="105"/>
        <v>0.29419079331857667</v>
      </c>
      <c r="F467" s="9">
        <f t="shared" si="106"/>
        <v>0.40134074790712049</v>
      </c>
      <c r="G467" s="9">
        <f t="shared" si="107"/>
        <v>1.0431107128157042</v>
      </c>
      <c r="H467" s="9">
        <f t="shared" si="108"/>
        <v>3.2844124610663923</v>
      </c>
      <c r="I467" s="9">
        <f t="shared" si="109"/>
        <v>3.3991546394761194</v>
      </c>
      <c r="J467" s="9">
        <f t="shared" si="110"/>
        <v>2.4916483193264569</v>
      </c>
      <c r="K467" s="11">
        <f t="shared" si="111"/>
        <v>0.31347962382445144</v>
      </c>
      <c r="L467" s="11">
        <f t="shared" si="112"/>
        <v>0.30303030303030304</v>
      </c>
      <c r="M467" s="11">
        <f t="shared" si="113"/>
        <v>0.41152263374485593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-0.2815769444121935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0.23142528657447969</v>
      </c>
      <c r="Q467" s="11">
        <f>2*'OddsRatio_working_3-way'!K467*'OddsRatio_working_3-way'!L467*'OddsRatio_working_3-way'!M467</f>
        <v>7.8184218437324204E-2</v>
      </c>
      <c r="R467" s="11">
        <f t="shared" si="114"/>
        <v>0</v>
      </c>
      <c r="S467" s="11">
        <f t="shared" si="115"/>
        <v>-0.82189004166371649</v>
      </c>
      <c r="T467" s="11">
        <f t="shared" si="116"/>
        <v>-0.27766555461612036</v>
      </c>
      <c r="U467" s="11">
        <f>'OddsRatio_working_3-way'!S467-'OddsRatio_working_3-way'!R467^2/3</f>
        <v>-0.82189004166371649</v>
      </c>
      <c r="V467" s="11">
        <f>'OddsRatio_working_3-way'!S467*'OddsRatio_working_3-way'!R467/3-2*'OddsRatio_working_3-way'!R467^3/27-'OddsRatio_working_3-way'!T467</f>
        <v>0.27766555461612036</v>
      </c>
      <c r="W467" s="11">
        <f>'OddsRatio_working_3-way'!V467^2+4*'OddsRatio_working_3-way'!U467^3/27</f>
        <v>-5.1521192684913647E-3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0.14339654762996307</v>
      </c>
      <c r="Y467" s="11">
        <f>IF('OddsRatio_working_3-way'!W467&gt;=0,IF('OddsRatio_working_3-way'!V467+SQRT('OddsRatio_working_3-way'!W467)&gt;0,0,PI()),ACOS('OddsRatio_working_3-way'!V467/(2*'OddsRatio_working_3-way'!X467)))</f>
        <v>0.25296832762010624</v>
      </c>
      <c r="Z467" s="11">
        <f>'OddsRatio_working_3-way'!X467^(1/3)*COS('OddsRatio_working_3-way'!Y467/3)</f>
        <v>0.52155535640785222</v>
      </c>
      <c r="AA467" s="11">
        <f>'OddsRatio_working_3-way'!X467^(1/3)*COS(('OddsRatio_working_3-way'!Y467+2*PI())/3)</f>
        <v>-0.29895513316936106</v>
      </c>
      <c r="AB467" s="11">
        <f>'OddsRatio_working_3-way'!X467^(1/3)*COS(('OddsRatio_working_3-way'!Y467+4*PI())/3)</f>
        <v>-0.2226002232384911</v>
      </c>
      <c r="AC467" s="11">
        <f>'OddsRatio_working_3-way'!X467^(1/3)*SIN('OddsRatio_working_3-way'!Y467/3)</f>
        <v>4.4083527802537381E-2</v>
      </c>
      <c r="AD467" s="11">
        <f>'OddsRatio_working_3-way'!X467^(1/3)*SIN(('OddsRatio_working_3-way'!Y467+2*PI())/3)</f>
        <v>0.42963842422777843</v>
      </c>
      <c r="AE467" s="11">
        <f>'OddsRatio_working_3-way'!X467^(1/3)*SIN(('OddsRatio_working_3-way'!Y467+4*PI())/3)</f>
        <v>-0.47372195203031581</v>
      </c>
      <c r="AF467" s="11">
        <f>-'OddsRatio_working_3-way'!U467/(3*'OddsRatio_working_3-way'!X467^(1/3))*COS(('OddsRatio_working_3-way'!Y467)/3)</f>
        <v>0.521555356407852</v>
      </c>
      <c r="AG467" s="11">
        <f>-'OddsRatio_working_3-way'!U467/(3*'OddsRatio_working_3-way'!X467^(1/3))*COS(('OddsRatio_working_3-way'!Y467+2*PI())/3)</f>
        <v>-0.29895513316936095</v>
      </c>
      <c r="AH467" s="11">
        <f>-'OddsRatio_working_3-way'!U467/(3*'OddsRatio_working_3-way'!X467^(1/3))*COS(('OddsRatio_working_3-way'!Y467+4*PI())/3)</f>
        <v>-0.22260022323849102</v>
      </c>
      <c r="AI467" s="11">
        <f>'OddsRatio_working_3-way'!U467/(3*'OddsRatio_working_3-way'!X467^(1/3))*SIN(('OddsRatio_working_3-way'!Y467)/3)</f>
        <v>-4.408352780253736E-2</v>
      </c>
      <c r="AJ467" s="11">
        <f>'OddsRatio_working_3-way'!U467/(3*'OddsRatio_working_3-way'!X467^(1/3))*SIN(('OddsRatio_working_3-way'!Y467+2*PI())/3)</f>
        <v>-0.4296384242277782</v>
      </c>
      <c r="AK467" s="11">
        <f>'OddsRatio_working_3-way'!U467/(3*'OddsRatio_working_3-way'!X467^(1/3))*SIN(('OddsRatio_working_3-way'!Y467+4*PI())/3)</f>
        <v>0.47372195203031564</v>
      </c>
      <c r="AL467" s="11">
        <f>'OddsRatio_working_3-way'!Z467+'OddsRatio_working_3-way'!AF467</f>
        <v>1.0431107128157042</v>
      </c>
      <c r="AM467" s="11">
        <f>'OddsRatio_working_3-way'!AA467+'OddsRatio_working_3-way'!AG467</f>
        <v>-0.59791026633872202</v>
      </c>
      <c r="AN467" s="11">
        <f>'OddsRatio_working_3-way'!AB467+'OddsRatio_working_3-way'!AH467</f>
        <v>-0.44520044647698209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1.0431107128157042</v>
      </c>
      <c r="AS467" s="11">
        <f>IF(('OddsRatio_working_3-way'!X467=0),IF(Q467&gt;0,-Q467^(1/3),(-Q467)^(1/3)),'OddsRatio_working_3-way'!AM467-'OddsRatio_working_3-way'!R467/3)</f>
        <v>-0.59791026633872202</v>
      </c>
      <c r="AT467" s="11">
        <f>IF(('OddsRatio_working_3-way'!X467=0),IF(Q467&gt;0,-Q467^(1/3),(-Q467)^(1/3)),'OddsRatio_working_3-way'!AN467-'OddsRatio_working_3-way'!R467/3)</f>
        <v>-0.44520044647698209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1.93</v>
      </c>
      <c r="B468" s="4">
        <f>IF('True_Odds_Calculator_3-way'!B469="","",'True_Odds_Calculator_3-way'!B469)</f>
        <v>3.46</v>
      </c>
      <c r="C468" s="4">
        <f>IF('True_Odds_Calculator_3-way'!C469="","",'True_Odds_Calculator_3-way'!C469)</f>
        <v>4.51</v>
      </c>
      <c r="D468" s="9">
        <f t="shared" si="104"/>
        <v>0.5065644498344023</v>
      </c>
      <c r="E468" s="9">
        <f t="shared" si="105"/>
        <v>0.27959473648796485</v>
      </c>
      <c r="F468" s="9">
        <f t="shared" si="106"/>
        <v>0.21384081367763305</v>
      </c>
      <c r="G468" s="9">
        <f t="shared" si="107"/>
        <v>1.0474005046476575</v>
      </c>
      <c r="H468" s="9">
        <f t="shared" si="108"/>
        <v>1.9740824693223211</v>
      </c>
      <c r="I468" s="9">
        <f t="shared" si="109"/>
        <v>3.5766052414332377</v>
      </c>
      <c r="J468" s="9">
        <f t="shared" si="110"/>
        <v>4.6763757713132765</v>
      </c>
      <c r="K468" s="11">
        <f t="shared" si="111"/>
        <v>0.5181347150259068</v>
      </c>
      <c r="L468" s="11">
        <f t="shared" si="112"/>
        <v>0.28901734104046245</v>
      </c>
      <c r="M468" s="11">
        <f t="shared" si="113"/>
        <v>0.22172949002217296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-0.26663381244231232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0.22910741279358374</v>
      </c>
      <c r="Q468" s="11">
        <f>2*'OddsRatio_working_3-way'!K468*'OddsRatio_working_3-way'!L468*'OddsRatio_working_3-way'!M468</f>
        <v>6.6407945737270657E-2</v>
      </c>
      <c r="R468" s="11">
        <f t="shared" si="114"/>
        <v>0</v>
      </c>
      <c r="S468" s="11">
        <f t="shared" si="115"/>
        <v>-0.85925866151410324</v>
      </c>
      <c r="T468" s="11">
        <f t="shared" si="116"/>
        <v>-0.24906048159829083</v>
      </c>
      <c r="U468" s="11">
        <f>'OddsRatio_working_3-way'!S468-'OddsRatio_working_3-way'!R468^2/3</f>
        <v>-0.85925866151410324</v>
      </c>
      <c r="V468" s="11">
        <f>'OddsRatio_working_3-way'!S468*'OddsRatio_working_3-way'!R468/3-2*'OddsRatio_working_3-way'!R468^3/27-'OddsRatio_working_3-way'!T468</f>
        <v>0.24906048159829083</v>
      </c>
      <c r="W468" s="11">
        <f>'OddsRatio_working_3-way'!V468^2+4*'OddsRatio_working_3-way'!U468^3/27</f>
        <v>-3.1955918829518121E-2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0.15328653098322981</v>
      </c>
      <c r="Y468" s="11">
        <f>IF('OddsRatio_working_3-way'!W468&gt;=0,IF('OddsRatio_working_3-way'!V468+SQRT('OddsRatio_working_3-way'!W468)&gt;0,0,PI()),ACOS('OddsRatio_working_3-way'!V468/(2*'OddsRatio_working_3-way'!X468)))</f>
        <v>0.62253706329251723</v>
      </c>
      <c r="Z468" s="11">
        <f>'OddsRatio_working_3-way'!X468^(1/3)*COS('OddsRatio_working_3-way'!Y468/3)</f>
        <v>0.52370025232382889</v>
      </c>
      <c r="AA468" s="11">
        <f>'OddsRatio_working_3-way'!X468^(1/3)*COS(('OddsRatio_working_3-way'!Y468+2*PI())/3)</f>
        <v>-0.35733939082289262</v>
      </c>
      <c r="AB468" s="11">
        <f>'OddsRatio_working_3-way'!X468^(1/3)*COS(('OddsRatio_working_3-way'!Y468+4*PI())/3)</f>
        <v>-0.16636086150093612</v>
      </c>
      <c r="AC468" s="11">
        <f>'OddsRatio_working_3-way'!X468^(1/3)*SIN('OddsRatio_working_3-way'!Y468/3)</f>
        <v>0.11026150531347038</v>
      </c>
      <c r="AD468" s="11">
        <f>'OddsRatio_working_3-way'!X468^(1/3)*SIN(('OddsRatio_working_3-way'!Y468+2*PI())/3)</f>
        <v>0.39840696982402113</v>
      </c>
      <c r="AE468" s="11">
        <f>'OddsRatio_working_3-way'!X468^(1/3)*SIN(('OddsRatio_working_3-way'!Y468+4*PI())/3)</f>
        <v>-0.50866847513749158</v>
      </c>
      <c r="AF468" s="11">
        <f>-'OddsRatio_working_3-way'!U468/(3*'OddsRatio_working_3-way'!X468^(1/3))*COS(('OddsRatio_working_3-way'!Y468)/3)</f>
        <v>0.52370025232382866</v>
      </c>
      <c r="AG468" s="11">
        <f>-'OddsRatio_working_3-way'!U468/(3*'OddsRatio_working_3-way'!X468^(1/3))*COS(('OddsRatio_working_3-way'!Y468+2*PI())/3)</f>
        <v>-0.35733939082289251</v>
      </c>
      <c r="AH468" s="11">
        <f>-'OddsRatio_working_3-way'!U468/(3*'OddsRatio_working_3-way'!X468^(1/3))*COS(('OddsRatio_working_3-way'!Y468+4*PI())/3)</f>
        <v>-0.16636086150093607</v>
      </c>
      <c r="AI468" s="11">
        <f>'OddsRatio_working_3-way'!U468/(3*'OddsRatio_working_3-way'!X468^(1/3))*SIN(('OddsRatio_working_3-way'!Y468)/3)</f>
        <v>-0.11026150531347034</v>
      </c>
      <c r="AJ468" s="11">
        <f>'OddsRatio_working_3-way'!U468/(3*'OddsRatio_working_3-way'!X468^(1/3))*SIN(('OddsRatio_working_3-way'!Y468+2*PI())/3)</f>
        <v>-0.39840696982402096</v>
      </c>
      <c r="AK468" s="11">
        <f>'OddsRatio_working_3-way'!U468/(3*'OddsRatio_working_3-way'!X468^(1/3))*SIN(('OddsRatio_working_3-way'!Y468+4*PI())/3)</f>
        <v>0.50866847513749136</v>
      </c>
      <c r="AL468" s="11">
        <f>'OddsRatio_working_3-way'!Z468+'OddsRatio_working_3-way'!AF468</f>
        <v>1.0474005046476575</v>
      </c>
      <c r="AM468" s="11">
        <f>'OddsRatio_working_3-way'!AA468+'OddsRatio_working_3-way'!AG468</f>
        <v>-0.71467878164578513</v>
      </c>
      <c r="AN468" s="11">
        <f>'OddsRatio_working_3-way'!AB468+'OddsRatio_working_3-way'!AH468</f>
        <v>-0.33272172300187219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1.0474005046476575</v>
      </c>
      <c r="AS468" s="11">
        <f>IF(('OddsRatio_working_3-way'!X468=0),IF(Q468&gt;0,-Q468^(1/3),(-Q468)^(1/3)),'OddsRatio_working_3-way'!AM468-'OddsRatio_working_3-way'!R468/3)</f>
        <v>-0.71467878164578513</v>
      </c>
      <c r="AT468" s="11">
        <f>IF(('OddsRatio_working_3-way'!X468=0),IF(Q468&gt;0,-Q468^(1/3),(-Q468)^(1/3)),'OddsRatio_working_3-way'!AN468-'OddsRatio_working_3-way'!R468/3)</f>
        <v>-0.33272172300187219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1.83</v>
      </c>
      <c r="B469" s="4">
        <f>IF('True_Odds_Calculator_3-way'!B470="","",'True_Odds_Calculator_3-way'!B470)</f>
        <v>3.18</v>
      </c>
      <c r="C469" s="4">
        <f>IF('True_Odds_Calculator_3-way'!C470="","",'True_Odds_Calculator_3-way'!C470)</f>
        <v>5.85</v>
      </c>
      <c r="D469" s="9">
        <f t="shared" si="104"/>
        <v>0.53328464875215953</v>
      </c>
      <c r="E469" s="9">
        <f t="shared" si="105"/>
        <v>0.30315502318328147</v>
      </c>
      <c r="F469" s="9">
        <f t="shared" si="106"/>
        <v>0.16356032806455917</v>
      </c>
      <c r="G469" s="9">
        <f t="shared" si="107"/>
        <v>1.0544230992239956</v>
      </c>
      <c r="H469" s="9">
        <f t="shared" si="108"/>
        <v>1.8751711723559163</v>
      </c>
      <c r="I469" s="9">
        <f t="shared" si="109"/>
        <v>3.29864235630831</v>
      </c>
      <c r="J469" s="9">
        <f t="shared" si="110"/>
        <v>6.1139520312363791</v>
      </c>
      <c r="K469" s="11">
        <f t="shared" si="111"/>
        <v>0.54644808743169393</v>
      </c>
      <c r="L469" s="11">
        <f t="shared" si="112"/>
        <v>0.31446540880503143</v>
      </c>
      <c r="M469" s="11">
        <f t="shared" si="113"/>
        <v>0.17094017094017094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-0.25777586258048168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0.23088114643945135</v>
      </c>
      <c r="Q469" s="11">
        <f>2*'OddsRatio_working_3-way'!K469*'OddsRatio_working_3-way'!L469*'OddsRatio_working_3-way'!M469</f>
        <v>5.8748383317926561E-2</v>
      </c>
      <c r="R469" s="11">
        <f t="shared" si="114"/>
        <v>0</v>
      </c>
      <c r="S469" s="11">
        <f t="shared" si="115"/>
        <v>-0.89566627429038903</v>
      </c>
      <c r="T469" s="11">
        <f t="shared" si="116"/>
        <v>-0.22790490439959013</v>
      </c>
      <c r="U469" s="11">
        <f>'OddsRatio_working_3-way'!S469-'OddsRatio_working_3-way'!R469^2/3</f>
        <v>-0.89566627429038903</v>
      </c>
      <c r="V469" s="11">
        <f>'OddsRatio_working_3-way'!S469*'OddsRatio_working_3-way'!R469/3-2*'OddsRatio_working_3-way'!R469^3/27-'OddsRatio_working_3-way'!T469</f>
        <v>0.22790490439959013</v>
      </c>
      <c r="W469" s="11">
        <f>'OddsRatio_working_3-way'!V469^2+4*'OddsRatio_working_3-way'!U469^3/27</f>
        <v>-5.4506713708419571E-2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0.16313135746830365</v>
      </c>
      <c r="Y469" s="11">
        <f>IF('OddsRatio_working_3-way'!W469&gt;=0,IF('OddsRatio_working_3-way'!V469+SQRT('OddsRatio_working_3-way'!W469)&gt;0,0,PI()),ACOS('OddsRatio_working_3-way'!V469/(2*'OddsRatio_working_3-way'!X469)))</f>
        <v>0.79745255759321254</v>
      </c>
      <c r="Z469" s="11">
        <f>'OddsRatio_working_3-way'!X469^(1/3)*COS('OddsRatio_working_3-way'!Y469/3)</f>
        <v>0.52721154961199779</v>
      </c>
      <c r="AA469" s="11">
        <f>'OddsRatio_working_3-way'!X469^(1/3)*COS(('OddsRatio_working_3-way'!Y469+2*PI())/3)</f>
        <v>-0.38791408120337623</v>
      </c>
      <c r="AB469" s="11">
        <f>'OddsRatio_working_3-way'!X469^(1/3)*COS(('OddsRatio_working_3-way'!Y469+4*PI())/3)</f>
        <v>-0.13929746840862176</v>
      </c>
      <c r="AC469" s="11">
        <f>'OddsRatio_working_3-way'!X469^(1/3)*SIN('OddsRatio_working_3-way'!Y469/3)</f>
        <v>0.14353886832206467</v>
      </c>
      <c r="AD469" s="11">
        <f>'OddsRatio_working_3-way'!X469^(1/3)*SIN(('OddsRatio_working_3-way'!Y469+2*PI())/3)</f>
        <v>0.38480916097151779</v>
      </c>
      <c r="AE469" s="11">
        <f>'OddsRatio_working_3-way'!X469^(1/3)*SIN(('OddsRatio_working_3-way'!Y469+4*PI())/3)</f>
        <v>-0.52834802929358227</v>
      </c>
      <c r="AF469" s="11">
        <f>-'OddsRatio_working_3-way'!U469/(3*'OddsRatio_working_3-way'!X469^(1/3))*COS(('OddsRatio_working_3-way'!Y469)/3)</f>
        <v>0.52721154961199768</v>
      </c>
      <c r="AG469" s="11">
        <f>-'OddsRatio_working_3-way'!U469/(3*'OddsRatio_working_3-way'!X469^(1/3))*COS(('OddsRatio_working_3-way'!Y469+2*PI())/3)</f>
        <v>-0.38791408120337617</v>
      </c>
      <c r="AH469" s="11">
        <f>-'OddsRatio_working_3-way'!U469/(3*'OddsRatio_working_3-way'!X469^(1/3))*COS(('OddsRatio_working_3-way'!Y469+4*PI())/3)</f>
        <v>-0.13929746840862173</v>
      </c>
      <c r="AI469" s="11">
        <f>'OddsRatio_working_3-way'!U469/(3*'OddsRatio_working_3-way'!X469^(1/3))*SIN(('OddsRatio_working_3-way'!Y469)/3)</f>
        <v>-0.14353886832206464</v>
      </c>
      <c r="AJ469" s="11">
        <f>'OddsRatio_working_3-way'!U469/(3*'OddsRatio_working_3-way'!X469^(1/3))*SIN(('OddsRatio_working_3-way'!Y469+2*PI())/3)</f>
        <v>-0.38480916097151774</v>
      </c>
      <c r="AK469" s="11">
        <f>'OddsRatio_working_3-way'!U469/(3*'OddsRatio_working_3-way'!X469^(1/3))*SIN(('OddsRatio_working_3-way'!Y469+4*PI())/3)</f>
        <v>0.52834802929358216</v>
      </c>
      <c r="AL469" s="11">
        <f>'OddsRatio_working_3-way'!Z469+'OddsRatio_working_3-way'!AF469</f>
        <v>1.0544230992239956</v>
      </c>
      <c r="AM469" s="11">
        <f>'OddsRatio_working_3-way'!AA469+'OddsRatio_working_3-way'!AG469</f>
        <v>-0.77582816240675245</v>
      </c>
      <c r="AN469" s="11">
        <f>'OddsRatio_working_3-way'!AB469+'OddsRatio_working_3-way'!AH469</f>
        <v>-0.27859493681724345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1.0544230992239956</v>
      </c>
      <c r="AS469" s="11">
        <f>IF(('OddsRatio_working_3-way'!X469=0),IF(Q469&gt;0,-Q469^(1/3),(-Q469)^(1/3)),'OddsRatio_working_3-way'!AM469-'OddsRatio_working_3-way'!R469/3)</f>
        <v>-0.77582816240675245</v>
      </c>
      <c r="AT469" s="11">
        <f>IF(('OddsRatio_working_3-way'!X469=0),IF(Q469&gt;0,-Q469^(1/3),(-Q469)^(1/3)),'OddsRatio_working_3-way'!AN469-'OddsRatio_working_3-way'!R469/3)</f>
        <v>-0.27859493681724345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8.74</v>
      </c>
      <c r="B470" s="4">
        <f>IF('True_Odds_Calculator_3-way'!B471="","",'True_Odds_Calculator_3-way'!B471)</f>
        <v>4.4400000000000004</v>
      </c>
      <c r="C470" s="4">
        <f>IF('True_Odds_Calculator_3-way'!C471="","",'True_Odds_Calculator_3-way'!C471)</f>
        <v>1.44</v>
      </c>
      <c r="D470" s="9">
        <f t="shared" si="104"/>
        <v>0.10748281070752774</v>
      </c>
      <c r="E470" s="9">
        <f t="shared" si="105"/>
        <v>0.21319308420036073</v>
      </c>
      <c r="F470" s="9">
        <f t="shared" si="106"/>
        <v>0.67932410509211161</v>
      </c>
      <c r="G470" s="9">
        <f t="shared" si="107"/>
        <v>1.0728440910610131</v>
      </c>
      <c r="H470" s="9">
        <f t="shared" si="108"/>
        <v>9.3038132648122431</v>
      </c>
      <c r="I470" s="9">
        <f t="shared" si="109"/>
        <v>4.6905836732498845</v>
      </c>
      <c r="J470" s="9">
        <f t="shared" si="110"/>
        <v>1.4720514000668459</v>
      </c>
      <c r="K470" s="11">
        <f t="shared" si="111"/>
        <v>0.11441647597254004</v>
      </c>
      <c r="L470" s="11">
        <f t="shared" si="112"/>
        <v>0.2252252252252252</v>
      </c>
      <c r="M470" s="11">
        <f t="shared" si="113"/>
        <v>0.69444444444444442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-0.20965015358608041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0.20794535954719021</v>
      </c>
      <c r="Q470" s="11">
        <f>2*'OddsRatio_working_3-way'!K470*'OddsRatio_working_3-way'!L470*'OddsRatio_working_3-way'!M470</f>
        <v>3.5790939681099858E-2</v>
      </c>
      <c r="R470" s="11">
        <f t="shared" si="114"/>
        <v>0</v>
      </c>
      <c r="S470" s="11">
        <f t="shared" si="115"/>
        <v>-0.99186838640597397</v>
      </c>
      <c r="T470" s="11">
        <f t="shared" si="116"/>
        <v>-0.17071745032805058</v>
      </c>
      <c r="U470" s="11">
        <f>'OddsRatio_working_3-way'!S470-'OddsRatio_working_3-way'!R470^2/3</f>
        <v>-0.99186838640597397</v>
      </c>
      <c r="V470" s="11">
        <f>'OddsRatio_working_3-way'!S470*'OddsRatio_working_3-way'!R470/3-2*'OddsRatio_working_3-way'!R470^3/27-'OddsRatio_working_3-way'!T470</f>
        <v>0.17071745032805058</v>
      </c>
      <c r="W470" s="11">
        <f>'OddsRatio_working_3-way'!V470^2+4*'OddsRatio_working_3-way'!U470^3/27</f>
        <v>-0.11541895822001232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0.19010747359488708</v>
      </c>
      <c r="Y470" s="11">
        <f>IF('OddsRatio_working_3-way'!W470&gt;=0,IF('OddsRatio_working_3-way'!V470+SQRT('OddsRatio_working_3-way'!W470)&gt;0,0,PI()),ACOS('OddsRatio_working_3-way'!V470/(2*'OddsRatio_working_3-way'!X470)))</f>
        <v>1.1051476932093554</v>
      </c>
      <c r="Z470" s="11">
        <f>'OddsRatio_working_3-way'!X470^(1/3)*COS('OddsRatio_working_3-way'!Y470/3)</f>
        <v>0.53642204553050665</v>
      </c>
      <c r="AA470" s="11">
        <f>'OddsRatio_working_3-way'!X470^(1/3)*COS(('OddsRatio_working_3-way'!Y470+2*PI())/3)</f>
        <v>-0.44753095585453317</v>
      </c>
      <c r="AB470" s="11">
        <f>'OddsRatio_working_3-way'!X470^(1/3)*COS(('OddsRatio_working_3-way'!Y470+4*PI())/3)</f>
        <v>-8.8891089675973659E-2</v>
      </c>
      <c r="AC470" s="11">
        <f>'OddsRatio_working_3-way'!X470^(1/3)*SIN('OddsRatio_working_3-way'!Y470/3)</f>
        <v>0.20706082328032291</v>
      </c>
      <c r="AD470" s="11">
        <f>'OddsRatio_working_3-way'!X470^(1/3)*SIN(('OddsRatio_working_3-way'!Y470+2*PI())/3)</f>
        <v>0.36102470693927025</v>
      </c>
      <c r="AE470" s="11">
        <f>'OddsRatio_working_3-way'!X470^(1/3)*SIN(('OddsRatio_working_3-way'!Y470+4*PI())/3)</f>
        <v>-0.56808553021959296</v>
      </c>
      <c r="AF470" s="11">
        <f>-'OddsRatio_working_3-way'!U470/(3*'OddsRatio_working_3-way'!X470^(1/3))*COS(('OddsRatio_working_3-way'!Y470)/3)</f>
        <v>0.53642204553050643</v>
      </c>
      <c r="AG470" s="11">
        <f>-'OddsRatio_working_3-way'!U470/(3*'OddsRatio_working_3-way'!X470^(1/3))*COS(('OddsRatio_working_3-way'!Y470+2*PI())/3)</f>
        <v>-0.44753095585453301</v>
      </c>
      <c r="AH470" s="11">
        <f>-'OddsRatio_working_3-way'!U470/(3*'OddsRatio_working_3-way'!X470^(1/3))*COS(('OddsRatio_working_3-way'!Y470+4*PI())/3)</f>
        <v>-8.8891089675973631E-2</v>
      </c>
      <c r="AI470" s="11">
        <f>'OddsRatio_working_3-way'!U470/(3*'OddsRatio_working_3-way'!X470^(1/3))*SIN(('OddsRatio_working_3-way'!Y470)/3)</f>
        <v>-0.20706082328032283</v>
      </c>
      <c r="AJ470" s="11">
        <f>'OddsRatio_working_3-way'!U470/(3*'OddsRatio_working_3-way'!X470^(1/3))*SIN(('OddsRatio_working_3-way'!Y470+2*PI())/3)</f>
        <v>-0.36102470693927008</v>
      </c>
      <c r="AK470" s="11">
        <f>'OddsRatio_working_3-way'!U470/(3*'OddsRatio_working_3-way'!X470^(1/3))*SIN(('OddsRatio_working_3-way'!Y470+4*PI())/3)</f>
        <v>0.56808553021959274</v>
      </c>
      <c r="AL470" s="11">
        <f>'OddsRatio_working_3-way'!Z470+'OddsRatio_working_3-way'!AF470</f>
        <v>1.0728440910610131</v>
      </c>
      <c r="AM470" s="11">
        <f>'OddsRatio_working_3-way'!AA470+'OddsRatio_working_3-way'!AG470</f>
        <v>-0.89506191170906613</v>
      </c>
      <c r="AN470" s="11">
        <f>'OddsRatio_working_3-way'!AB470+'OddsRatio_working_3-way'!AH470</f>
        <v>-0.17778217935194729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1.0728440910610131</v>
      </c>
      <c r="AS470" s="11">
        <f>IF(('OddsRatio_working_3-way'!X470=0),IF(Q470&gt;0,-Q470^(1/3),(-Q470)^(1/3)),'OddsRatio_working_3-way'!AM470-'OddsRatio_working_3-way'!R470/3)</f>
        <v>-0.89506191170906613</v>
      </c>
      <c r="AT470" s="11">
        <f>IF(('OddsRatio_working_3-way'!X470=0),IF(Q470&gt;0,-Q470^(1/3),(-Q470)^(1/3)),'OddsRatio_working_3-way'!AN470-'OddsRatio_working_3-way'!R470/3)</f>
        <v>-0.17778217935194729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1.52</v>
      </c>
      <c r="B471" s="4">
        <f>IF('True_Odds_Calculator_3-way'!B472="","",'True_Odds_Calculator_3-way'!B472)</f>
        <v>4.07</v>
      </c>
      <c r="C471" s="4">
        <f>IF('True_Odds_Calculator_3-way'!C472="","",'True_Odds_Calculator_3-way'!C472)</f>
        <v>7.91</v>
      </c>
      <c r="D471" s="9">
        <f t="shared" si="104"/>
        <v>0.64472900728277105</v>
      </c>
      <c r="E471" s="9">
        <f t="shared" si="105"/>
        <v>0.23511426938256916</v>
      </c>
      <c r="F471" s="9">
        <f t="shared" si="106"/>
        <v>0.12015672333465964</v>
      </c>
      <c r="G471" s="9">
        <f t="shared" si="107"/>
        <v>1.0596908775867793</v>
      </c>
      <c r="H471" s="9">
        <f t="shared" si="108"/>
        <v>1.5510392563451252</v>
      </c>
      <c r="I471" s="9">
        <f t="shared" si="109"/>
        <v>4.2532509941914132</v>
      </c>
      <c r="J471" s="9">
        <f t="shared" si="110"/>
        <v>8.3224639641246476</v>
      </c>
      <c r="K471" s="11">
        <f t="shared" si="111"/>
        <v>0.65789473684210531</v>
      </c>
      <c r="L471" s="11">
        <f t="shared" si="112"/>
        <v>0.24570024570024568</v>
      </c>
      <c r="M471" s="11">
        <f t="shared" si="113"/>
        <v>0.12642225031605561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-0.22542666487706065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0.21457287409779258</v>
      </c>
      <c r="Q471" s="11">
        <f>2*'OddsRatio_working_3-way'!K471*'OddsRatio_working_3-way'!L471*'OddsRatio_working_3-way'!M471</f>
        <v>4.0871023637674773E-2</v>
      </c>
      <c r="R471" s="11">
        <f t="shared" si="114"/>
        <v>0</v>
      </c>
      <c r="S471" s="11">
        <f t="shared" si="115"/>
        <v>-0.95185223192124446</v>
      </c>
      <c r="T471" s="11">
        <f t="shared" si="116"/>
        <v>-0.18130518703261797</v>
      </c>
      <c r="U471" s="11">
        <f>'OddsRatio_working_3-way'!S471-'OddsRatio_working_3-way'!R471^2/3</f>
        <v>-0.95185223192124446</v>
      </c>
      <c r="V471" s="11">
        <f>'OddsRatio_working_3-way'!S471*'OddsRatio_working_3-way'!R471/3-2*'OddsRatio_working_3-way'!R471^3/27-'OddsRatio_working_3-way'!T471</f>
        <v>0.18130518703261797</v>
      </c>
      <c r="W471" s="11">
        <f>'OddsRatio_working_3-way'!V471^2+4*'OddsRatio_working_3-way'!U471^3/27</f>
        <v>-9.4891347963385192E-2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0.17871969589857589</v>
      </c>
      <c r="Y471" s="11">
        <f>IF('OddsRatio_working_3-way'!W471&gt;=0,IF('OddsRatio_working_3-way'!V471+SQRT('OddsRatio_working_3-way'!W471)&gt;0,0,PI()),ACOS('OddsRatio_working_3-way'!V471/(2*'OddsRatio_working_3-way'!X471)))</f>
        <v>1.0388248412481442</v>
      </c>
      <c r="Z471" s="11">
        <f>'OddsRatio_working_3-way'!X471^(1/3)*COS('OddsRatio_working_3-way'!Y471/3)</f>
        <v>0.52984543879338963</v>
      </c>
      <c r="AA471" s="11">
        <f>'OddsRatio_working_3-way'!X471^(1/3)*COS(('OddsRatio_working_3-way'!Y471+2*PI())/3)</f>
        <v>-0.43048514334214005</v>
      </c>
      <c r="AB471" s="11">
        <f>'OddsRatio_working_3-way'!X471^(1/3)*COS(('OddsRatio_working_3-way'!Y471+4*PI())/3)</f>
        <v>-9.9360295451249317E-2</v>
      </c>
      <c r="AC471" s="11">
        <f>'OddsRatio_working_3-way'!X471^(1/3)*SIN('OddsRatio_working_3-way'!Y471/3)</f>
        <v>0.19117502006517961</v>
      </c>
      <c r="AD471" s="11">
        <f>'OddsRatio_working_3-way'!X471^(1/3)*SIN(('OddsRatio_working_3-way'!Y471+2*PI())/3)</f>
        <v>0.36327210004179872</v>
      </c>
      <c r="AE471" s="11">
        <f>'OddsRatio_working_3-way'!X471^(1/3)*SIN(('OddsRatio_working_3-way'!Y471+4*PI())/3)</f>
        <v>-0.55444712010697816</v>
      </c>
      <c r="AF471" s="11">
        <f>-'OddsRatio_working_3-way'!U471/(3*'OddsRatio_working_3-way'!X471^(1/3))*COS(('OddsRatio_working_3-way'!Y471)/3)</f>
        <v>0.52984543879338963</v>
      </c>
      <c r="AG471" s="11">
        <f>-'OddsRatio_working_3-way'!U471/(3*'OddsRatio_working_3-way'!X471^(1/3))*COS(('OddsRatio_working_3-way'!Y471+2*PI())/3)</f>
        <v>-0.43048514334214005</v>
      </c>
      <c r="AH471" s="11">
        <f>-'OddsRatio_working_3-way'!U471/(3*'OddsRatio_working_3-way'!X471^(1/3))*COS(('OddsRatio_working_3-way'!Y471+4*PI())/3)</f>
        <v>-9.9360295451249317E-2</v>
      </c>
      <c r="AI471" s="11">
        <f>'OddsRatio_working_3-way'!U471/(3*'OddsRatio_working_3-way'!X471^(1/3))*SIN(('OddsRatio_working_3-way'!Y471)/3)</f>
        <v>-0.19117502006517961</v>
      </c>
      <c r="AJ471" s="11">
        <f>'OddsRatio_working_3-way'!U471/(3*'OddsRatio_working_3-way'!X471^(1/3))*SIN(('OddsRatio_working_3-way'!Y471+2*PI())/3)</f>
        <v>-0.36327210004179872</v>
      </c>
      <c r="AK471" s="11">
        <f>'OddsRatio_working_3-way'!U471/(3*'OddsRatio_working_3-way'!X471^(1/3))*SIN(('OddsRatio_working_3-way'!Y471+4*PI())/3)</f>
        <v>0.55444712010697816</v>
      </c>
      <c r="AL471" s="11">
        <f>'OddsRatio_working_3-way'!Z471+'OddsRatio_working_3-way'!AF471</f>
        <v>1.0596908775867793</v>
      </c>
      <c r="AM471" s="11">
        <f>'OddsRatio_working_3-way'!AA471+'OddsRatio_working_3-way'!AG471</f>
        <v>-0.86097028668428011</v>
      </c>
      <c r="AN471" s="11">
        <f>'OddsRatio_working_3-way'!AB471+'OddsRatio_working_3-way'!AH471</f>
        <v>-0.19872059090249863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1.0596908775867793</v>
      </c>
      <c r="AS471" s="11">
        <f>IF(('OddsRatio_working_3-way'!X471=0),IF(Q471&gt;0,-Q471^(1/3),(-Q471)^(1/3)),'OddsRatio_working_3-way'!AM471-'OddsRatio_working_3-way'!R471/3)</f>
        <v>-0.86097028668428011</v>
      </c>
      <c r="AT471" s="11">
        <f>IF(('OddsRatio_working_3-way'!X471=0),IF(Q471&gt;0,-Q471^(1/3),(-Q471)^(1/3)),'OddsRatio_working_3-way'!AN471-'OddsRatio_working_3-way'!R471/3)</f>
        <v>-0.19872059090249863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3.99</v>
      </c>
      <c r="B472" s="4">
        <f>IF('True_Odds_Calculator_3-way'!B473="","",'True_Odds_Calculator_3-way'!B473)</f>
        <v>3.36</v>
      </c>
      <c r="C472" s="4">
        <f>IF('True_Odds_Calculator_3-way'!C473="","",'True_Odds_Calculator_3-way'!C473)</f>
        <v>2.08</v>
      </c>
      <c r="D472" s="9">
        <f t="shared" si="104"/>
        <v>0.24223670902697766</v>
      </c>
      <c r="E472" s="9">
        <f t="shared" si="105"/>
        <v>0.28826121512408642</v>
      </c>
      <c r="F472" s="9">
        <f t="shared" si="106"/>
        <v>0.46950207584893544</v>
      </c>
      <c r="G472" s="9">
        <f t="shared" si="107"/>
        <v>1.0462185512879447</v>
      </c>
      <c r="H472" s="9">
        <f t="shared" si="108"/>
        <v>4.1281934683509549</v>
      </c>
      <c r="I472" s="9">
        <f t="shared" si="109"/>
        <v>3.4690757810395505</v>
      </c>
      <c r="J472" s="9">
        <f t="shared" si="110"/>
        <v>2.1299160353909805</v>
      </c>
      <c r="K472" s="11">
        <f t="shared" si="111"/>
        <v>0.25062656641604009</v>
      </c>
      <c r="L472" s="11">
        <f t="shared" si="112"/>
        <v>0.29761904761904762</v>
      </c>
      <c r="M472" s="11">
        <f t="shared" si="113"/>
        <v>0.48076923076923073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-0.2732948442534906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0.23058734289937297</v>
      </c>
      <c r="Q472" s="11">
        <f>2*'OddsRatio_working_3-way'!K472*'OddsRatio_working_3-way'!L472*'OddsRatio_working_3-way'!M472</f>
        <v>7.1722346158436381E-2</v>
      </c>
      <c r="R472" s="11">
        <f t="shared" si="114"/>
        <v>0</v>
      </c>
      <c r="S472" s="11">
        <f t="shared" si="115"/>
        <v>-0.84373103901475388</v>
      </c>
      <c r="T472" s="11">
        <f t="shared" si="116"/>
        <v>-0.26243578196415362</v>
      </c>
      <c r="U472" s="11">
        <f>'OddsRatio_working_3-way'!S472-'OddsRatio_working_3-way'!R472^2/3</f>
        <v>-0.84373103901475388</v>
      </c>
      <c r="V472" s="11">
        <f>'OddsRatio_working_3-way'!S472*'OddsRatio_working_3-way'!R472/3-2*'OddsRatio_working_3-way'!R472^3/27-'OddsRatio_working_3-way'!T472</f>
        <v>0.26243578196415362</v>
      </c>
      <c r="W472" s="11">
        <f>'OddsRatio_working_3-way'!V472^2+4*'OddsRatio_working_3-way'!U472^3/27</f>
        <v>-2.011071891794379E-2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0.14915030889431688</v>
      </c>
      <c r="Y472" s="11">
        <f>IF('OddsRatio_working_3-way'!W472&gt;=0,IF('OddsRatio_working_3-way'!V472+SQRT('OddsRatio_working_3-way'!W472)&gt;0,0,PI()),ACOS('OddsRatio_working_3-way'!V472/(2*'OddsRatio_working_3-way'!X472)))</f>
        <v>0.49541922239227998</v>
      </c>
      <c r="Z472" s="11">
        <f>'OddsRatio_working_3-way'!X472^(1/3)*COS('OddsRatio_working_3-way'!Y472/3)</f>
        <v>0.52310927564397236</v>
      </c>
      <c r="AA472" s="11">
        <f>'OddsRatio_working_3-way'!X472^(1/3)*COS(('OddsRatio_working_3-way'!Y472+2*PI())/3)</f>
        <v>-0.33705479712723141</v>
      </c>
      <c r="AB472" s="11">
        <f>'OddsRatio_working_3-way'!X472^(1/3)*COS(('OddsRatio_working_3-way'!Y472+4*PI())/3)</f>
        <v>-0.18605447851674103</v>
      </c>
      <c r="AC472" s="11">
        <f>'OddsRatio_working_3-way'!X472^(1/3)*SIN('OddsRatio_working_3-way'!Y472/3)</f>
        <v>8.7180074597485932E-2</v>
      </c>
      <c r="AD472" s="11">
        <f>'OddsRatio_working_3-way'!X472^(1/3)*SIN(('OddsRatio_working_3-way'!Y472+2*PI())/3)</f>
        <v>0.40943588436421335</v>
      </c>
      <c r="AE472" s="11">
        <f>'OddsRatio_working_3-way'!X472^(1/3)*SIN(('OddsRatio_working_3-way'!Y472+4*PI())/3)</f>
        <v>-0.49661595896169924</v>
      </c>
      <c r="AF472" s="11">
        <f>-'OddsRatio_working_3-way'!U472/(3*'OddsRatio_working_3-way'!X472^(1/3))*COS(('OddsRatio_working_3-way'!Y472)/3)</f>
        <v>0.52310927564397236</v>
      </c>
      <c r="AG472" s="11">
        <f>-'OddsRatio_working_3-way'!U472/(3*'OddsRatio_working_3-way'!X472^(1/3))*COS(('OddsRatio_working_3-way'!Y472+2*PI())/3)</f>
        <v>-0.33705479712723141</v>
      </c>
      <c r="AH472" s="11">
        <f>-'OddsRatio_working_3-way'!U472/(3*'OddsRatio_working_3-way'!X472^(1/3))*COS(('OddsRatio_working_3-way'!Y472+4*PI())/3)</f>
        <v>-0.18605447851674103</v>
      </c>
      <c r="AI472" s="11">
        <f>'OddsRatio_working_3-way'!U472/(3*'OddsRatio_working_3-way'!X472^(1/3))*SIN(('OddsRatio_working_3-way'!Y472)/3)</f>
        <v>-8.7180074597485932E-2</v>
      </c>
      <c r="AJ472" s="11">
        <f>'OddsRatio_working_3-way'!U472/(3*'OddsRatio_working_3-way'!X472^(1/3))*SIN(('OddsRatio_working_3-way'!Y472+2*PI())/3)</f>
        <v>-0.40943588436421335</v>
      </c>
      <c r="AK472" s="11">
        <f>'OddsRatio_working_3-way'!U472/(3*'OddsRatio_working_3-way'!X472^(1/3))*SIN(('OddsRatio_working_3-way'!Y472+4*PI())/3)</f>
        <v>0.49661595896169924</v>
      </c>
      <c r="AL472" s="11">
        <f>'OddsRatio_working_3-way'!Z472+'OddsRatio_working_3-way'!AF472</f>
        <v>1.0462185512879447</v>
      </c>
      <c r="AM472" s="11">
        <f>'OddsRatio_working_3-way'!AA472+'OddsRatio_working_3-way'!AG472</f>
        <v>-0.67410959425446282</v>
      </c>
      <c r="AN472" s="11">
        <f>'OddsRatio_working_3-way'!AB472+'OddsRatio_working_3-way'!AH472</f>
        <v>-0.37210895703348207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1.0462185512879447</v>
      </c>
      <c r="AS472" s="11">
        <f>IF(('OddsRatio_working_3-way'!X472=0),IF(Q472&gt;0,-Q472^(1/3),(-Q472)^(1/3)),'OddsRatio_working_3-way'!AM472-'OddsRatio_working_3-way'!R472/3)</f>
        <v>-0.67410959425446282</v>
      </c>
      <c r="AT472" s="11">
        <f>IF(('OddsRatio_working_3-way'!X472=0),IF(Q472&gt;0,-Q472^(1/3),(-Q472)^(1/3)),'OddsRatio_working_3-way'!AN472-'OddsRatio_working_3-way'!R472/3)</f>
        <v>-0.37210895703348207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3.55</v>
      </c>
      <c r="B473" s="4">
        <f>IF('True_Odds_Calculator_3-way'!B474="","",'True_Odds_Calculator_3-way'!B474)</f>
        <v>3.39</v>
      </c>
      <c r="C473" s="4">
        <f>IF('True_Odds_Calculator_3-way'!C474="","",'True_Odds_Calculator_3-way'!C474)</f>
        <v>2.2200000000000002</v>
      </c>
      <c r="D473" s="9">
        <f t="shared" si="104"/>
        <v>0.27337017661872653</v>
      </c>
      <c r="E473" s="9">
        <f t="shared" si="105"/>
        <v>0.2864291877632375</v>
      </c>
      <c r="F473" s="9">
        <f t="shared" si="106"/>
        <v>0.4402006356180358</v>
      </c>
      <c r="G473" s="9">
        <f t="shared" si="107"/>
        <v>1.0423700033367316</v>
      </c>
      <c r="H473" s="9">
        <f t="shared" si="108"/>
        <v>3.6580435085086656</v>
      </c>
      <c r="I473" s="9">
        <f t="shared" si="109"/>
        <v>3.491264307974788</v>
      </c>
      <c r="J473" s="9">
        <f t="shared" si="110"/>
        <v>2.2716914040708129</v>
      </c>
      <c r="K473" s="11">
        <f t="shared" si="111"/>
        <v>0.28169014084507044</v>
      </c>
      <c r="L473" s="11">
        <f t="shared" si="112"/>
        <v>0.29498525073746312</v>
      </c>
      <c r="M473" s="11">
        <f t="shared" si="113"/>
        <v>0.4504504504504504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-0.27830235819765914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0.23056834723293657</v>
      </c>
      <c r="Q473" s="11">
        <f>2*'OddsRatio_working_3-way'!K473*'OddsRatio_working_3-way'!L473*'OddsRatio_working_3-way'!M473</f>
        <v>7.4859852997706658E-2</v>
      </c>
      <c r="R473" s="11">
        <f t="shared" si="114"/>
        <v>0</v>
      </c>
      <c r="S473" s="11">
        <f t="shared" si="115"/>
        <v>-0.82848147146916962</v>
      </c>
      <c r="T473" s="11">
        <f t="shared" si="116"/>
        <v>-0.26898749073674333</v>
      </c>
      <c r="U473" s="11">
        <f>'OddsRatio_working_3-way'!S473-'OddsRatio_working_3-way'!R473^2/3</f>
        <v>-0.82848147146916962</v>
      </c>
      <c r="V473" s="11">
        <f>'OddsRatio_working_3-way'!S473*'OddsRatio_working_3-way'!R473/3-2*'OddsRatio_working_3-way'!R473^3/27-'OddsRatio_working_3-way'!T473</f>
        <v>0.26898749073674333</v>
      </c>
      <c r="W473" s="11">
        <f>'OddsRatio_working_3-way'!V473^2+4*'OddsRatio_working_3-way'!U473^3/27</f>
        <v>-1.1890825434064847E-2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0.14512502851585804</v>
      </c>
      <c r="Y473" s="11">
        <f>IF('OddsRatio_working_3-way'!W473&gt;=0,IF('OddsRatio_working_3-way'!V473+SQRT('OddsRatio_working_3-way'!W473)&gt;0,0,PI()),ACOS('OddsRatio_working_3-way'!V473/(2*'OddsRatio_working_3-way'!X473)))</f>
        <v>0.38514498621567261</v>
      </c>
      <c r="Z473" s="11">
        <f>'OddsRatio_working_3-way'!X473^(1/3)*COS('OddsRatio_working_3-way'!Y473/3)</f>
        <v>0.52118500166836579</v>
      </c>
      <c r="AA473" s="11">
        <f>'OddsRatio_working_3-way'!X473^(1/3)*COS(('OddsRatio_working_3-way'!Y473+2*PI())/3)</f>
        <v>-0.3188592443012036</v>
      </c>
      <c r="AB473" s="11">
        <f>'OddsRatio_working_3-way'!X473^(1/3)*COS(('OddsRatio_working_3-way'!Y473+4*PI())/3)</f>
        <v>-0.20232575736716207</v>
      </c>
      <c r="AC473" s="11">
        <f>'OddsRatio_working_3-way'!X473^(1/3)*SIN('OddsRatio_working_3-way'!Y473/3)</f>
        <v>6.7280640050974505E-2</v>
      </c>
      <c r="AD473" s="11">
        <f>'OddsRatio_working_3-way'!X473^(1/3)*SIN(('OddsRatio_working_3-way'!Y473+2*PI())/3)</f>
        <v>0.41771913149075252</v>
      </c>
      <c r="AE473" s="11">
        <f>'OddsRatio_working_3-way'!X473^(1/3)*SIN(('OddsRatio_working_3-way'!Y473+4*PI())/3)</f>
        <v>-0.48499977154172708</v>
      </c>
      <c r="AF473" s="11">
        <f>-'OddsRatio_working_3-way'!U473/(3*'OddsRatio_working_3-way'!X473^(1/3))*COS(('OddsRatio_working_3-way'!Y473)/3)</f>
        <v>0.52118500166836579</v>
      </c>
      <c r="AG473" s="11">
        <f>-'OddsRatio_working_3-way'!U473/(3*'OddsRatio_working_3-way'!X473^(1/3))*COS(('OddsRatio_working_3-way'!Y473+2*PI())/3)</f>
        <v>-0.3188592443012036</v>
      </c>
      <c r="AH473" s="11">
        <f>-'OddsRatio_working_3-way'!U473/(3*'OddsRatio_working_3-way'!X473^(1/3))*COS(('OddsRatio_working_3-way'!Y473+4*PI())/3)</f>
        <v>-0.20232575736716207</v>
      </c>
      <c r="AI473" s="11">
        <f>'OddsRatio_working_3-way'!U473/(3*'OddsRatio_working_3-way'!X473^(1/3))*SIN(('OddsRatio_working_3-way'!Y473)/3)</f>
        <v>-6.7280640050974505E-2</v>
      </c>
      <c r="AJ473" s="11">
        <f>'OddsRatio_working_3-way'!U473/(3*'OddsRatio_working_3-way'!X473^(1/3))*SIN(('OddsRatio_working_3-way'!Y473+2*PI())/3)</f>
        <v>-0.41771913149075252</v>
      </c>
      <c r="AK473" s="11">
        <f>'OddsRatio_working_3-way'!U473/(3*'OddsRatio_working_3-way'!X473^(1/3))*SIN(('OddsRatio_working_3-way'!Y473+4*PI())/3)</f>
        <v>0.48499977154172708</v>
      </c>
      <c r="AL473" s="11">
        <f>'OddsRatio_working_3-way'!Z473+'OddsRatio_working_3-way'!AF473</f>
        <v>1.0423700033367316</v>
      </c>
      <c r="AM473" s="11">
        <f>'OddsRatio_working_3-way'!AA473+'OddsRatio_working_3-way'!AG473</f>
        <v>-0.63771848860240721</v>
      </c>
      <c r="AN473" s="11">
        <f>'OddsRatio_working_3-way'!AB473+'OddsRatio_working_3-way'!AH473</f>
        <v>-0.40465151473432415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1.0423700033367316</v>
      </c>
      <c r="AS473" s="11">
        <f>IF(('OddsRatio_working_3-way'!X473=0),IF(Q473&gt;0,-Q473^(1/3),(-Q473)^(1/3)),'OddsRatio_working_3-way'!AM473-'OddsRatio_working_3-way'!R473/3)</f>
        <v>-0.63771848860240721</v>
      </c>
      <c r="AT473" s="11">
        <f>IF(('OddsRatio_working_3-way'!X473=0),IF(Q473&gt;0,-Q473^(1/3),(-Q473)^(1/3)),'OddsRatio_working_3-way'!AN473-'OddsRatio_working_3-way'!R473/3)</f>
        <v>-0.40465151473432415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2.52</v>
      </c>
      <c r="B474" s="4">
        <f>IF('True_Odds_Calculator_3-way'!B475="","",'True_Odds_Calculator_3-way'!B475)</f>
        <v>3.39</v>
      </c>
      <c r="C474" s="4">
        <f>IF('True_Odds_Calculator_3-way'!C475="","",'True_Odds_Calculator_3-way'!C475)</f>
        <v>2.97</v>
      </c>
      <c r="D474" s="9">
        <f t="shared" si="104"/>
        <v>0.38662759595565144</v>
      </c>
      <c r="E474" s="9">
        <f t="shared" si="105"/>
        <v>0.28616294251052399</v>
      </c>
      <c r="F474" s="9">
        <f t="shared" si="106"/>
        <v>0.32720946153382474</v>
      </c>
      <c r="G474" s="9">
        <f t="shared" si="107"/>
        <v>1.0437291092673426</v>
      </c>
      <c r="H474" s="9">
        <f t="shared" si="108"/>
        <v>2.5864682460863611</v>
      </c>
      <c r="I474" s="9">
        <f t="shared" si="109"/>
        <v>3.4945125711489489</v>
      </c>
      <c r="J474" s="9">
        <f t="shared" si="110"/>
        <v>3.0561463452566655</v>
      </c>
      <c r="K474" s="11">
        <f t="shared" si="111"/>
        <v>0.3968253968253968</v>
      </c>
      <c r="L474" s="11">
        <f t="shared" si="112"/>
        <v>0.29498525073746312</v>
      </c>
      <c r="M474" s="11">
        <f t="shared" si="113"/>
        <v>0.33670033670033667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-0.28206618635986069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0.23175047757151976</v>
      </c>
      <c r="Q474" s="11">
        <f>2*'OddsRatio_working_3-way'!K474*'OddsRatio_working_3-way'!L474*'OddsRatio_working_3-way'!M474</f>
        <v>7.8826693051537347E-2</v>
      </c>
      <c r="R474" s="11">
        <f t="shared" si="114"/>
        <v>0</v>
      </c>
      <c r="S474" s="11">
        <f t="shared" si="115"/>
        <v>-0.82161736776152239</v>
      </c>
      <c r="T474" s="11">
        <f t="shared" si="116"/>
        <v>-0.27946168971480356</v>
      </c>
      <c r="U474" s="11">
        <f>'OddsRatio_working_3-way'!S474-'OddsRatio_working_3-way'!R474^2/3</f>
        <v>-0.82161736776152239</v>
      </c>
      <c r="V474" s="11">
        <f>'OddsRatio_working_3-way'!S474*'OddsRatio_working_3-way'!R474/3-2*'OddsRatio_working_3-way'!R474^3/27-'OddsRatio_working_3-way'!T474</f>
        <v>0.27946168971480356</v>
      </c>
      <c r="W474" s="11">
        <f>'OddsRatio_working_3-way'!V474^2+4*'OddsRatio_working_3-way'!U474^3/27</f>
        <v>-4.0696074692181949E-3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0.1433251927327078</v>
      </c>
      <c r="Y474" s="11">
        <f>IF('OddsRatio_working_3-way'!W474&gt;=0,IF('OddsRatio_working_3-way'!V474+SQRT('OddsRatio_working_3-way'!W474)&gt;0,0,PI()),ACOS('OddsRatio_working_3-way'!V474/(2*'OddsRatio_working_3-way'!X474)))</f>
        <v>0.22442725585536261</v>
      </c>
      <c r="Z474" s="11">
        <f>'OddsRatio_working_3-way'!X474^(1/3)*COS('OddsRatio_working_3-way'!Y474/3)</f>
        <v>0.52186455463367143</v>
      </c>
      <c r="AA474" s="11">
        <f>'OddsRatio_working_3-way'!X474^(1/3)*COS(('OddsRatio_working_3-way'!Y474+2*PI())/3)</f>
        <v>-0.29480530350479972</v>
      </c>
      <c r="AB474" s="11">
        <f>'OddsRatio_working_3-way'!X474^(1/3)*COS(('OddsRatio_working_3-way'!Y474+4*PI())/3)</f>
        <v>-0.22705925112887165</v>
      </c>
      <c r="AC474" s="11">
        <f>'OddsRatio_working_3-way'!X474^(1/3)*SIN('OddsRatio_working_3-way'!Y474/3)</f>
        <v>3.9113201575776593E-2</v>
      </c>
      <c r="AD474" s="11">
        <f>'OddsRatio_working_3-way'!X474^(1/3)*SIN(('OddsRatio_working_3-way'!Y474+2*PI())/3)</f>
        <v>0.43239136085952329</v>
      </c>
      <c r="AE474" s="11">
        <f>'OddsRatio_working_3-way'!X474^(1/3)*SIN(('OddsRatio_working_3-way'!Y474+4*PI())/3)</f>
        <v>-0.47150456243529981</v>
      </c>
      <c r="AF474" s="11">
        <f>-'OddsRatio_working_3-way'!U474/(3*'OddsRatio_working_3-way'!X474^(1/3))*COS(('OddsRatio_working_3-way'!Y474)/3)</f>
        <v>0.52186455463367121</v>
      </c>
      <c r="AG474" s="11">
        <f>-'OddsRatio_working_3-way'!U474/(3*'OddsRatio_working_3-way'!X474^(1/3))*COS(('OddsRatio_working_3-way'!Y474+2*PI())/3)</f>
        <v>-0.29480530350479961</v>
      </c>
      <c r="AH474" s="11">
        <f>-'OddsRatio_working_3-way'!U474/(3*'OddsRatio_working_3-way'!X474^(1/3))*COS(('OddsRatio_working_3-way'!Y474+4*PI())/3)</f>
        <v>-0.22705925112887157</v>
      </c>
      <c r="AI474" s="11">
        <f>'OddsRatio_working_3-way'!U474/(3*'OddsRatio_working_3-way'!X474^(1/3))*SIN(('OddsRatio_working_3-way'!Y474)/3)</f>
        <v>-3.9113201575776579E-2</v>
      </c>
      <c r="AJ474" s="11">
        <f>'OddsRatio_working_3-way'!U474/(3*'OddsRatio_working_3-way'!X474^(1/3))*SIN(('OddsRatio_working_3-way'!Y474+2*PI())/3)</f>
        <v>-0.43239136085952312</v>
      </c>
      <c r="AK474" s="11">
        <f>'OddsRatio_working_3-way'!U474/(3*'OddsRatio_working_3-way'!X474^(1/3))*SIN(('OddsRatio_working_3-way'!Y474+4*PI())/3)</f>
        <v>0.47150456243529965</v>
      </c>
      <c r="AL474" s="11">
        <f>'OddsRatio_working_3-way'!Z474+'OddsRatio_working_3-way'!AF474</f>
        <v>1.0437291092673426</v>
      </c>
      <c r="AM474" s="11">
        <f>'OddsRatio_working_3-way'!AA474+'OddsRatio_working_3-way'!AG474</f>
        <v>-0.58961060700959933</v>
      </c>
      <c r="AN474" s="11">
        <f>'OddsRatio_working_3-way'!AB474+'OddsRatio_working_3-way'!AH474</f>
        <v>-0.4541185022577432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1.0437291092673426</v>
      </c>
      <c r="AS474" s="11">
        <f>IF(('OddsRatio_working_3-way'!X474=0),IF(Q474&gt;0,-Q474^(1/3),(-Q474)^(1/3)),'OddsRatio_working_3-way'!AM474-'OddsRatio_working_3-way'!R474/3)</f>
        <v>-0.58961060700959933</v>
      </c>
      <c r="AT474" s="11">
        <f>IF(('OddsRatio_working_3-way'!X474=0),IF(Q474&gt;0,-Q474^(1/3),(-Q474)^(1/3)),'OddsRatio_working_3-way'!AN474-'OddsRatio_working_3-way'!R474/3)</f>
        <v>-0.4541185022577432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3.31</v>
      </c>
      <c r="B475" s="4">
        <f>IF('True_Odds_Calculator_3-way'!B476="","",'True_Odds_Calculator_3-way'!B476)</f>
        <v>3.4</v>
      </c>
      <c r="C475" s="4">
        <f>IF('True_Odds_Calculator_3-way'!C476="","",'True_Odds_Calculator_3-way'!C476)</f>
        <v>2.3199999999999998</v>
      </c>
      <c r="D475" s="9">
        <f t="shared" si="104"/>
        <v>0.2934688201195163</v>
      </c>
      <c r="E475" s="9">
        <f t="shared" si="105"/>
        <v>0.28560686598928103</v>
      </c>
      <c r="F475" s="9">
        <f t="shared" si="106"/>
        <v>0.4209243138912025</v>
      </c>
      <c r="G475" s="9">
        <f t="shared" si="107"/>
        <v>1.0422151610632886</v>
      </c>
      <c r="H475" s="9">
        <f t="shared" si="108"/>
        <v>3.4075170220561972</v>
      </c>
      <c r="I475" s="9">
        <f t="shared" si="109"/>
        <v>3.5013163865518924</v>
      </c>
      <c r="J475" s="9">
        <f t="shared" si="110"/>
        <v>2.3757240126035408</v>
      </c>
      <c r="K475" s="11">
        <f t="shared" si="111"/>
        <v>0.30211480362537763</v>
      </c>
      <c r="L475" s="11">
        <f t="shared" si="112"/>
        <v>0.29411764705882354</v>
      </c>
      <c r="M475" s="11">
        <f t="shared" si="113"/>
        <v>0.43103448275862072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-0.2802865494567448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0.23095236636169203</v>
      </c>
      <c r="Q475" s="11">
        <f>2*'OddsRatio_working_3-way'!K475*'OddsRatio_working_3-way'!L475*'OddsRatio_working_3-way'!M475</f>
        <v>7.6601116537874658E-2</v>
      </c>
      <c r="R475" s="11">
        <f t="shared" si="114"/>
        <v>0</v>
      </c>
      <c r="S475" s="11">
        <f t="shared" si="115"/>
        <v>-0.82398661944116491</v>
      </c>
      <c r="T475" s="11">
        <f t="shared" si="116"/>
        <v>-0.27329572784118245</v>
      </c>
      <c r="U475" s="11">
        <f>'OddsRatio_working_3-way'!S475-'OddsRatio_working_3-way'!R475^2/3</f>
        <v>-0.82398661944116491</v>
      </c>
      <c r="V475" s="11">
        <f>'OddsRatio_working_3-way'!S475*'OddsRatio_working_3-way'!R475/3-2*'OddsRatio_working_3-way'!R475^3/27-'OddsRatio_working_3-way'!T475</f>
        <v>0.27329572784118245</v>
      </c>
      <c r="W475" s="11">
        <f>'OddsRatio_working_3-way'!V475^2+4*'OddsRatio_working_3-way'!U475^3/27</f>
        <v>-8.1907739152599773E-3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0.1439455876116924</v>
      </c>
      <c r="Y475" s="11">
        <f>IF('OddsRatio_working_3-way'!W475&gt;=0,IF('OddsRatio_working_3-way'!V475+SQRT('OddsRatio_working_3-way'!W475)&gt;0,0,PI()),ACOS('OddsRatio_working_3-way'!V475/(2*'OddsRatio_working_3-way'!X475)))</f>
        <v>0.31978761340071626</v>
      </c>
      <c r="Z475" s="11">
        <f>'OddsRatio_working_3-way'!X475^(1/3)*COS('OddsRatio_working_3-way'!Y475/3)</f>
        <v>0.5211075805316443</v>
      </c>
      <c r="AA475" s="11">
        <f>'OddsRatio_working_3-way'!X475^(1/3)*COS(('OddsRatio_working_3-way'!Y475+2*PI())/3)</f>
        <v>-0.30884273304399035</v>
      </c>
      <c r="AB475" s="11">
        <f>'OddsRatio_working_3-way'!X475^(1/3)*COS(('OddsRatio_working_3-way'!Y475+4*PI())/3)</f>
        <v>-0.21226484748765381</v>
      </c>
      <c r="AC475" s="11">
        <f>'OddsRatio_working_3-way'!X475^(1/3)*SIN('OddsRatio_working_3-way'!Y475/3)</f>
        <v>5.5759268223715665E-2</v>
      </c>
      <c r="AD475" s="11">
        <f>'OddsRatio_working_3-way'!X475^(1/3)*SIN(('OddsRatio_working_3-way'!Y475+2*PI())/3)</f>
        <v>0.42341276873319128</v>
      </c>
      <c r="AE475" s="11">
        <f>'OddsRatio_working_3-way'!X475^(1/3)*SIN(('OddsRatio_working_3-way'!Y475+4*PI())/3)</f>
        <v>-0.47917203695690697</v>
      </c>
      <c r="AF475" s="11">
        <f>-'OddsRatio_working_3-way'!U475/(3*'OddsRatio_working_3-way'!X475^(1/3))*COS(('OddsRatio_working_3-way'!Y475)/3)</f>
        <v>0.52110758053164419</v>
      </c>
      <c r="AG475" s="11">
        <f>-'OddsRatio_working_3-way'!U475/(3*'OddsRatio_working_3-way'!X475^(1/3))*COS(('OddsRatio_working_3-way'!Y475+2*PI())/3)</f>
        <v>-0.30884273304399029</v>
      </c>
      <c r="AH475" s="11">
        <f>-'OddsRatio_working_3-way'!U475/(3*'OddsRatio_working_3-way'!X475^(1/3))*COS(('OddsRatio_working_3-way'!Y475+4*PI())/3)</f>
        <v>-0.21226484748765378</v>
      </c>
      <c r="AI475" s="11">
        <f>'OddsRatio_working_3-way'!U475/(3*'OddsRatio_working_3-way'!X475^(1/3))*SIN(('OddsRatio_working_3-way'!Y475)/3)</f>
        <v>-5.5759268223715651E-2</v>
      </c>
      <c r="AJ475" s="11">
        <f>'OddsRatio_working_3-way'!U475/(3*'OddsRatio_working_3-way'!X475^(1/3))*SIN(('OddsRatio_working_3-way'!Y475+2*PI())/3)</f>
        <v>-0.42341276873319117</v>
      </c>
      <c r="AK475" s="11">
        <f>'OddsRatio_working_3-way'!U475/(3*'OddsRatio_working_3-way'!X475^(1/3))*SIN(('OddsRatio_working_3-way'!Y475+4*PI())/3)</f>
        <v>0.47917203695690685</v>
      </c>
      <c r="AL475" s="11">
        <f>'OddsRatio_working_3-way'!Z475+'OddsRatio_working_3-way'!AF475</f>
        <v>1.0422151610632886</v>
      </c>
      <c r="AM475" s="11">
        <f>'OddsRatio_working_3-way'!AA475+'OddsRatio_working_3-way'!AG475</f>
        <v>-0.61768546608798069</v>
      </c>
      <c r="AN475" s="11">
        <f>'OddsRatio_working_3-way'!AB475+'OddsRatio_working_3-way'!AH475</f>
        <v>-0.42452969497530757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1.0422151610632886</v>
      </c>
      <c r="AS475" s="11">
        <f>IF(('OddsRatio_working_3-way'!X475=0),IF(Q475&gt;0,-Q475^(1/3),(-Q475)^(1/3)),'OddsRatio_working_3-way'!AM475-'OddsRatio_working_3-way'!R475/3)</f>
        <v>-0.61768546608798069</v>
      </c>
      <c r="AT475" s="11">
        <f>IF(('OddsRatio_working_3-way'!X475=0),IF(Q475&gt;0,-Q475^(1/3),(-Q475)^(1/3)),'OddsRatio_working_3-way'!AN475-'OddsRatio_working_3-way'!R475/3)</f>
        <v>-0.42452969497530757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1.69</v>
      </c>
      <c r="B476" s="4">
        <f>IF('True_Odds_Calculator_3-way'!B477="","",'True_Odds_Calculator_3-way'!B477)</f>
        <v>3.9</v>
      </c>
      <c r="C476" s="4">
        <f>IF('True_Odds_Calculator_3-way'!C477="","",'True_Odds_Calculator_3-way'!C477)</f>
        <v>5.43</v>
      </c>
      <c r="D476" s="9">
        <f t="shared" si="104"/>
        <v>0.5781645701904965</v>
      </c>
      <c r="E476" s="9">
        <f t="shared" si="105"/>
        <v>0.24591277806176329</v>
      </c>
      <c r="F476" s="9">
        <f t="shared" si="106"/>
        <v>0.17592265174774047</v>
      </c>
      <c r="G476" s="9">
        <f t="shared" si="107"/>
        <v>1.057407746681295</v>
      </c>
      <c r="H476" s="9">
        <f t="shared" si="108"/>
        <v>1.7296113452100932</v>
      </c>
      <c r="I476" s="9">
        <f t="shared" si="109"/>
        <v>4.0664824653757545</v>
      </c>
      <c r="J476" s="9">
        <f t="shared" si="110"/>
        <v>5.6843163177981362</v>
      </c>
      <c r="K476" s="11">
        <f t="shared" si="111"/>
        <v>0.59171597633136097</v>
      </c>
      <c r="L476" s="11">
        <f t="shared" si="112"/>
        <v>0.25641025641025644</v>
      </c>
      <c r="M476" s="11">
        <f t="shared" si="113"/>
        <v>0.18416206261510129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-0.24768498144548357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0.22409038722092431</v>
      </c>
      <c r="Q476" s="11">
        <f>2*'OddsRatio_working_3-way'!K476*'OddsRatio_working_3-way'!L476*'OddsRatio_working_3-way'!M476</f>
        <v>5.5882889581277906E-2</v>
      </c>
      <c r="R476" s="11">
        <f t="shared" si="114"/>
        <v>0</v>
      </c>
      <c r="S476" s="11">
        <f t="shared" si="115"/>
        <v>-0.90473950383724611</v>
      </c>
      <c r="T476" s="11">
        <f t="shared" si="116"/>
        <v>-0.22562082389956273</v>
      </c>
      <c r="U476" s="11">
        <f>'OddsRatio_working_3-way'!S476-'OddsRatio_working_3-way'!R476^2/3</f>
        <v>-0.90473950383724611</v>
      </c>
      <c r="V476" s="11">
        <f>'OddsRatio_working_3-way'!S476*'OddsRatio_working_3-way'!R476/3-2*'OddsRatio_working_3-way'!R476^3/27-'OddsRatio_working_3-way'!T476</f>
        <v>0.22562082389956273</v>
      </c>
      <c r="W476" s="11">
        <f>'OddsRatio_working_3-way'!V476^2+4*'OddsRatio_working_3-way'!U476^3/27</f>
        <v>-5.881046613523444E-2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0.16561644114666871</v>
      </c>
      <c r="Y476" s="11">
        <f>IF('OddsRatio_working_3-way'!W476&gt;=0,IF('OddsRatio_working_3-way'!V476+SQRT('OddsRatio_working_3-way'!W476)&gt;0,0,PI()),ACOS('OddsRatio_working_3-way'!V476/(2*'OddsRatio_working_3-way'!X476)))</f>
        <v>0.82145773247628073</v>
      </c>
      <c r="Z476" s="11">
        <f>'OddsRatio_working_3-way'!X476^(1/3)*COS('OddsRatio_working_3-way'!Y476/3)</f>
        <v>0.52870387334064761</v>
      </c>
      <c r="AA476" s="11">
        <f>'OddsRatio_working_3-way'!X476^(1/3)*COS(('OddsRatio_working_3-way'!Y476+2*PI())/3)</f>
        <v>-0.39295612282014891</v>
      </c>
      <c r="AB476" s="11">
        <f>'OddsRatio_working_3-way'!X476^(1/3)*COS(('OddsRatio_working_3-way'!Y476+4*PI())/3)</f>
        <v>-0.13574775052049887</v>
      </c>
      <c r="AC476" s="11">
        <f>'OddsRatio_working_3-way'!X476^(1/3)*SIN('OddsRatio_working_3-way'!Y476/3)</f>
        <v>0.14849932298502858</v>
      </c>
      <c r="AD476" s="11">
        <f>'OddsRatio_working_3-way'!X476^(1/3)*SIN(('OddsRatio_working_3-way'!Y476+2*PI())/3)</f>
        <v>0.38362132389971682</v>
      </c>
      <c r="AE476" s="11">
        <f>'OddsRatio_working_3-way'!X476^(1/3)*SIN(('OddsRatio_working_3-way'!Y476+4*PI())/3)</f>
        <v>-0.53212064688474536</v>
      </c>
      <c r="AF476" s="11">
        <f>-'OddsRatio_working_3-way'!U476/(3*'OddsRatio_working_3-way'!X476^(1/3))*COS(('OddsRatio_working_3-way'!Y476)/3)</f>
        <v>0.5287038733406475</v>
      </c>
      <c r="AG476" s="11">
        <f>-'OddsRatio_working_3-way'!U476/(3*'OddsRatio_working_3-way'!X476^(1/3))*COS(('OddsRatio_working_3-way'!Y476+2*PI())/3)</f>
        <v>-0.3929561228201488</v>
      </c>
      <c r="AH476" s="11">
        <f>-'OddsRatio_working_3-way'!U476/(3*'OddsRatio_working_3-way'!X476^(1/3))*COS(('OddsRatio_working_3-way'!Y476+4*PI())/3)</f>
        <v>-0.13574775052049884</v>
      </c>
      <c r="AI476" s="11">
        <f>'OddsRatio_working_3-way'!U476/(3*'OddsRatio_working_3-way'!X476^(1/3))*SIN(('OddsRatio_working_3-way'!Y476)/3)</f>
        <v>-0.14849932298502855</v>
      </c>
      <c r="AJ476" s="11">
        <f>'OddsRatio_working_3-way'!U476/(3*'OddsRatio_working_3-way'!X476^(1/3))*SIN(('OddsRatio_working_3-way'!Y476+2*PI())/3)</f>
        <v>-0.3836213238997167</v>
      </c>
      <c r="AK476" s="11">
        <f>'OddsRatio_working_3-way'!U476/(3*'OddsRatio_working_3-way'!X476^(1/3))*SIN(('OddsRatio_working_3-way'!Y476+4*PI())/3)</f>
        <v>0.53212064688474525</v>
      </c>
      <c r="AL476" s="11">
        <f>'OddsRatio_working_3-way'!Z476+'OddsRatio_working_3-way'!AF476</f>
        <v>1.057407746681295</v>
      </c>
      <c r="AM476" s="11">
        <f>'OddsRatio_working_3-way'!AA476+'OddsRatio_working_3-way'!AG476</f>
        <v>-0.78591224564029771</v>
      </c>
      <c r="AN476" s="11">
        <f>'OddsRatio_working_3-way'!AB476+'OddsRatio_working_3-way'!AH476</f>
        <v>-0.27149550104099773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1.057407746681295</v>
      </c>
      <c r="AS476" s="11">
        <f>IF(('OddsRatio_working_3-way'!X476=0),IF(Q476&gt;0,-Q476^(1/3),(-Q476)^(1/3)),'OddsRatio_working_3-way'!AM476-'OddsRatio_working_3-way'!R476/3)</f>
        <v>-0.78591224564029771</v>
      </c>
      <c r="AT476" s="11">
        <f>IF(('OddsRatio_working_3-way'!X476=0),IF(Q476&gt;0,-Q476^(1/3),(-Q476)^(1/3)),'OddsRatio_working_3-way'!AN476-'OddsRatio_working_3-way'!R476/3)</f>
        <v>-0.27149550104099773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8.56</v>
      </c>
      <c r="B477" s="4">
        <f>IF('True_Odds_Calculator_3-way'!B478="","",'True_Odds_Calculator_3-way'!B478)</f>
        <v>3.63</v>
      </c>
      <c r="C477" s="4">
        <f>IF('True_Odds_Calculator_3-way'!C478="","",'True_Odds_Calculator_3-way'!C478)</f>
        <v>1.53</v>
      </c>
      <c r="D477" s="9">
        <f t="shared" si="104"/>
        <v>0.10809565531977001</v>
      </c>
      <c r="E477" s="9">
        <f t="shared" si="105"/>
        <v>0.25837053403489829</v>
      </c>
      <c r="F477" s="9">
        <f t="shared" si="106"/>
        <v>0.63353381064533176</v>
      </c>
      <c r="G477" s="9">
        <f t="shared" si="107"/>
        <v>1.091410795561969</v>
      </c>
      <c r="H477" s="9">
        <f t="shared" si="108"/>
        <v>9.2510656144484873</v>
      </c>
      <c r="I477" s="9">
        <f t="shared" si="109"/>
        <v>3.8704103923279782</v>
      </c>
      <c r="J477" s="9">
        <f t="shared" si="110"/>
        <v>1.5784477216478432</v>
      </c>
      <c r="K477" s="11">
        <f t="shared" si="111"/>
        <v>0.11682242990654206</v>
      </c>
      <c r="L477" s="11">
        <f t="shared" si="112"/>
        <v>0.27548209366391185</v>
      </c>
      <c r="M477" s="11">
        <f t="shared" si="113"/>
        <v>0.65359477124183007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-0.22165707249919353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0.22548775609898108</v>
      </c>
      <c r="Q477" s="11">
        <f>2*'OddsRatio_working_3-way'!K477*'OddsRatio_working_3-way'!L477*'OddsRatio_working_3-way'!M477</f>
        <v>4.2068611212496464E-2</v>
      </c>
      <c r="R477" s="11">
        <f t="shared" si="114"/>
        <v>0</v>
      </c>
      <c r="S477" s="11">
        <f t="shared" si="115"/>
        <v>-1.0172820273975309</v>
      </c>
      <c r="T477" s="11">
        <f t="shared" si="116"/>
        <v>-0.18979142302192736</v>
      </c>
      <c r="U477" s="11">
        <f>'OddsRatio_working_3-way'!S477-'OddsRatio_working_3-way'!R477^2/3</f>
        <v>-1.0172820273975309</v>
      </c>
      <c r="V477" s="11">
        <f>'OddsRatio_working_3-way'!S477*'OddsRatio_working_3-way'!R477/3-2*'OddsRatio_working_3-way'!R477^3/27-'OddsRatio_working_3-way'!T477</f>
        <v>0.18979142302192736</v>
      </c>
      <c r="W477" s="11">
        <f>'OddsRatio_working_3-way'!V477^2+4*'OddsRatio_working_3-way'!U477^3/27</f>
        <v>-0.11994177118467447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0.19746047416974533</v>
      </c>
      <c r="Y477" s="11">
        <f>IF('OddsRatio_working_3-way'!W477&gt;=0,IF('OddsRatio_working_3-way'!V477+SQRT('OddsRatio_working_3-way'!W477)&gt;0,0,PI()),ACOS('OddsRatio_working_3-way'!V477/(2*'OddsRatio_working_3-way'!X477)))</f>
        <v>1.0694794459207555</v>
      </c>
      <c r="Z477" s="11">
        <f>'OddsRatio_working_3-way'!X477^(1/3)*COS('OddsRatio_working_3-way'!Y477/3)</f>
        <v>0.54570539778098448</v>
      </c>
      <c r="AA477" s="11">
        <f>'OddsRatio_working_3-way'!X477^(1/3)*COS(('OddsRatio_working_3-way'!Y477+2*PI())/3)</f>
        <v>-0.4488490652561245</v>
      </c>
      <c r="AB477" s="11">
        <f>'OddsRatio_working_3-way'!X477^(1/3)*COS(('OddsRatio_working_3-way'!Y477+4*PI())/3)</f>
        <v>-9.6856332524859826E-2</v>
      </c>
      <c r="AC477" s="11">
        <f>'OddsRatio_working_3-way'!X477^(1/3)*SIN('OddsRatio_working_3-way'!Y477/3)</f>
        <v>0.20322309899518759</v>
      </c>
      <c r="AD477" s="11">
        <f>'OddsRatio_working_3-way'!X477^(1/3)*SIN(('OddsRatio_working_3-way'!Y477+2*PI())/3)</f>
        <v>0.37098318796303104</v>
      </c>
      <c r="AE477" s="11">
        <f>'OddsRatio_working_3-way'!X477^(1/3)*SIN(('OddsRatio_working_3-way'!Y477+4*PI())/3)</f>
        <v>-0.57420628695821851</v>
      </c>
      <c r="AF477" s="11">
        <f>-'OddsRatio_working_3-way'!U477/(3*'OddsRatio_working_3-way'!X477^(1/3))*COS(('OddsRatio_working_3-way'!Y477)/3)</f>
        <v>0.54570539778098448</v>
      </c>
      <c r="AG477" s="11">
        <f>-'OddsRatio_working_3-way'!U477/(3*'OddsRatio_working_3-way'!X477^(1/3))*COS(('OddsRatio_working_3-way'!Y477+2*PI())/3)</f>
        <v>-0.4488490652561245</v>
      </c>
      <c r="AH477" s="11">
        <f>-'OddsRatio_working_3-way'!U477/(3*'OddsRatio_working_3-way'!X477^(1/3))*COS(('OddsRatio_working_3-way'!Y477+4*PI())/3)</f>
        <v>-9.6856332524859826E-2</v>
      </c>
      <c r="AI477" s="11">
        <f>'OddsRatio_working_3-way'!U477/(3*'OddsRatio_working_3-way'!X477^(1/3))*SIN(('OddsRatio_working_3-way'!Y477)/3)</f>
        <v>-0.20322309899518759</v>
      </c>
      <c r="AJ477" s="11">
        <f>'OddsRatio_working_3-way'!U477/(3*'OddsRatio_working_3-way'!X477^(1/3))*SIN(('OddsRatio_working_3-way'!Y477+2*PI())/3)</f>
        <v>-0.37098318796303104</v>
      </c>
      <c r="AK477" s="11">
        <f>'OddsRatio_working_3-way'!U477/(3*'OddsRatio_working_3-way'!X477^(1/3))*SIN(('OddsRatio_working_3-way'!Y477+4*PI())/3)</f>
        <v>0.57420628695821851</v>
      </c>
      <c r="AL477" s="11">
        <f>'OddsRatio_working_3-way'!Z477+'OddsRatio_working_3-way'!AF477</f>
        <v>1.091410795561969</v>
      </c>
      <c r="AM477" s="11">
        <f>'OddsRatio_working_3-way'!AA477+'OddsRatio_working_3-way'!AG477</f>
        <v>-0.897698130512249</v>
      </c>
      <c r="AN477" s="11">
        <f>'OddsRatio_working_3-way'!AB477+'OddsRatio_working_3-way'!AH477</f>
        <v>-0.19371266504971965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1.091410795561969</v>
      </c>
      <c r="AS477" s="11">
        <f>IF(('OddsRatio_working_3-way'!X477=0),IF(Q477&gt;0,-Q477^(1/3),(-Q477)^(1/3)),'OddsRatio_working_3-way'!AM477-'OddsRatio_working_3-way'!R477/3)</f>
        <v>-0.897698130512249</v>
      </c>
      <c r="AT477" s="11">
        <f>IF(('OddsRatio_working_3-way'!X477=0),IF(Q477&gt;0,-Q477^(1/3),(-Q477)^(1/3)),'OddsRatio_working_3-way'!AN477-'OddsRatio_working_3-way'!R477/3)</f>
        <v>-0.19371266504971965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2.65</v>
      </c>
      <c r="B478" s="4">
        <f>IF('True_Odds_Calculator_3-way'!B479="","",'True_Odds_Calculator_3-way'!B479)</f>
        <v>3.26</v>
      </c>
      <c r="C478" s="4">
        <f>IF('True_Odds_Calculator_3-way'!C479="","",'True_Odds_Calculator_3-way'!C479)</f>
        <v>2.82</v>
      </c>
      <c r="D478" s="9">
        <f t="shared" si="104"/>
        <v>0.3638879957814366</v>
      </c>
      <c r="E478" s="9">
        <f t="shared" si="105"/>
        <v>0.29460591218931342</v>
      </c>
      <c r="F478" s="9">
        <f t="shared" si="106"/>
        <v>0.34150609202924997</v>
      </c>
      <c r="G478" s="9">
        <f t="shared" si="107"/>
        <v>1.0594535441358368</v>
      </c>
      <c r="H478" s="9">
        <f t="shared" si="108"/>
        <v>2.7480983478241301</v>
      </c>
      <c r="I478" s="9">
        <f t="shared" si="109"/>
        <v>3.3943650097469908</v>
      </c>
      <c r="J478" s="9">
        <f t="shared" si="110"/>
        <v>2.9282054503272232</v>
      </c>
      <c r="K478" s="11">
        <f t="shared" si="111"/>
        <v>0.37735849056603776</v>
      </c>
      <c r="L478" s="11">
        <f t="shared" si="112"/>
        <v>0.30674846625766872</v>
      </c>
      <c r="M478" s="11">
        <f t="shared" si="113"/>
        <v>0.3546099290780142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-0.27858080500845983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0.23520255742759821</v>
      </c>
      <c r="Q478" s="11">
        <f>2*'OddsRatio_working_3-way'!K478*'OddsRatio_working_3-way'!L478*'OddsRatio_working_3-way'!M478</f>
        <v>8.2095133482582294E-2</v>
      </c>
      <c r="R478" s="11">
        <f t="shared" si="114"/>
        <v>0</v>
      </c>
      <c r="S478" s="11">
        <f t="shared" si="115"/>
        <v>-0.84428845490792404</v>
      </c>
      <c r="T478" s="11">
        <f t="shared" si="116"/>
        <v>-0.29469056017728595</v>
      </c>
      <c r="U478" s="11">
        <f>'OddsRatio_working_3-way'!S478-'OddsRatio_working_3-way'!R478^2/3</f>
        <v>-0.84428845490792404</v>
      </c>
      <c r="V478" s="11">
        <f>'OddsRatio_working_3-way'!S478*'OddsRatio_working_3-way'!R478/3-2*'OddsRatio_working_3-way'!R478^3/27-'OddsRatio_working_3-way'!T478</f>
        <v>0.29469056017728595</v>
      </c>
      <c r="W478" s="11">
        <f>'OddsRatio_working_3-way'!V478^2+4*'OddsRatio_working_3-way'!U478^3/27</f>
        <v>-2.3172108013690268E-3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0.14929813885224058</v>
      </c>
      <c r="Y478" s="11">
        <f>IF('OddsRatio_working_3-way'!W478&gt;=0,IF('OddsRatio_working_3-way'!V478+SQRT('OddsRatio_working_3-way'!W478)&gt;0,0,PI()),ACOS('OddsRatio_working_3-way'!V478/(2*'OddsRatio_working_3-way'!X478)))</f>
        <v>0.16191897583749837</v>
      </c>
      <c r="Z478" s="11">
        <f>'OddsRatio_working_3-way'!X478^(1/3)*COS('OddsRatio_working_3-way'!Y478/3)</f>
        <v>0.52972677206791829</v>
      </c>
      <c r="AA478" s="11">
        <f>'OddsRatio_working_3-way'!X478^(1/3)*COS(('OddsRatio_working_3-way'!Y478+2*PI())/3)</f>
        <v>-0.2896479365212839</v>
      </c>
      <c r="AB478" s="11">
        <f>'OddsRatio_working_3-way'!X478^(1/3)*COS(('OddsRatio_working_3-way'!Y478+4*PI())/3)</f>
        <v>-0.24007883554663456</v>
      </c>
      <c r="AC478" s="11">
        <f>'OddsRatio_working_3-way'!X478^(1/3)*SIN('OddsRatio_working_3-way'!Y478/3)</f>
        <v>2.8618733791201629E-2</v>
      </c>
      <c r="AD478" s="11">
        <f>'OddsRatio_working_3-way'!X478^(1/3)*SIN(('OddsRatio_working_3-way'!Y478+2*PI())/3)</f>
        <v>0.44444747477994551</v>
      </c>
      <c r="AE478" s="11">
        <f>'OddsRatio_working_3-way'!X478^(1/3)*SIN(('OddsRatio_working_3-way'!Y478+4*PI())/3)</f>
        <v>-0.47306620857114701</v>
      </c>
      <c r="AF478" s="11">
        <f>-'OddsRatio_working_3-way'!U478/(3*'OddsRatio_working_3-way'!X478^(1/3))*COS(('OddsRatio_working_3-way'!Y478)/3)</f>
        <v>0.52972677206791841</v>
      </c>
      <c r="AG478" s="11">
        <f>-'OddsRatio_working_3-way'!U478/(3*'OddsRatio_working_3-way'!X478^(1/3))*COS(('OddsRatio_working_3-way'!Y478+2*PI())/3)</f>
        <v>-0.28964793652128396</v>
      </c>
      <c r="AH478" s="11">
        <f>-'OddsRatio_working_3-way'!U478/(3*'OddsRatio_working_3-way'!X478^(1/3))*COS(('OddsRatio_working_3-way'!Y478+4*PI())/3)</f>
        <v>-0.24007883554663462</v>
      </c>
      <c r="AI478" s="11">
        <f>'OddsRatio_working_3-way'!U478/(3*'OddsRatio_working_3-way'!X478^(1/3))*SIN(('OddsRatio_working_3-way'!Y478)/3)</f>
        <v>-2.8618733791201636E-2</v>
      </c>
      <c r="AJ478" s="11">
        <f>'OddsRatio_working_3-way'!U478/(3*'OddsRatio_working_3-way'!X478^(1/3))*SIN(('OddsRatio_working_3-way'!Y478+2*PI())/3)</f>
        <v>-0.44444747477994556</v>
      </c>
      <c r="AK478" s="11">
        <f>'OddsRatio_working_3-way'!U478/(3*'OddsRatio_working_3-way'!X478^(1/3))*SIN(('OddsRatio_working_3-way'!Y478+4*PI())/3)</f>
        <v>0.47306620857114712</v>
      </c>
      <c r="AL478" s="11">
        <f>'OddsRatio_working_3-way'!Z478+'OddsRatio_working_3-way'!AF478</f>
        <v>1.0594535441358368</v>
      </c>
      <c r="AM478" s="11">
        <f>'OddsRatio_working_3-way'!AA478+'OddsRatio_working_3-way'!AG478</f>
        <v>-0.57929587304256791</v>
      </c>
      <c r="AN478" s="11">
        <f>'OddsRatio_working_3-way'!AB478+'OddsRatio_working_3-way'!AH478</f>
        <v>-0.48015767109326918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1.0594535441358368</v>
      </c>
      <c r="AS478" s="11">
        <f>IF(('OddsRatio_working_3-way'!X478=0),IF(Q478&gt;0,-Q478^(1/3),(-Q478)^(1/3)),'OddsRatio_working_3-way'!AM478-'OddsRatio_working_3-way'!R478/3)</f>
        <v>-0.57929587304256791</v>
      </c>
      <c r="AT478" s="11">
        <f>IF(('OddsRatio_working_3-way'!X478=0),IF(Q478&gt;0,-Q478^(1/3),(-Q478)^(1/3)),'OddsRatio_working_3-way'!AN478-'OddsRatio_working_3-way'!R478/3)</f>
        <v>-0.48015767109326918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2.25</v>
      </c>
      <c r="B479" s="4">
        <f>IF('True_Odds_Calculator_3-way'!B480="","",'True_Odds_Calculator_3-way'!B480)</f>
        <v>3.51</v>
      </c>
      <c r="C479" s="4">
        <f>IF('True_Odds_Calculator_3-way'!C480="","",'True_Odds_Calculator_3-way'!C480)</f>
        <v>3.22</v>
      </c>
      <c r="D479" s="9">
        <f t="shared" si="104"/>
        <v>0.42954079593831057</v>
      </c>
      <c r="E479" s="9">
        <f t="shared" si="105"/>
        <v>0.2727203534764866</v>
      </c>
      <c r="F479" s="9">
        <f t="shared" si="106"/>
        <v>0.29773885058520277</v>
      </c>
      <c r="G479" s="9">
        <f t="shared" si="107"/>
        <v>1.0624540615576212</v>
      </c>
      <c r="H479" s="9">
        <f t="shared" si="108"/>
        <v>2.3280675769470269</v>
      </c>
      <c r="I479" s="9">
        <f t="shared" si="109"/>
        <v>3.6667596945096288</v>
      </c>
      <c r="J479" s="9">
        <f t="shared" si="110"/>
        <v>3.3586480166579196</v>
      </c>
      <c r="K479" s="11">
        <f t="shared" si="111"/>
        <v>0.44444444444444442</v>
      </c>
      <c r="L479" s="11">
        <f t="shared" si="112"/>
        <v>0.28490028490028491</v>
      </c>
      <c r="M479" s="11">
        <f t="shared" si="113"/>
        <v>0.3105590062111801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-0.27389947679802751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0.23515579071134624</v>
      </c>
      <c r="Q479" s="11">
        <f>2*'OddsRatio_working_3-way'!K479*'OddsRatio_working_3-way'!L479*'OddsRatio_working_3-way'!M479</f>
        <v>7.8647421642590726E-2</v>
      </c>
      <c r="R479" s="11">
        <f t="shared" si="114"/>
        <v>0</v>
      </c>
      <c r="S479" s="11">
        <f t="shared" si="115"/>
        <v>-0.85854779081870713</v>
      </c>
      <c r="T479" s="11">
        <f t="shared" si="116"/>
        <v>-0.28713972937080506</v>
      </c>
      <c r="U479" s="11">
        <f>'OddsRatio_working_3-way'!S479-'OddsRatio_working_3-way'!R479^2/3</f>
        <v>-0.85854779081870713</v>
      </c>
      <c r="V479" s="11">
        <f>'OddsRatio_working_3-way'!S479*'OddsRatio_working_3-way'!R479/3-2*'OddsRatio_working_3-way'!R479^3/27-'OddsRatio_working_3-way'!T479</f>
        <v>0.28713972937080506</v>
      </c>
      <c r="W479" s="11">
        <f>'OddsRatio_working_3-way'!V479^2+4*'OddsRatio_working_3-way'!U479^3/27</f>
        <v>-1.1304742660957531E-2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0.15309634780432935</v>
      </c>
      <c r="Y479" s="11">
        <f>IF('OddsRatio_working_3-way'!W479&gt;=0,IF('OddsRatio_working_3-way'!V479+SQRT('OddsRatio_working_3-way'!W479)&gt;0,0,PI()),ACOS('OddsRatio_working_3-way'!V479/(2*'OddsRatio_working_3-way'!X479)))</f>
        <v>0.35463127797888694</v>
      </c>
      <c r="Z479" s="11">
        <f>'OddsRatio_working_3-way'!X479^(1/3)*COS('OddsRatio_working_3-way'!Y479/3)</f>
        <v>0.53122703077881062</v>
      </c>
      <c r="AA479" s="11">
        <f>'OddsRatio_working_3-way'!X479^(1/3)*COS(('OddsRatio_working_3-way'!Y479+2*PI())/3)</f>
        <v>-0.32025168000099552</v>
      </c>
      <c r="AB479" s="11">
        <f>'OddsRatio_working_3-way'!X479^(1/3)*COS(('OddsRatio_working_3-way'!Y479+4*PI())/3)</f>
        <v>-0.21097535077781504</v>
      </c>
      <c r="AC479" s="11">
        <f>'OddsRatio_working_3-way'!X479^(1/3)*SIN('OddsRatio_working_3-way'!Y479/3)</f>
        <v>6.3090718093057316E-2</v>
      </c>
      <c r="AD479" s="11">
        <f>'OddsRatio_working_3-way'!X479^(1/3)*SIN(('OddsRatio_working_3-way'!Y479+2*PI())/3)</f>
        <v>0.4285107447848992</v>
      </c>
      <c r="AE479" s="11">
        <f>'OddsRatio_working_3-way'!X479^(1/3)*SIN(('OddsRatio_working_3-way'!Y479+4*PI())/3)</f>
        <v>-0.49160146287795664</v>
      </c>
      <c r="AF479" s="11">
        <f>-'OddsRatio_working_3-way'!U479/(3*'OddsRatio_working_3-way'!X479^(1/3))*COS(('OddsRatio_working_3-way'!Y479)/3)</f>
        <v>0.53122703077881062</v>
      </c>
      <c r="AG479" s="11">
        <f>-'OddsRatio_working_3-way'!U479/(3*'OddsRatio_working_3-way'!X479^(1/3))*COS(('OddsRatio_working_3-way'!Y479+2*PI())/3)</f>
        <v>-0.32025168000099552</v>
      </c>
      <c r="AH479" s="11">
        <f>-'OddsRatio_working_3-way'!U479/(3*'OddsRatio_working_3-way'!X479^(1/3))*COS(('OddsRatio_working_3-way'!Y479+4*PI())/3)</f>
        <v>-0.21097535077781504</v>
      </c>
      <c r="AI479" s="11">
        <f>'OddsRatio_working_3-way'!U479/(3*'OddsRatio_working_3-way'!X479^(1/3))*SIN(('OddsRatio_working_3-way'!Y479)/3)</f>
        <v>-6.3090718093057316E-2</v>
      </c>
      <c r="AJ479" s="11">
        <f>'OddsRatio_working_3-way'!U479/(3*'OddsRatio_working_3-way'!X479^(1/3))*SIN(('OddsRatio_working_3-way'!Y479+2*PI())/3)</f>
        <v>-0.4285107447848992</v>
      </c>
      <c r="AK479" s="11">
        <f>'OddsRatio_working_3-way'!U479/(3*'OddsRatio_working_3-way'!X479^(1/3))*SIN(('OddsRatio_working_3-way'!Y479+4*PI())/3)</f>
        <v>0.49160146287795664</v>
      </c>
      <c r="AL479" s="11">
        <f>'OddsRatio_working_3-way'!Z479+'OddsRatio_working_3-way'!AF479</f>
        <v>1.0624540615576212</v>
      </c>
      <c r="AM479" s="11">
        <f>'OddsRatio_working_3-way'!AA479+'OddsRatio_working_3-way'!AG479</f>
        <v>-0.64050336000199104</v>
      </c>
      <c r="AN479" s="11">
        <f>'OddsRatio_working_3-way'!AB479+'OddsRatio_working_3-way'!AH479</f>
        <v>-0.42195070155563008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1.0624540615576212</v>
      </c>
      <c r="AS479" s="11">
        <f>IF(('OddsRatio_working_3-way'!X479=0),IF(Q479&gt;0,-Q479^(1/3),(-Q479)^(1/3)),'OddsRatio_working_3-way'!AM479-'OddsRatio_working_3-way'!R479/3)</f>
        <v>-0.64050336000199104</v>
      </c>
      <c r="AT479" s="11">
        <f>IF(('OddsRatio_working_3-way'!X479=0),IF(Q479&gt;0,-Q479^(1/3),(-Q479)^(1/3)),'OddsRatio_working_3-way'!AN479-'OddsRatio_working_3-way'!R479/3)</f>
        <v>-0.42195070155563008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2.44</v>
      </c>
      <c r="B480" s="4">
        <f>IF('True_Odds_Calculator_3-way'!B481="","",'True_Odds_Calculator_3-way'!B481)</f>
        <v>3.52</v>
      </c>
      <c r="C480" s="4">
        <f>IF('True_Odds_Calculator_3-way'!C481="","",'True_Odds_Calculator_3-way'!C481)</f>
        <v>2.9</v>
      </c>
      <c r="D480" s="9">
        <f t="shared" si="104"/>
        <v>0.3958217208314192</v>
      </c>
      <c r="E480" s="9">
        <f t="shared" si="105"/>
        <v>0.27239180969882876</v>
      </c>
      <c r="F480" s="9">
        <f t="shared" si="106"/>
        <v>0.33178646946975204</v>
      </c>
      <c r="G480" s="9">
        <f t="shared" si="107"/>
        <v>1.059992990130322</v>
      </c>
      <c r="H480" s="9">
        <f t="shared" si="108"/>
        <v>2.5263899057876635</v>
      </c>
      <c r="I480" s="9">
        <f t="shared" si="109"/>
        <v>3.6711823351284112</v>
      </c>
      <c r="J480" s="9">
        <f t="shared" si="110"/>
        <v>3.0139866812476117</v>
      </c>
      <c r="K480" s="11">
        <f t="shared" si="111"/>
        <v>0.4098360655737705</v>
      </c>
      <c r="L480" s="11">
        <f t="shared" si="112"/>
        <v>0.28409090909090912</v>
      </c>
      <c r="M480" s="11">
        <f t="shared" si="113"/>
        <v>0.34482758620689657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-0.27681278585744384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0.23527031193792081</v>
      </c>
      <c r="Q480" s="11">
        <f>2*'OddsRatio_working_3-way'!K480*'OddsRatio_working_3-way'!L480*'OddsRatio_working_3-way'!M480</f>
        <v>8.0297034791099245E-2</v>
      </c>
      <c r="R480" s="11">
        <f t="shared" si="114"/>
        <v>0</v>
      </c>
      <c r="S480" s="11">
        <f t="shared" si="115"/>
        <v>-0.84992574027661771</v>
      </c>
      <c r="T480" s="11">
        <f t="shared" si="116"/>
        <v>-0.29007704446300941</v>
      </c>
      <c r="U480" s="11">
        <f>'OddsRatio_working_3-way'!S480-'OddsRatio_working_3-way'!R480^2/3</f>
        <v>-0.84992574027661771</v>
      </c>
      <c r="V480" s="11">
        <f>'OddsRatio_working_3-way'!S480*'OddsRatio_working_3-way'!R480/3-2*'OddsRatio_working_3-way'!R480^3/27-'OddsRatio_working_3-way'!T480</f>
        <v>0.29007704446300941</v>
      </c>
      <c r="W480" s="11">
        <f>'OddsRatio_working_3-way'!V480^2+4*'OddsRatio_working_3-way'!U480^3/27</f>
        <v>-6.8129462179979949E-3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0.15079591998989292</v>
      </c>
      <c r="Y480" s="11">
        <f>IF('OddsRatio_working_3-way'!W480&gt;=0,IF('OddsRatio_working_3-way'!V480+SQRT('OddsRatio_working_3-way'!W480)&gt;0,0,PI()),ACOS('OddsRatio_working_3-way'!V480/(2*'OddsRatio_working_3-way'!X480)))</f>
        <v>0.27722020291805194</v>
      </c>
      <c r="Z480" s="11">
        <f>'OddsRatio_working_3-way'!X480^(1/3)*COS('OddsRatio_working_3-way'!Y480/3)</f>
        <v>0.52999649506516111</v>
      </c>
      <c r="AA480" s="11">
        <f>'OddsRatio_working_3-way'!X480^(1/3)*COS(('OddsRatio_working_3-way'!Y480+2*PI())/3)</f>
        <v>-0.30753319179183614</v>
      </c>
      <c r="AB480" s="11">
        <f>'OddsRatio_working_3-way'!X480^(1/3)*COS(('OddsRatio_working_3-way'!Y480+4*PI())/3)</f>
        <v>-0.22246330327332506</v>
      </c>
      <c r="AC480" s="11">
        <f>'OddsRatio_working_3-way'!X480^(1/3)*SIN('OddsRatio_working_3-way'!Y480/3)</f>
        <v>4.9115123036094006E-2</v>
      </c>
      <c r="AD480" s="11">
        <f>'OddsRatio_working_3-way'!X480^(1/3)*SIN(('OddsRatio_working_3-way'!Y480+2*PI())/3)</f>
        <v>0.43443286712509643</v>
      </c>
      <c r="AE480" s="11">
        <f>'OddsRatio_working_3-way'!X480^(1/3)*SIN(('OddsRatio_working_3-way'!Y480+4*PI())/3)</f>
        <v>-0.48354799016119027</v>
      </c>
      <c r="AF480" s="11">
        <f>-'OddsRatio_working_3-way'!U480/(3*'OddsRatio_working_3-way'!X480^(1/3))*COS(('OddsRatio_working_3-way'!Y480)/3)</f>
        <v>0.529996495065161</v>
      </c>
      <c r="AG480" s="11">
        <f>-'OddsRatio_working_3-way'!U480/(3*'OddsRatio_working_3-way'!X480^(1/3))*COS(('OddsRatio_working_3-way'!Y480+2*PI())/3)</f>
        <v>-0.30753319179183608</v>
      </c>
      <c r="AH480" s="11">
        <f>-'OddsRatio_working_3-way'!U480/(3*'OddsRatio_working_3-way'!X480^(1/3))*COS(('OddsRatio_working_3-way'!Y480+4*PI())/3)</f>
        <v>-0.222463303273325</v>
      </c>
      <c r="AI480" s="11">
        <f>'OddsRatio_working_3-way'!U480/(3*'OddsRatio_working_3-way'!X480^(1/3))*SIN(('OddsRatio_working_3-way'!Y480)/3)</f>
        <v>-4.9115123036093999E-2</v>
      </c>
      <c r="AJ480" s="11">
        <f>'OddsRatio_working_3-way'!U480/(3*'OddsRatio_working_3-way'!X480^(1/3))*SIN(('OddsRatio_working_3-way'!Y480+2*PI())/3)</f>
        <v>-0.43443286712509638</v>
      </c>
      <c r="AK480" s="11">
        <f>'OddsRatio_working_3-way'!U480/(3*'OddsRatio_working_3-way'!X480^(1/3))*SIN(('OddsRatio_working_3-way'!Y480+4*PI())/3)</f>
        <v>0.48354799016119016</v>
      </c>
      <c r="AL480" s="11">
        <f>'OddsRatio_working_3-way'!Z480+'OddsRatio_working_3-way'!AF480</f>
        <v>1.059992990130322</v>
      </c>
      <c r="AM480" s="11">
        <f>'OddsRatio_working_3-way'!AA480+'OddsRatio_working_3-way'!AG480</f>
        <v>-0.61506638358367227</v>
      </c>
      <c r="AN480" s="11">
        <f>'OddsRatio_working_3-way'!AB480+'OddsRatio_working_3-way'!AH480</f>
        <v>-0.44492660654665006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1.059992990130322</v>
      </c>
      <c r="AS480" s="11">
        <f>IF(('OddsRatio_working_3-way'!X480=0),IF(Q480&gt;0,-Q480^(1/3),(-Q480)^(1/3)),'OddsRatio_working_3-way'!AM480-'OddsRatio_working_3-way'!R480/3)</f>
        <v>-0.61506638358367227</v>
      </c>
      <c r="AT480" s="11">
        <f>IF(('OddsRatio_working_3-way'!X480=0),IF(Q480&gt;0,-Q480^(1/3),(-Q480)^(1/3)),'OddsRatio_working_3-way'!AN480-'OddsRatio_working_3-way'!R480/3)</f>
        <v>-0.44492660654665006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2.52</v>
      </c>
      <c r="D481" s="9">
        <f t="shared" si="104"/>
        <v>0.3237914526875289</v>
      </c>
      <c r="E481" s="9">
        <f t="shared" si="105"/>
        <v>0.29688590406136867</v>
      </c>
      <c r="F481" s="9">
        <f t="shared" si="106"/>
        <v>0.3793226432511026</v>
      </c>
      <c r="G481" s="9">
        <f t="shared" si="107"/>
        <v>1.0764987894800093</v>
      </c>
      <c r="H481" s="9">
        <f t="shared" si="108"/>
        <v>3.0884076515912176</v>
      </c>
      <c r="I481" s="9">
        <f t="shared" si="109"/>
        <v>3.3682973368560201</v>
      </c>
      <c r="J481" s="9">
        <f t="shared" si="110"/>
        <v>2.6362781600096139</v>
      </c>
      <c r="K481" s="11">
        <f t="shared" si="111"/>
        <v>0.3401360544217687</v>
      </c>
      <c r="L481" s="11">
        <f t="shared" si="112"/>
        <v>0.3125</v>
      </c>
      <c r="M481" s="11">
        <f t="shared" si="113"/>
        <v>0.3968253968253968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-0.27363405679732222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0.23873636756289815</v>
      </c>
      <c r="Q481" s="11">
        <f>2*'OddsRatio_working_3-way'!K481*'OddsRatio_working_3-way'!L481*'OddsRatio_working_3-way'!M481</f>
        <v>8.4359140481589448E-2</v>
      </c>
      <c r="R481" s="11">
        <f t="shared" si="114"/>
        <v>0</v>
      </c>
      <c r="S481" s="11">
        <f t="shared" si="115"/>
        <v>-0.8724658412667089</v>
      </c>
      <c r="T481" s="11">
        <f t="shared" si="116"/>
        <v>-0.30829181670201727</v>
      </c>
      <c r="U481" s="11">
        <f>'OddsRatio_working_3-way'!S481-'OddsRatio_working_3-way'!R481^2/3</f>
        <v>-0.8724658412667089</v>
      </c>
      <c r="V481" s="11">
        <f>'OddsRatio_working_3-way'!S481*'OddsRatio_working_3-way'!R481/3-2*'OddsRatio_working_3-way'!R481^3/27-'OddsRatio_working_3-way'!T481</f>
        <v>0.30829181670201727</v>
      </c>
      <c r="W481" s="11">
        <f>'OddsRatio_working_3-way'!V481^2+4*'OddsRatio_working_3-way'!U481^3/27</f>
        <v>-3.3440180555296545E-3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0.15683419772243543</v>
      </c>
      <c r="Y481" s="11">
        <f>IF('OddsRatio_working_3-way'!W481&gt;=0,IF('OddsRatio_working_3-way'!V481+SQRT('OddsRatio_working_3-way'!W481)&gt;0,0,PI()),ACOS('OddsRatio_working_3-way'!V481/(2*'OddsRatio_working_3-way'!X481)))</f>
        <v>0.18541929817441094</v>
      </c>
      <c r="Z481" s="11">
        <f>'OddsRatio_working_3-way'!X481^(1/3)*COS('OddsRatio_working_3-way'!Y481/3)</f>
        <v>0.53824939474000455</v>
      </c>
      <c r="AA481" s="11">
        <f>'OddsRatio_working_3-way'!X481^(1/3)*COS(('OddsRatio_working_3-way'!Y481+2*PI())/3)</f>
        <v>-0.2979717442412379</v>
      </c>
      <c r="AB481" s="11">
        <f>'OddsRatio_working_3-way'!X481^(1/3)*COS(('OddsRatio_working_3-way'!Y481+4*PI())/3)</f>
        <v>-0.24027765049876657</v>
      </c>
      <c r="AC481" s="11">
        <f>'OddsRatio_working_3-way'!X481^(1/3)*SIN('OddsRatio_working_3-way'!Y481/3)</f>
        <v>3.3309700552867319E-2</v>
      </c>
      <c r="AD481" s="11">
        <f>'OddsRatio_working_3-way'!X481^(1/3)*SIN(('OddsRatio_working_3-way'!Y481+2*PI())/3)</f>
        <v>0.44948279914000855</v>
      </c>
      <c r="AE481" s="11">
        <f>'OddsRatio_working_3-way'!X481^(1/3)*SIN(('OddsRatio_working_3-way'!Y481+4*PI())/3)</f>
        <v>-0.48279249969287585</v>
      </c>
      <c r="AF481" s="11">
        <f>-'OddsRatio_working_3-way'!U481/(3*'OddsRatio_working_3-way'!X481^(1/3))*COS(('OddsRatio_working_3-way'!Y481)/3)</f>
        <v>0.53824939474000466</v>
      </c>
      <c r="AG481" s="11">
        <f>-'OddsRatio_working_3-way'!U481/(3*'OddsRatio_working_3-way'!X481^(1/3))*COS(('OddsRatio_working_3-way'!Y481+2*PI())/3)</f>
        <v>-0.29797174424123801</v>
      </c>
      <c r="AH481" s="11">
        <f>-'OddsRatio_working_3-way'!U481/(3*'OddsRatio_working_3-way'!X481^(1/3))*COS(('OddsRatio_working_3-way'!Y481+4*PI())/3)</f>
        <v>-0.24027765049876662</v>
      </c>
      <c r="AI481" s="11">
        <f>'OddsRatio_working_3-way'!U481/(3*'OddsRatio_working_3-way'!X481^(1/3))*SIN(('OddsRatio_working_3-way'!Y481)/3)</f>
        <v>-3.3309700552867326E-2</v>
      </c>
      <c r="AJ481" s="11">
        <f>'OddsRatio_working_3-way'!U481/(3*'OddsRatio_working_3-way'!X481^(1/3))*SIN(('OddsRatio_working_3-way'!Y481+2*PI())/3)</f>
        <v>-0.4494827991400086</v>
      </c>
      <c r="AK481" s="11">
        <f>'OddsRatio_working_3-way'!U481/(3*'OddsRatio_working_3-way'!X481^(1/3))*SIN(('OddsRatio_working_3-way'!Y481+4*PI())/3)</f>
        <v>0.48279249969287596</v>
      </c>
      <c r="AL481" s="11">
        <f>'OddsRatio_working_3-way'!Z481+'OddsRatio_working_3-way'!AF481</f>
        <v>1.0764987894800093</v>
      </c>
      <c r="AM481" s="11">
        <f>'OddsRatio_working_3-way'!AA481+'OddsRatio_working_3-way'!AG481</f>
        <v>-0.59594348848247591</v>
      </c>
      <c r="AN481" s="11">
        <f>'OddsRatio_working_3-way'!AB481+'OddsRatio_working_3-way'!AH481</f>
        <v>-0.48055530099753319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1.0764987894800093</v>
      </c>
      <c r="AS481" s="11">
        <f>IF(('OddsRatio_working_3-way'!X481=0),IF(Q481&gt;0,-Q481^(1/3),(-Q481)^(1/3)),'OddsRatio_working_3-way'!AM481-'OddsRatio_working_3-way'!R481/3)</f>
        <v>-0.59594348848247591</v>
      </c>
      <c r="AT481" s="11">
        <f>IF(('OddsRatio_working_3-way'!X481=0),IF(Q481&gt;0,-Q481^(1/3),(-Q481)^(1/3)),'OddsRatio_working_3-way'!AN481-'OddsRatio_working_3-way'!R481/3)</f>
        <v>-0.48055530099753319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1.94</v>
      </c>
      <c r="B482" s="4">
        <f>IF('True_Odds_Calculator_3-way'!B483="","",'True_Odds_Calculator_3-way'!B483)</f>
        <v>3.96</v>
      </c>
      <c r="C482" s="4">
        <f>IF('True_Odds_Calculator_3-way'!C483="","",'True_Odds_Calculator_3-way'!C483)</f>
        <v>3.51</v>
      </c>
      <c r="D482" s="9">
        <f t="shared" si="104"/>
        <v>0.49464014444473187</v>
      </c>
      <c r="E482" s="9">
        <f t="shared" si="105"/>
        <v>0.23712533412739711</v>
      </c>
      <c r="F482" s="9">
        <f t="shared" si="106"/>
        <v>0.26823452142787113</v>
      </c>
      <c r="G482" s="9">
        <f t="shared" si="107"/>
        <v>1.0868848265752877</v>
      </c>
      <c r="H482" s="9">
        <f t="shared" si="108"/>
        <v>2.0216717369807697</v>
      </c>
      <c r="I482" s="9">
        <f t="shared" si="109"/>
        <v>4.2171790866628509</v>
      </c>
      <c r="J482" s="9">
        <f t="shared" si="110"/>
        <v>3.728080914703972</v>
      </c>
      <c r="K482" s="11">
        <f t="shared" si="111"/>
        <v>0.51546391752577325</v>
      </c>
      <c r="L482" s="11">
        <f t="shared" si="112"/>
        <v>0.25252525252525254</v>
      </c>
      <c r="M482" s="11">
        <f t="shared" si="113"/>
        <v>0.28490028490028491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-0.25899373207506082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0.23771358250166955</v>
      </c>
      <c r="Q482" s="11">
        <f>2*'OddsRatio_working_3-way'!K482*'OddsRatio_working_3-way'!L482*'OddsRatio_working_3-way'!M482</f>
        <v>7.4169604524701907E-2</v>
      </c>
      <c r="R482" s="11">
        <f t="shared" si="114"/>
        <v>0</v>
      </c>
      <c r="S482" s="11">
        <f t="shared" si="115"/>
        <v>-0.91783527190834135</v>
      </c>
      <c r="T482" s="11">
        <f t="shared" si="116"/>
        <v>-0.28637605987779768</v>
      </c>
      <c r="U482" s="11">
        <f>'OddsRatio_working_3-way'!S482-'OddsRatio_working_3-way'!R482^2/3</f>
        <v>-0.91783527190834135</v>
      </c>
      <c r="V482" s="11">
        <f>'OddsRatio_working_3-way'!S482*'OddsRatio_working_3-way'!R482/3-2*'OddsRatio_working_3-way'!R482^3/27-'OddsRatio_working_3-way'!T482</f>
        <v>0.28637605987779768</v>
      </c>
      <c r="W482" s="11">
        <f>'OddsRatio_working_3-way'!V482^2+4*'OddsRatio_working_3-way'!U482^3/27</f>
        <v>-3.2537529481064059E-2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0.16922527674094379</v>
      </c>
      <c r="Y482" s="11">
        <f>IF('OddsRatio_working_3-way'!W482&gt;=0,IF('OddsRatio_working_3-way'!V482+SQRT('OddsRatio_working_3-way'!W482)&gt;0,0,PI()),ACOS('OddsRatio_working_3-way'!V482/(2*'OddsRatio_working_3-way'!X482)))</f>
        <v>0.56209850771362313</v>
      </c>
      <c r="Z482" s="11">
        <f>'OddsRatio_working_3-way'!X482^(1/3)*COS('OddsRatio_working_3-way'!Y482/3)</f>
        <v>0.54344241328764398</v>
      </c>
      <c r="AA482" s="11">
        <f>'OddsRatio_working_3-way'!X482^(1/3)*COS(('OddsRatio_working_3-way'!Y482+2*PI())/3)</f>
        <v>-0.3609488680340075</v>
      </c>
      <c r="AB482" s="11">
        <f>'OddsRatio_working_3-way'!X482^(1/3)*COS(('OddsRatio_working_3-way'!Y482+4*PI())/3)</f>
        <v>-0.18249354525363659</v>
      </c>
      <c r="AC482" s="11">
        <f>'OddsRatio_working_3-way'!X482^(1/3)*SIN('OddsRatio_working_3-way'!Y482/3)</f>
        <v>0.10303122864556893</v>
      </c>
      <c r="AD482" s="11">
        <f>'OddsRatio_working_3-way'!X482^(1/3)*SIN(('OddsRatio_working_3-way'!Y482+2*PI())/3)</f>
        <v>0.41911932107823724</v>
      </c>
      <c r="AE482" s="11">
        <f>'OddsRatio_working_3-way'!X482^(1/3)*SIN(('OddsRatio_working_3-way'!Y482+4*PI())/3)</f>
        <v>-0.52215054972380603</v>
      </c>
      <c r="AF482" s="11">
        <f>-'OddsRatio_working_3-way'!U482/(3*'OddsRatio_working_3-way'!X482^(1/3))*COS(('OddsRatio_working_3-way'!Y482)/3)</f>
        <v>0.54344241328764376</v>
      </c>
      <c r="AG482" s="11">
        <f>-'OddsRatio_working_3-way'!U482/(3*'OddsRatio_working_3-way'!X482^(1/3))*COS(('OddsRatio_working_3-way'!Y482+2*PI())/3)</f>
        <v>-0.36094886803400733</v>
      </c>
      <c r="AH482" s="11">
        <f>-'OddsRatio_working_3-way'!U482/(3*'OddsRatio_working_3-way'!X482^(1/3))*COS(('OddsRatio_working_3-way'!Y482+4*PI())/3)</f>
        <v>-0.18249354525363654</v>
      </c>
      <c r="AI482" s="11">
        <f>'OddsRatio_working_3-way'!U482/(3*'OddsRatio_working_3-way'!X482^(1/3))*SIN(('OddsRatio_working_3-way'!Y482)/3)</f>
        <v>-0.10303122864556889</v>
      </c>
      <c r="AJ482" s="11">
        <f>'OddsRatio_working_3-way'!U482/(3*'OddsRatio_working_3-way'!X482^(1/3))*SIN(('OddsRatio_working_3-way'!Y482+2*PI())/3)</f>
        <v>-0.41911932107823707</v>
      </c>
      <c r="AK482" s="11">
        <f>'OddsRatio_working_3-way'!U482/(3*'OddsRatio_working_3-way'!X482^(1/3))*SIN(('OddsRatio_working_3-way'!Y482+4*PI())/3)</f>
        <v>0.52215054972380581</v>
      </c>
      <c r="AL482" s="11">
        <f>'OddsRatio_working_3-way'!Z482+'OddsRatio_working_3-way'!AF482</f>
        <v>1.0868848265752877</v>
      </c>
      <c r="AM482" s="11">
        <f>'OddsRatio_working_3-way'!AA482+'OddsRatio_working_3-way'!AG482</f>
        <v>-0.72189773606801477</v>
      </c>
      <c r="AN482" s="11">
        <f>'OddsRatio_working_3-way'!AB482+'OddsRatio_working_3-way'!AH482</f>
        <v>-0.36498709050727313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1.0868848265752877</v>
      </c>
      <c r="AS482" s="11">
        <f>IF(('OddsRatio_working_3-way'!X482=0),IF(Q482&gt;0,-Q482^(1/3),(-Q482)^(1/3)),'OddsRatio_working_3-way'!AM482-'OddsRatio_working_3-way'!R482/3)</f>
        <v>-0.72189773606801477</v>
      </c>
      <c r="AT482" s="11">
        <f>IF(('OddsRatio_working_3-way'!X482=0),IF(Q482&gt;0,-Q482^(1/3),(-Q482)^(1/3)),'OddsRatio_working_3-way'!AN482-'OddsRatio_working_3-way'!R482/3)</f>
        <v>-0.36498709050727313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1.61</v>
      </c>
      <c r="B483" s="4">
        <f>IF('True_Odds_Calculator_3-way'!B484="","",'True_Odds_Calculator_3-way'!B484)</f>
        <v>4.26</v>
      </c>
      <c r="C483" s="4">
        <f>IF('True_Odds_Calculator_3-way'!C484="","",'True_Odds_Calculator_3-way'!C484)</f>
        <v>5.0599999999999996</v>
      </c>
      <c r="D483" s="9">
        <f t="shared" si="104"/>
        <v>0.59868068583047329</v>
      </c>
      <c r="E483" s="9">
        <f t="shared" si="105"/>
        <v>0.21822291688785619</v>
      </c>
      <c r="F483" s="9">
        <f t="shared" si="106"/>
        <v>0.18309639728167057</v>
      </c>
      <c r="G483" s="9">
        <f t="shared" si="107"/>
        <v>1.0989172201528257</v>
      </c>
      <c r="H483" s="9">
        <f t="shared" si="108"/>
        <v>1.6703395042932239</v>
      </c>
      <c r="I483" s="9">
        <f t="shared" si="109"/>
        <v>4.5824701376982127</v>
      </c>
      <c r="J483" s="9">
        <f t="shared" si="110"/>
        <v>5.4616039138204719</v>
      </c>
      <c r="K483" s="11">
        <f t="shared" si="111"/>
        <v>0.6211180124223602</v>
      </c>
      <c r="L483" s="11">
        <f t="shared" si="112"/>
        <v>0.23474178403755869</v>
      </c>
      <c r="M483" s="11">
        <f t="shared" si="113"/>
        <v>0.19762845849802374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-0.23264165389887603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0.22850052137306856</v>
      </c>
      <c r="Q483" s="11">
        <f>2*'OddsRatio_working_3-way'!K483*'OddsRatio_working_3-way'!L483*'OddsRatio_working_3-way'!M483</f>
        <v>5.7629387483749954E-2</v>
      </c>
      <c r="R483" s="11">
        <f t="shared" si="114"/>
        <v>0</v>
      </c>
      <c r="S483" s="11">
        <f t="shared" si="115"/>
        <v>-0.98219952249992371</v>
      </c>
      <c r="T483" s="11">
        <f t="shared" si="116"/>
        <v>-0.24771740794449529</v>
      </c>
      <c r="U483" s="11">
        <f>'OddsRatio_working_3-way'!S483-'OddsRatio_working_3-way'!R483^2/3</f>
        <v>-0.98219952249992371</v>
      </c>
      <c r="V483" s="11">
        <f>'OddsRatio_working_3-way'!S483*'OddsRatio_working_3-way'!R483/3-2*'OddsRatio_working_3-way'!R483^3/27-'OddsRatio_working_3-way'!T483</f>
        <v>0.24771740794449529</v>
      </c>
      <c r="W483" s="11">
        <f>'OddsRatio_working_3-way'!V483^2+4*'OddsRatio_working_3-way'!U483^3/27</f>
        <v>-7.901290036297573E-2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0.18733446997397143</v>
      </c>
      <c r="Y483" s="11">
        <f>IF('OddsRatio_working_3-way'!W483&gt;=0,IF('OddsRatio_working_3-way'!V483+SQRT('OddsRatio_working_3-way'!W483)&gt;0,0,PI()),ACOS('OddsRatio_working_3-way'!V483/(2*'OddsRatio_working_3-way'!X483)))</f>
        <v>0.84842786056891428</v>
      </c>
      <c r="Z483" s="11">
        <f>'OddsRatio_working_3-way'!X483^(1/3)*COS('OddsRatio_working_3-way'!Y483/3)</f>
        <v>0.54945861007641283</v>
      </c>
      <c r="AA483" s="11">
        <f>'OddsRatio_working_3-way'!X483^(1/3)*COS(('OddsRatio_working_3-way'!Y483+2*PI())/3)</f>
        <v>-0.41300912093573117</v>
      </c>
      <c r="AB483" s="11">
        <f>'OddsRatio_working_3-way'!X483^(1/3)*COS(('OddsRatio_working_3-way'!Y483+4*PI())/3)</f>
        <v>-0.13644948914068156</v>
      </c>
      <c r="AC483" s="11">
        <f>'OddsRatio_working_3-way'!X483^(1/3)*SIN('OddsRatio_working_3-way'!Y483/3)</f>
        <v>0.15967177786385567</v>
      </c>
      <c r="AD483" s="11">
        <f>'OddsRatio_working_3-way'!X483^(1/3)*SIN(('OddsRatio_working_3-way'!Y483+2*PI())/3)</f>
        <v>0.39600922572233405</v>
      </c>
      <c r="AE483" s="11">
        <f>'OddsRatio_working_3-way'!X483^(1/3)*SIN(('OddsRatio_working_3-way'!Y483+4*PI())/3)</f>
        <v>-0.55568100358618966</v>
      </c>
      <c r="AF483" s="11">
        <f>-'OddsRatio_working_3-way'!U483/(3*'OddsRatio_working_3-way'!X483^(1/3))*COS(('OddsRatio_working_3-way'!Y483)/3)</f>
        <v>0.54945861007641283</v>
      </c>
      <c r="AG483" s="11">
        <f>-'OddsRatio_working_3-way'!U483/(3*'OddsRatio_working_3-way'!X483^(1/3))*COS(('OddsRatio_working_3-way'!Y483+2*PI())/3)</f>
        <v>-0.41300912093573117</v>
      </c>
      <c r="AH483" s="11">
        <f>-'OddsRatio_working_3-way'!U483/(3*'OddsRatio_working_3-way'!X483^(1/3))*COS(('OddsRatio_working_3-way'!Y483+4*PI())/3)</f>
        <v>-0.13644948914068156</v>
      </c>
      <c r="AI483" s="11">
        <f>'OddsRatio_working_3-way'!U483/(3*'OddsRatio_working_3-way'!X483^(1/3))*SIN(('OddsRatio_working_3-way'!Y483)/3)</f>
        <v>-0.15967177786385567</v>
      </c>
      <c r="AJ483" s="11">
        <f>'OddsRatio_working_3-way'!U483/(3*'OddsRatio_working_3-way'!X483^(1/3))*SIN(('OddsRatio_working_3-way'!Y483+2*PI())/3)</f>
        <v>-0.39600922572233405</v>
      </c>
      <c r="AK483" s="11">
        <f>'OddsRatio_working_3-way'!U483/(3*'OddsRatio_working_3-way'!X483^(1/3))*SIN(('OddsRatio_working_3-way'!Y483+4*PI())/3)</f>
        <v>0.55568100358618966</v>
      </c>
      <c r="AL483" s="11">
        <f>'OddsRatio_working_3-way'!Z483+'OddsRatio_working_3-way'!AF483</f>
        <v>1.0989172201528257</v>
      </c>
      <c r="AM483" s="11">
        <f>'OddsRatio_working_3-way'!AA483+'OddsRatio_working_3-way'!AG483</f>
        <v>-0.82601824187146233</v>
      </c>
      <c r="AN483" s="11">
        <f>'OddsRatio_working_3-way'!AB483+'OddsRatio_working_3-way'!AH483</f>
        <v>-0.27289897828136311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1.0989172201528257</v>
      </c>
      <c r="AS483" s="11">
        <f>IF(('OddsRatio_working_3-way'!X483=0),IF(Q483&gt;0,-Q483^(1/3),(-Q483)^(1/3)),'OddsRatio_working_3-way'!AM483-'OddsRatio_working_3-way'!R483/3)</f>
        <v>-0.82601824187146233</v>
      </c>
      <c r="AT483" s="11">
        <f>IF(('OddsRatio_working_3-way'!X483=0),IF(Q483&gt;0,-Q483^(1/3),(-Q483)^(1/3)),'OddsRatio_working_3-way'!AN483-'OddsRatio_working_3-way'!R483/3)</f>
        <v>-0.27289897828136311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2.2799999999999998</v>
      </c>
      <c r="B484" s="4">
        <f>IF('True_Odds_Calculator_3-way'!B485="","",'True_Odds_Calculator_3-way'!B485)</f>
        <v>4.03</v>
      </c>
      <c r="C484" s="4">
        <f>IF('True_Odds_Calculator_3-way'!C485="","",'True_Odds_Calculator_3-way'!C485)</f>
        <v>2.75</v>
      </c>
      <c r="D484" s="9">
        <f t="shared" si="104"/>
        <v>0.41981006641241281</v>
      </c>
      <c r="E484" s="9">
        <f t="shared" si="105"/>
        <v>0.23410852772588925</v>
      </c>
      <c r="F484" s="9">
        <f t="shared" si="106"/>
        <v>0.34608140586169805</v>
      </c>
      <c r="G484" s="9">
        <f t="shared" si="107"/>
        <v>1.0797106164910684</v>
      </c>
      <c r="H484" s="9">
        <f t="shared" si="108"/>
        <v>2.3820295891085674</v>
      </c>
      <c r="I484" s="9">
        <f t="shared" si="109"/>
        <v>4.2715231679679366</v>
      </c>
      <c r="J484" s="9">
        <f t="shared" si="110"/>
        <v>2.8894935788593696</v>
      </c>
      <c r="K484" s="11">
        <f t="shared" si="111"/>
        <v>0.43859649122807021</v>
      </c>
      <c r="L484" s="11">
        <f t="shared" si="112"/>
        <v>0.24813895781637715</v>
      </c>
      <c r="M484" s="11">
        <f t="shared" si="113"/>
        <v>0.36363636363636365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-0.26860745366687644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0.23982808363113969</v>
      </c>
      <c r="Q484" s="11">
        <f>2*'OddsRatio_working_3-way'!K484*'OddsRatio_working_3-way'!L484*'OddsRatio_working_3-way'!M484</f>
        <v>7.9151182716547738E-2</v>
      </c>
      <c r="R484" s="11">
        <f t="shared" si="114"/>
        <v>0</v>
      </c>
      <c r="S484" s="11">
        <f t="shared" si="115"/>
        <v>-0.8928571428571429</v>
      </c>
      <c r="T484" s="11">
        <f t="shared" si="116"/>
        <v>-0.29467232437529461</v>
      </c>
      <c r="U484" s="11">
        <f>'OddsRatio_working_3-way'!S484-'OddsRatio_working_3-way'!R484^2/3</f>
        <v>-0.8928571428571429</v>
      </c>
      <c r="V484" s="11">
        <f>'OddsRatio_working_3-way'!S484*'OddsRatio_working_3-way'!R484/3-2*'OddsRatio_working_3-way'!R484^3/27-'OddsRatio_working_3-way'!T484</f>
        <v>0.29467232437529461</v>
      </c>
      <c r="W484" s="11">
        <f>'OddsRatio_working_3-way'!V484^2+4*'OddsRatio_working_3-way'!U484^3/27</f>
        <v>-1.8617146849248006E-2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0.16236450166368482</v>
      </c>
      <c r="Y484" s="11">
        <f>IF('OddsRatio_working_3-way'!W484&gt;=0,IF('OddsRatio_working_3-way'!V484+SQRT('OddsRatio_working_3-way'!W484)&gt;0,0,PI()),ACOS('OddsRatio_working_3-way'!V484/(2*'OddsRatio_working_3-way'!X484)))</f>
        <v>0.43364378391860958</v>
      </c>
      <c r="Z484" s="11">
        <f>'OddsRatio_working_3-way'!X484^(1/3)*COS('OddsRatio_working_3-way'!Y484/3)</f>
        <v>0.53985530824553429</v>
      </c>
      <c r="AA484" s="11">
        <f>'OddsRatio_working_3-way'!X484^(1/3)*COS(('OddsRatio_working_3-way'!Y484+2*PI())/3)</f>
        <v>-0.3379825608791881</v>
      </c>
      <c r="AB484" s="11">
        <f>'OddsRatio_working_3-way'!X484^(1/3)*COS(('OddsRatio_working_3-way'!Y484+4*PI())/3)</f>
        <v>-0.20187274736634628</v>
      </c>
      <c r="AC484" s="11">
        <f>'OddsRatio_working_3-way'!X484^(1/3)*SIN('OddsRatio_working_3-way'!Y484/3)</f>
        <v>7.8583037470988937E-2</v>
      </c>
      <c r="AD484" s="11">
        <f>'OddsRatio_working_3-way'!X484^(1/3)*SIN(('OddsRatio_working_3-way'!Y484+2*PI())/3)</f>
        <v>0.42823689257301689</v>
      </c>
      <c r="AE484" s="11">
        <f>'OddsRatio_working_3-way'!X484^(1/3)*SIN(('OddsRatio_working_3-way'!Y484+4*PI())/3)</f>
        <v>-0.50681993004400594</v>
      </c>
      <c r="AF484" s="11">
        <f>-'OddsRatio_working_3-way'!U484/(3*'OddsRatio_working_3-way'!X484^(1/3))*COS(('OddsRatio_working_3-way'!Y484)/3)</f>
        <v>0.53985530824553418</v>
      </c>
      <c r="AG484" s="11">
        <f>-'OddsRatio_working_3-way'!U484/(3*'OddsRatio_working_3-way'!X484^(1/3))*COS(('OddsRatio_working_3-way'!Y484+2*PI())/3)</f>
        <v>-0.33798256087918804</v>
      </c>
      <c r="AH484" s="11">
        <f>-'OddsRatio_working_3-way'!U484/(3*'OddsRatio_working_3-way'!X484^(1/3))*COS(('OddsRatio_working_3-way'!Y484+4*PI())/3)</f>
        <v>-0.20187274736634625</v>
      </c>
      <c r="AI484" s="11">
        <f>'OddsRatio_working_3-way'!U484/(3*'OddsRatio_working_3-way'!X484^(1/3))*SIN(('OddsRatio_working_3-way'!Y484)/3)</f>
        <v>-7.8583037470988923E-2</v>
      </c>
      <c r="AJ484" s="11">
        <f>'OddsRatio_working_3-way'!U484/(3*'OddsRatio_working_3-way'!X484^(1/3))*SIN(('OddsRatio_working_3-way'!Y484+2*PI())/3)</f>
        <v>-0.42823689257301684</v>
      </c>
      <c r="AK484" s="11">
        <f>'OddsRatio_working_3-way'!U484/(3*'OddsRatio_working_3-way'!X484^(1/3))*SIN(('OddsRatio_working_3-way'!Y484+4*PI())/3)</f>
        <v>0.50681993004400583</v>
      </c>
      <c r="AL484" s="11">
        <f>'OddsRatio_working_3-way'!Z484+'OddsRatio_working_3-way'!AF484</f>
        <v>1.0797106164910684</v>
      </c>
      <c r="AM484" s="11">
        <f>'OddsRatio_working_3-way'!AA484+'OddsRatio_working_3-way'!AG484</f>
        <v>-0.6759651217583762</v>
      </c>
      <c r="AN484" s="11">
        <f>'OddsRatio_working_3-way'!AB484+'OddsRatio_working_3-way'!AH484</f>
        <v>-0.4037454947326925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1.0797106164910684</v>
      </c>
      <c r="AS484" s="11">
        <f>IF(('OddsRatio_working_3-way'!X484=0),IF(Q484&gt;0,-Q484^(1/3),(-Q484)^(1/3)),'OddsRatio_working_3-way'!AM484-'OddsRatio_working_3-way'!R484/3)</f>
        <v>-0.6759651217583762</v>
      </c>
      <c r="AT484" s="11">
        <f>IF(('OddsRatio_working_3-way'!X484=0),IF(Q484&gt;0,-Q484^(1/3),(-Q484)^(1/3)),'OddsRatio_working_3-way'!AN484-'OddsRatio_working_3-way'!R484/3)</f>
        <v>-0.4037454947326925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3.03</v>
      </c>
      <c r="B485" s="4">
        <f>IF('True_Odds_Calculator_3-way'!B486="","",'True_Odds_Calculator_3-way'!B486)</f>
        <v>3.89</v>
      </c>
      <c r="C485" s="4">
        <f>IF('True_Odds_Calculator_3-way'!C486="","",'True_Odds_Calculator_3-way'!C486)</f>
        <v>2.1</v>
      </c>
      <c r="D485" s="9">
        <f t="shared" si="104"/>
        <v>0.30894813101591134</v>
      </c>
      <c r="E485" s="9">
        <f t="shared" si="105"/>
        <v>0.2389831973816734</v>
      </c>
      <c r="F485" s="9">
        <f t="shared" si="106"/>
        <v>0.45206867160241515</v>
      </c>
      <c r="G485" s="9">
        <f t="shared" si="107"/>
        <v>1.1018666427087322</v>
      </c>
      <c r="H485" s="9">
        <f t="shared" si="108"/>
        <v>3.2367892846987263</v>
      </c>
      <c r="I485" s="9">
        <f t="shared" si="109"/>
        <v>4.1843945974282359</v>
      </c>
      <c r="J485" s="9">
        <f t="shared" si="110"/>
        <v>2.2120533069796062</v>
      </c>
      <c r="K485" s="11">
        <f t="shared" si="111"/>
        <v>0.33003300330033003</v>
      </c>
      <c r="L485" s="11">
        <f t="shared" si="112"/>
        <v>0.25706940874035988</v>
      </c>
      <c r="M485" s="11">
        <f t="shared" si="113"/>
        <v>0.47619047619047616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-0.26072041651465927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0.24321198186656712</v>
      </c>
      <c r="Q485" s="11">
        <f>2*'OddsRatio_working_3-way'!K485*'OddsRatio_working_3-way'!L485*'OddsRatio_working_3-way'!M485</f>
        <v>8.0801322879258161E-2</v>
      </c>
      <c r="R485" s="11">
        <f t="shared" si="114"/>
        <v>0</v>
      </c>
      <c r="S485" s="11">
        <f t="shared" si="115"/>
        <v>-0.93284593940840177</v>
      </c>
      <c r="T485" s="11">
        <f t="shared" si="116"/>
        <v>-0.30991559448784106</v>
      </c>
      <c r="U485" s="11">
        <f>'OddsRatio_working_3-way'!S485-'OddsRatio_working_3-way'!R485^2/3</f>
        <v>-0.93284593940840177</v>
      </c>
      <c r="V485" s="11">
        <f>'OddsRatio_working_3-way'!S485*'OddsRatio_working_3-way'!R485/3-2*'OddsRatio_working_3-way'!R485^3/27-'OddsRatio_working_3-way'!T485</f>
        <v>0.30991559448784106</v>
      </c>
      <c r="W485" s="11">
        <f>'OddsRatio_working_3-way'!V485^2+4*'OddsRatio_working_3-way'!U485^3/27</f>
        <v>-2.4213654556761222E-2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0.17339357706062325</v>
      </c>
      <c r="Y485" s="11">
        <f>IF('OddsRatio_working_3-way'!W485&gt;=0,IF('OddsRatio_working_3-way'!V485+SQRT('OddsRatio_working_3-way'!W485)&gt;0,0,PI()),ACOS('OddsRatio_working_3-way'!V485/(2*'OddsRatio_working_3-way'!X485)))</f>
        <v>0.46532298409766693</v>
      </c>
      <c r="Z485" s="11">
        <f>'OddsRatio_working_3-way'!X485^(1/3)*COS('OddsRatio_working_3-way'!Y485/3)</f>
        <v>0.55093332135436601</v>
      </c>
      <c r="AA485" s="11">
        <f>'OddsRatio_working_3-way'!X485^(1/3)*COS(('OddsRatio_working_3-way'!Y485+2*PI())/3)</f>
        <v>-0.3500712276834031</v>
      </c>
      <c r="AB485" s="11">
        <f>'OddsRatio_working_3-way'!X485^(1/3)*COS(('OddsRatio_working_3-way'!Y485+4*PI())/3)</f>
        <v>-0.200862093670963</v>
      </c>
      <c r="AC485" s="11">
        <f>'OddsRatio_working_3-way'!X485^(1/3)*SIN('OddsRatio_working_3-way'!Y485/3)</f>
        <v>8.6145933687633278E-2</v>
      </c>
      <c r="AD485" s="11">
        <f>'OddsRatio_working_3-way'!X485^(1/3)*SIN(('OddsRatio_working_3-way'!Y485+2*PI())/3)</f>
        <v>0.43404928524040004</v>
      </c>
      <c r="AE485" s="11">
        <f>'OddsRatio_working_3-way'!X485^(1/3)*SIN(('OddsRatio_working_3-way'!Y485+4*PI())/3)</f>
        <v>-0.52019521892803333</v>
      </c>
      <c r="AF485" s="11">
        <f>-'OddsRatio_working_3-way'!U485/(3*'OddsRatio_working_3-way'!X485^(1/3))*COS(('OddsRatio_working_3-way'!Y485)/3)</f>
        <v>0.55093332135436612</v>
      </c>
      <c r="AG485" s="11">
        <f>-'OddsRatio_working_3-way'!U485/(3*'OddsRatio_working_3-way'!X485^(1/3))*COS(('OddsRatio_working_3-way'!Y485+2*PI())/3)</f>
        <v>-0.35007122768340315</v>
      </c>
      <c r="AH485" s="11">
        <f>-'OddsRatio_working_3-way'!U485/(3*'OddsRatio_working_3-way'!X485^(1/3))*COS(('OddsRatio_working_3-way'!Y485+4*PI())/3)</f>
        <v>-0.20086209367096305</v>
      </c>
      <c r="AI485" s="11">
        <f>'OddsRatio_working_3-way'!U485/(3*'OddsRatio_working_3-way'!X485^(1/3))*SIN(('OddsRatio_working_3-way'!Y485)/3)</f>
        <v>-8.6145933687633292E-2</v>
      </c>
      <c r="AJ485" s="11">
        <f>'OddsRatio_working_3-way'!U485/(3*'OddsRatio_working_3-way'!X485^(1/3))*SIN(('OddsRatio_working_3-way'!Y485+2*PI())/3)</f>
        <v>-0.43404928524040015</v>
      </c>
      <c r="AK485" s="11">
        <f>'OddsRatio_working_3-way'!U485/(3*'OddsRatio_working_3-way'!X485^(1/3))*SIN(('OddsRatio_working_3-way'!Y485+4*PI())/3)</f>
        <v>0.52019521892803344</v>
      </c>
      <c r="AL485" s="11">
        <f>'OddsRatio_working_3-way'!Z485+'OddsRatio_working_3-way'!AF485</f>
        <v>1.1018666427087322</v>
      </c>
      <c r="AM485" s="11">
        <f>'OddsRatio_working_3-way'!AA485+'OddsRatio_working_3-way'!AG485</f>
        <v>-0.7001424553668063</v>
      </c>
      <c r="AN485" s="11">
        <f>'OddsRatio_working_3-way'!AB485+'OddsRatio_working_3-way'!AH485</f>
        <v>-0.40172418734192605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1.1018666427087322</v>
      </c>
      <c r="AS485" s="11">
        <f>IF(('OddsRatio_working_3-way'!X485=0),IF(Q485&gt;0,-Q485^(1/3),(-Q485)^(1/3)),'OddsRatio_working_3-way'!AM485-'OddsRatio_working_3-way'!R485/3)</f>
        <v>-0.7001424553668063</v>
      </c>
      <c r="AT485" s="11">
        <f>IF(('OddsRatio_working_3-way'!X485=0),IF(Q485&gt;0,-Q485^(1/3),(-Q485)^(1/3)),'OddsRatio_working_3-way'!AN485-'OddsRatio_working_3-way'!R485/3)</f>
        <v>-0.40172418734192605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3.5</v>
      </c>
      <c r="C486" s="4">
        <f>IF('True_Odds_Calculator_3-way'!C487="","",'True_Odds_Calculator_3-way'!C487)</f>
        <v>2.93</v>
      </c>
      <c r="D486" s="9">
        <f t="shared" si="104"/>
        <v>0.40410631175778039</v>
      </c>
      <c r="E486" s="9">
        <f t="shared" si="105"/>
        <v>0.27093888641730279</v>
      </c>
      <c r="F486" s="9">
        <f t="shared" si="106"/>
        <v>0.32495480182491698</v>
      </c>
      <c r="G486" s="9">
        <f t="shared" si="107"/>
        <v>1.0763476933462996</v>
      </c>
      <c r="H486" s="9">
        <f t="shared" si="108"/>
        <v>2.4745963398844304</v>
      </c>
      <c r="I486" s="9">
        <f t="shared" si="109"/>
        <v>3.6908692333657487</v>
      </c>
      <c r="J486" s="9">
        <f t="shared" si="110"/>
        <v>3.0773510481583588</v>
      </c>
      <c r="K486" s="11">
        <f t="shared" si="111"/>
        <v>0.42194092827004215</v>
      </c>
      <c r="L486" s="11">
        <f t="shared" si="112"/>
        <v>0.2857142857142857</v>
      </c>
      <c r="M486" s="11">
        <f t="shared" si="113"/>
        <v>0.34129692832764502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-0.27197806154042403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0.23864040799280786</v>
      </c>
      <c r="Q486" s="11">
        <f>2*'OddsRatio_working_3-way'!K486*'OddsRatio_working_3-way'!L486*'OddsRatio_working_3-way'!M486</f>
        <v>8.2289795859588899E-2</v>
      </c>
      <c r="R486" s="11">
        <f t="shared" si="114"/>
        <v>0</v>
      </c>
      <c r="S486" s="11">
        <f t="shared" si="115"/>
        <v>-0.87742521084679026</v>
      </c>
      <c r="T486" s="11">
        <f t="shared" si="116"/>
        <v>-0.30256041753337587</v>
      </c>
      <c r="U486" s="11">
        <f>'OddsRatio_working_3-way'!S486-'OddsRatio_working_3-way'!R486^2/3</f>
        <v>-0.87742521084679026</v>
      </c>
      <c r="V486" s="11">
        <f>'OddsRatio_working_3-way'!S486*'OddsRatio_working_3-way'!R486/3-2*'OddsRatio_working_3-way'!R486^3/27-'OddsRatio_working_3-way'!T486</f>
        <v>0.30256041753337587</v>
      </c>
      <c r="W486" s="11">
        <f>'OddsRatio_working_3-way'!V486^2+4*'OddsRatio_working_3-way'!U486^3/27</f>
        <v>-8.5324137054428734E-3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0.15817333843240902</v>
      </c>
      <c r="Y486" s="11">
        <f>IF('OddsRatio_working_3-way'!W486&gt;=0,IF('OddsRatio_working_3-way'!V486+SQRT('OddsRatio_working_3-way'!W486)&gt;0,0,PI()),ACOS('OddsRatio_working_3-way'!V486/(2*'OddsRatio_working_3-way'!X486)))</f>
        <v>0.29631015393385263</v>
      </c>
      <c r="Z486" s="11">
        <f>'OddsRatio_working_3-way'!X486^(1/3)*COS('OddsRatio_working_3-way'!Y486/3)</f>
        <v>0.53817384667314982</v>
      </c>
      <c r="AA486" s="11">
        <f>'OddsRatio_working_3-way'!X486^(1/3)*COS(('OddsRatio_working_3-way'!Y486+2*PI())/3)</f>
        <v>-0.31527118233751983</v>
      </c>
      <c r="AB486" s="11">
        <f>'OddsRatio_working_3-way'!X486^(1/3)*COS(('OddsRatio_working_3-way'!Y486+4*PI())/3)</f>
        <v>-0.22290266433563008</v>
      </c>
      <c r="AC486" s="11">
        <f>'OddsRatio_working_3-way'!X486^(1/3)*SIN('OddsRatio_working_3-way'!Y486/3)</f>
        <v>5.3328988733038055E-2</v>
      </c>
      <c r="AD486" s="11">
        <f>'OddsRatio_working_3-way'!X486^(1/3)*SIN(('OddsRatio_working_3-way'!Y486+2*PI())/3)</f>
        <v>0.43940772850482018</v>
      </c>
      <c r="AE486" s="11">
        <f>'OddsRatio_working_3-way'!X486^(1/3)*SIN(('OddsRatio_working_3-way'!Y486+4*PI())/3)</f>
        <v>-0.492736717237858</v>
      </c>
      <c r="AF486" s="11">
        <f>-'OddsRatio_working_3-way'!U486/(3*'OddsRatio_working_3-way'!X486^(1/3))*COS(('OddsRatio_working_3-way'!Y486)/3)</f>
        <v>0.53817384667314982</v>
      </c>
      <c r="AG486" s="11">
        <f>-'OddsRatio_working_3-way'!U486/(3*'OddsRatio_working_3-way'!X486^(1/3))*COS(('OddsRatio_working_3-way'!Y486+2*PI())/3)</f>
        <v>-0.31527118233751983</v>
      </c>
      <c r="AH486" s="11">
        <f>-'OddsRatio_working_3-way'!U486/(3*'OddsRatio_working_3-way'!X486^(1/3))*COS(('OddsRatio_working_3-way'!Y486+4*PI())/3)</f>
        <v>-0.22290266433563008</v>
      </c>
      <c r="AI486" s="11">
        <f>'OddsRatio_working_3-way'!U486/(3*'OddsRatio_working_3-way'!X486^(1/3))*SIN(('OddsRatio_working_3-way'!Y486)/3)</f>
        <v>-5.3328988733038055E-2</v>
      </c>
      <c r="AJ486" s="11">
        <f>'OddsRatio_working_3-way'!U486/(3*'OddsRatio_working_3-way'!X486^(1/3))*SIN(('OddsRatio_working_3-way'!Y486+2*PI())/3)</f>
        <v>-0.43940772850482018</v>
      </c>
      <c r="AK486" s="11">
        <f>'OddsRatio_working_3-way'!U486/(3*'OddsRatio_working_3-way'!X486^(1/3))*SIN(('OddsRatio_working_3-way'!Y486+4*PI())/3)</f>
        <v>0.492736717237858</v>
      </c>
      <c r="AL486" s="11">
        <f>'OddsRatio_working_3-way'!Z486+'OddsRatio_working_3-way'!AF486</f>
        <v>1.0763476933462996</v>
      </c>
      <c r="AM486" s="11">
        <f>'OddsRatio_working_3-way'!AA486+'OddsRatio_working_3-way'!AG486</f>
        <v>-0.63054236467503966</v>
      </c>
      <c r="AN486" s="11">
        <f>'OddsRatio_working_3-way'!AB486+'OddsRatio_working_3-way'!AH486</f>
        <v>-0.44580532867126016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1.0763476933462996</v>
      </c>
      <c r="AS486" s="11">
        <f>IF(('OddsRatio_working_3-way'!X486=0),IF(Q486&gt;0,-Q486^(1/3),(-Q486)^(1/3)),'OddsRatio_working_3-way'!AM486-'OddsRatio_working_3-way'!R486/3)</f>
        <v>-0.63054236467503966</v>
      </c>
      <c r="AT486" s="11">
        <f>IF(('OddsRatio_working_3-way'!X486=0),IF(Q486&gt;0,-Q486^(1/3),(-Q486)^(1/3)),'OddsRatio_working_3-way'!AN486-'OddsRatio_working_3-way'!R486/3)</f>
        <v>-0.44580532867126016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2.35</v>
      </c>
      <c r="B487" s="4">
        <f>IF('True_Odds_Calculator_3-way'!B488="","",'True_Odds_Calculator_3-way'!B488)</f>
        <v>3.45</v>
      </c>
      <c r="C487" s="4">
        <f>IF('True_Odds_Calculator_3-way'!C488="","",'True_Odds_Calculator_3-way'!C488)</f>
        <v>2.5499999999999998</v>
      </c>
      <c r="D487" s="9">
        <f t="shared" si="104"/>
        <v>0.3870469405708174</v>
      </c>
      <c r="E487" s="9">
        <f t="shared" si="105"/>
        <v>0.25812710471155759</v>
      </c>
      <c r="F487" s="9">
        <f t="shared" si="106"/>
        <v>0.35482595471762507</v>
      </c>
      <c r="G487" s="9">
        <f t="shared" si="107"/>
        <v>1.1730858862009299</v>
      </c>
      <c r="H487" s="9">
        <f t="shared" si="108"/>
        <v>2.5836659463712555</v>
      </c>
      <c r="I487" s="9">
        <f t="shared" si="109"/>
        <v>3.874060421192278</v>
      </c>
      <c r="J487" s="9">
        <f t="shared" si="110"/>
        <v>2.8182831236114407</v>
      </c>
      <c r="K487" s="11">
        <f t="shared" si="111"/>
        <v>0.42553191489361702</v>
      </c>
      <c r="L487" s="11">
        <f t="shared" si="112"/>
        <v>0.28985507246376813</v>
      </c>
      <c r="M487" s="11">
        <f t="shared" si="113"/>
        <v>0.39215686274509809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-0.24797300974043635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0.25877757825300951</v>
      </c>
      <c r="Q487" s="11">
        <f>2*'OddsRatio_working_3-way'!K487*'OddsRatio_working_3-way'!L487*'OddsRatio_working_3-way'!M487</f>
        <v>9.6739281589910103E-2</v>
      </c>
      <c r="R487" s="11">
        <f t="shared" si="114"/>
        <v>0</v>
      </c>
      <c r="S487" s="11">
        <f t="shared" si="115"/>
        <v>-1.0435715504839933</v>
      </c>
      <c r="T487" s="11">
        <f t="shared" si="116"/>
        <v>-0.39012020578840872</v>
      </c>
      <c r="U487" s="11">
        <f>'OddsRatio_working_3-way'!S487-'OddsRatio_working_3-way'!R487^2/3</f>
        <v>-1.0435715504839933</v>
      </c>
      <c r="V487" s="11">
        <f>'OddsRatio_working_3-way'!S487*'OddsRatio_working_3-way'!R487/3-2*'OddsRatio_working_3-way'!R487^3/27-'OddsRatio_working_3-way'!T487</f>
        <v>0.39012020578840872</v>
      </c>
      <c r="W487" s="11">
        <f>'OddsRatio_working_3-way'!V487^2+4*'OddsRatio_working_3-way'!U487^3/27</f>
        <v>-1.6175530399222204E-2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0.20516414487162016</v>
      </c>
      <c r="Y487" s="11">
        <f>IF('OddsRatio_working_3-way'!W487&gt;=0,IF('OddsRatio_working_3-way'!V487+SQRT('OddsRatio_working_3-way'!W487)&gt;0,0,PI()),ACOS('OddsRatio_working_3-way'!V487/(2*'OddsRatio_working_3-way'!X487)))</f>
        <v>0.31514506940461695</v>
      </c>
      <c r="Z487" s="11">
        <f>'OddsRatio_working_3-way'!X487^(1/3)*COS('OddsRatio_working_3-way'!Y487/3)</f>
        <v>0.58654294310046495</v>
      </c>
      <c r="AA487" s="11">
        <f>'OddsRatio_working_3-way'!X487^(1/3)*COS(('OddsRatio_working_3-way'!Y487+2*PI())/3)</f>
        <v>-0.34682909981439103</v>
      </c>
      <c r="AB487" s="11">
        <f>'OddsRatio_working_3-way'!X487^(1/3)*COS(('OddsRatio_working_3-way'!Y487+4*PI())/3)</f>
        <v>-0.23971384328607381</v>
      </c>
      <c r="AC487" s="11">
        <f>'OddsRatio_working_3-way'!X487^(1/3)*SIN('OddsRatio_working_3-way'!Y487/3)</f>
        <v>6.1843022190939859E-2</v>
      </c>
      <c r="AD487" s="11">
        <f>'OddsRatio_working_3-way'!X487^(1/3)*SIN(('OddsRatio_working_3-way'!Y487+2*PI())/3)</f>
        <v>0.47703957804002334</v>
      </c>
      <c r="AE487" s="11">
        <f>'OddsRatio_working_3-way'!X487^(1/3)*SIN(('OddsRatio_working_3-way'!Y487+4*PI())/3)</f>
        <v>-0.53888260023096313</v>
      </c>
      <c r="AF487" s="11">
        <f>-'OddsRatio_working_3-way'!U487/(3*'OddsRatio_working_3-way'!X487^(1/3))*COS(('OddsRatio_working_3-way'!Y487)/3)</f>
        <v>0.58654294310046506</v>
      </c>
      <c r="AG487" s="11">
        <f>-'OddsRatio_working_3-way'!U487/(3*'OddsRatio_working_3-way'!X487^(1/3))*COS(('OddsRatio_working_3-way'!Y487+2*PI())/3)</f>
        <v>-0.34682909981439114</v>
      </c>
      <c r="AH487" s="11">
        <f>-'OddsRatio_working_3-way'!U487/(3*'OddsRatio_working_3-way'!X487^(1/3))*COS(('OddsRatio_working_3-way'!Y487+4*PI())/3)</f>
        <v>-0.23971384328607387</v>
      </c>
      <c r="AI487" s="11">
        <f>'OddsRatio_working_3-way'!U487/(3*'OddsRatio_working_3-way'!X487^(1/3))*SIN(('OddsRatio_working_3-way'!Y487)/3)</f>
        <v>-6.1843022190939873E-2</v>
      </c>
      <c r="AJ487" s="11">
        <f>'OddsRatio_working_3-way'!U487/(3*'OddsRatio_working_3-way'!X487^(1/3))*SIN(('OddsRatio_working_3-way'!Y487+2*PI())/3)</f>
        <v>-0.47703957804002345</v>
      </c>
      <c r="AK487" s="11">
        <f>'OddsRatio_working_3-way'!U487/(3*'OddsRatio_working_3-way'!X487^(1/3))*SIN(('OddsRatio_working_3-way'!Y487+4*PI())/3)</f>
        <v>0.53888260023096324</v>
      </c>
      <c r="AL487" s="11">
        <f>'OddsRatio_working_3-way'!Z487+'OddsRatio_working_3-way'!AF487</f>
        <v>1.1730858862009299</v>
      </c>
      <c r="AM487" s="11">
        <f>'OddsRatio_working_3-way'!AA487+'OddsRatio_working_3-way'!AG487</f>
        <v>-0.69365819962878217</v>
      </c>
      <c r="AN487" s="11">
        <f>'OddsRatio_working_3-way'!AB487+'OddsRatio_working_3-way'!AH487</f>
        <v>-0.47942768657214768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1.1730858862009299</v>
      </c>
      <c r="AS487" s="11">
        <f>IF(('OddsRatio_working_3-way'!X487=0),IF(Q487&gt;0,-Q487^(1/3),(-Q487)^(1/3)),'OddsRatio_working_3-way'!AM487-'OddsRatio_working_3-way'!R487/3)</f>
        <v>-0.69365819962878217</v>
      </c>
      <c r="AT487" s="11">
        <f>IF(('OddsRatio_working_3-way'!X487=0),IF(Q487&gt;0,-Q487^(1/3),(-Q487)^(1/3)),'OddsRatio_working_3-way'!AN487-'OddsRatio_working_3-way'!R487/3)</f>
        <v>-0.47942768657214768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1.69</v>
      </c>
      <c r="B488" s="4">
        <f>IF('True_Odds_Calculator_3-way'!B489="","",'True_Odds_Calculator_3-way'!B489)</f>
        <v>4.25</v>
      </c>
      <c r="C488" s="4">
        <f>IF('True_Odds_Calculator_3-way'!C489="","",'True_Odds_Calculator_3-way'!C489)</f>
        <v>4.3600000000000003</v>
      </c>
      <c r="D488" s="9">
        <f t="shared" si="104"/>
        <v>0.56849169650587417</v>
      </c>
      <c r="E488" s="9">
        <f t="shared" si="105"/>
        <v>0.21857008896307983</v>
      </c>
      <c r="F488" s="9">
        <f t="shared" si="106"/>
        <v>0.21293821453104625</v>
      </c>
      <c r="G488" s="9">
        <f t="shared" si="107"/>
        <v>1.1000589045253992</v>
      </c>
      <c r="H488" s="9">
        <f t="shared" si="108"/>
        <v>1.7590406441225253</v>
      </c>
      <c r="I488" s="9">
        <f t="shared" si="109"/>
        <v>4.5751914397075479</v>
      </c>
      <c r="J488" s="9">
        <f t="shared" si="110"/>
        <v>4.6961979192053418</v>
      </c>
      <c r="K488" s="11">
        <f t="shared" si="111"/>
        <v>0.59171597633136097</v>
      </c>
      <c r="L488" s="11">
        <f t="shared" si="112"/>
        <v>0.23529411764705882</v>
      </c>
      <c r="M488" s="11">
        <f t="shared" si="113"/>
        <v>0.2293577981651376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-0.24060774627423309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0.23310990972579249</v>
      </c>
      <c r="Q488" s="11">
        <f>2*'OddsRatio_working_3-way'!K488*'OddsRatio_working_3-way'!L488*'OddsRatio_working_3-way'!M488</f>
        <v>6.3865728691997942E-2</v>
      </c>
      <c r="R488" s="11">
        <f t="shared" si="114"/>
        <v>0</v>
      </c>
      <c r="S488" s="11">
        <f t="shared" si="115"/>
        <v>-0.96883792535966429</v>
      </c>
      <c r="T488" s="11">
        <f t="shared" si="116"/>
        <v>-0.26543504804374363</v>
      </c>
      <c r="U488" s="11">
        <f>'OddsRatio_working_3-way'!S488-'OddsRatio_working_3-way'!R488^2/3</f>
        <v>-0.96883792535966429</v>
      </c>
      <c r="V488" s="11">
        <f>'OddsRatio_working_3-way'!S488*'OddsRatio_working_3-way'!R488/3-2*'OddsRatio_working_3-way'!R488^3/27-'OddsRatio_working_3-way'!T488</f>
        <v>0.26543504804374363</v>
      </c>
      <c r="W488" s="11">
        <f>'OddsRatio_working_3-way'!V488^2+4*'OddsRatio_working_3-way'!U488^3/27</f>
        <v>-6.4269678241611866E-2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0.18352482323353178</v>
      </c>
      <c r="Y488" s="11">
        <f>IF('OddsRatio_working_3-way'!W488&gt;=0,IF('OddsRatio_working_3-way'!V488+SQRT('OddsRatio_working_3-way'!W488)&gt;0,0,PI()),ACOS('OddsRatio_working_3-way'!V488/(2*'OddsRatio_working_3-way'!X488)))</f>
        <v>0.76243196597381713</v>
      </c>
      <c r="Z488" s="11">
        <f>'OddsRatio_working_3-way'!X488^(1/3)*COS('OddsRatio_working_3-way'!Y488/3)</f>
        <v>0.55002945226269973</v>
      </c>
      <c r="AA488" s="11">
        <f>'OddsRatio_working_3-way'!X488^(1/3)*COS(('OddsRatio_working_3-way'!Y488+2*PI())/3)</f>
        <v>-0.39874904866399213</v>
      </c>
      <c r="AB488" s="11">
        <f>'OddsRatio_working_3-way'!X488^(1/3)*COS(('OddsRatio_working_3-way'!Y488+4*PI())/3)</f>
        <v>-0.15128040359870751</v>
      </c>
      <c r="AC488" s="11">
        <f>'OddsRatio_working_3-way'!X488^(1/3)*SIN('OddsRatio_working_3-way'!Y488/3)</f>
        <v>0.14287608884443409</v>
      </c>
      <c r="AD488" s="11">
        <f>'OddsRatio_working_3-way'!X488^(1/3)*SIN(('OddsRatio_working_3-way'!Y488+2*PI())/3)</f>
        <v>0.40490143406692125</v>
      </c>
      <c r="AE488" s="11">
        <f>'OddsRatio_working_3-way'!X488^(1/3)*SIN(('OddsRatio_working_3-way'!Y488+4*PI())/3)</f>
        <v>-0.54777752291135529</v>
      </c>
      <c r="AF488" s="11">
        <f>-'OddsRatio_working_3-way'!U488/(3*'OddsRatio_working_3-way'!X488^(1/3))*COS(('OddsRatio_working_3-way'!Y488)/3)</f>
        <v>0.55002945226269961</v>
      </c>
      <c r="AG488" s="11">
        <f>-'OddsRatio_working_3-way'!U488/(3*'OddsRatio_working_3-way'!X488^(1/3))*COS(('OddsRatio_working_3-way'!Y488+2*PI())/3)</f>
        <v>-0.39874904866399208</v>
      </c>
      <c r="AH488" s="11">
        <f>-'OddsRatio_working_3-way'!U488/(3*'OddsRatio_working_3-way'!X488^(1/3))*COS(('OddsRatio_working_3-way'!Y488+4*PI())/3)</f>
        <v>-0.15128040359870748</v>
      </c>
      <c r="AI488" s="11">
        <f>'OddsRatio_working_3-way'!U488/(3*'OddsRatio_working_3-way'!X488^(1/3))*SIN(('OddsRatio_working_3-way'!Y488)/3)</f>
        <v>-0.14287608884443406</v>
      </c>
      <c r="AJ488" s="11">
        <f>'OddsRatio_working_3-way'!U488/(3*'OddsRatio_working_3-way'!X488^(1/3))*SIN(('OddsRatio_working_3-way'!Y488+2*PI())/3)</f>
        <v>-0.40490143406692114</v>
      </c>
      <c r="AK488" s="11">
        <f>'OddsRatio_working_3-way'!U488/(3*'OddsRatio_working_3-way'!X488^(1/3))*SIN(('OddsRatio_working_3-way'!Y488+4*PI())/3)</f>
        <v>0.54777752291135517</v>
      </c>
      <c r="AL488" s="11">
        <f>'OddsRatio_working_3-way'!Z488+'OddsRatio_working_3-way'!AF488</f>
        <v>1.1000589045253992</v>
      </c>
      <c r="AM488" s="11">
        <f>'OddsRatio_working_3-way'!AA488+'OddsRatio_working_3-way'!AG488</f>
        <v>-0.79749809732798416</v>
      </c>
      <c r="AN488" s="11">
        <f>'OddsRatio_working_3-way'!AB488+'OddsRatio_working_3-way'!AH488</f>
        <v>-0.30256080719741496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1.1000589045253992</v>
      </c>
      <c r="AS488" s="11">
        <f>IF(('OddsRatio_working_3-way'!X488=0),IF(Q488&gt;0,-Q488^(1/3),(-Q488)^(1/3)),'OddsRatio_working_3-way'!AM488-'OddsRatio_working_3-way'!R488/3)</f>
        <v>-0.79749809732798416</v>
      </c>
      <c r="AT488" s="11">
        <f>IF(('OddsRatio_working_3-way'!X488=0),IF(Q488&gt;0,-Q488^(1/3),(-Q488)^(1/3)),'OddsRatio_working_3-way'!AN488-'OddsRatio_working_3-way'!R488/3)</f>
        <v>-0.30256080719741496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1.42</v>
      </c>
      <c r="B489" s="4">
        <f>IF('True_Odds_Calculator_3-way'!B490="","",'True_Odds_Calculator_3-way'!B490)</f>
        <v>4.78</v>
      </c>
      <c r="C489" s="4">
        <f>IF('True_Odds_Calculator_3-way'!C490="","",'True_Odds_Calculator_3-way'!C490)</f>
        <v>6.91</v>
      </c>
      <c r="D489" s="9">
        <f t="shared" si="104"/>
        <v>0.67900810918725818</v>
      </c>
      <c r="E489" s="9">
        <f t="shared" si="105"/>
        <v>0.19030842353150332</v>
      </c>
      <c r="F489" s="9">
        <f t="shared" si="106"/>
        <v>0.13068346728123842</v>
      </c>
      <c r="G489" s="9">
        <f t="shared" si="107"/>
        <v>1.1255630033812065</v>
      </c>
      <c r="H489" s="9">
        <f t="shared" si="108"/>
        <v>1.4727364614201066</v>
      </c>
      <c r="I489" s="9">
        <f t="shared" si="109"/>
        <v>5.2546281527809606</v>
      </c>
      <c r="J489" s="9">
        <f t="shared" si="110"/>
        <v>7.6520773499829318</v>
      </c>
      <c r="K489" s="11">
        <f t="shared" si="111"/>
        <v>0.70422535211267612</v>
      </c>
      <c r="L489" s="11">
        <f t="shared" si="112"/>
        <v>0.20920502092050208</v>
      </c>
      <c r="M489" s="11">
        <f t="shared" si="113"/>
        <v>0.14471780028943559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-0.20004803174325114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0.21555438754879397</v>
      </c>
      <c r="Q489" s="11">
        <f>2*'OddsRatio_working_3-way'!K489*'OddsRatio_working_3-way'!L489*'OddsRatio_working_3-way'!M489</f>
        <v>4.264181751707101E-2</v>
      </c>
      <c r="R489" s="11">
        <f t="shared" si="114"/>
        <v>0</v>
      </c>
      <c r="S489" s="11">
        <f t="shared" si="115"/>
        <v>-1.0775131635658592</v>
      </c>
      <c r="T489" s="11">
        <f t="shared" si="116"/>
        <v>-0.21315789585872585</v>
      </c>
      <c r="U489" s="11">
        <f>'OddsRatio_working_3-way'!S489-'OddsRatio_working_3-way'!R489^2/3</f>
        <v>-1.0775131635658592</v>
      </c>
      <c r="V489" s="11">
        <f>'OddsRatio_working_3-way'!S489*'OddsRatio_working_3-way'!R489/3-2*'OddsRatio_working_3-way'!R489^3/27-'OddsRatio_working_3-way'!T489</f>
        <v>0.21315789585872585</v>
      </c>
      <c r="W489" s="11">
        <f>'OddsRatio_working_3-way'!V489^2+4*'OddsRatio_working_3-way'!U489^3/27</f>
        <v>-0.13990150163779658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0.21525437870384659</v>
      </c>
      <c r="Y489" s="11">
        <f>IF('OddsRatio_working_3-way'!W489&gt;=0,IF('OddsRatio_working_3-way'!V489+SQRT('OddsRatio_working_3-way'!W489)&gt;0,0,PI()),ACOS('OddsRatio_working_3-way'!V489/(2*'OddsRatio_working_3-way'!X489)))</f>
        <v>1.0528116196582586</v>
      </c>
      <c r="Z489" s="11">
        <f>'OddsRatio_working_3-way'!X489^(1/3)*COS('OddsRatio_working_3-way'!Y489/3)</f>
        <v>0.56278150169060326</v>
      </c>
      <c r="AA489" s="11">
        <f>'OddsRatio_working_3-way'!X489^(1/3)*COS(('OddsRatio_working_3-way'!Y489+2*PI())/3)</f>
        <v>-0.45981728168535629</v>
      </c>
      <c r="AB489" s="11">
        <f>'OddsRatio_working_3-way'!X489^(1/3)*COS(('OddsRatio_working_3-way'!Y489+4*PI())/3)</f>
        <v>-0.10296422000524683</v>
      </c>
      <c r="AC489" s="11">
        <f>'OddsRatio_working_3-way'!X489^(1/3)*SIN('OddsRatio_working_3-way'!Y489/3)</f>
        <v>0.20602921122215323</v>
      </c>
      <c r="AD489" s="11">
        <f>'OddsRatio_working_3-way'!X489^(1/3)*SIN(('OddsRatio_working_3-way'!Y489+2*PI())/3)</f>
        <v>0.38436847163294074</v>
      </c>
      <c r="AE489" s="11">
        <f>'OddsRatio_working_3-way'!X489^(1/3)*SIN(('OddsRatio_working_3-way'!Y489+4*PI())/3)</f>
        <v>-0.59039768285509397</v>
      </c>
      <c r="AF489" s="11">
        <f>-'OddsRatio_working_3-way'!U489/(3*'OddsRatio_working_3-way'!X489^(1/3))*COS(('OddsRatio_working_3-way'!Y489)/3)</f>
        <v>0.56278150169060326</v>
      </c>
      <c r="AG489" s="11">
        <f>-'OddsRatio_working_3-way'!U489/(3*'OddsRatio_working_3-way'!X489^(1/3))*COS(('OddsRatio_working_3-way'!Y489+2*PI())/3)</f>
        <v>-0.45981728168535629</v>
      </c>
      <c r="AH489" s="11">
        <f>-'OddsRatio_working_3-way'!U489/(3*'OddsRatio_working_3-way'!X489^(1/3))*COS(('OddsRatio_working_3-way'!Y489+4*PI())/3)</f>
        <v>-0.10296422000524683</v>
      </c>
      <c r="AI489" s="11">
        <f>'OddsRatio_working_3-way'!U489/(3*'OddsRatio_working_3-way'!X489^(1/3))*SIN(('OddsRatio_working_3-way'!Y489)/3)</f>
        <v>-0.20602921122215323</v>
      </c>
      <c r="AJ489" s="11">
        <f>'OddsRatio_working_3-way'!U489/(3*'OddsRatio_working_3-way'!X489^(1/3))*SIN(('OddsRatio_working_3-way'!Y489+2*PI())/3)</f>
        <v>-0.38436847163294074</v>
      </c>
      <c r="AK489" s="11">
        <f>'OddsRatio_working_3-way'!U489/(3*'OddsRatio_working_3-way'!X489^(1/3))*SIN(('OddsRatio_working_3-way'!Y489+4*PI())/3)</f>
        <v>0.59039768285509397</v>
      </c>
      <c r="AL489" s="11">
        <f>'OddsRatio_working_3-way'!Z489+'OddsRatio_working_3-way'!AF489</f>
        <v>1.1255630033812065</v>
      </c>
      <c r="AM489" s="11">
        <f>'OddsRatio_working_3-way'!AA489+'OddsRatio_working_3-way'!AG489</f>
        <v>-0.91963456337071259</v>
      </c>
      <c r="AN489" s="11">
        <f>'OddsRatio_working_3-way'!AB489+'OddsRatio_working_3-way'!AH489</f>
        <v>-0.20592844001049365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1.1255630033812065</v>
      </c>
      <c r="AS489" s="11">
        <f>IF(('OddsRatio_working_3-way'!X489=0),IF(Q489&gt;0,-Q489^(1/3),(-Q489)^(1/3)),'OddsRatio_working_3-way'!AM489-'OddsRatio_working_3-way'!R489/3)</f>
        <v>-0.91963456337071259</v>
      </c>
      <c r="AT489" s="11">
        <f>IF(('OddsRatio_working_3-way'!X489=0),IF(Q489&gt;0,-Q489^(1/3),(-Q489)^(1/3)),'OddsRatio_working_3-way'!AN489-'OddsRatio_working_3-way'!R489/3)</f>
        <v>-0.20592844001049365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1.26</v>
      </c>
      <c r="B490" s="4">
        <f>IF('True_Odds_Calculator_3-way'!B491="","",'True_Odds_Calculator_3-way'!B491)</f>
        <v>5.82</v>
      </c>
      <c r="C490" s="4">
        <f>IF('True_Odds_Calculator_3-way'!C491="","",'True_Odds_Calculator_3-way'!C491)</f>
        <v>10.64</v>
      </c>
      <c r="D490" s="9">
        <f t="shared" si="104"/>
        <v>0.76731035098847422</v>
      </c>
      <c r="E490" s="9">
        <f t="shared" si="105"/>
        <v>0.15101506855200036</v>
      </c>
      <c r="F490" s="9">
        <f t="shared" si="106"/>
        <v>8.1674580459525747E-2</v>
      </c>
      <c r="G490" s="9">
        <f t="shared" si="107"/>
        <v>1.1663601140698181</v>
      </c>
      <c r="H490" s="9">
        <f t="shared" si="108"/>
        <v>1.3032536296581525</v>
      </c>
      <c r="I490" s="9">
        <f t="shared" si="109"/>
        <v>6.6218557498165227</v>
      </c>
      <c r="J490" s="9">
        <f t="shared" si="110"/>
        <v>12.243711499633047</v>
      </c>
      <c r="K490" s="11">
        <f t="shared" si="111"/>
        <v>0.79365079365079361</v>
      </c>
      <c r="L490" s="11">
        <f t="shared" si="112"/>
        <v>0.1718213058419244</v>
      </c>
      <c r="M490" s="11">
        <f t="shared" si="113"/>
        <v>9.3984962406015032E-2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-0.15483254856171702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0.18865688193647265</v>
      </c>
      <c r="Q490" s="11">
        <f>2*'OddsRatio_working_3-way'!K490*'OddsRatio_working_3-way'!L490*'OddsRatio_working_3-way'!M490</f>
        <v>2.5632728523977265E-2</v>
      </c>
      <c r="R490" s="11">
        <f t="shared" si="114"/>
        <v>0</v>
      </c>
      <c r="S490" s="11">
        <f t="shared" si="115"/>
        <v>-1.2184575122541053</v>
      </c>
      <c r="T490" s="11">
        <f t="shared" si="116"/>
        <v>-0.16555129242582953</v>
      </c>
      <c r="U490" s="11">
        <f>'OddsRatio_working_3-way'!S490-'OddsRatio_working_3-way'!R490^2/3</f>
        <v>-1.2184575122541053</v>
      </c>
      <c r="V490" s="11">
        <f>'OddsRatio_working_3-way'!S490*'OddsRatio_working_3-way'!R490/3-2*'OddsRatio_working_3-way'!R490^3/27-'OddsRatio_working_3-way'!T490</f>
        <v>0.16555129242582953</v>
      </c>
      <c r="W490" s="11">
        <f>'OddsRatio_working_3-way'!V490^2+4*'OddsRatio_working_3-way'!U490^3/27</f>
        <v>-0.24058820486051549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0.258841377722138</v>
      </c>
      <c r="Y490" s="11">
        <f>IF('OddsRatio_working_3-way'!W490&gt;=0,IF('OddsRatio_working_3-way'!V490+SQRT('OddsRatio_working_3-way'!W490)&gt;0,0,PI()),ACOS('OddsRatio_working_3-way'!V490/(2*'OddsRatio_working_3-way'!X490)))</f>
        <v>1.2452853792069445</v>
      </c>
      <c r="Z490" s="11">
        <f>'OddsRatio_working_3-way'!X490^(1/3)*COS('OddsRatio_working_3-way'!Y490/3)</f>
        <v>0.58318005703490905</v>
      </c>
      <c r="AA490" s="11">
        <f>'OddsRatio_working_3-way'!X490^(1/3)*COS(('OddsRatio_working_3-way'!Y490+2*PI())/3)</f>
        <v>-0.51416618148783999</v>
      </c>
      <c r="AB490" s="11">
        <f>'OddsRatio_working_3-way'!X490^(1/3)*COS(('OddsRatio_working_3-way'!Y490+4*PI())/3)</f>
        <v>-6.9013875547069017E-2</v>
      </c>
      <c r="AC490" s="11">
        <f>'OddsRatio_working_3-way'!X490^(1/3)*SIN('OddsRatio_working_3-way'!Y490/3)</f>
        <v>0.25700880366528683</v>
      </c>
      <c r="AD490" s="11">
        <f>'OddsRatio_working_3-way'!X490^(1/3)*SIN(('OddsRatio_working_3-way'!Y490+2*PI())/3)</f>
        <v>0.37654434254004582</v>
      </c>
      <c r="AE490" s="11">
        <f>'OddsRatio_working_3-way'!X490^(1/3)*SIN(('OddsRatio_working_3-way'!Y490+4*PI())/3)</f>
        <v>-0.63355314620533254</v>
      </c>
      <c r="AF490" s="11">
        <f>-'OddsRatio_working_3-way'!U490/(3*'OddsRatio_working_3-way'!X490^(1/3))*COS(('OddsRatio_working_3-way'!Y490)/3)</f>
        <v>0.58318005703490905</v>
      </c>
      <c r="AG490" s="11">
        <f>-'OddsRatio_working_3-way'!U490/(3*'OddsRatio_working_3-way'!X490^(1/3))*COS(('OddsRatio_working_3-way'!Y490+2*PI())/3)</f>
        <v>-0.51416618148783988</v>
      </c>
      <c r="AH490" s="11">
        <f>-'OddsRatio_working_3-way'!U490/(3*'OddsRatio_working_3-way'!X490^(1/3))*COS(('OddsRatio_working_3-way'!Y490+4*PI())/3)</f>
        <v>-6.9013875547069004E-2</v>
      </c>
      <c r="AI490" s="11">
        <f>'OddsRatio_working_3-way'!U490/(3*'OddsRatio_working_3-way'!X490^(1/3))*SIN(('OddsRatio_working_3-way'!Y490)/3)</f>
        <v>-0.25700880366528678</v>
      </c>
      <c r="AJ490" s="11">
        <f>'OddsRatio_working_3-way'!U490/(3*'OddsRatio_working_3-way'!X490^(1/3))*SIN(('OddsRatio_working_3-way'!Y490+2*PI())/3)</f>
        <v>-0.37654434254004576</v>
      </c>
      <c r="AK490" s="11">
        <f>'OddsRatio_working_3-way'!U490/(3*'OddsRatio_working_3-way'!X490^(1/3))*SIN(('OddsRatio_working_3-way'!Y490+4*PI())/3)</f>
        <v>0.63355314620533243</v>
      </c>
      <c r="AL490" s="11">
        <f>'OddsRatio_working_3-way'!Z490+'OddsRatio_working_3-way'!AF490</f>
        <v>1.1663601140698181</v>
      </c>
      <c r="AM490" s="11">
        <f>'OddsRatio_working_3-way'!AA490+'OddsRatio_working_3-way'!AG490</f>
        <v>-1.02833236297568</v>
      </c>
      <c r="AN490" s="11">
        <f>'OddsRatio_working_3-way'!AB490+'OddsRatio_working_3-way'!AH490</f>
        <v>-0.13802775109413801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1.1663601140698181</v>
      </c>
      <c r="AS490" s="11">
        <f>IF(('OddsRatio_working_3-way'!X490=0),IF(Q490&gt;0,-Q490^(1/3),(-Q490)^(1/3)),'OddsRatio_working_3-way'!AM490-'OddsRatio_working_3-way'!R490/3)</f>
        <v>-1.02833236297568</v>
      </c>
      <c r="AT490" s="11">
        <f>IF(('OddsRatio_working_3-way'!X490=0),IF(Q490&gt;0,-Q490^(1/3),(-Q490)^(1/3)),'OddsRatio_working_3-way'!AN490-'OddsRatio_working_3-way'!R490/3)</f>
        <v>-0.13802775109413801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1.84</v>
      </c>
      <c r="B491" s="4">
        <f>IF('True_Odds_Calculator_3-way'!B492="","",'True_Odds_Calculator_3-way'!B492)</f>
        <v>3.74</v>
      </c>
      <c r="C491" s="4">
        <f>IF('True_Odds_Calculator_3-way'!C492="","",'True_Odds_Calculator_3-way'!C492)</f>
        <v>4.71</v>
      </c>
      <c r="D491" s="9">
        <f t="shared" si="104"/>
        <v>0.53400832317243851</v>
      </c>
      <c r="E491" s="9">
        <f t="shared" si="105"/>
        <v>0.25998093358671387</v>
      </c>
      <c r="F491" s="9">
        <f t="shared" si="106"/>
        <v>0.20601074324084773</v>
      </c>
      <c r="G491" s="9">
        <f t="shared" si="107"/>
        <v>1.0388452242235007</v>
      </c>
      <c r="H491" s="9">
        <f t="shared" si="108"/>
        <v>1.8726299883477406</v>
      </c>
      <c r="I491" s="9">
        <f t="shared" si="109"/>
        <v>3.8464359143723925</v>
      </c>
      <c r="J491" s="9">
        <f t="shared" si="110"/>
        <v>4.8541157818691874</v>
      </c>
      <c r="K491" s="11">
        <f t="shared" si="111"/>
        <v>0.54347826086956519</v>
      </c>
      <c r="L491" s="11">
        <f t="shared" si="112"/>
        <v>0.26737967914438499</v>
      </c>
      <c r="M491" s="11">
        <f t="shared" si="113"/>
        <v>0.21231422505307856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-0.26344710236250801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0.22491436593770964</v>
      </c>
      <c r="Q491" s="11">
        <f>2*'OddsRatio_working_3-way'!K491*'OddsRatio_working_3-way'!L491*'OddsRatio_working_3-way'!M491</f>
        <v>6.1704901491827058E-2</v>
      </c>
      <c r="R491" s="11">
        <f t="shared" si="114"/>
        <v>0</v>
      </c>
      <c r="S491" s="11">
        <f t="shared" si="115"/>
        <v>-0.85373634373181817</v>
      </c>
      <c r="T491" s="11">
        <f t="shared" si="116"/>
        <v>-0.23422121913081431</v>
      </c>
      <c r="U491" s="11">
        <f>'OddsRatio_working_3-way'!S491-'OddsRatio_working_3-way'!R491^2/3</f>
        <v>-0.85373634373181817</v>
      </c>
      <c r="V491" s="11">
        <f>'OddsRatio_working_3-way'!S491*'OddsRatio_working_3-way'!R491/3-2*'OddsRatio_working_3-way'!R491^3/27-'OddsRatio_working_3-way'!T491</f>
        <v>0.23422121913081431</v>
      </c>
      <c r="W491" s="11">
        <f>'OddsRatio_working_3-way'!V491^2+4*'OddsRatio_working_3-way'!U491^3/27</f>
        <v>-3.7326965082725788E-2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0.15181118583115896</v>
      </c>
      <c r="Y491" s="11">
        <f>IF('OddsRatio_working_3-way'!W491&gt;=0,IF('OddsRatio_working_3-way'!V491+SQRT('OddsRatio_working_3-way'!W491)&gt;0,0,PI()),ACOS('OddsRatio_working_3-way'!V491/(2*'OddsRatio_working_3-way'!X491)))</f>
        <v>0.68972222895517665</v>
      </c>
      <c r="Z491" s="11">
        <f>'OddsRatio_working_3-way'!X491^(1/3)*COS('OddsRatio_working_3-way'!Y491/3)</f>
        <v>0.51942261211175034</v>
      </c>
      <c r="AA491" s="11">
        <f>'OddsRatio_working_3-way'!X491^(1/3)*COS(('OddsRatio_working_3-way'!Y491+2*PI())/3)</f>
        <v>-0.36499282605444444</v>
      </c>
      <c r="AB491" s="11">
        <f>'OddsRatio_working_3-way'!X491^(1/3)*COS(('OddsRatio_working_3-way'!Y491+4*PI())/3)</f>
        <v>-0.15442978605730603</v>
      </c>
      <c r="AC491" s="11">
        <f>'OddsRatio_working_3-way'!X491^(1/3)*SIN('OddsRatio_working_3-way'!Y491/3)</f>
        <v>0.12156862782373389</v>
      </c>
      <c r="AD491" s="11">
        <f>'OddsRatio_working_3-way'!X491^(1/3)*SIN(('OddsRatio_working_3-way'!Y491+2*PI())/3)</f>
        <v>0.38904886347697953</v>
      </c>
      <c r="AE491" s="11">
        <f>'OddsRatio_working_3-way'!X491^(1/3)*SIN(('OddsRatio_working_3-way'!Y491+4*PI())/3)</f>
        <v>-0.51061749130071332</v>
      </c>
      <c r="AF491" s="11">
        <f>-'OddsRatio_working_3-way'!U491/(3*'OddsRatio_working_3-way'!X491^(1/3))*COS(('OddsRatio_working_3-way'!Y491)/3)</f>
        <v>0.51942261211175034</v>
      </c>
      <c r="AG491" s="11">
        <f>-'OddsRatio_working_3-way'!U491/(3*'OddsRatio_working_3-way'!X491^(1/3))*COS(('OddsRatio_working_3-way'!Y491+2*PI())/3)</f>
        <v>-0.36499282605444444</v>
      </c>
      <c r="AH491" s="11">
        <f>-'OddsRatio_working_3-way'!U491/(3*'OddsRatio_working_3-way'!X491^(1/3))*COS(('OddsRatio_working_3-way'!Y491+4*PI())/3)</f>
        <v>-0.15442978605730603</v>
      </c>
      <c r="AI491" s="11">
        <f>'OddsRatio_working_3-way'!U491/(3*'OddsRatio_working_3-way'!X491^(1/3))*SIN(('OddsRatio_working_3-way'!Y491)/3)</f>
        <v>-0.12156862782373389</v>
      </c>
      <c r="AJ491" s="11">
        <f>'OddsRatio_working_3-way'!U491/(3*'OddsRatio_working_3-way'!X491^(1/3))*SIN(('OddsRatio_working_3-way'!Y491+2*PI())/3)</f>
        <v>-0.38904886347697953</v>
      </c>
      <c r="AK491" s="11">
        <f>'OddsRatio_working_3-way'!U491/(3*'OddsRatio_working_3-way'!X491^(1/3))*SIN(('OddsRatio_working_3-way'!Y491+4*PI())/3)</f>
        <v>0.51061749130071332</v>
      </c>
      <c r="AL491" s="11">
        <f>'OddsRatio_working_3-way'!Z491+'OddsRatio_working_3-way'!AF491</f>
        <v>1.0388452242235007</v>
      </c>
      <c r="AM491" s="11">
        <f>'OddsRatio_working_3-way'!AA491+'OddsRatio_working_3-way'!AG491</f>
        <v>-0.72998565210888888</v>
      </c>
      <c r="AN491" s="11">
        <f>'OddsRatio_working_3-way'!AB491+'OddsRatio_working_3-way'!AH491</f>
        <v>-0.30885957211461207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1.0388452242235007</v>
      </c>
      <c r="AS491" s="11">
        <f>IF(('OddsRatio_working_3-way'!X491=0),IF(Q491&gt;0,-Q491^(1/3),(-Q491)^(1/3)),'OddsRatio_working_3-way'!AM491-'OddsRatio_working_3-way'!R491/3)</f>
        <v>-0.72998565210888888</v>
      </c>
      <c r="AT491" s="11">
        <f>IF(('OddsRatio_working_3-way'!X491=0),IF(Q491&gt;0,-Q491^(1/3),(-Q491)^(1/3)),'OddsRatio_working_3-way'!AN491-'OddsRatio_working_3-way'!R491/3)</f>
        <v>-0.30885957211461207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4.72</v>
      </c>
      <c r="B492" s="4">
        <f>IF('True_Odds_Calculator_3-way'!B493="","",'True_Odds_Calculator_3-way'!B493)</f>
        <v>4.0599999999999996</v>
      </c>
      <c r="C492" s="4">
        <f>IF('True_Odds_Calculator_3-way'!C493="","",'True_Odds_Calculator_3-way'!C493)</f>
        <v>1.77</v>
      </c>
      <c r="D492" s="9">
        <f t="shared" si="104"/>
        <v>0.20544583583922352</v>
      </c>
      <c r="E492" s="9">
        <f t="shared" si="105"/>
        <v>0.23916005886115477</v>
      </c>
      <c r="F492" s="9">
        <f t="shared" si="106"/>
        <v>0.55539410529962174</v>
      </c>
      <c r="G492" s="9">
        <f t="shared" si="107"/>
        <v>1.0396405855732569</v>
      </c>
      <c r="H492" s="9">
        <f t="shared" si="108"/>
        <v>4.8674629783325161</v>
      </c>
      <c r="I492" s="9">
        <f t="shared" si="109"/>
        <v>4.1813001918541657</v>
      </c>
      <c r="J492" s="9">
        <f t="shared" si="110"/>
        <v>1.8005232508914082</v>
      </c>
      <c r="K492" s="11">
        <f t="shared" si="111"/>
        <v>0.21186440677966104</v>
      </c>
      <c r="L492" s="11">
        <f t="shared" si="112"/>
        <v>0.24630541871921185</v>
      </c>
      <c r="M492" s="11">
        <f t="shared" si="113"/>
        <v>0.56497175141242939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-0.25841266382034511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0.22259000183496719</v>
      </c>
      <c r="Q492" s="11">
        <f>2*'OddsRatio_working_3-way'!K492*'OddsRatio_working_3-way'!L492*'OddsRatio_working_3-way'!M492</f>
        <v>5.8964238896680045E-2</v>
      </c>
      <c r="R492" s="11">
        <f t="shared" si="114"/>
        <v>0</v>
      </c>
      <c r="S492" s="11">
        <f t="shared" si="115"/>
        <v>-0.86137420103264473</v>
      </c>
      <c r="T492" s="11">
        <f t="shared" si="116"/>
        <v>-0.22817859630003831</v>
      </c>
      <c r="U492" s="11">
        <f>'OddsRatio_working_3-way'!S492-'OddsRatio_working_3-way'!R492^2/3</f>
        <v>-0.86137420103264473</v>
      </c>
      <c r="V492" s="11">
        <f>'OddsRatio_working_3-way'!S492*'OddsRatio_working_3-way'!R492/3-2*'OddsRatio_working_3-way'!R492^3/27-'OddsRatio_working_3-way'!T492</f>
        <v>0.22817859630003831</v>
      </c>
      <c r="W492" s="11">
        <f>'OddsRatio_working_3-way'!V492^2+4*'OddsRatio_working_3-way'!U492^3/27</f>
        <v>-4.261748404117912E-2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0.15385297840035059</v>
      </c>
      <c r="Y492" s="11">
        <f>IF('OddsRatio_working_3-way'!W492&gt;=0,IF('OddsRatio_working_3-way'!V492+SQRT('OddsRatio_working_3-way'!W492)&gt;0,0,PI()),ACOS('OddsRatio_working_3-way'!V492/(2*'OddsRatio_working_3-way'!X492)))</f>
        <v>0.73542223305390375</v>
      </c>
      <c r="Z492" s="11">
        <f>'OddsRatio_working_3-way'!X492^(1/3)*COS('OddsRatio_working_3-way'!Y492/3)</f>
        <v>0.51982029278662856</v>
      </c>
      <c r="AA492" s="11">
        <f>'OddsRatio_working_3-way'!X492^(1/3)*COS(('OddsRatio_working_3-way'!Y492+2*PI())/3)</f>
        <v>-0.37253206994099253</v>
      </c>
      <c r="AB492" s="11">
        <f>'OddsRatio_working_3-way'!X492^(1/3)*COS(('OddsRatio_working_3-way'!Y492+4*PI())/3)</f>
        <v>-0.14728822284563609</v>
      </c>
      <c r="AC492" s="11">
        <f>'OddsRatio_working_3-way'!X492^(1/3)*SIN('OddsRatio_working_3-way'!Y492/3)</f>
        <v>0.13004459575381097</v>
      </c>
      <c r="AD492" s="11">
        <f>'OddsRatio_working_3-way'!X492^(1/3)*SIN(('OddsRatio_working_3-way'!Y492+2*PI())/3)</f>
        <v>0.38515528107897951</v>
      </c>
      <c r="AE492" s="11">
        <f>'OddsRatio_working_3-way'!X492^(1/3)*SIN(('OddsRatio_working_3-way'!Y492+4*PI())/3)</f>
        <v>-0.51519987683279056</v>
      </c>
      <c r="AF492" s="11">
        <f>-'OddsRatio_working_3-way'!U492/(3*'OddsRatio_working_3-way'!X492^(1/3))*COS(('OddsRatio_working_3-way'!Y492)/3)</f>
        <v>0.51982029278662845</v>
      </c>
      <c r="AG492" s="11">
        <f>-'OddsRatio_working_3-way'!U492/(3*'OddsRatio_working_3-way'!X492^(1/3))*COS(('OddsRatio_working_3-way'!Y492+2*PI())/3)</f>
        <v>-0.37253206994099247</v>
      </c>
      <c r="AH492" s="11">
        <f>-'OddsRatio_working_3-way'!U492/(3*'OddsRatio_working_3-way'!X492^(1/3))*COS(('OddsRatio_working_3-way'!Y492+4*PI())/3)</f>
        <v>-0.14728822284563603</v>
      </c>
      <c r="AI492" s="11">
        <f>'OddsRatio_working_3-way'!U492/(3*'OddsRatio_working_3-way'!X492^(1/3))*SIN(('OddsRatio_working_3-way'!Y492)/3)</f>
        <v>-0.13004459575381094</v>
      </c>
      <c r="AJ492" s="11">
        <f>'OddsRatio_working_3-way'!U492/(3*'OddsRatio_working_3-way'!X492^(1/3))*SIN(('OddsRatio_working_3-way'!Y492+2*PI())/3)</f>
        <v>-0.38515528107897945</v>
      </c>
      <c r="AK492" s="11">
        <f>'OddsRatio_working_3-way'!U492/(3*'OddsRatio_working_3-way'!X492^(1/3))*SIN(('OddsRatio_working_3-way'!Y492+4*PI())/3)</f>
        <v>0.51519987683279045</v>
      </c>
      <c r="AL492" s="11">
        <f>'OddsRatio_working_3-way'!Z492+'OddsRatio_working_3-way'!AF492</f>
        <v>1.0396405855732569</v>
      </c>
      <c r="AM492" s="11">
        <f>'OddsRatio_working_3-way'!AA492+'OddsRatio_working_3-way'!AG492</f>
        <v>-0.74506413988198505</v>
      </c>
      <c r="AN492" s="11">
        <f>'OddsRatio_working_3-way'!AB492+'OddsRatio_working_3-way'!AH492</f>
        <v>-0.29457644569127212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1.0396405855732569</v>
      </c>
      <c r="AS492" s="11">
        <f>IF(('OddsRatio_working_3-way'!X492=0),IF(Q492&gt;0,-Q492^(1/3),(-Q492)^(1/3)),'OddsRatio_working_3-way'!AM492-'OddsRatio_working_3-way'!R492/3)</f>
        <v>-0.74506413988198505</v>
      </c>
      <c r="AT492" s="11">
        <f>IF(('OddsRatio_working_3-way'!X492=0),IF(Q492&gt;0,-Q492^(1/3),(-Q492)^(1/3)),'OddsRatio_working_3-way'!AN492-'OddsRatio_working_3-way'!R492/3)</f>
        <v>-0.29457644569127212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2.6</v>
      </c>
      <c r="B493" s="4">
        <f>IF('True_Odds_Calculator_3-way'!B494="","",'True_Odds_Calculator_3-way'!B494)</f>
        <v>3.2</v>
      </c>
      <c r="C493" s="4">
        <f>IF('True_Odds_Calculator_3-way'!C494="","",'True_Odds_Calculator_3-way'!C494)</f>
        <v>3.08</v>
      </c>
      <c r="D493" s="9">
        <f t="shared" si="104"/>
        <v>0.37691594011001334</v>
      </c>
      <c r="E493" s="9">
        <f t="shared" si="105"/>
        <v>0.30552745699329603</v>
      </c>
      <c r="F493" s="9">
        <f t="shared" si="106"/>
        <v>0.31755660289669069</v>
      </c>
      <c r="G493" s="9">
        <f t="shared" si="107"/>
        <v>1.0331946622304602</v>
      </c>
      <c r="H493" s="9">
        <f t="shared" si="108"/>
        <v>2.6531114595687364</v>
      </c>
      <c r="I493" s="9">
        <f t="shared" si="109"/>
        <v>3.2730282569070126</v>
      </c>
      <c r="J493" s="9">
        <f t="shared" si="110"/>
        <v>3.149044897439357</v>
      </c>
      <c r="K493" s="11">
        <f t="shared" si="111"/>
        <v>0.38461538461538458</v>
      </c>
      <c r="L493" s="11">
        <f t="shared" si="112"/>
        <v>0.3125</v>
      </c>
      <c r="M493" s="11">
        <f t="shared" si="113"/>
        <v>0.32467532467532467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-0.28571428571428581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0.22945804195804193</v>
      </c>
      <c r="Q493" s="11">
        <f>2*'OddsRatio_working_3-way'!K493*'OddsRatio_working_3-way'!L493*'OddsRatio_working_3-way'!M493</f>
        <v>7.8046953046953041E-2</v>
      </c>
      <c r="R493" s="11">
        <f t="shared" si="114"/>
        <v>0</v>
      </c>
      <c r="S493" s="11">
        <f t="shared" si="115"/>
        <v>-0.80310314685314643</v>
      </c>
      <c r="T493" s="11">
        <f t="shared" si="116"/>
        <v>-0.27316433566433557</v>
      </c>
      <c r="U493" s="11">
        <f>'OddsRatio_working_3-way'!S493-'OddsRatio_working_3-way'!R493^2/3</f>
        <v>-0.80310314685314643</v>
      </c>
      <c r="V493" s="11">
        <f>'OddsRatio_working_3-way'!S493*'OddsRatio_working_3-way'!R493/3-2*'OddsRatio_working_3-way'!R493^3/27-'OddsRatio_working_3-way'!T493</f>
        <v>0.27316433566433557</v>
      </c>
      <c r="W493" s="11">
        <f>'OddsRatio_working_3-way'!V493^2+4*'OddsRatio_working_3-way'!U493^3/27</f>
        <v>-2.1191987119952849E-3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0.13850808008103091</v>
      </c>
      <c r="Y493" s="11">
        <f>IF('OddsRatio_working_3-way'!W493&gt;=0,IF('OddsRatio_working_3-way'!V493+SQRT('OddsRatio_working_3-way'!W493)&gt;0,0,PI()),ACOS('OddsRatio_working_3-way'!V493/(2*'OddsRatio_working_3-way'!X493)))</f>
        <v>0.16695529840816015</v>
      </c>
      <c r="Z493" s="11">
        <f>'OddsRatio_working_3-way'!X493^(1/3)*COS('OddsRatio_working_3-way'!Y493/3)</f>
        <v>0.5165973311152301</v>
      </c>
      <c r="AA493" s="11">
        <f>'OddsRatio_working_3-way'!X493^(1/3)*COS(('OddsRatio_working_3-way'!Y493+2*PI())/3)</f>
        <v>-0.28322224529152568</v>
      </c>
      <c r="AB493" s="11">
        <f>'OddsRatio_working_3-way'!X493^(1/3)*COS(('OddsRatio_working_3-way'!Y493+4*PI())/3)</f>
        <v>-0.23337508582370445</v>
      </c>
      <c r="AC493" s="11">
        <f>'OddsRatio_working_3-way'!X493^(1/3)*SIN('OddsRatio_working_3-way'!Y493/3)</f>
        <v>2.8779270937084978E-2</v>
      </c>
      <c r="AD493" s="11">
        <f>'OddsRatio_working_3-way'!X493^(1/3)*SIN(('OddsRatio_working_3-way'!Y493+2*PI())/3)</f>
        <v>0.43299677680448806</v>
      </c>
      <c r="AE493" s="11">
        <f>'OddsRatio_working_3-way'!X493^(1/3)*SIN(('OddsRatio_working_3-way'!Y493+4*PI())/3)</f>
        <v>-0.46177604774157288</v>
      </c>
      <c r="AF493" s="11">
        <f>-'OddsRatio_working_3-way'!U493/(3*'OddsRatio_working_3-way'!X493^(1/3))*COS(('OddsRatio_working_3-way'!Y493)/3)</f>
        <v>0.5165973311152301</v>
      </c>
      <c r="AG493" s="11">
        <f>-'OddsRatio_working_3-way'!U493/(3*'OddsRatio_working_3-way'!X493^(1/3))*COS(('OddsRatio_working_3-way'!Y493+2*PI())/3)</f>
        <v>-0.28322224529152568</v>
      </c>
      <c r="AH493" s="11">
        <f>-'OddsRatio_working_3-way'!U493/(3*'OddsRatio_working_3-way'!X493^(1/3))*COS(('OddsRatio_working_3-way'!Y493+4*PI())/3)</f>
        <v>-0.23337508582370445</v>
      </c>
      <c r="AI493" s="11">
        <f>'OddsRatio_working_3-way'!U493/(3*'OddsRatio_working_3-way'!X493^(1/3))*SIN(('OddsRatio_working_3-way'!Y493)/3)</f>
        <v>-2.8779270937084978E-2</v>
      </c>
      <c r="AJ493" s="11">
        <f>'OddsRatio_working_3-way'!U493/(3*'OddsRatio_working_3-way'!X493^(1/3))*SIN(('OddsRatio_working_3-way'!Y493+2*PI())/3)</f>
        <v>-0.43299677680448806</v>
      </c>
      <c r="AK493" s="11">
        <f>'OddsRatio_working_3-way'!U493/(3*'OddsRatio_working_3-way'!X493^(1/3))*SIN(('OddsRatio_working_3-way'!Y493+4*PI())/3)</f>
        <v>0.46177604774157288</v>
      </c>
      <c r="AL493" s="11">
        <f>'OddsRatio_working_3-way'!Z493+'OddsRatio_working_3-way'!AF493</f>
        <v>1.0331946622304602</v>
      </c>
      <c r="AM493" s="11">
        <f>'OddsRatio_working_3-way'!AA493+'OddsRatio_working_3-way'!AG493</f>
        <v>-0.56644449058305135</v>
      </c>
      <c r="AN493" s="11">
        <f>'OddsRatio_working_3-way'!AB493+'OddsRatio_working_3-way'!AH493</f>
        <v>-0.4667501716474089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1.0331946622304602</v>
      </c>
      <c r="AS493" s="11">
        <f>IF(('OddsRatio_working_3-way'!X493=0),IF(Q493&gt;0,-Q493^(1/3),(-Q493)^(1/3)),'OddsRatio_working_3-way'!AM493-'OddsRatio_working_3-way'!R493/3)</f>
        <v>-0.56644449058305135</v>
      </c>
      <c r="AT493" s="11">
        <f>IF(('OddsRatio_working_3-way'!X493=0),IF(Q493&gt;0,-Q493^(1/3),(-Q493)^(1/3)),'OddsRatio_working_3-way'!AN493-'OddsRatio_working_3-way'!R493/3)</f>
        <v>-0.4667501716474089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4.96</v>
      </c>
      <c r="B494" s="4">
        <f>IF('True_Odds_Calculator_3-way'!B495="","",'True_Odds_Calculator_3-way'!B495)</f>
        <v>3.47</v>
      </c>
      <c r="C494" s="4">
        <f>IF('True_Odds_Calculator_3-way'!C495="","",'True_Odds_Calculator_3-way'!C495)</f>
        <v>1.87</v>
      </c>
      <c r="D494" s="9">
        <f t="shared" si="104"/>
        <v>0.1952264487908017</v>
      </c>
      <c r="E494" s="9">
        <f t="shared" si="105"/>
        <v>0.28001748089252038</v>
      </c>
      <c r="F494" s="9">
        <f t="shared" si="106"/>
        <v>0.52475607031667815</v>
      </c>
      <c r="G494" s="9">
        <f t="shared" si="107"/>
        <v>1.0409739331094274</v>
      </c>
      <c r="H494" s="9">
        <f t="shared" si="108"/>
        <v>5.1222567751133319</v>
      </c>
      <c r="I494" s="9">
        <f t="shared" si="109"/>
        <v>3.5712056147802853</v>
      </c>
      <c r="J494" s="9">
        <f t="shared" si="110"/>
        <v>1.9056473218052021</v>
      </c>
      <c r="K494" s="11">
        <f t="shared" si="111"/>
        <v>0.20161290322580647</v>
      </c>
      <c r="L494" s="11">
        <f t="shared" si="112"/>
        <v>0.28818443804034583</v>
      </c>
      <c r="M494" s="11">
        <f t="shared" si="113"/>
        <v>0.53475935828876997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-0.26439828511119989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0.22681412774867646</v>
      </c>
      <c r="Q494" s="11">
        <f>2*'OddsRatio_working_3-way'!K494*'OddsRatio_working_3-way'!L494*'OddsRatio_working_3-way'!M494</f>
        <v>6.2140856917445621E-2</v>
      </c>
      <c r="R494" s="11">
        <f t="shared" si="114"/>
        <v>0</v>
      </c>
      <c r="S494" s="11">
        <f t="shared" si="115"/>
        <v>-0.85785022264151067</v>
      </c>
      <c r="T494" s="11">
        <f t="shared" si="116"/>
        <v>-0.23502745825794821</v>
      </c>
      <c r="U494" s="11">
        <f>'OddsRatio_working_3-way'!S494-'OddsRatio_working_3-way'!R494^2/3</f>
        <v>-0.85785022264151067</v>
      </c>
      <c r="V494" s="11">
        <f>'OddsRatio_working_3-way'!S494*'OddsRatio_working_3-way'!R494/3-2*'OddsRatio_working_3-way'!R494^3/27-'OddsRatio_working_3-way'!T494</f>
        <v>0.23502745825794821</v>
      </c>
      <c r="W494" s="11">
        <f>'OddsRatio_working_3-way'!V494^2+4*'OddsRatio_working_3-way'!U494^3/27</f>
        <v>-3.8287721663599388E-2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0.15290980004465948</v>
      </c>
      <c r="Y494" s="11">
        <f>IF('OddsRatio_working_3-way'!W494&gt;=0,IF('OddsRatio_working_3-way'!V494+SQRT('OddsRatio_working_3-way'!W494)&gt;0,0,PI()),ACOS('OddsRatio_working_3-way'!V494/(2*'OddsRatio_working_3-way'!X494)))</f>
        <v>0.69427674619333934</v>
      </c>
      <c r="Z494" s="11">
        <f>'OddsRatio_working_3-way'!X494^(1/3)*COS('OddsRatio_working_3-way'!Y494/3)</f>
        <v>0.52048696655471371</v>
      </c>
      <c r="AA494" s="11">
        <f>'OddsRatio_working_3-way'!X494^(1/3)*COS(('OddsRatio_working_3-way'!Y494+2*PI())/3)</f>
        <v>-0.36646280306138612</v>
      </c>
      <c r="AB494" s="11">
        <f>'OddsRatio_working_3-way'!X494^(1/3)*COS(('OddsRatio_working_3-way'!Y494+4*PI())/3)</f>
        <v>-0.15402416349332801</v>
      </c>
      <c r="AC494" s="11">
        <f>'OddsRatio_working_3-way'!X494^(1/3)*SIN('OddsRatio_working_3-way'!Y494/3)</f>
        <v>0.12265150574089646</v>
      </c>
      <c r="AD494" s="11">
        <f>'OddsRatio_working_3-way'!X494^(1/3)*SIN(('OddsRatio_working_3-way'!Y494+2*PI())/3)</f>
        <v>0.38942918250463537</v>
      </c>
      <c r="AE494" s="11">
        <f>'OddsRatio_working_3-way'!X494^(1/3)*SIN(('OddsRatio_working_3-way'!Y494+4*PI())/3)</f>
        <v>-0.51208068824553177</v>
      </c>
      <c r="AF494" s="11">
        <f>-'OddsRatio_working_3-way'!U494/(3*'OddsRatio_working_3-way'!X494^(1/3))*COS(('OddsRatio_working_3-way'!Y494)/3)</f>
        <v>0.52048696655471371</v>
      </c>
      <c r="AG494" s="11">
        <f>-'OddsRatio_working_3-way'!U494/(3*'OddsRatio_working_3-way'!X494^(1/3))*COS(('OddsRatio_working_3-way'!Y494+2*PI())/3)</f>
        <v>-0.36646280306138612</v>
      </c>
      <c r="AH494" s="11">
        <f>-'OddsRatio_working_3-way'!U494/(3*'OddsRatio_working_3-way'!X494^(1/3))*COS(('OddsRatio_working_3-way'!Y494+4*PI())/3)</f>
        <v>-0.15402416349332801</v>
      </c>
      <c r="AI494" s="11">
        <f>'OddsRatio_working_3-way'!U494/(3*'OddsRatio_working_3-way'!X494^(1/3))*SIN(('OddsRatio_working_3-way'!Y494)/3)</f>
        <v>-0.12265150574089646</v>
      </c>
      <c r="AJ494" s="11">
        <f>'OddsRatio_working_3-way'!U494/(3*'OddsRatio_working_3-way'!X494^(1/3))*SIN(('OddsRatio_working_3-way'!Y494+2*PI())/3)</f>
        <v>-0.38942918250463537</v>
      </c>
      <c r="AK494" s="11">
        <f>'OddsRatio_working_3-way'!U494/(3*'OddsRatio_working_3-way'!X494^(1/3))*SIN(('OddsRatio_working_3-way'!Y494+4*PI())/3)</f>
        <v>0.51208068824553177</v>
      </c>
      <c r="AL494" s="11">
        <f>'OddsRatio_working_3-way'!Z494+'OddsRatio_working_3-way'!AF494</f>
        <v>1.0409739331094274</v>
      </c>
      <c r="AM494" s="11">
        <f>'OddsRatio_working_3-way'!AA494+'OddsRatio_working_3-way'!AG494</f>
        <v>-0.73292560612277224</v>
      </c>
      <c r="AN494" s="11">
        <f>'OddsRatio_working_3-way'!AB494+'OddsRatio_working_3-way'!AH494</f>
        <v>-0.30804832698665602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1.0409739331094274</v>
      </c>
      <c r="AS494" s="11">
        <f>IF(('OddsRatio_working_3-way'!X494=0),IF(Q494&gt;0,-Q494^(1/3),(-Q494)^(1/3)),'OddsRatio_working_3-way'!AM494-'OddsRatio_working_3-way'!R494/3)</f>
        <v>-0.73292560612277224</v>
      </c>
      <c r="AT494" s="11">
        <f>IF(('OddsRatio_working_3-way'!X494=0),IF(Q494&gt;0,-Q494^(1/3),(-Q494)^(1/3)),'OddsRatio_working_3-way'!AN494-'OddsRatio_working_3-way'!R494/3)</f>
        <v>-0.30804832698665602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3.43</v>
      </c>
      <c r="B495" s="4">
        <f>IF('True_Odds_Calculator_3-way'!B496="","",'True_Odds_Calculator_3-way'!B496)</f>
        <v>2.85</v>
      </c>
      <c r="C495" s="4">
        <f>IF('True_Odds_Calculator_3-way'!C496="","",'True_Odds_Calculator_3-way'!C496)</f>
        <v>2.56</v>
      </c>
      <c r="D495" s="9">
        <f t="shared" si="104"/>
        <v>0.28142044050436138</v>
      </c>
      <c r="E495" s="9">
        <f t="shared" si="105"/>
        <v>0.33967989628172562</v>
      </c>
      <c r="F495" s="9">
        <f t="shared" si="106"/>
        <v>0.37889966321391311</v>
      </c>
      <c r="G495" s="9">
        <f t="shared" si="107"/>
        <v>1.0507827802020682</v>
      </c>
      <c r="H495" s="9">
        <f t="shared" si="108"/>
        <v>3.553402155891026</v>
      </c>
      <c r="I495" s="9">
        <f t="shared" si="109"/>
        <v>2.9439481433738264</v>
      </c>
      <c r="J495" s="9">
        <f t="shared" si="110"/>
        <v>2.6392211371152263</v>
      </c>
      <c r="K495" s="11">
        <f t="shared" si="111"/>
        <v>0.29154518950437314</v>
      </c>
      <c r="L495" s="11">
        <f t="shared" si="112"/>
        <v>0.35087719298245612</v>
      </c>
      <c r="M495" s="11">
        <f t="shared" si="113"/>
        <v>0.390625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-0.28023582553322091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0.23336402230064957</v>
      </c>
      <c r="Q495" s="11">
        <f>2*'OddsRatio_working_3-way'!K495*'OddsRatio_working_3-way'!L495*'OddsRatio_working_3-way'!M495</f>
        <v>7.9919185719400515E-2</v>
      </c>
      <c r="R495" s="11">
        <f t="shared" si="114"/>
        <v>0</v>
      </c>
      <c r="S495" s="11">
        <f t="shared" si="115"/>
        <v>-0.83274157348231381</v>
      </c>
      <c r="T495" s="11">
        <f t="shared" si="116"/>
        <v>-0.28518547037065534</v>
      </c>
      <c r="U495" s="11">
        <f>'OddsRatio_working_3-way'!S495-'OddsRatio_working_3-way'!R495^2/3</f>
        <v>-0.83274157348231381</v>
      </c>
      <c r="V495" s="11">
        <f>'OddsRatio_working_3-way'!S495*'OddsRatio_working_3-way'!R495/3-2*'OddsRatio_working_3-way'!R495^3/27-'OddsRatio_working_3-way'!T495</f>
        <v>0.28518547037065534</v>
      </c>
      <c r="W495" s="11">
        <f>'OddsRatio_working_3-way'!V495^2+4*'OddsRatio_working_3-way'!U495^3/27</f>
        <v>-4.2206172558128668E-3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0.14624582880064033</v>
      </c>
      <c r="Y495" s="11">
        <f>IF('OddsRatio_working_3-way'!W495&gt;=0,IF('OddsRatio_working_3-way'!V495+SQRT('OddsRatio_working_3-way'!W495)&gt;0,0,PI()),ACOS('OddsRatio_working_3-way'!V495/(2*'OddsRatio_working_3-way'!X495)))</f>
        <v>0.22398134501049105</v>
      </c>
      <c r="Z495" s="11">
        <f>'OddsRatio_working_3-way'!X495^(1/3)*COS('OddsRatio_working_3-way'!Y495/3)</f>
        <v>0.52539139010103408</v>
      </c>
      <c r="AA495" s="11">
        <f>'OddsRatio_working_3-way'!X495^(1/3)*COS(('OddsRatio_working_3-way'!Y495+2*PI())/3)</f>
        <v>-0.29672963070826514</v>
      </c>
      <c r="AB495" s="11">
        <f>'OddsRatio_working_3-way'!X495^(1/3)*COS(('OddsRatio_working_3-way'!Y495+4*PI())/3)</f>
        <v>-0.22866175939276906</v>
      </c>
      <c r="AC495" s="11">
        <f>'OddsRatio_working_3-way'!X495^(1/3)*SIN('OddsRatio_working_3-way'!Y495/3)</f>
        <v>3.9299003827166563E-2</v>
      </c>
      <c r="AD495" s="11">
        <f>'OddsRatio_working_3-way'!X495^(1/3)*SIN(('OddsRatio_working_3-way'!Y495+2*PI())/3)</f>
        <v>0.43535278884353229</v>
      </c>
      <c r="AE495" s="11">
        <f>'OddsRatio_working_3-way'!X495^(1/3)*SIN(('OddsRatio_working_3-way'!Y495+4*PI())/3)</f>
        <v>-0.47465179267069879</v>
      </c>
      <c r="AF495" s="11">
        <f>-'OddsRatio_working_3-way'!U495/(3*'OddsRatio_working_3-way'!X495^(1/3))*COS(('OddsRatio_working_3-way'!Y495)/3)</f>
        <v>0.52539139010103397</v>
      </c>
      <c r="AG495" s="11">
        <f>-'OddsRatio_working_3-way'!U495/(3*'OddsRatio_working_3-way'!X495^(1/3))*COS(('OddsRatio_working_3-way'!Y495+2*PI())/3)</f>
        <v>-0.29672963070826508</v>
      </c>
      <c r="AH495" s="11">
        <f>-'OddsRatio_working_3-way'!U495/(3*'OddsRatio_working_3-way'!X495^(1/3))*COS(('OddsRatio_working_3-way'!Y495+4*PI())/3)</f>
        <v>-0.228661759392769</v>
      </c>
      <c r="AI495" s="11">
        <f>'OddsRatio_working_3-way'!U495/(3*'OddsRatio_working_3-way'!X495^(1/3))*SIN(('OddsRatio_working_3-way'!Y495)/3)</f>
        <v>-3.9299003827166556E-2</v>
      </c>
      <c r="AJ495" s="11">
        <f>'OddsRatio_working_3-way'!U495/(3*'OddsRatio_working_3-way'!X495^(1/3))*SIN(('OddsRatio_working_3-way'!Y495+2*PI())/3)</f>
        <v>-0.43535278884353218</v>
      </c>
      <c r="AK495" s="11">
        <f>'OddsRatio_working_3-way'!U495/(3*'OddsRatio_working_3-way'!X495^(1/3))*SIN(('OddsRatio_working_3-way'!Y495+4*PI())/3)</f>
        <v>0.47465179267069868</v>
      </c>
      <c r="AL495" s="11">
        <f>'OddsRatio_working_3-way'!Z495+'OddsRatio_working_3-way'!AF495</f>
        <v>1.0507827802020682</v>
      </c>
      <c r="AM495" s="11">
        <f>'OddsRatio_working_3-way'!AA495+'OddsRatio_working_3-way'!AG495</f>
        <v>-0.59345926141653016</v>
      </c>
      <c r="AN495" s="11">
        <f>'OddsRatio_working_3-way'!AB495+'OddsRatio_working_3-way'!AH495</f>
        <v>-0.45732351878553806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1.0507827802020682</v>
      </c>
      <c r="AS495" s="11">
        <f>IF(('OddsRatio_working_3-way'!X495=0),IF(Q495&gt;0,-Q495^(1/3),(-Q495)^(1/3)),'OddsRatio_working_3-way'!AM495-'OddsRatio_working_3-way'!R495/3)</f>
        <v>-0.59345926141653016</v>
      </c>
      <c r="AT495" s="11">
        <f>IF(('OddsRatio_working_3-way'!X495=0),IF(Q495&gt;0,-Q495^(1/3),(-Q495)^(1/3)),'OddsRatio_working_3-way'!AN495-'OddsRatio_working_3-way'!R495/3)</f>
        <v>-0.45732351878553806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1.81</v>
      </c>
      <c r="B496" s="4">
        <f>IF('True_Odds_Calculator_3-way'!B497="","",'True_Odds_Calculator_3-way'!B497)</f>
        <v>3.25</v>
      </c>
      <c r="C496" s="4">
        <f>IF('True_Odds_Calculator_3-way'!C497="","",'True_Odds_Calculator_3-way'!C497)</f>
        <v>5.65</v>
      </c>
      <c r="D496" s="9">
        <f t="shared" si="104"/>
        <v>0.5371548942705725</v>
      </c>
      <c r="E496" s="9">
        <f t="shared" si="105"/>
        <v>0.29468090922640977</v>
      </c>
      <c r="F496" s="9">
        <f t="shared" si="106"/>
        <v>0.16816419650301787</v>
      </c>
      <c r="G496" s="9">
        <f t="shared" si="107"/>
        <v>1.0637782823388777</v>
      </c>
      <c r="H496" s="9">
        <f t="shared" si="108"/>
        <v>1.8616604086944908</v>
      </c>
      <c r="I496" s="9">
        <f t="shared" si="109"/>
        <v>3.3935011352624755</v>
      </c>
      <c r="J496" s="9">
        <f t="shared" si="110"/>
        <v>5.9465690128757824</v>
      </c>
      <c r="K496" s="11">
        <f t="shared" si="111"/>
        <v>0.5524861878453039</v>
      </c>
      <c r="L496" s="11">
        <f t="shared" si="112"/>
        <v>0.30769230769230771</v>
      </c>
      <c r="M496" s="11">
        <f t="shared" si="113"/>
        <v>0.17699115044247787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-0.25498234225560301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0.23197650147241894</v>
      </c>
      <c r="Q496" s="11">
        <f>2*'OddsRatio_working_3-way'!K496*'OddsRatio_working_3-way'!L496*'OddsRatio_working_3-way'!M496</f>
        <v>6.0175486763273403E-2</v>
      </c>
      <c r="R496" s="11">
        <f t="shared" si="114"/>
        <v>0</v>
      </c>
      <c r="S496" s="11">
        <f t="shared" si="115"/>
        <v>-0.90977476879507901</v>
      </c>
      <c r="T496" s="11">
        <f t="shared" si="116"/>
        <v>-0.23599864300780263</v>
      </c>
      <c r="U496" s="11">
        <f>'OddsRatio_working_3-way'!S496-'OddsRatio_working_3-way'!R496^2/3</f>
        <v>-0.90977476879507901</v>
      </c>
      <c r="V496" s="11">
        <f>'OddsRatio_working_3-way'!S496*'OddsRatio_working_3-way'!R496/3-2*'OddsRatio_working_3-way'!R496^3/27-'OddsRatio_working_3-way'!T496</f>
        <v>0.23599864300780263</v>
      </c>
      <c r="W496" s="11">
        <f>'OddsRatio_working_3-way'!V496^2+4*'OddsRatio_working_3-way'!U496^3/27</f>
        <v>-5.5861914068345397E-2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0.1670009532681398</v>
      </c>
      <c r="Y496" s="11">
        <f>IF('OddsRatio_working_3-way'!W496&gt;=0,IF('OddsRatio_working_3-way'!V496+SQRT('OddsRatio_working_3-way'!W496)&gt;0,0,PI()),ACOS('OddsRatio_working_3-way'!V496/(2*'OddsRatio_working_3-way'!X496)))</f>
        <v>0.78614466169095898</v>
      </c>
      <c r="Z496" s="11">
        <f>'OddsRatio_working_3-way'!X496^(1/3)*COS('OddsRatio_working_3-way'!Y496/3)</f>
        <v>0.53188914116943886</v>
      </c>
      <c r="AA496" s="11">
        <f>'OddsRatio_working_3-way'!X496^(1/3)*COS(('OddsRatio_working_3-way'!Y496+2*PI())/3)</f>
        <v>-0.38949273256334732</v>
      </c>
      <c r="AB496" s="11">
        <f>'OddsRatio_working_3-way'!X496^(1/3)*COS(('OddsRatio_working_3-way'!Y496+4*PI())/3)</f>
        <v>-0.14239640860609193</v>
      </c>
      <c r="AC496" s="11">
        <f>'OddsRatio_working_3-way'!X496^(1/3)*SIN('OddsRatio_working_3-way'!Y496/3)</f>
        <v>0.1426611291524886</v>
      </c>
      <c r="AD496" s="11">
        <f>'OddsRatio_working_3-way'!X496^(1/3)*SIN(('OddsRatio_working_3-way'!Y496+2*PI())/3)</f>
        <v>0.38929894367357726</v>
      </c>
      <c r="AE496" s="11">
        <f>'OddsRatio_working_3-way'!X496^(1/3)*SIN(('OddsRatio_working_3-way'!Y496+4*PI())/3)</f>
        <v>-0.53196007282606583</v>
      </c>
      <c r="AF496" s="11">
        <f>-'OddsRatio_working_3-way'!U496/(3*'OddsRatio_working_3-way'!X496^(1/3))*COS(('OddsRatio_working_3-way'!Y496)/3)</f>
        <v>0.53188914116943897</v>
      </c>
      <c r="AG496" s="11">
        <f>-'OddsRatio_working_3-way'!U496/(3*'OddsRatio_working_3-way'!X496^(1/3))*COS(('OddsRatio_working_3-way'!Y496+2*PI())/3)</f>
        <v>-0.38949273256334738</v>
      </c>
      <c r="AH496" s="11">
        <f>-'OddsRatio_working_3-way'!U496/(3*'OddsRatio_working_3-way'!X496^(1/3))*COS(('OddsRatio_working_3-way'!Y496+4*PI())/3)</f>
        <v>-0.14239640860609196</v>
      </c>
      <c r="AI496" s="11">
        <f>'OddsRatio_working_3-way'!U496/(3*'OddsRatio_working_3-way'!X496^(1/3))*SIN(('OddsRatio_working_3-way'!Y496)/3)</f>
        <v>-0.14266112915248863</v>
      </c>
      <c r="AJ496" s="11">
        <f>'OddsRatio_working_3-way'!U496/(3*'OddsRatio_working_3-way'!X496^(1/3))*SIN(('OddsRatio_working_3-way'!Y496+2*PI())/3)</f>
        <v>-0.38929894367357737</v>
      </c>
      <c r="AK496" s="11">
        <f>'OddsRatio_working_3-way'!U496/(3*'OddsRatio_working_3-way'!X496^(1/3))*SIN(('OddsRatio_working_3-way'!Y496+4*PI())/3)</f>
        <v>0.53196007282606594</v>
      </c>
      <c r="AL496" s="11">
        <f>'OddsRatio_working_3-way'!Z496+'OddsRatio_working_3-way'!AF496</f>
        <v>1.0637782823388777</v>
      </c>
      <c r="AM496" s="11">
        <f>'OddsRatio_working_3-way'!AA496+'OddsRatio_working_3-way'!AG496</f>
        <v>-0.77898546512669475</v>
      </c>
      <c r="AN496" s="11">
        <f>'OddsRatio_working_3-way'!AB496+'OddsRatio_working_3-way'!AH496</f>
        <v>-0.28479281721218386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1.0637782823388777</v>
      </c>
      <c r="AS496" s="11">
        <f>IF(('OddsRatio_working_3-way'!X496=0),IF(Q496&gt;0,-Q496^(1/3),(-Q496)^(1/3)),'OddsRatio_working_3-way'!AM496-'OddsRatio_working_3-way'!R496/3)</f>
        <v>-0.77898546512669475</v>
      </c>
      <c r="AT496" s="11">
        <f>IF(('OddsRatio_working_3-way'!X496=0),IF(Q496&gt;0,-Q496^(1/3),(-Q496)^(1/3)),'OddsRatio_working_3-way'!AN496-'OddsRatio_working_3-way'!R496/3)</f>
        <v>-0.28479281721218386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1.69</v>
      </c>
      <c r="B497" s="4">
        <f>IF('True_Odds_Calculator_3-way'!B498="","",'True_Odds_Calculator_3-way'!B498)</f>
        <v>3.62</v>
      </c>
      <c r="C497" s="4">
        <f>IF('True_Odds_Calculator_3-way'!C498="","",'True_Odds_Calculator_3-way'!C498)</f>
        <v>5.89</v>
      </c>
      <c r="D497" s="9">
        <f t="shared" si="104"/>
        <v>0.5758494920795667</v>
      </c>
      <c r="E497" s="9">
        <f t="shared" si="105"/>
        <v>0.26337888721246322</v>
      </c>
      <c r="F497" s="9">
        <f t="shared" si="106"/>
        <v>0.16077162070796988</v>
      </c>
      <c r="G497" s="9">
        <f t="shared" si="107"/>
        <v>1.0674853229863916</v>
      </c>
      <c r="H497" s="9">
        <f t="shared" si="108"/>
        <v>1.7365648728606107</v>
      </c>
      <c r="I497" s="9">
        <f t="shared" si="109"/>
        <v>3.7968115462243457</v>
      </c>
      <c r="J497" s="9">
        <f t="shared" si="110"/>
        <v>6.2200032294034546</v>
      </c>
      <c r="K497" s="11">
        <f t="shared" si="111"/>
        <v>0.59171597633136097</v>
      </c>
      <c r="L497" s="11">
        <f t="shared" si="112"/>
        <v>0.27624309392265195</v>
      </c>
      <c r="M497" s="11">
        <f t="shared" si="113"/>
        <v>0.16977928692699493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-0.24532887722602537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0.22756385511153654</v>
      </c>
      <c r="Q497" s="11">
        <f>2*'OddsRatio_working_3-way'!K497*'OddsRatio_working_3-way'!L497*'OddsRatio_working_3-way'!M497</f>
        <v>5.550337929549673E-2</v>
      </c>
      <c r="R497" s="11">
        <f t="shared" si="114"/>
        <v>0</v>
      </c>
      <c r="S497" s="11">
        <f t="shared" si="115"/>
        <v>-0.92758690980303293</v>
      </c>
      <c r="T497" s="11">
        <f t="shared" si="116"/>
        <v>-0.22624070970805688</v>
      </c>
      <c r="U497" s="11">
        <f>'OddsRatio_working_3-way'!S497-'OddsRatio_working_3-way'!R497^2/3</f>
        <v>-0.92758690980303293</v>
      </c>
      <c r="V497" s="11">
        <f>'OddsRatio_working_3-way'!S497*'OddsRatio_working_3-way'!R497/3-2*'OddsRatio_working_3-way'!R497^3/27-'OddsRatio_working_3-way'!T497</f>
        <v>0.22624070970805688</v>
      </c>
      <c r="W497" s="11">
        <f>'OddsRatio_working_3-way'!V497^2+4*'OddsRatio_working_3-way'!U497^3/27</f>
        <v>-6.7053954159163376E-2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0.17192935532390086</v>
      </c>
      <c r="Y497" s="11">
        <f>IF('OddsRatio_working_3-way'!W497&gt;=0,IF('OddsRatio_working_3-way'!V497+SQRT('OddsRatio_working_3-way'!W497)&gt;0,0,PI()),ACOS('OddsRatio_working_3-way'!V497/(2*'OddsRatio_working_3-way'!X497)))</f>
        <v>0.85270739492219527</v>
      </c>
      <c r="Z497" s="11">
        <f>'OddsRatio_working_3-way'!X497^(1/3)*COS('OddsRatio_working_3-way'!Y497/3)</f>
        <v>0.53374266149319582</v>
      </c>
      <c r="AA497" s="11">
        <f>'OddsRatio_working_3-way'!X497^(1/3)*COS(('OddsRatio_working_3-way'!Y497+2*PI())/3)</f>
        <v>-0.40191134676917561</v>
      </c>
      <c r="AB497" s="11">
        <f>'OddsRatio_working_3-way'!X497^(1/3)*COS(('OddsRatio_working_3-way'!Y497+4*PI())/3)</f>
        <v>-0.13183131472402035</v>
      </c>
      <c r="AC497" s="11">
        <f>'OddsRatio_working_3-way'!X497^(1/3)*SIN('OddsRatio_working_3-way'!Y497/3)</f>
        <v>0.15593077920401321</v>
      </c>
      <c r="AD497" s="11">
        <f>'OddsRatio_working_3-way'!X497^(1/3)*SIN(('OddsRatio_working_3-way'!Y497+2*PI())/3)</f>
        <v>0.38426931433461931</v>
      </c>
      <c r="AE497" s="11">
        <f>'OddsRatio_working_3-way'!X497^(1/3)*SIN(('OddsRatio_working_3-way'!Y497+4*PI())/3)</f>
        <v>-0.54020009353863241</v>
      </c>
      <c r="AF497" s="11">
        <f>-'OddsRatio_working_3-way'!U497/(3*'OddsRatio_working_3-way'!X497^(1/3))*COS(('OddsRatio_working_3-way'!Y497)/3)</f>
        <v>0.53374266149319582</v>
      </c>
      <c r="AG497" s="11">
        <f>-'OddsRatio_working_3-way'!U497/(3*'OddsRatio_working_3-way'!X497^(1/3))*COS(('OddsRatio_working_3-way'!Y497+2*PI())/3)</f>
        <v>-0.40191134676917561</v>
      </c>
      <c r="AH497" s="11">
        <f>-'OddsRatio_working_3-way'!U497/(3*'OddsRatio_working_3-way'!X497^(1/3))*COS(('OddsRatio_working_3-way'!Y497+4*PI())/3)</f>
        <v>-0.13183131472402035</v>
      </c>
      <c r="AI497" s="11">
        <f>'OddsRatio_working_3-way'!U497/(3*'OddsRatio_working_3-way'!X497^(1/3))*SIN(('OddsRatio_working_3-way'!Y497)/3)</f>
        <v>-0.15593077920401321</v>
      </c>
      <c r="AJ497" s="11">
        <f>'OddsRatio_working_3-way'!U497/(3*'OddsRatio_working_3-way'!X497^(1/3))*SIN(('OddsRatio_working_3-way'!Y497+2*PI())/3)</f>
        <v>-0.38426931433461931</v>
      </c>
      <c r="AK497" s="11">
        <f>'OddsRatio_working_3-way'!U497/(3*'OddsRatio_working_3-way'!X497^(1/3))*SIN(('OddsRatio_working_3-way'!Y497+4*PI())/3)</f>
        <v>0.54020009353863241</v>
      </c>
      <c r="AL497" s="11">
        <f>'OddsRatio_working_3-way'!Z497+'OddsRatio_working_3-way'!AF497</f>
        <v>1.0674853229863916</v>
      </c>
      <c r="AM497" s="11">
        <f>'OddsRatio_working_3-way'!AA497+'OddsRatio_working_3-way'!AG497</f>
        <v>-0.80382269353835123</v>
      </c>
      <c r="AN497" s="11">
        <f>'OddsRatio_working_3-way'!AB497+'OddsRatio_working_3-way'!AH497</f>
        <v>-0.2636626294480407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1.0674853229863916</v>
      </c>
      <c r="AS497" s="11">
        <f>IF(('OddsRatio_working_3-way'!X497=0),IF(Q497&gt;0,-Q497^(1/3),(-Q497)^(1/3)),'OddsRatio_working_3-way'!AM497-'OddsRatio_working_3-way'!R497/3)</f>
        <v>-0.80382269353835123</v>
      </c>
      <c r="AT497" s="11">
        <f>IF(('OddsRatio_working_3-way'!X497=0),IF(Q497&gt;0,-Q497^(1/3),(-Q497)^(1/3)),'OddsRatio_working_3-way'!AN497-'OddsRatio_working_3-way'!R497/3)</f>
        <v>-0.2636626294480407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1.36</v>
      </c>
      <c r="B498" s="4">
        <f>IF('True_Odds_Calculator_3-way'!B499="","",'True_Odds_Calculator_3-way'!B499)</f>
        <v>4.75</v>
      </c>
      <c r="C498" s="4">
        <f>IF('True_Odds_Calculator_3-way'!C499="","",'True_Odds_Calculator_3-way'!C499)</f>
        <v>11.06</v>
      </c>
      <c r="D498" s="9">
        <f t="shared" si="104"/>
        <v>0.7189622756267271</v>
      </c>
      <c r="E498" s="9">
        <f t="shared" si="105"/>
        <v>0.19716834977251324</v>
      </c>
      <c r="F498" s="9">
        <f t="shared" si="106"/>
        <v>8.3869374600759619E-2</v>
      </c>
      <c r="G498" s="9">
        <f t="shared" si="107"/>
        <v>1.085815448106513</v>
      </c>
      <c r="H498" s="9">
        <f t="shared" si="108"/>
        <v>1.3908935613183451</v>
      </c>
      <c r="I498" s="9">
        <f t="shared" si="109"/>
        <v>5.071807930399423</v>
      </c>
      <c r="J498" s="9">
        <f t="shared" si="110"/>
        <v>11.923303407951522</v>
      </c>
      <c r="K498" s="11">
        <f t="shared" si="111"/>
        <v>0.73529411764705876</v>
      </c>
      <c r="L498" s="11">
        <f t="shared" si="112"/>
        <v>0.21052631578947367</v>
      </c>
      <c r="M498" s="11">
        <f t="shared" si="113"/>
        <v>9.0415913200723327E-2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-0.19008336179241858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0.19832716564307268</v>
      </c>
      <c r="Q498" s="11">
        <f>2*'OddsRatio_working_3-way'!K498*'OddsRatio_working_3-way'!L498*'OddsRatio_working_3-way'!M498</f>
        <v>2.7992542786601647E-2</v>
      </c>
      <c r="R498" s="11">
        <f t="shared" si="114"/>
        <v>0</v>
      </c>
      <c r="S498" s="11">
        <f t="shared" si="115"/>
        <v>-1.0433694131507247</v>
      </c>
      <c r="T498" s="11">
        <f t="shared" si="116"/>
        <v>-0.14726456078344738</v>
      </c>
      <c r="U498" s="11">
        <f>'OddsRatio_working_3-way'!S498-'OddsRatio_working_3-way'!R498^2/3</f>
        <v>-1.0433694131507247</v>
      </c>
      <c r="V498" s="11">
        <f>'OddsRatio_working_3-way'!S498*'OddsRatio_working_3-way'!R498/3-2*'OddsRatio_working_3-way'!R498^3/27-'OddsRatio_working_3-way'!T498</f>
        <v>0.14726456078344738</v>
      </c>
      <c r="W498" s="11">
        <f>'OddsRatio_working_3-way'!V498^2+4*'OddsRatio_working_3-way'!U498^3/27</f>
        <v>-0.14658463524578755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0.20510453804616879</v>
      </c>
      <c r="Y498" s="11">
        <f>IF('OddsRatio_working_3-way'!W498&gt;=0,IF('OddsRatio_working_3-way'!V498+SQRT('OddsRatio_working_3-way'!W498)&gt;0,0,PI()),ACOS('OddsRatio_working_3-way'!V498/(2*'OddsRatio_working_3-way'!X498)))</f>
        <v>1.2036013776548806</v>
      </c>
      <c r="Z498" s="11">
        <f>'OddsRatio_working_3-way'!X498^(1/3)*COS('OddsRatio_working_3-way'!Y498/3)</f>
        <v>0.54290772405325649</v>
      </c>
      <c r="AA498" s="11">
        <f>'OddsRatio_working_3-way'!X498^(1/3)*COS(('OddsRatio_working_3-way'!Y498+2*PI())/3)</f>
        <v>-0.47090499804787539</v>
      </c>
      <c r="AB498" s="11">
        <f>'OddsRatio_working_3-way'!X498^(1/3)*COS(('OddsRatio_working_3-way'!Y498+4*PI())/3)</f>
        <v>-7.2002726005381296E-2</v>
      </c>
      <c r="AC498" s="11">
        <f>'OddsRatio_working_3-way'!X498^(1/3)*SIN('OddsRatio_working_3-way'!Y498/3)</f>
        <v>0.23030633414408735</v>
      </c>
      <c r="AD498" s="11">
        <f>'OddsRatio_working_3-way'!X498^(1/3)*SIN(('OddsRatio_working_3-way'!Y498+2*PI())/3)</f>
        <v>0.35501871386886841</v>
      </c>
      <c r="AE498" s="11">
        <f>'OddsRatio_working_3-way'!X498^(1/3)*SIN(('OddsRatio_working_3-way'!Y498+4*PI())/3)</f>
        <v>-0.58532504801295582</v>
      </c>
      <c r="AF498" s="11">
        <f>-'OddsRatio_working_3-way'!U498/(3*'OddsRatio_working_3-way'!X498^(1/3))*COS(('OddsRatio_working_3-way'!Y498)/3)</f>
        <v>0.54290772405325638</v>
      </c>
      <c r="AG498" s="11">
        <f>-'OddsRatio_working_3-way'!U498/(3*'OddsRatio_working_3-way'!X498^(1/3))*COS(('OddsRatio_working_3-way'!Y498+2*PI())/3)</f>
        <v>-0.47090499804787533</v>
      </c>
      <c r="AH498" s="11">
        <f>-'OddsRatio_working_3-way'!U498/(3*'OddsRatio_working_3-way'!X498^(1/3))*COS(('OddsRatio_working_3-way'!Y498+4*PI())/3)</f>
        <v>-7.2002726005381282E-2</v>
      </c>
      <c r="AI498" s="11">
        <f>'OddsRatio_working_3-way'!U498/(3*'OddsRatio_working_3-way'!X498^(1/3))*SIN(('OddsRatio_working_3-way'!Y498)/3)</f>
        <v>-0.2303063341440873</v>
      </c>
      <c r="AJ498" s="11">
        <f>'OddsRatio_working_3-way'!U498/(3*'OddsRatio_working_3-way'!X498^(1/3))*SIN(('OddsRatio_working_3-way'!Y498+2*PI())/3)</f>
        <v>-0.35501871386886835</v>
      </c>
      <c r="AK498" s="11">
        <f>'OddsRatio_working_3-way'!U498/(3*'OddsRatio_working_3-way'!X498^(1/3))*SIN(('OddsRatio_working_3-way'!Y498+4*PI())/3)</f>
        <v>0.58532504801295571</v>
      </c>
      <c r="AL498" s="11">
        <f>'OddsRatio_working_3-way'!Z498+'OddsRatio_working_3-way'!AF498</f>
        <v>1.085815448106513</v>
      </c>
      <c r="AM498" s="11">
        <f>'OddsRatio_working_3-way'!AA498+'OddsRatio_working_3-way'!AG498</f>
        <v>-0.94180999609575067</v>
      </c>
      <c r="AN498" s="11">
        <f>'OddsRatio_working_3-way'!AB498+'OddsRatio_working_3-way'!AH498</f>
        <v>-0.14400545201076259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1.085815448106513</v>
      </c>
      <c r="AS498" s="11">
        <f>IF(('OddsRatio_working_3-way'!X498=0),IF(Q498&gt;0,-Q498^(1/3),(-Q498)^(1/3)),'OddsRatio_working_3-way'!AM498-'OddsRatio_working_3-way'!R498/3)</f>
        <v>-0.94180999609575067</v>
      </c>
      <c r="AT498" s="11">
        <f>IF(('OddsRatio_working_3-way'!X498=0),IF(Q498&gt;0,-Q498^(1/3),(-Q498)^(1/3)),'OddsRatio_working_3-way'!AN498-'OddsRatio_working_3-way'!R498/3)</f>
        <v>-0.14400545201076259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3.01</v>
      </c>
      <c r="B499" s="4">
        <f>IF('True_Odds_Calculator_3-way'!B500="","",'True_Odds_Calculator_3-way'!B500)</f>
        <v>3.4</v>
      </c>
      <c r="C499" s="4">
        <f>IF('True_Odds_Calculator_3-way'!C500="","",'True_Odds_Calculator_3-way'!C500)</f>
        <v>2.5</v>
      </c>
      <c r="D499" s="9">
        <f t="shared" si="104"/>
        <v>0.32350030755327641</v>
      </c>
      <c r="E499" s="9">
        <f t="shared" si="105"/>
        <v>0.28596430808844836</v>
      </c>
      <c r="F499" s="9">
        <f t="shared" si="106"/>
        <v>0.39053538435827517</v>
      </c>
      <c r="G499" s="9">
        <f t="shared" si="107"/>
        <v>1.0403916265584874</v>
      </c>
      <c r="H499" s="9">
        <f t="shared" si="108"/>
        <v>3.0911871693825597</v>
      </c>
      <c r="I499" s="9">
        <f t="shared" si="109"/>
        <v>3.4969399037403694</v>
      </c>
      <c r="J499" s="9">
        <f t="shared" si="110"/>
        <v>2.5605874398377306</v>
      </c>
      <c r="K499" s="11">
        <f t="shared" si="111"/>
        <v>0.33222591362126247</v>
      </c>
      <c r="L499" s="11">
        <f t="shared" si="112"/>
        <v>0.29411764705882354</v>
      </c>
      <c r="M499" s="11">
        <f t="shared" si="113"/>
        <v>0.4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-0.28282196599570042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0.23099472347078365</v>
      </c>
      <c r="Q499" s="11">
        <f>2*'OddsRatio_working_3-way'!K499*'OddsRatio_working_3-way'!L499*'OddsRatio_working_3-way'!M499</f>
        <v>7.8170803205002942E-2</v>
      </c>
      <c r="R499" s="11">
        <f t="shared" si="114"/>
        <v>0</v>
      </c>
      <c r="S499" s="11">
        <f t="shared" si="115"/>
        <v>-0.81674958540630227</v>
      </c>
      <c r="T499" s="11">
        <f t="shared" si="116"/>
        <v>-0.27639579878385873</v>
      </c>
      <c r="U499" s="11">
        <f>'OddsRatio_working_3-way'!S499-'OddsRatio_working_3-way'!R499^2/3</f>
        <v>-0.81674958540630227</v>
      </c>
      <c r="V499" s="11">
        <f>'OddsRatio_working_3-way'!S499*'OddsRatio_working_3-way'!R499/3-2*'OddsRatio_working_3-way'!R499^3/27-'OddsRatio_working_3-way'!T499</f>
        <v>0.27639579878385873</v>
      </c>
      <c r="W499" s="11">
        <f>'OddsRatio_working_3-way'!V499^2+4*'OddsRatio_working_3-way'!U499^3/27</f>
        <v>-4.3219875583519196E-3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0.14205335717937051</v>
      </c>
      <c r="Y499" s="11">
        <f>IF('OddsRatio_working_3-way'!W499&gt;=0,IF('OddsRatio_working_3-way'!V499+SQRT('OddsRatio_working_3-way'!W499)&gt;0,0,PI()),ACOS('OddsRatio_working_3-way'!V499/(2*'OddsRatio_working_3-way'!X499)))</f>
        <v>0.23351479941128006</v>
      </c>
      <c r="Z499" s="11">
        <f>'OddsRatio_working_3-way'!X499^(1/3)*COS('OddsRatio_working_3-way'!Y499/3)</f>
        <v>0.5201958132792438</v>
      </c>
      <c r="AA499" s="11">
        <f>'OddsRatio_working_3-way'!X499^(1/3)*COS(('OddsRatio_working_3-way'!Y499+2*PI())/3)</f>
        <v>-0.29523525481268698</v>
      </c>
      <c r="AB499" s="11">
        <f>'OddsRatio_working_3-way'!X499^(1/3)*COS(('OddsRatio_working_3-way'!Y499+4*PI())/3)</f>
        <v>-0.22496055846655699</v>
      </c>
      <c r="AC499" s="11">
        <f>'OddsRatio_working_3-way'!X499^(1/3)*SIN('OddsRatio_working_3-way'!Y499/3)</f>
        <v>4.0573114852657396E-2</v>
      </c>
      <c r="AD499" s="11">
        <f>'OddsRatio_working_3-way'!X499^(1/3)*SIN(('OddsRatio_working_3-way'!Y499+2*PI())/3)</f>
        <v>0.43021623181580287</v>
      </c>
      <c r="AE499" s="11">
        <f>'OddsRatio_working_3-way'!X499^(1/3)*SIN(('OddsRatio_working_3-way'!Y499+4*PI())/3)</f>
        <v>-0.47078934666846023</v>
      </c>
      <c r="AF499" s="11">
        <f>-'OddsRatio_working_3-way'!U499/(3*'OddsRatio_working_3-way'!X499^(1/3))*COS(('OddsRatio_working_3-way'!Y499)/3)</f>
        <v>0.52019581327924369</v>
      </c>
      <c r="AG499" s="11">
        <f>-'OddsRatio_working_3-way'!U499/(3*'OddsRatio_working_3-way'!X499^(1/3))*COS(('OddsRatio_working_3-way'!Y499+2*PI())/3)</f>
        <v>-0.29523525481268686</v>
      </c>
      <c r="AH499" s="11">
        <f>-'OddsRatio_working_3-way'!U499/(3*'OddsRatio_working_3-way'!X499^(1/3))*COS(('OddsRatio_working_3-way'!Y499+4*PI())/3)</f>
        <v>-0.22496055846655696</v>
      </c>
      <c r="AI499" s="11">
        <f>'OddsRatio_working_3-way'!U499/(3*'OddsRatio_working_3-way'!X499^(1/3))*SIN(('OddsRatio_working_3-way'!Y499)/3)</f>
        <v>-4.0573114852657383E-2</v>
      </c>
      <c r="AJ499" s="11">
        <f>'OddsRatio_working_3-way'!U499/(3*'OddsRatio_working_3-way'!X499^(1/3))*SIN(('OddsRatio_working_3-way'!Y499+2*PI())/3)</f>
        <v>-0.43021623181580276</v>
      </c>
      <c r="AK499" s="11">
        <f>'OddsRatio_working_3-way'!U499/(3*'OddsRatio_working_3-way'!X499^(1/3))*SIN(('OddsRatio_working_3-way'!Y499+4*PI())/3)</f>
        <v>0.47078934666846012</v>
      </c>
      <c r="AL499" s="11">
        <f>'OddsRatio_working_3-way'!Z499+'OddsRatio_working_3-way'!AF499</f>
        <v>1.0403916265584874</v>
      </c>
      <c r="AM499" s="11">
        <f>'OddsRatio_working_3-way'!AA499+'OddsRatio_working_3-way'!AG499</f>
        <v>-0.59047050962537384</v>
      </c>
      <c r="AN499" s="11">
        <f>'OddsRatio_working_3-way'!AB499+'OddsRatio_working_3-way'!AH499</f>
        <v>-0.44992111693311398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1.0403916265584874</v>
      </c>
      <c r="AS499" s="11">
        <f>IF(('OddsRatio_working_3-way'!X499=0),IF(Q499&gt;0,-Q499^(1/3),(-Q499)^(1/3)),'OddsRatio_working_3-way'!AM499-'OddsRatio_working_3-way'!R499/3)</f>
        <v>-0.59047050962537384</v>
      </c>
      <c r="AT499" s="11">
        <f>IF(('OddsRatio_working_3-way'!X499=0),IF(Q499&gt;0,-Q499^(1/3),(-Q499)^(1/3)),'OddsRatio_working_3-way'!AN499-'OddsRatio_working_3-way'!R499/3)</f>
        <v>-0.44992111693311398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2.5499999999999998</v>
      </c>
      <c r="B500" s="4">
        <f>IF('True_Odds_Calculator_3-way'!B501="","",'True_Odds_Calculator_3-way'!B501)</f>
        <v>3.42</v>
      </c>
      <c r="C500" s="4">
        <f>IF('True_Odds_Calculator_3-way'!C501="","",'True_Odds_Calculator_3-way'!C501)</f>
        <v>2.92</v>
      </c>
      <c r="D500" s="9">
        <f t="shared" si="104"/>
        <v>0.38253182000841884</v>
      </c>
      <c r="E500" s="9">
        <f t="shared" si="105"/>
        <v>0.28407679345860354</v>
      </c>
      <c r="F500" s="9">
        <f t="shared" si="106"/>
        <v>0.33339138653297778</v>
      </c>
      <c r="G500" s="9">
        <f t="shared" si="107"/>
        <v>1.0413945896781525</v>
      </c>
      <c r="H500" s="9">
        <f t="shared" si="108"/>
        <v>2.6141616140011354</v>
      </c>
      <c r="I500" s="9">
        <f t="shared" si="109"/>
        <v>3.5201749070211283</v>
      </c>
      <c r="J500" s="9">
        <f t="shared" si="110"/>
        <v>2.9994776121820528</v>
      </c>
      <c r="K500" s="11">
        <f t="shared" si="111"/>
        <v>0.39215686274509809</v>
      </c>
      <c r="L500" s="11">
        <f t="shared" si="112"/>
        <v>0.29239766081871343</v>
      </c>
      <c r="M500" s="11">
        <f t="shared" si="113"/>
        <v>0.34246575342465752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-0.28281286078478496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0.23129495329334171</v>
      </c>
      <c r="Q500" s="11">
        <f>2*'OddsRatio_working_3-way'!K500*'OddsRatio_working_3-way'!L500*'OddsRatio_working_3-way'!M500</f>
        <v>7.8538184479912287E-2</v>
      </c>
      <c r="R500" s="11">
        <f t="shared" si="114"/>
        <v>0</v>
      </c>
      <c r="S500" s="11">
        <f t="shared" si="115"/>
        <v>-0.81783746556473835</v>
      </c>
      <c r="T500" s="11">
        <f t="shared" si="116"/>
        <v>-0.27770372345152405</v>
      </c>
      <c r="U500" s="11">
        <f>'OddsRatio_working_3-way'!S500-'OddsRatio_working_3-way'!R500^2/3</f>
        <v>-0.81783746556473835</v>
      </c>
      <c r="V500" s="11">
        <f>'OddsRatio_working_3-way'!S500*'OddsRatio_working_3-way'!R500/3-2*'OddsRatio_working_3-way'!R500^3/27-'OddsRatio_working_3-way'!T500</f>
        <v>0.27770372345152405</v>
      </c>
      <c r="W500" s="11">
        <f>'OddsRatio_working_3-way'!V500^2+4*'OddsRatio_working_3-way'!U500^3/27</f>
        <v>-3.9202315737121018E-3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0.14233726637159422</v>
      </c>
      <c r="Y500" s="11">
        <f>IF('OddsRatio_working_3-way'!W500&gt;=0,IF('OddsRatio_working_3-way'!V500+SQRT('OddsRatio_working_3-way'!W500)&gt;0,0,PI()),ACOS('OddsRatio_working_3-way'!V500/(2*'OddsRatio_working_3-way'!X500)))</f>
        <v>0.22175453382989074</v>
      </c>
      <c r="Z500" s="11">
        <f>'OddsRatio_working_3-way'!X500^(1/3)*COS('OddsRatio_working_3-way'!Y500/3)</f>
        <v>0.52069729483907623</v>
      </c>
      <c r="AA500" s="11">
        <f>'OddsRatio_working_3-way'!X500^(1/3)*COS(('OddsRatio_working_3-way'!Y500+2*PI())/3)</f>
        <v>-0.29374193644047286</v>
      </c>
      <c r="AB500" s="11">
        <f>'OddsRatio_working_3-way'!X500^(1/3)*COS(('OddsRatio_working_3-way'!Y500+4*PI())/3)</f>
        <v>-0.22695535839860345</v>
      </c>
      <c r="AC500" s="11">
        <f>'OddsRatio_working_3-way'!X500^(1/3)*SIN('OddsRatio_working_3-way'!Y500/3)</f>
        <v>3.8559248810727219E-2</v>
      </c>
      <c r="AD500" s="11">
        <f>'OddsRatio_working_3-way'!X500^(1/3)*SIN(('OddsRatio_working_3-way'!Y500+2*PI())/3)</f>
        <v>0.43165746060711224</v>
      </c>
      <c r="AE500" s="11">
        <f>'OddsRatio_working_3-way'!X500^(1/3)*SIN(('OddsRatio_working_3-way'!Y500+4*PI())/3)</f>
        <v>-0.4702167094178395</v>
      </c>
      <c r="AF500" s="11">
        <f>-'OddsRatio_working_3-way'!U500/(3*'OddsRatio_working_3-way'!X500^(1/3))*COS(('OddsRatio_working_3-way'!Y500)/3)</f>
        <v>0.52069729483907634</v>
      </c>
      <c r="AG500" s="11">
        <f>-'OddsRatio_working_3-way'!U500/(3*'OddsRatio_working_3-way'!X500^(1/3))*COS(('OddsRatio_working_3-way'!Y500+2*PI())/3)</f>
        <v>-0.29374193644047292</v>
      </c>
      <c r="AH500" s="11">
        <f>-'OddsRatio_working_3-way'!U500/(3*'OddsRatio_working_3-way'!X500^(1/3))*COS(('OddsRatio_working_3-way'!Y500+4*PI())/3)</f>
        <v>-0.22695535839860351</v>
      </c>
      <c r="AI500" s="11">
        <f>'OddsRatio_working_3-way'!U500/(3*'OddsRatio_working_3-way'!X500^(1/3))*SIN(('OddsRatio_working_3-way'!Y500)/3)</f>
        <v>-3.8559248810727226E-2</v>
      </c>
      <c r="AJ500" s="11">
        <f>'OddsRatio_working_3-way'!U500/(3*'OddsRatio_working_3-way'!X500^(1/3))*SIN(('OddsRatio_working_3-way'!Y500+2*PI())/3)</f>
        <v>-0.4316574606071123</v>
      </c>
      <c r="AK500" s="11">
        <f>'OddsRatio_working_3-way'!U500/(3*'OddsRatio_working_3-way'!X500^(1/3))*SIN(('OddsRatio_working_3-way'!Y500+4*PI())/3)</f>
        <v>0.47021670941783961</v>
      </c>
      <c r="AL500" s="11">
        <f>'OddsRatio_working_3-way'!Z500+'OddsRatio_working_3-way'!AF500</f>
        <v>1.0413945896781525</v>
      </c>
      <c r="AM500" s="11">
        <f>'OddsRatio_working_3-way'!AA500+'OddsRatio_working_3-way'!AG500</f>
        <v>-0.58748387288094572</v>
      </c>
      <c r="AN500" s="11">
        <f>'OddsRatio_working_3-way'!AB500+'OddsRatio_working_3-way'!AH500</f>
        <v>-0.45391071679720696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1.0413945896781525</v>
      </c>
      <c r="AS500" s="11">
        <f>IF(('OddsRatio_working_3-way'!X500=0),IF(Q500&gt;0,-Q500^(1/3),(-Q500)^(1/3)),'OddsRatio_working_3-way'!AM500-'OddsRatio_working_3-way'!R500/3)</f>
        <v>-0.58748387288094572</v>
      </c>
      <c r="AT500" s="11">
        <f>IF(('OddsRatio_working_3-way'!X500=0),IF(Q500&gt;0,-Q500^(1/3),(-Q500)^(1/3)),'OddsRatio_working_3-way'!AN500-'OddsRatio_working_3-way'!R500/3)</f>
        <v>-0.45391071679720696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3.56</v>
      </c>
      <c r="C501" s="4">
        <f>IF('True_Odds_Calculator_3-way'!C502="","",'True_Odds_Calculator_3-way'!C502)</f>
        <v>3.15</v>
      </c>
      <c r="D501" s="9">
        <f t="shared" si="104"/>
        <v>0.41898248471732608</v>
      </c>
      <c r="E501" s="9">
        <f t="shared" si="105"/>
        <v>0.27253871514900108</v>
      </c>
      <c r="F501" s="9">
        <f t="shared" si="106"/>
        <v>0.3084788001336729</v>
      </c>
      <c r="G501" s="9">
        <f t="shared" si="107"/>
        <v>1.0426576064232356</v>
      </c>
      <c r="H501" s="9">
        <f t="shared" si="108"/>
        <v>2.3867346165429031</v>
      </c>
      <c r="I501" s="9">
        <f t="shared" si="109"/>
        <v>3.669203472443483</v>
      </c>
      <c r="J501" s="9">
        <f t="shared" si="110"/>
        <v>3.2417138538099559</v>
      </c>
      <c r="K501" s="11">
        <f t="shared" si="111"/>
        <v>0.42918454935622319</v>
      </c>
      <c r="L501" s="11">
        <f t="shared" si="112"/>
        <v>0.2808988764044944</v>
      </c>
      <c r="M501" s="11">
        <f t="shared" si="113"/>
        <v>0.31746031746031744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-0.28016481543992755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0.23116414108360875</v>
      </c>
      <c r="Q501" s="11">
        <f>2*'OddsRatio_working_3-way'!K501*'OddsRatio_working_3-way'!L501*'OddsRatio_working_3-way'!M501</f>
        <v>7.6544417577353877E-2</v>
      </c>
      <c r="R501" s="11">
        <f t="shared" si="114"/>
        <v>0</v>
      </c>
      <c r="S501" s="11">
        <f t="shared" si="115"/>
        <v>-0.82510054205280658</v>
      </c>
      <c r="T501" s="11">
        <f t="shared" si="116"/>
        <v>-0.27321210001748558</v>
      </c>
      <c r="U501" s="11">
        <f>'OddsRatio_working_3-way'!S501-'OddsRatio_working_3-way'!R501^2/3</f>
        <v>-0.82510054205280658</v>
      </c>
      <c r="V501" s="11">
        <f>'OddsRatio_working_3-way'!S501*'OddsRatio_working_3-way'!R501/3-2*'OddsRatio_working_3-way'!R501^3/27-'OddsRatio_working_3-way'!T501</f>
        <v>0.27321210001748558</v>
      </c>
      <c r="W501" s="11">
        <f>'OddsRatio_working_3-way'!V501^2+4*'OddsRatio_working_3-way'!U501^3/27</f>
        <v>-8.5730660816849547E-3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0.14423757977521798</v>
      </c>
      <c r="Y501" s="11">
        <f>IF('OddsRatio_working_3-way'!W501&gt;=0,IF('OddsRatio_working_3-way'!V501+SQRT('OddsRatio_working_3-way'!W501)&gt;0,0,PI()),ACOS('OddsRatio_working_3-way'!V501/(2*'OddsRatio_working_3-way'!X501)))</f>
        <v>0.32674977124502247</v>
      </c>
      <c r="Z501" s="11">
        <f>'OddsRatio_working_3-way'!X501^(1/3)*COS('OddsRatio_working_3-way'!Y501/3)</f>
        <v>0.52132880321161779</v>
      </c>
      <c r="AA501" s="11">
        <f>'OddsRatio_working_3-way'!X501^(1/3)*COS(('OddsRatio_working_3-way'!Y501+2*PI())/3)</f>
        <v>-0.31003387314094244</v>
      </c>
      <c r="AB501" s="11">
        <f>'OddsRatio_working_3-way'!X501^(1/3)*COS(('OddsRatio_working_3-way'!Y501+4*PI())/3)</f>
        <v>-0.21129493007067526</v>
      </c>
      <c r="AC501" s="11">
        <f>'OddsRatio_working_3-way'!X501^(1/3)*SIN('OddsRatio_working_3-way'!Y501/3)</f>
        <v>5.70069553611178E-2</v>
      </c>
      <c r="AD501" s="11">
        <f>'OddsRatio_working_3-way'!X501^(1/3)*SIN(('OddsRatio_working_3-way'!Y501+2*PI())/3)</f>
        <v>0.42298050962524053</v>
      </c>
      <c r="AE501" s="11">
        <f>'OddsRatio_working_3-way'!X501^(1/3)*SIN(('OddsRatio_working_3-way'!Y501+4*PI())/3)</f>
        <v>-0.47998746498635836</v>
      </c>
      <c r="AF501" s="11">
        <f>-'OddsRatio_working_3-way'!U501/(3*'OddsRatio_working_3-way'!X501^(1/3))*COS(('OddsRatio_working_3-way'!Y501)/3)</f>
        <v>0.52132880321161779</v>
      </c>
      <c r="AG501" s="11">
        <f>-'OddsRatio_working_3-way'!U501/(3*'OddsRatio_working_3-way'!X501^(1/3))*COS(('OddsRatio_working_3-way'!Y501+2*PI())/3)</f>
        <v>-0.31003387314094244</v>
      </c>
      <c r="AH501" s="11">
        <f>-'OddsRatio_working_3-way'!U501/(3*'OddsRatio_working_3-way'!X501^(1/3))*COS(('OddsRatio_working_3-way'!Y501+4*PI())/3)</f>
        <v>-0.21129493007067526</v>
      </c>
      <c r="AI501" s="11">
        <f>'OddsRatio_working_3-way'!U501/(3*'OddsRatio_working_3-way'!X501^(1/3))*SIN(('OddsRatio_working_3-way'!Y501)/3)</f>
        <v>-5.70069553611178E-2</v>
      </c>
      <c r="AJ501" s="11">
        <f>'OddsRatio_working_3-way'!U501/(3*'OddsRatio_working_3-way'!X501^(1/3))*SIN(('OddsRatio_working_3-way'!Y501+2*PI())/3)</f>
        <v>-0.42298050962524053</v>
      </c>
      <c r="AK501" s="11">
        <f>'OddsRatio_working_3-way'!U501/(3*'OddsRatio_working_3-way'!X501^(1/3))*SIN(('OddsRatio_working_3-way'!Y501+4*PI())/3)</f>
        <v>0.47998746498635836</v>
      </c>
      <c r="AL501" s="11">
        <f>'OddsRatio_working_3-way'!Z501+'OddsRatio_working_3-way'!AF501</f>
        <v>1.0426576064232356</v>
      </c>
      <c r="AM501" s="11">
        <f>'OddsRatio_working_3-way'!AA501+'OddsRatio_working_3-way'!AG501</f>
        <v>-0.62006774628188488</v>
      </c>
      <c r="AN501" s="11">
        <f>'OddsRatio_working_3-way'!AB501+'OddsRatio_working_3-way'!AH501</f>
        <v>-0.42258986014135053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1.0426576064232356</v>
      </c>
      <c r="AS501" s="11">
        <f>IF(('OddsRatio_working_3-way'!X501=0),IF(Q501&gt;0,-Q501^(1/3),(-Q501)^(1/3)),'OddsRatio_working_3-way'!AM501-'OddsRatio_working_3-way'!R501/3)</f>
        <v>-0.62006774628188488</v>
      </c>
      <c r="AT501" s="11">
        <f>IF(('OddsRatio_working_3-way'!X501=0),IF(Q501&gt;0,-Q501^(1/3),(-Q501)^(1/3)),'OddsRatio_working_3-way'!AN501-'OddsRatio_working_3-way'!R501/3)</f>
        <v>-0.42258986014135053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1.61</v>
      </c>
      <c r="B502" s="4">
        <f>IF('True_Odds_Calculator_3-way'!B503="","",'True_Odds_Calculator_3-way'!B503)</f>
        <v>4.05</v>
      </c>
      <c r="C502" s="4">
        <f>IF('True_Odds_Calculator_3-way'!C503="","",'True_Odds_Calculator_3-way'!C503)</f>
        <v>6.16</v>
      </c>
      <c r="D502" s="9">
        <f t="shared" si="104"/>
        <v>0.60812710963031147</v>
      </c>
      <c r="E502" s="9">
        <f t="shared" si="105"/>
        <v>0.23685651737061944</v>
      </c>
      <c r="F502" s="9">
        <f t="shared" si="106"/>
        <v>0.15501637299906906</v>
      </c>
      <c r="G502" s="9">
        <f t="shared" si="107"/>
        <v>1.0563820691484564</v>
      </c>
      <c r="H502" s="9">
        <f t="shared" si="108"/>
        <v>1.6443930621805585</v>
      </c>
      <c r="I502" s="9">
        <f t="shared" si="109"/>
        <v>4.2219653109027924</v>
      </c>
      <c r="J502" s="9">
        <f t="shared" si="110"/>
        <v>6.4509314768060362</v>
      </c>
      <c r="K502" s="11">
        <f t="shared" si="111"/>
        <v>0.6211180124223602</v>
      </c>
      <c r="L502" s="11">
        <f t="shared" si="112"/>
        <v>0.24691358024691359</v>
      </c>
      <c r="M502" s="11">
        <f t="shared" si="113"/>
        <v>0.16233766233766234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-0.2390109315575154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0.21958717610891521</v>
      </c>
      <c r="Q502" s="11">
        <f>2*'OddsRatio_working_3-way'!K502*'OddsRatio_working_3-way'!L502*'OddsRatio_working_3-way'!M502</f>
        <v>4.9793010455536336E-2</v>
      </c>
      <c r="R502" s="11">
        <f t="shared" si="114"/>
        <v>0</v>
      </c>
      <c r="S502" s="11">
        <f t="shared" si="115"/>
        <v>-0.91873277376049189</v>
      </c>
      <c r="T502" s="11">
        <f t="shared" si="116"/>
        <v>-0.20832942715657415</v>
      </c>
      <c r="U502" s="11">
        <f>'OddsRatio_working_3-way'!S502-'OddsRatio_working_3-way'!R502^2/3</f>
        <v>-0.91873277376049189</v>
      </c>
      <c r="V502" s="11">
        <f>'OddsRatio_working_3-way'!S502*'OddsRatio_working_3-way'!R502/3-2*'OddsRatio_working_3-way'!R502^3/27-'OddsRatio_working_3-way'!T502</f>
        <v>0.20832942715657415</v>
      </c>
      <c r="W502" s="11">
        <f>'OddsRatio_working_3-way'!V502^2+4*'OddsRatio_working_3-way'!U502^3/27</f>
        <v>-7.1483988932867643E-2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0.1694735518836597</v>
      </c>
      <c r="Y502" s="11">
        <f>IF('OddsRatio_working_3-way'!W502&gt;=0,IF('OddsRatio_working_3-way'!V502+SQRT('OddsRatio_working_3-way'!W502)&gt;0,0,PI()),ACOS('OddsRatio_working_3-way'!V502/(2*'OddsRatio_working_3-way'!X502)))</f>
        <v>0.90887064409938401</v>
      </c>
      <c r="Z502" s="11">
        <f>'OddsRatio_working_3-way'!X502^(1/3)*COS('OddsRatio_working_3-way'!Y502/3)</f>
        <v>0.52819103457422822</v>
      </c>
      <c r="AA502" s="11">
        <f>'OddsRatio_working_3-way'!X502^(1/3)*COS(('OddsRatio_working_3-way'!Y502+2*PI())/3)</f>
        <v>-0.40707756751258056</v>
      </c>
      <c r="AB502" s="11">
        <f>'OddsRatio_working_3-way'!X502^(1/3)*COS(('OddsRatio_working_3-way'!Y502+4*PI())/3)</f>
        <v>-0.12111346706164774</v>
      </c>
      <c r="AC502" s="11">
        <f>'OddsRatio_working_3-way'!X502^(1/3)*SIN('OddsRatio_working_3-way'!Y502/3)</f>
        <v>0.16510145037391533</v>
      </c>
      <c r="AD502" s="11">
        <f>'OddsRatio_working_3-way'!X502^(1/3)*SIN(('OddsRatio_working_3-way'!Y502+2*PI())/3)</f>
        <v>0.37487612880550875</v>
      </c>
      <c r="AE502" s="11">
        <f>'OddsRatio_working_3-way'!X502^(1/3)*SIN(('OddsRatio_working_3-way'!Y502+4*PI())/3)</f>
        <v>-0.53997757917942402</v>
      </c>
      <c r="AF502" s="11">
        <f>-'OddsRatio_working_3-way'!U502/(3*'OddsRatio_working_3-way'!X502^(1/3))*COS(('OddsRatio_working_3-way'!Y502)/3)</f>
        <v>0.52819103457422822</v>
      </c>
      <c r="AG502" s="11">
        <f>-'OddsRatio_working_3-way'!U502/(3*'OddsRatio_working_3-way'!X502^(1/3))*COS(('OddsRatio_working_3-way'!Y502+2*PI())/3)</f>
        <v>-0.40707756751258056</v>
      </c>
      <c r="AH502" s="11">
        <f>-'OddsRatio_working_3-way'!U502/(3*'OddsRatio_working_3-way'!X502^(1/3))*COS(('OddsRatio_working_3-way'!Y502+4*PI())/3)</f>
        <v>-0.12111346706164774</v>
      </c>
      <c r="AI502" s="11">
        <f>'OddsRatio_working_3-way'!U502/(3*'OddsRatio_working_3-way'!X502^(1/3))*SIN(('OddsRatio_working_3-way'!Y502)/3)</f>
        <v>-0.16510145037391533</v>
      </c>
      <c r="AJ502" s="11">
        <f>'OddsRatio_working_3-way'!U502/(3*'OddsRatio_working_3-way'!X502^(1/3))*SIN(('OddsRatio_working_3-way'!Y502+2*PI())/3)</f>
        <v>-0.37487612880550875</v>
      </c>
      <c r="AK502" s="11">
        <f>'OddsRatio_working_3-way'!U502/(3*'OddsRatio_working_3-way'!X502^(1/3))*SIN(('OddsRatio_working_3-way'!Y502+4*PI())/3)</f>
        <v>0.53997757917942402</v>
      </c>
      <c r="AL502" s="11">
        <f>'OddsRatio_working_3-way'!Z502+'OddsRatio_working_3-way'!AF502</f>
        <v>1.0563820691484564</v>
      </c>
      <c r="AM502" s="11">
        <f>'OddsRatio_working_3-way'!AA502+'OddsRatio_working_3-way'!AG502</f>
        <v>-0.81415513502516113</v>
      </c>
      <c r="AN502" s="11">
        <f>'OddsRatio_working_3-way'!AB502+'OddsRatio_working_3-way'!AH502</f>
        <v>-0.24222693412329549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1.0563820691484564</v>
      </c>
      <c r="AS502" s="11">
        <f>IF(('OddsRatio_working_3-way'!X502=0),IF(Q502&gt;0,-Q502^(1/3),(-Q502)^(1/3)),'OddsRatio_working_3-way'!AM502-'OddsRatio_working_3-way'!R502/3)</f>
        <v>-0.81415513502516113</v>
      </c>
      <c r="AT502" s="11">
        <f>IF(('OddsRatio_working_3-way'!X502=0),IF(Q502&gt;0,-Q502^(1/3),(-Q502)^(1/3)),'OddsRatio_working_3-way'!AN502-'OddsRatio_working_3-way'!R502/3)</f>
        <v>-0.24222693412329549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1.49</v>
      </c>
      <c r="B503" s="4">
        <f>IF('True_Odds_Calculator_3-way'!B504="","",'True_Odds_Calculator_3-way'!B504)</f>
        <v>4.5599999999999996</v>
      </c>
      <c r="C503" s="4">
        <f>IF('True_Odds_Calculator_3-way'!C504="","",'True_Odds_Calculator_3-way'!C504)</f>
        <v>6.56</v>
      </c>
      <c r="D503" s="9">
        <f t="shared" si="104"/>
        <v>0.65256435565505899</v>
      </c>
      <c r="E503" s="9">
        <f t="shared" si="105"/>
        <v>0.20541622773104085</v>
      </c>
      <c r="F503" s="9">
        <f t="shared" si="106"/>
        <v>0.14201941661390044</v>
      </c>
      <c r="G503" s="9">
        <f t="shared" si="107"/>
        <v>1.0865630788032794</v>
      </c>
      <c r="H503" s="9">
        <f t="shared" si="108"/>
        <v>1.5324159086136067</v>
      </c>
      <c r="I503" s="9">
        <f t="shared" si="109"/>
        <v>4.8681645605396735</v>
      </c>
      <c r="J503" s="9">
        <f t="shared" si="110"/>
        <v>7.0412907181462323</v>
      </c>
      <c r="K503" s="11">
        <f t="shared" si="111"/>
        <v>0.67114093959731547</v>
      </c>
      <c r="L503" s="11">
        <f t="shared" si="112"/>
        <v>0.2192982456140351</v>
      </c>
      <c r="M503" s="11">
        <f t="shared" si="113"/>
        <v>0.1524390243902439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-0.21760352140787398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0.21560977045658836</v>
      </c>
      <c r="Q503" s="11">
        <f>2*'OddsRatio_working_3-way'!K503*'OddsRatio_working_3-way'!L503*'OddsRatio_working_3-way'!M503</f>
        <v>4.4871960552879994E-2</v>
      </c>
      <c r="R503" s="11">
        <f t="shared" si="114"/>
        <v>0</v>
      </c>
      <c r="S503" s="11">
        <f t="shared" si="115"/>
        <v>-0.99083768985728615</v>
      </c>
      <c r="T503" s="11">
        <f t="shared" si="116"/>
        <v>-0.20620971693179732</v>
      </c>
      <c r="U503" s="11">
        <f>'OddsRatio_working_3-way'!S503-'OddsRatio_working_3-way'!R503^2/3</f>
        <v>-0.99083768985728615</v>
      </c>
      <c r="V503" s="11">
        <f>'OddsRatio_working_3-way'!S503*'OddsRatio_working_3-way'!R503/3-2*'OddsRatio_working_3-way'!R503^3/27-'OddsRatio_working_3-way'!T503</f>
        <v>0.20620971693179732</v>
      </c>
      <c r="W503" s="11">
        <f>'OddsRatio_working_3-way'!V503^2+4*'OddsRatio_working_3-way'!U503^3/27</f>
        <v>-0.10159075919051808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0.18981122631947384</v>
      </c>
      <c r="Y503" s="11">
        <f>IF('OddsRatio_working_3-way'!W503&gt;=0,IF('OddsRatio_working_3-way'!V503+SQRT('OddsRatio_working_3-way'!W503)&gt;0,0,PI()),ACOS('OddsRatio_working_3-way'!V503/(2*'OddsRatio_working_3-way'!X503)))</f>
        <v>0.99655633493794094</v>
      </c>
      <c r="Z503" s="11">
        <f>'OddsRatio_working_3-way'!X503^(1/3)*COS('OddsRatio_working_3-way'!Y503/3)</f>
        <v>0.54328153940163981</v>
      </c>
      <c r="AA503" s="11">
        <f>'OddsRatio_working_3-way'!X503^(1/3)*COS(('OddsRatio_working_3-way'!Y503+2*PI())/3)</f>
        <v>-0.43394695927275195</v>
      </c>
      <c r="AB503" s="11">
        <f>'OddsRatio_working_3-way'!X503^(1/3)*COS(('OddsRatio_working_3-way'!Y503+4*PI())/3)</f>
        <v>-0.10933458012888803</v>
      </c>
      <c r="AC503" s="11">
        <f>'OddsRatio_working_3-way'!X503^(1/3)*SIN('OddsRatio_working_3-way'!Y503/3)</f>
        <v>0.1874150444809948</v>
      </c>
      <c r="AD503" s="11">
        <f>'OddsRatio_working_3-way'!X503^(1/3)*SIN(('OddsRatio_working_3-way'!Y503+2*PI())/3)</f>
        <v>0.37678809228843918</v>
      </c>
      <c r="AE503" s="11">
        <f>'OddsRatio_working_3-way'!X503^(1/3)*SIN(('OddsRatio_working_3-way'!Y503+4*PI())/3)</f>
        <v>-0.5642031367694339</v>
      </c>
      <c r="AF503" s="11">
        <f>-'OddsRatio_working_3-way'!U503/(3*'OddsRatio_working_3-way'!X503^(1/3))*COS(('OddsRatio_working_3-way'!Y503)/3)</f>
        <v>0.5432815394016397</v>
      </c>
      <c r="AG503" s="11">
        <f>-'OddsRatio_working_3-way'!U503/(3*'OddsRatio_working_3-way'!X503^(1/3))*COS(('OddsRatio_working_3-way'!Y503+2*PI())/3)</f>
        <v>-0.4339469592727519</v>
      </c>
      <c r="AH503" s="11">
        <f>-'OddsRatio_working_3-way'!U503/(3*'OddsRatio_working_3-way'!X503^(1/3))*COS(('OddsRatio_working_3-way'!Y503+4*PI())/3)</f>
        <v>-0.10933458012888801</v>
      </c>
      <c r="AI503" s="11">
        <f>'OddsRatio_working_3-way'!U503/(3*'OddsRatio_working_3-way'!X503^(1/3))*SIN(('OddsRatio_working_3-way'!Y503)/3)</f>
        <v>-0.18741504448099475</v>
      </c>
      <c r="AJ503" s="11">
        <f>'OddsRatio_working_3-way'!U503/(3*'OddsRatio_working_3-way'!X503^(1/3))*SIN(('OddsRatio_working_3-way'!Y503+2*PI())/3)</f>
        <v>-0.37678809228843907</v>
      </c>
      <c r="AK503" s="11">
        <f>'OddsRatio_working_3-way'!U503/(3*'OddsRatio_working_3-way'!X503^(1/3))*SIN(('OddsRatio_working_3-way'!Y503+4*PI())/3)</f>
        <v>0.56420313676943379</v>
      </c>
      <c r="AL503" s="11">
        <f>'OddsRatio_working_3-way'!Z503+'OddsRatio_working_3-way'!AF503</f>
        <v>1.0865630788032794</v>
      </c>
      <c r="AM503" s="11">
        <f>'OddsRatio_working_3-way'!AA503+'OddsRatio_working_3-way'!AG503</f>
        <v>-0.86789391854550391</v>
      </c>
      <c r="AN503" s="11">
        <f>'OddsRatio_working_3-way'!AB503+'OddsRatio_working_3-way'!AH503</f>
        <v>-0.21866916025777605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1.0865630788032794</v>
      </c>
      <c r="AS503" s="11">
        <f>IF(('OddsRatio_working_3-way'!X503=0),IF(Q503&gt;0,-Q503^(1/3),(-Q503)^(1/3)),'OddsRatio_working_3-way'!AM503-'OddsRatio_working_3-way'!R503/3)</f>
        <v>-0.86789391854550391</v>
      </c>
      <c r="AT503" s="11">
        <f>IF(('OddsRatio_working_3-way'!X503=0),IF(Q503&gt;0,-Q503^(1/3),(-Q503)^(1/3)),'OddsRatio_working_3-way'!AN503-'OddsRatio_working_3-way'!R503/3)</f>
        <v>-0.21866916025777605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1.84</v>
      </c>
      <c r="B504" s="4">
        <f>IF('True_Odds_Calculator_3-way'!B505="","",'True_Odds_Calculator_3-way'!B505)</f>
        <v>3.94</v>
      </c>
      <c r="C504" s="4">
        <f>IF('True_Odds_Calculator_3-way'!C505="","",'True_Odds_Calculator_3-way'!C505)</f>
        <v>4.09</v>
      </c>
      <c r="D504" s="9">
        <f t="shared" si="104"/>
        <v>0.52661807799976823</v>
      </c>
      <c r="E504" s="9">
        <f t="shared" si="105"/>
        <v>0.2411857011162768</v>
      </c>
      <c r="F504" s="9">
        <f t="shared" si="106"/>
        <v>0.23219622088395495</v>
      </c>
      <c r="G504" s="9">
        <f t="shared" si="107"/>
        <v>1.0701301962204592</v>
      </c>
      <c r="H504" s="9">
        <f t="shared" si="108"/>
        <v>1.8989093648251858</v>
      </c>
      <c r="I504" s="9">
        <f t="shared" si="109"/>
        <v>4.1461827768881507</v>
      </c>
      <c r="J504" s="9">
        <f t="shared" si="110"/>
        <v>4.3067023063212195</v>
      </c>
      <c r="K504" s="11">
        <f t="shared" si="111"/>
        <v>0.54347826086956519</v>
      </c>
      <c r="L504" s="11">
        <f t="shared" si="112"/>
        <v>0.25380710659898476</v>
      </c>
      <c r="M504" s="11">
        <f t="shared" si="113"/>
        <v>0.24449877750611249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-0.25736396753902357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0.23169645242040837</v>
      </c>
      <c r="Q504" s="11">
        <f>2*'OddsRatio_working_3-way'!K504*'OddsRatio_working_3-way'!L504*'OddsRatio_working_3-way'!M504</f>
        <v>6.7451660093277549E-2</v>
      </c>
      <c r="R504" s="11">
        <f t="shared" si="114"/>
        <v>0</v>
      </c>
      <c r="S504" s="11">
        <f t="shared" si="115"/>
        <v>-0.90026764288702033</v>
      </c>
      <c r="T504" s="11">
        <f t="shared" si="116"/>
        <v>-0.26208665003988946</v>
      </c>
      <c r="U504" s="11">
        <f>'OddsRatio_working_3-way'!S504-'OddsRatio_working_3-way'!R504^2/3</f>
        <v>-0.90026764288702033</v>
      </c>
      <c r="V504" s="11">
        <f>'OddsRatio_working_3-way'!S504*'OddsRatio_working_3-way'!R504/3-2*'OddsRatio_working_3-way'!R504^3/27-'OddsRatio_working_3-way'!T504</f>
        <v>0.26208665003988946</v>
      </c>
      <c r="W504" s="11">
        <f>'OddsRatio_working_3-way'!V504^2+4*'OddsRatio_working_3-way'!U504^3/27</f>
        <v>-3.9406967966122114E-2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0.16439006972385345</v>
      </c>
      <c r="Y504" s="11">
        <f>IF('OddsRatio_working_3-way'!W504&gt;=0,IF('OddsRatio_working_3-way'!V504+SQRT('OddsRatio_working_3-way'!W504)&gt;0,0,PI()),ACOS('OddsRatio_working_3-way'!V504/(2*'OddsRatio_working_3-way'!X504)))</f>
        <v>0.64823838628278707</v>
      </c>
      <c r="Z504" s="11">
        <f>'OddsRatio_working_3-way'!X504^(1/3)*COS('OddsRatio_working_3-way'!Y504/3)</f>
        <v>0.53506509811022962</v>
      </c>
      <c r="AA504" s="11">
        <f>'OddsRatio_working_3-way'!X504^(1/3)*COS(('OddsRatio_working_3-way'!Y504+2*PI())/3)</f>
        <v>-0.36924742658034682</v>
      </c>
      <c r="AB504" s="11">
        <f>'OddsRatio_working_3-way'!X504^(1/3)*COS(('OddsRatio_working_3-way'!Y504+4*PI())/3)</f>
        <v>-0.16581767152988314</v>
      </c>
      <c r="AC504" s="11">
        <f>'OddsRatio_working_3-way'!X504^(1/3)*SIN('OddsRatio_working_3-way'!Y504/3)</f>
        <v>0.11745022383956502</v>
      </c>
      <c r="AD504" s="11">
        <f>'OddsRatio_working_3-way'!X504^(1/3)*SIN(('OddsRatio_working_3-way'!Y504+2*PI())/3)</f>
        <v>0.40465485572208931</v>
      </c>
      <c r="AE504" s="11">
        <f>'OddsRatio_working_3-way'!X504^(1/3)*SIN(('OddsRatio_working_3-way'!Y504+4*PI())/3)</f>
        <v>-0.5221050795616542</v>
      </c>
      <c r="AF504" s="11">
        <f>-'OddsRatio_working_3-way'!U504/(3*'OddsRatio_working_3-way'!X504^(1/3))*COS(('OddsRatio_working_3-way'!Y504)/3)</f>
        <v>0.53506509811022951</v>
      </c>
      <c r="AG504" s="11">
        <f>-'OddsRatio_working_3-way'!U504/(3*'OddsRatio_working_3-way'!X504^(1/3))*COS(('OddsRatio_working_3-way'!Y504+2*PI())/3)</f>
        <v>-0.3692474265803467</v>
      </c>
      <c r="AH504" s="11">
        <f>-'OddsRatio_working_3-way'!U504/(3*'OddsRatio_working_3-way'!X504^(1/3))*COS(('OddsRatio_working_3-way'!Y504+4*PI())/3)</f>
        <v>-0.16581767152988311</v>
      </c>
      <c r="AI504" s="11">
        <f>'OddsRatio_working_3-way'!U504/(3*'OddsRatio_working_3-way'!X504^(1/3))*SIN(('OddsRatio_working_3-way'!Y504)/3)</f>
        <v>-0.11745022383956501</v>
      </c>
      <c r="AJ504" s="11">
        <f>'OddsRatio_working_3-way'!U504/(3*'OddsRatio_working_3-way'!X504^(1/3))*SIN(('OddsRatio_working_3-way'!Y504+2*PI())/3)</f>
        <v>-0.40465485572208926</v>
      </c>
      <c r="AK504" s="11">
        <f>'OddsRatio_working_3-way'!U504/(3*'OddsRatio_working_3-way'!X504^(1/3))*SIN(('OddsRatio_working_3-way'!Y504+4*PI())/3)</f>
        <v>0.52210507956165408</v>
      </c>
      <c r="AL504" s="11">
        <f>'OddsRatio_working_3-way'!Z504+'OddsRatio_working_3-way'!AF504</f>
        <v>1.0701301962204592</v>
      </c>
      <c r="AM504" s="11">
        <f>'OddsRatio_working_3-way'!AA504+'OddsRatio_working_3-way'!AG504</f>
        <v>-0.73849485316069352</v>
      </c>
      <c r="AN504" s="11">
        <f>'OddsRatio_working_3-way'!AB504+'OddsRatio_working_3-way'!AH504</f>
        <v>-0.33163534305976627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1.0701301962204592</v>
      </c>
      <c r="AS504" s="11">
        <f>IF(('OddsRatio_working_3-way'!X504=0),IF(Q504&gt;0,-Q504^(1/3),(-Q504)^(1/3)),'OddsRatio_working_3-way'!AM504-'OddsRatio_working_3-way'!R504/3)</f>
        <v>-0.73849485316069352</v>
      </c>
      <c r="AT504" s="11">
        <f>IF(('OddsRatio_working_3-way'!X504=0),IF(Q504&gt;0,-Q504^(1/3),(-Q504)^(1/3)),'OddsRatio_working_3-way'!AN504-'OddsRatio_working_3-way'!R504/3)</f>
        <v>-0.33163534305976627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1.61</v>
      </c>
      <c r="B505" s="4">
        <f>IF('True_Odds_Calculator_3-way'!B506="","",'True_Odds_Calculator_3-way'!B506)</f>
        <v>4.34</v>
      </c>
      <c r="C505" s="4">
        <f>IF('True_Odds_Calculator_3-way'!C506="","",'True_Odds_Calculator_3-way'!C506)</f>
        <v>5.26</v>
      </c>
      <c r="D505" s="9">
        <f t="shared" si="104"/>
        <v>0.60351546525309396</v>
      </c>
      <c r="E505" s="9">
        <f t="shared" si="105"/>
        <v>0.21752767023642389</v>
      </c>
      <c r="F505" s="9">
        <f t="shared" si="106"/>
        <v>0.17895686451048215</v>
      </c>
      <c r="G505" s="9">
        <f t="shared" si="107"/>
        <v>1.076980930146501</v>
      </c>
      <c r="H505" s="9">
        <f t="shared" si="108"/>
        <v>1.6569583673893657</v>
      </c>
      <c r="I505" s="9">
        <f t="shared" si="109"/>
        <v>4.5971163066893137</v>
      </c>
      <c r="J505" s="9">
        <f t="shared" si="110"/>
        <v>5.5879387624240948</v>
      </c>
      <c r="K505" s="11">
        <f t="shared" si="111"/>
        <v>0.6211180124223602</v>
      </c>
      <c r="L505" s="11">
        <f t="shared" si="112"/>
        <v>0.2304147465437788</v>
      </c>
      <c r="M505" s="11">
        <f t="shared" si="113"/>
        <v>0.19011406844106465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-0.23614815195325511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0.22337872483343452</v>
      </c>
      <c r="Q505" s="11">
        <f>2*'OddsRatio_working_3-way'!K505*'OddsRatio_working_3-way'!L505*'OddsRatio_working_3-way'!M505</f>
        <v>5.4416254527024255E-2</v>
      </c>
      <c r="R505" s="11">
        <f t="shared" si="114"/>
        <v>0</v>
      </c>
      <c r="S505" s="11">
        <f t="shared" si="115"/>
        <v>-0.94592620346930234</v>
      </c>
      <c r="T505" s="11">
        <f t="shared" si="116"/>
        <v>-0.23043269268436115</v>
      </c>
      <c r="U505" s="11">
        <f>'OddsRatio_working_3-way'!S505-'OddsRatio_working_3-way'!R505^2/3</f>
        <v>-0.94592620346930234</v>
      </c>
      <c r="V505" s="11">
        <f>'OddsRatio_working_3-way'!S505*'OddsRatio_working_3-way'!R505/3-2*'OddsRatio_working_3-way'!R505^3/27-'OddsRatio_working_3-way'!T505</f>
        <v>0.23043269268436115</v>
      </c>
      <c r="W505" s="11">
        <f>'OddsRatio_working_3-way'!V505^2+4*'OddsRatio_working_3-way'!U505^3/27</f>
        <v>-7.2292244715115417E-2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0.17705329040495169</v>
      </c>
      <c r="Y505" s="11">
        <f>IF('OddsRatio_working_3-way'!W505&gt;=0,IF('OddsRatio_working_3-way'!V505+SQRT('OddsRatio_working_3-way'!W505)&gt;0,0,PI()),ACOS('OddsRatio_working_3-way'!V505/(2*'OddsRatio_working_3-way'!X505)))</f>
        <v>0.86223259680867714</v>
      </c>
      <c r="Z505" s="11">
        <f>'OddsRatio_working_3-way'!X505^(1/3)*COS('OddsRatio_working_3-way'!Y505/3)</f>
        <v>0.5384904650732506</v>
      </c>
      <c r="AA505" s="11">
        <f>'OddsRatio_working_3-way'!X505^(1/3)*COS(('OddsRatio_working_3-way'!Y505+2*PI())/3)</f>
        <v>-0.40709502447053186</v>
      </c>
      <c r="AB505" s="11">
        <f>'OddsRatio_working_3-way'!X505^(1/3)*COS(('OddsRatio_working_3-way'!Y505+4*PI())/3)</f>
        <v>-0.13139544060271865</v>
      </c>
      <c r="AC505" s="11">
        <f>'OddsRatio_working_3-way'!X505^(1/3)*SIN('OddsRatio_working_3-way'!Y505/3)</f>
        <v>0.15917522896154979</v>
      </c>
      <c r="AD505" s="11">
        <f>'OddsRatio_working_3-way'!X505^(1/3)*SIN(('OddsRatio_working_3-way'!Y505+2*PI())/3)</f>
        <v>0.38675880796835715</v>
      </c>
      <c r="AE505" s="11">
        <f>'OddsRatio_working_3-way'!X505^(1/3)*SIN(('OddsRatio_working_3-way'!Y505+4*PI())/3)</f>
        <v>-0.54593403692990694</v>
      </c>
      <c r="AF505" s="11">
        <f>-'OddsRatio_working_3-way'!U505/(3*'OddsRatio_working_3-way'!X505^(1/3))*COS(('OddsRatio_working_3-way'!Y505)/3)</f>
        <v>0.53849046507325038</v>
      </c>
      <c r="AG505" s="11">
        <f>-'OddsRatio_working_3-way'!U505/(3*'OddsRatio_working_3-way'!X505^(1/3))*COS(('OddsRatio_working_3-way'!Y505+2*PI())/3)</f>
        <v>-0.4070950244705317</v>
      </c>
      <c r="AH505" s="11">
        <f>-'OddsRatio_working_3-way'!U505/(3*'OddsRatio_working_3-way'!X505^(1/3))*COS(('OddsRatio_working_3-way'!Y505+4*PI())/3)</f>
        <v>-0.1313954406027186</v>
      </c>
      <c r="AI505" s="11">
        <f>'OddsRatio_working_3-way'!U505/(3*'OddsRatio_working_3-way'!X505^(1/3))*SIN(('OddsRatio_working_3-way'!Y505)/3)</f>
        <v>-0.15917522896154973</v>
      </c>
      <c r="AJ505" s="11">
        <f>'OddsRatio_working_3-way'!U505/(3*'OddsRatio_working_3-way'!X505^(1/3))*SIN(('OddsRatio_working_3-way'!Y505+2*PI())/3)</f>
        <v>-0.38675880796835704</v>
      </c>
      <c r="AK505" s="11">
        <f>'OddsRatio_working_3-way'!U505/(3*'OddsRatio_working_3-way'!X505^(1/3))*SIN(('OddsRatio_working_3-way'!Y505+4*PI())/3)</f>
        <v>0.54593403692990672</v>
      </c>
      <c r="AL505" s="11">
        <f>'OddsRatio_working_3-way'!Z505+'OddsRatio_working_3-way'!AF505</f>
        <v>1.076980930146501</v>
      </c>
      <c r="AM505" s="11">
        <f>'OddsRatio_working_3-way'!AA505+'OddsRatio_working_3-way'!AG505</f>
        <v>-0.81419004894106362</v>
      </c>
      <c r="AN505" s="11">
        <f>'OddsRatio_working_3-way'!AB505+'OddsRatio_working_3-way'!AH505</f>
        <v>-0.26279088120543725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1.076980930146501</v>
      </c>
      <c r="AS505" s="11">
        <f>IF(('OddsRatio_working_3-way'!X505=0),IF(Q505&gt;0,-Q505^(1/3),(-Q505)^(1/3)),'OddsRatio_working_3-way'!AM505-'OddsRatio_working_3-way'!R505/3)</f>
        <v>-0.81419004894106362</v>
      </c>
      <c r="AT505" s="11">
        <f>IF(('OddsRatio_working_3-way'!X505=0),IF(Q505&gt;0,-Q505^(1/3),(-Q505)^(1/3)),'OddsRatio_working_3-way'!AN505-'OddsRatio_working_3-way'!R505/3)</f>
        <v>-0.26279088120543725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2.21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3.14</v>
      </c>
      <c r="D506" s="9">
        <f t="shared" si="104"/>
        <v>0.43364836311930149</v>
      </c>
      <c r="E506" s="9">
        <f t="shared" si="105"/>
        <v>0.26421977892359799</v>
      </c>
      <c r="F506" s="9">
        <f t="shared" si="106"/>
        <v>0.30213185795710018</v>
      </c>
      <c r="G506" s="9">
        <f t="shared" si="107"/>
        <v>1.0793519446650528</v>
      </c>
      <c r="H506" s="9">
        <f t="shared" si="108"/>
        <v>2.3060158530447143</v>
      </c>
      <c r="I506" s="9">
        <f t="shared" si="109"/>
        <v>3.7847280172358362</v>
      </c>
      <c r="J506" s="9">
        <f t="shared" si="110"/>
        <v>3.3098131615832131</v>
      </c>
      <c r="K506" s="11">
        <f t="shared" si="111"/>
        <v>0.45248868778280543</v>
      </c>
      <c r="L506" s="11">
        <f t="shared" si="112"/>
        <v>0.27932960893854747</v>
      </c>
      <c r="M506" s="11">
        <f t="shared" si="113"/>
        <v>0.31847133757961782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-0.26891430247781145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0.2386985302771979</v>
      </c>
      <c r="Q506" s="11">
        <f>2*'OddsRatio_working_3-way'!K506*'OddsRatio_working_3-way'!L506*'OddsRatio_working_3-way'!M506</f>
        <v>8.0505406501584428E-2</v>
      </c>
      <c r="R506" s="11">
        <f t="shared" si="114"/>
        <v>0</v>
      </c>
      <c r="S506" s="11">
        <f t="shared" si="115"/>
        <v>-0.88763791318571938</v>
      </c>
      <c r="T506" s="11">
        <f t="shared" si="116"/>
        <v>-0.29937197746567257</v>
      </c>
      <c r="U506" s="11">
        <f>'OddsRatio_working_3-way'!S506-'OddsRatio_working_3-way'!R506^2/3</f>
        <v>-0.88763791318571938</v>
      </c>
      <c r="V506" s="11">
        <f>'OddsRatio_working_3-way'!S506*'OddsRatio_working_3-way'!R506/3-2*'OddsRatio_working_3-way'!R506^3/27-'OddsRatio_working_3-way'!T506</f>
        <v>0.29937197746567257</v>
      </c>
      <c r="W506" s="11">
        <f>'OddsRatio_working_3-way'!V506^2+4*'OddsRatio_working_3-way'!U506^3/27</f>
        <v>-1.3986916451487738E-2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0.16094292260238946</v>
      </c>
      <c r="Y506" s="11">
        <f>IF('OddsRatio_working_3-way'!W506&gt;=0,IF('OddsRatio_working_3-way'!V506+SQRT('OddsRatio_working_3-way'!W506)&gt;0,0,PI()),ACOS('OddsRatio_working_3-way'!V506/(2*'OddsRatio_working_3-way'!X506)))</f>
        <v>0.3762301173660596</v>
      </c>
      <c r="Z506" s="11">
        <f>'OddsRatio_working_3-way'!X506^(1/3)*COS('OddsRatio_working_3-way'!Y506/3)</f>
        <v>0.5396759723325264</v>
      </c>
      <c r="AA506" s="11">
        <f>'OddsRatio_working_3-way'!X506^(1/3)*COS(('OddsRatio_working_3-way'!Y506+2*PI())/3)</f>
        <v>-0.32876049427340842</v>
      </c>
      <c r="AB506" s="11">
        <f>'OddsRatio_working_3-way'!X506^(1/3)*COS(('OddsRatio_working_3-way'!Y506+4*PI())/3)</f>
        <v>-0.21091547805911806</v>
      </c>
      <c r="AC506" s="11">
        <f>'OddsRatio_working_3-way'!X506^(1/3)*SIN('OddsRatio_working_3-way'!Y506/3)</f>
        <v>6.8037851833976537E-2</v>
      </c>
      <c r="AD506" s="11">
        <f>'OddsRatio_working_3-way'!X506^(1/3)*SIN(('OddsRatio_working_3-way'!Y506+2*PI())/3)</f>
        <v>0.43335417593504744</v>
      </c>
      <c r="AE506" s="11">
        <f>'OddsRatio_working_3-way'!X506^(1/3)*SIN(('OddsRatio_working_3-way'!Y506+4*PI())/3)</f>
        <v>-0.50139202776902381</v>
      </c>
      <c r="AF506" s="11">
        <f>-'OddsRatio_working_3-way'!U506/(3*'OddsRatio_working_3-way'!X506^(1/3))*COS(('OddsRatio_working_3-way'!Y506)/3)</f>
        <v>0.53967597233252629</v>
      </c>
      <c r="AG506" s="11">
        <f>-'OddsRatio_working_3-way'!U506/(3*'OddsRatio_working_3-way'!X506^(1/3))*COS(('OddsRatio_working_3-way'!Y506+2*PI())/3)</f>
        <v>-0.32876049427340831</v>
      </c>
      <c r="AH506" s="11">
        <f>-'OddsRatio_working_3-way'!U506/(3*'OddsRatio_working_3-way'!X506^(1/3))*COS(('OddsRatio_working_3-way'!Y506+4*PI())/3)</f>
        <v>-0.21091547805911801</v>
      </c>
      <c r="AI506" s="11">
        <f>'OddsRatio_working_3-way'!U506/(3*'OddsRatio_working_3-way'!X506^(1/3))*SIN(('OddsRatio_working_3-way'!Y506)/3)</f>
        <v>-6.8037851833976523E-2</v>
      </c>
      <c r="AJ506" s="11">
        <f>'OddsRatio_working_3-way'!U506/(3*'OddsRatio_working_3-way'!X506^(1/3))*SIN(('OddsRatio_working_3-way'!Y506+2*PI())/3)</f>
        <v>-0.43335417593504738</v>
      </c>
      <c r="AK506" s="11">
        <f>'OddsRatio_working_3-way'!U506/(3*'OddsRatio_working_3-way'!X506^(1/3))*SIN(('OddsRatio_working_3-way'!Y506+4*PI())/3)</f>
        <v>0.5013920277690237</v>
      </c>
      <c r="AL506" s="11">
        <f>'OddsRatio_working_3-way'!Z506+'OddsRatio_working_3-way'!AF506</f>
        <v>1.0793519446650528</v>
      </c>
      <c r="AM506" s="11">
        <f>'OddsRatio_working_3-way'!AA506+'OddsRatio_working_3-way'!AG506</f>
        <v>-0.65752098854681673</v>
      </c>
      <c r="AN506" s="11">
        <f>'OddsRatio_working_3-way'!AB506+'OddsRatio_working_3-way'!AH506</f>
        <v>-0.42183095611823607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1.0793519446650528</v>
      </c>
      <c r="AS506" s="11">
        <f>IF(('OddsRatio_working_3-way'!X506=0),IF(Q506&gt;0,-Q506^(1/3),(-Q506)^(1/3)),'OddsRatio_working_3-way'!AM506-'OddsRatio_working_3-way'!R506/3)</f>
        <v>-0.65752098854681673</v>
      </c>
      <c r="AT506" s="11">
        <f>IF(('OddsRatio_working_3-way'!X506=0),IF(Q506&gt;0,-Q506^(1/3),(-Q506)^(1/3)),'OddsRatio_working_3-way'!AN506-'OddsRatio_working_3-way'!R506/3)</f>
        <v>-0.42183095611823607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1.96</v>
      </c>
      <c r="B507" s="4">
        <f>IF('True_Odds_Calculator_3-way'!B508="","",'True_Odds_Calculator_3-way'!B508)</f>
        <v>3.81</v>
      </c>
      <c r="C507" s="4">
        <f>IF('True_Odds_Calculator_3-way'!C508="","",'True_Odds_Calculator_3-way'!C508)</f>
        <v>3.99</v>
      </c>
      <c r="D507" s="9">
        <f t="shared" si="104"/>
        <v>0.50092935606848144</v>
      </c>
      <c r="E507" s="9">
        <f t="shared" si="105"/>
        <v>0.25534811887260678</v>
      </c>
      <c r="F507" s="9">
        <f t="shared" si="106"/>
        <v>0.24372252505891187</v>
      </c>
      <c r="G507" s="9">
        <f t="shared" si="107"/>
        <v>1.0378015338838753</v>
      </c>
      <c r="H507" s="9">
        <f t="shared" si="108"/>
        <v>1.9962894725285201</v>
      </c>
      <c r="I507" s="9">
        <f t="shared" si="109"/>
        <v>3.9162223102136897</v>
      </c>
      <c r="J507" s="9">
        <f t="shared" si="110"/>
        <v>4.1030265863127875</v>
      </c>
      <c r="K507" s="11">
        <f t="shared" si="111"/>
        <v>0.51020408163265307</v>
      </c>
      <c r="L507" s="11">
        <f t="shared" si="112"/>
        <v>0.26246719160104987</v>
      </c>
      <c r="M507" s="11">
        <f t="shared" si="113"/>
        <v>0.25062656641604009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-0.27070407820934306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0.22687819232048195</v>
      </c>
      <c r="Q507" s="11">
        <f>2*'OddsRatio_working_3-way'!K507*'OddsRatio_working_3-way'!L507*'OddsRatio_working_3-way'!M507</f>
        <v>6.7123725538604129E-2</v>
      </c>
      <c r="R507" s="11">
        <f t="shared" si="114"/>
        <v>0</v>
      </c>
      <c r="S507" s="11">
        <f t="shared" si="115"/>
        <v>-0.83810407963278144</v>
      </c>
      <c r="T507" s="11">
        <f t="shared" si="116"/>
        <v>-0.24795978687360398</v>
      </c>
      <c r="U507" s="11">
        <f>'OddsRatio_working_3-way'!S507-'OddsRatio_working_3-way'!R507^2/3</f>
        <v>-0.83810407963278144</v>
      </c>
      <c r="V507" s="11">
        <f>'OddsRatio_working_3-way'!S507*'OddsRatio_working_3-way'!R507/3-2*'OddsRatio_working_3-way'!R507^3/27-'OddsRatio_working_3-way'!T507</f>
        <v>0.24795978687360398</v>
      </c>
      <c r="W507" s="11">
        <f>'OddsRatio_working_3-way'!V507^2+4*'OddsRatio_working_3-way'!U507^3/27</f>
        <v>-2.5730724408728332E-2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0.14766074318783196</v>
      </c>
      <c r="Y507" s="11">
        <f>IF('OddsRatio_working_3-way'!W507&gt;=0,IF('OddsRatio_working_3-way'!V507+SQRT('OddsRatio_working_3-way'!W507)&gt;0,0,PI()),ACOS('OddsRatio_working_3-way'!V507/(2*'OddsRatio_working_3-way'!X507)))</f>
        <v>0.57420085277274358</v>
      </c>
      <c r="Z507" s="11">
        <f>'OddsRatio_working_3-way'!X507^(1/3)*COS('OddsRatio_working_3-way'!Y507/3)</f>
        <v>0.51890076694193765</v>
      </c>
      <c r="AA507" s="11">
        <f>'OddsRatio_working_3-way'!X507^(1/3)*COS(('OddsRatio_working_3-way'!Y507+2*PI())/3)</f>
        <v>-0.34652802387593729</v>
      </c>
      <c r="AB507" s="11">
        <f>'OddsRatio_working_3-way'!X507^(1/3)*COS(('OddsRatio_working_3-way'!Y507+4*PI())/3)</f>
        <v>-0.17237274306600031</v>
      </c>
      <c r="AC507" s="11">
        <f>'OddsRatio_working_3-way'!X507^(1/3)*SIN('OddsRatio_working_3-way'!Y507/3)</f>
        <v>0.10054859825641202</v>
      </c>
      <c r="AD507" s="11">
        <f>'OddsRatio_working_3-way'!X507^(1/3)*SIN(('OddsRatio_working_3-way'!Y507+2*PI())/3)</f>
        <v>0.39910694708674055</v>
      </c>
      <c r="AE507" s="11">
        <f>'OddsRatio_working_3-way'!X507^(1/3)*SIN(('OddsRatio_working_3-way'!Y507+4*PI())/3)</f>
        <v>-0.49965554534315249</v>
      </c>
      <c r="AF507" s="11">
        <f>-'OddsRatio_working_3-way'!U507/(3*'OddsRatio_working_3-way'!X507^(1/3))*COS(('OddsRatio_working_3-way'!Y507)/3)</f>
        <v>0.51890076694193765</v>
      </c>
      <c r="AG507" s="11">
        <f>-'OddsRatio_working_3-way'!U507/(3*'OddsRatio_working_3-way'!X507^(1/3))*COS(('OddsRatio_working_3-way'!Y507+2*PI())/3)</f>
        <v>-0.34652802387593729</v>
      </c>
      <c r="AH507" s="11">
        <f>-'OddsRatio_working_3-way'!U507/(3*'OddsRatio_working_3-way'!X507^(1/3))*COS(('OddsRatio_working_3-way'!Y507+4*PI())/3)</f>
        <v>-0.17237274306600031</v>
      </c>
      <c r="AI507" s="11">
        <f>'OddsRatio_working_3-way'!U507/(3*'OddsRatio_working_3-way'!X507^(1/3))*SIN(('OddsRatio_working_3-way'!Y507)/3)</f>
        <v>-0.10054859825641202</v>
      </c>
      <c r="AJ507" s="11">
        <f>'OddsRatio_working_3-way'!U507/(3*'OddsRatio_working_3-way'!X507^(1/3))*SIN(('OddsRatio_working_3-way'!Y507+2*PI())/3)</f>
        <v>-0.39910694708674055</v>
      </c>
      <c r="AK507" s="11">
        <f>'OddsRatio_working_3-way'!U507/(3*'OddsRatio_working_3-way'!X507^(1/3))*SIN(('OddsRatio_working_3-way'!Y507+4*PI())/3)</f>
        <v>0.49965554534315249</v>
      </c>
      <c r="AL507" s="11">
        <f>'OddsRatio_working_3-way'!Z507+'OddsRatio_working_3-way'!AF507</f>
        <v>1.0378015338838753</v>
      </c>
      <c r="AM507" s="11">
        <f>'OddsRatio_working_3-way'!AA507+'OddsRatio_working_3-way'!AG507</f>
        <v>-0.69305604775187457</v>
      </c>
      <c r="AN507" s="11">
        <f>'OddsRatio_working_3-way'!AB507+'OddsRatio_working_3-way'!AH507</f>
        <v>-0.34474548613200062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1.0378015338838753</v>
      </c>
      <c r="AS507" s="11">
        <f>IF(('OddsRatio_working_3-way'!X507=0),IF(Q507&gt;0,-Q507^(1/3),(-Q507)^(1/3)),'OddsRatio_working_3-way'!AM507-'OddsRatio_working_3-way'!R507/3)</f>
        <v>-0.69305604775187457</v>
      </c>
      <c r="AT507" s="11">
        <f>IF(('OddsRatio_working_3-way'!X507=0),IF(Q507&gt;0,-Q507^(1/3),(-Q507)^(1/3)),'OddsRatio_working_3-way'!AN507-'OddsRatio_working_3-way'!R507/3)</f>
        <v>-0.34474548613200062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3.62</v>
      </c>
      <c r="B508" s="4">
        <f>IF('True_Odds_Calculator_3-way'!B509="","",'True_Odds_Calculator_3-way'!B509)</f>
        <v>3.6</v>
      </c>
      <c r="C508" s="4">
        <f>IF('True_Odds_Calculator_3-way'!C509="","",'True_Odds_Calculator_3-way'!C509)</f>
        <v>2.13</v>
      </c>
      <c r="D508" s="9">
        <f t="shared" si="104"/>
        <v>0.26902869163541776</v>
      </c>
      <c r="E508" s="9">
        <f t="shared" si="105"/>
        <v>0.27053827727282853</v>
      </c>
      <c r="F508" s="9">
        <f t="shared" si="106"/>
        <v>0.46043303109175376</v>
      </c>
      <c r="G508" s="9">
        <f t="shared" si="107"/>
        <v>1.0370517764699698</v>
      </c>
      <c r="H508" s="9">
        <f t="shared" si="108"/>
        <v>3.7170756543513201</v>
      </c>
      <c r="I508" s="9">
        <f t="shared" si="109"/>
        <v>3.6963346188219215</v>
      </c>
      <c r="J508" s="9">
        <f t="shared" si="110"/>
        <v>2.1718685074110655</v>
      </c>
      <c r="K508" s="11">
        <f t="shared" si="111"/>
        <v>0.27624309392265195</v>
      </c>
      <c r="L508" s="11">
        <f t="shared" si="112"/>
        <v>0.27777777777777779</v>
      </c>
      <c r="M508" s="11">
        <f t="shared" si="113"/>
        <v>0.46948356807511737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-0.2773080060061619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0.22876156056453312</v>
      </c>
      <c r="Q508" s="11">
        <f>2*'OddsRatio_working_3-way'!K508*'OddsRatio_working_3-way'!L508*'OddsRatio_working_3-way'!M508</f>
        <v>7.2050885217175786E-2</v>
      </c>
      <c r="R508" s="11">
        <f t="shared" si="114"/>
        <v>0</v>
      </c>
      <c r="S508" s="11">
        <f t="shared" si="115"/>
        <v>-0.82493673319857175</v>
      </c>
      <c r="T508" s="11">
        <f t="shared" si="116"/>
        <v>-0.25982259313340844</v>
      </c>
      <c r="U508" s="11">
        <f>'OddsRatio_working_3-way'!S508-'OddsRatio_working_3-way'!R508^2/3</f>
        <v>-0.82493673319857175</v>
      </c>
      <c r="V508" s="11">
        <f>'OddsRatio_working_3-way'!S508*'OddsRatio_working_3-way'!R508/3-2*'OddsRatio_working_3-way'!R508^3/27-'OddsRatio_working_3-way'!T508</f>
        <v>0.25982259313340844</v>
      </c>
      <c r="W508" s="11">
        <f>'OddsRatio_working_3-way'!V508^2+4*'OddsRatio_working_3-way'!U508^3/27</f>
        <v>-1.5660583357614069E-2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0.14419462824615101</v>
      </c>
      <c r="Y508" s="11">
        <f>IF('OddsRatio_working_3-way'!W508&gt;=0,IF('OddsRatio_working_3-way'!V508+SQRT('OddsRatio_working_3-way'!W508)&gt;0,0,PI()),ACOS('OddsRatio_working_3-way'!V508/(2*'OddsRatio_working_3-way'!X508)))</f>
        <v>0.44885607932052163</v>
      </c>
      <c r="Z508" s="11">
        <f>'OddsRatio_working_3-way'!X508^(1/3)*COS('OddsRatio_working_3-way'!Y508/3)</f>
        <v>0.51852588823498491</v>
      </c>
      <c r="AA508" s="11">
        <f>'OddsRatio_working_3-way'!X508^(1/3)*COS(('OddsRatio_working_3-way'!Y508+2*PI())/3)</f>
        <v>-0.32695608056597569</v>
      </c>
      <c r="AB508" s="11">
        <f>'OddsRatio_working_3-way'!X508^(1/3)*COS(('OddsRatio_working_3-way'!Y508+4*PI())/3)</f>
        <v>-0.19156980766900927</v>
      </c>
      <c r="AC508" s="11">
        <f>'OddsRatio_working_3-way'!X508^(1/3)*SIN('OddsRatio_working_3-way'!Y508/3)</f>
        <v>7.8165301101643825E-2</v>
      </c>
      <c r="AD508" s="11">
        <f>'OddsRatio_working_3-way'!X508^(1/3)*SIN(('OddsRatio_working_3-way'!Y508+2*PI())/3)</f>
        <v>0.40997394118056557</v>
      </c>
      <c r="AE508" s="11">
        <f>'OddsRatio_working_3-way'!X508^(1/3)*SIN(('OddsRatio_working_3-way'!Y508+4*PI())/3)</f>
        <v>-0.48813924228220928</v>
      </c>
      <c r="AF508" s="11">
        <f>-'OddsRatio_working_3-way'!U508/(3*'OddsRatio_working_3-way'!X508^(1/3))*COS(('OddsRatio_working_3-way'!Y508)/3)</f>
        <v>0.51852588823498491</v>
      </c>
      <c r="AG508" s="11">
        <f>-'OddsRatio_working_3-way'!U508/(3*'OddsRatio_working_3-way'!X508^(1/3))*COS(('OddsRatio_working_3-way'!Y508+2*PI())/3)</f>
        <v>-0.32695608056597569</v>
      </c>
      <c r="AH508" s="11">
        <f>-'OddsRatio_working_3-way'!U508/(3*'OddsRatio_working_3-way'!X508^(1/3))*COS(('OddsRatio_working_3-way'!Y508+4*PI())/3)</f>
        <v>-0.19156980766900927</v>
      </c>
      <c r="AI508" s="11">
        <f>'OddsRatio_working_3-way'!U508/(3*'OddsRatio_working_3-way'!X508^(1/3))*SIN(('OddsRatio_working_3-way'!Y508)/3)</f>
        <v>-7.8165301101643825E-2</v>
      </c>
      <c r="AJ508" s="11">
        <f>'OddsRatio_working_3-way'!U508/(3*'OddsRatio_working_3-way'!X508^(1/3))*SIN(('OddsRatio_working_3-way'!Y508+2*PI())/3)</f>
        <v>-0.40997394118056557</v>
      </c>
      <c r="AK508" s="11">
        <f>'OddsRatio_working_3-way'!U508/(3*'OddsRatio_working_3-way'!X508^(1/3))*SIN(('OddsRatio_working_3-way'!Y508+4*PI())/3)</f>
        <v>0.48813924228220928</v>
      </c>
      <c r="AL508" s="11">
        <f>'OddsRatio_working_3-way'!Z508+'OddsRatio_working_3-way'!AF508</f>
        <v>1.0370517764699698</v>
      </c>
      <c r="AM508" s="11">
        <f>'OddsRatio_working_3-way'!AA508+'OddsRatio_working_3-way'!AG508</f>
        <v>-0.65391216113195139</v>
      </c>
      <c r="AN508" s="11">
        <f>'OddsRatio_working_3-way'!AB508+'OddsRatio_working_3-way'!AH508</f>
        <v>-0.38313961533801855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1.0370517764699698</v>
      </c>
      <c r="AS508" s="11">
        <f>IF(('OddsRatio_working_3-way'!X508=0),IF(Q508&gt;0,-Q508^(1/3),(-Q508)^(1/3)),'OddsRatio_working_3-way'!AM508-'OddsRatio_working_3-way'!R508/3)</f>
        <v>-0.65391216113195139</v>
      </c>
      <c r="AT508" s="11">
        <f>IF(('OddsRatio_working_3-way'!X508=0),IF(Q508&gt;0,-Q508^(1/3),(-Q508)^(1/3)),'OddsRatio_working_3-way'!AN508-'OddsRatio_working_3-way'!R508/3)</f>
        <v>-0.38313961533801855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1.99</v>
      </c>
      <c r="B509" s="4">
        <f>IF('True_Odds_Calculator_3-way'!B510="","",'True_Odds_Calculator_3-way'!B510)</f>
        <v>3.66</v>
      </c>
      <c r="C509" s="4">
        <f>IF('True_Odds_Calculator_3-way'!C510="","",'True_Odds_Calculator_3-way'!C510)</f>
        <v>4.05</v>
      </c>
      <c r="D509" s="9">
        <f t="shared" si="104"/>
        <v>0.49354175225888641</v>
      </c>
      <c r="E509" s="9">
        <f t="shared" si="105"/>
        <v>0.26615658254200736</v>
      </c>
      <c r="F509" s="9">
        <f t="shared" si="106"/>
        <v>0.24030166519910609</v>
      </c>
      <c r="G509" s="9">
        <f t="shared" si="107"/>
        <v>1.0365363928702453</v>
      </c>
      <c r="H509" s="9">
        <f t="shared" si="108"/>
        <v>2.0261710289415431</v>
      </c>
      <c r="I509" s="9">
        <f t="shared" si="109"/>
        <v>3.7571868050348538</v>
      </c>
      <c r="J509" s="9">
        <f t="shared" si="110"/>
        <v>4.1614359982542473</v>
      </c>
      <c r="K509" s="11">
        <f t="shared" si="111"/>
        <v>0.50251256281407031</v>
      </c>
      <c r="L509" s="11">
        <f t="shared" si="112"/>
        <v>0.27322404371584696</v>
      </c>
      <c r="M509" s="11">
        <f t="shared" si="113"/>
        <v>0.24691358024691359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-0.27228736273962395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0.22713581399543087</v>
      </c>
      <c r="Q509" s="11">
        <f>2*'OddsRatio_working_3-way'!K509*'OddsRatio_working_3-way'!L509*'OddsRatio_working_3-way'!M509</f>
        <v>6.7801735521024128E-2</v>
      </c>
      <c r="R509" s="11">
        <f t="shared" si="114"/>
        <v>0</v>
      </c>
      <c r="S509" s="11">
        <f t="shared" si="115"/>
        <v>-0.83417684798185265</v>
      </c>
      <c r="T509" s="11">
        <f t="shared" si="116"/>
        <v>-0.24900801432294106</v>
      </c>
      <c r="U509" s="11">
        <f>'OddsRatio_working_3-way'!S509-'OddsRatio_working_3-way'!R509^2/3</f>
        <v>-0.83417684798185265</v>
      </c>
      <c r="V509" s="11">
        <f>'OddsRatio_working_3-way'!S509*'OddsRatio_working_3-way'!R509/3-2*'OddsRatio_working_3-way'!R509^3/27-'OddsRatio_working_3-way'!T509</f>
        <v>0.24900801432294106</v>
      </c>
      <c r="W509" s="11">
        <f>'OddsRatio_working_3-way'!V509^2+4*'OddsRatio_working_3-way'!U509^3/27</f>
        <v>-2.3989498474160736E-2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0.1466240853946025</v>
      </c>
      <c r="Y509" s="11">
        <f>IF('OddsRatio_working_3-way'!W509&gt;=0,IF('OddsRatio_working_3-way'!V509+SQRT('OddsRatio_working_3-way'!W509)&gt;0,0,PI()),ACOS('OddsRatio_working_3-way'!V509/(2*'OddsRatio_working_3-way'!X509)))</f>
        <v>0.55644620192961747</v>
      </c>
      <c r="Z509" s="11">
        <f>'OddsRatio_working_3-way'!X509^(1/3)*COS('OddsRatio_working_3-way'!Y509/3)</f>
        <v>0.51826819643512267</v>
      </c>
      <c r="AA509" s="11">
        <f>'OddsRatio_working_3-way'!X509^(1/3)*COS(('OddsRatio_working_3-way'!Y509+2*PI())/3)</f>
        <v>-0.34335267941183789</v>
      </c>
      <c r="AB509" s="11">
        <f>'OddsRatio_working_3-way'!X509^(1/3)*COS(('OddsRatio_working_3-way'!Y509+4*PI())/3)</f>
        <v>-0.17491551702328489</v>
      </c>
      <c r="AC509" s="11">
        <f>'OddsRatio_working_3-way'!X509^(1/3)*SIN('OddsRatio_working_3-way'!Y509/3)</f>
        <v>9.7247241046567873E-2</v>
      </c>
      <c r="AD509" s="11">
        <f>'OddsRatio_working_3-way'!X509^(1/3)*SIN(('OddsRatio_working_3-way'!Y509+2*PI())/3)</f>
        <v>0.40020980356307595</v>
      </c>
      <c r="AE509" s="11">
        <f>'OddsRatio_working_3-way'!X509^(1/3)*SIN(('OddsRatio_working_3-way'!Y509+4*PI())/3)</f>
        <v>-0.49745704460964379</v>
      </c>
      <c r="AF509" s="11">
        <f>-'OddsRatio_working_3-way'!U509/(3*'OddsRatio_working_3-way'!X509^(1/3))*COS(('OddsRatio_working_3-way'!Y509)/3)</f>
        <v>0.51826819643512267</v>
      </c>
      <c r="AG509" s="11">
        <f>-'OddsRatio_working_3-way'!U509/(3*'OddsRatio_working_3-way'!X509^(1/3))*COS(('OddsRatio_working_3-way'!Y509+2*PI())/3)</f>
        <v>-0.34335267941183789</v>
      </c>
      <c r="AH509" s="11">
        <f>-'OddsRatio_working_3-way'!U509/(3*'OddsRatio_working_3-way'!X509^(1/3))*COS(('OddsRatio_working_3-way'!Y509+4*PI())/3)</f>
        <v>-0.17491551702328489</v>
      </c>
      <c r="AI509" s="11">
        <f>'OddsRatio_working_3-way'!U509/(3*'OddsRatio_working_3-way'!X509^(1/3))*SIN(('OddsRatio_working_3-way'!Y509)/3)</f>
        <v>-9.7247241046567873E-2</v>
      </c>
      <c r="AJ509" s="11">
        <f>'OddsRatio_working_3-way'!U509/(3*'OddsRatio_working_3-way'!X509^(1/3))*SIN(('OddsRatio_working_3-way'!Y509+2*PI())/3)</f>
        <v>-0.40020980356307595</v>
      </c>
      <c r="AK509" s="11">
        <f>'OddsRatio_working_3-way'!U509/(3*'OddsRatio_working_3-way'!X509^(1/3))*SIN(('OddsRatio_working_3-way'!Y509+4*PI())/3)</f>
        <v>0.49745704460964379</v>
      </c>
      <c r="AL509" s="11">
        <f>'OddsRatio_working_3-way'!Z509+'OddsRatio_working_3-way'!AF509</f>
        <v>1.0365363928702453</v>
      </c>
      <c r="AM509" s="11">
        <f>'OddsRatio_working_3-way'!AA509+'OddsRatio_working_3-way'!AG509</f>
        <v>-0.68670535882367578</v>
      </c>
      <c r="AN509" s="11">
        <f>'OddsRatio_working_3-way'!AB509+'OddsRatio_working_3-way'!AH509</f>
        <v>-0.34983103404656979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1.0365363928702453</v>
      </c>
      <c r="AS509" s="11">
        <f>IF(('OddsRatio_working_3-way'!X509=0),IF(Q509&gt;0,-Q509^(1/3),(-Q509)^(1/3)),'OddsRatio_working_3-way'!AM509-'OddsRatio_working_3-way'!R509/3)</f>
        <v>-0.68670535882367578</v>
      </c>
      <c r="AT509" s="11">
        <f>IF(('OddsRatio_working_3-way'!X509=0),IF(Q509&gt;0,-Q509^(1/3),(-Q509)^(1/3)),'OddsRatio_working_3-way'!AN509-'OddsRatio_working_3-way'!R509/3)</f>
        <v>-0.34983103404656979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1.77</v>
      </c>
      <c r="B510" s="4">
        <f>IF('True_Odds_Calculator_3-way'!B511="","",'True_Odds_Calculator_3-way'!B511)</f>
        <v>4.04</v>
      </c>
      <c r="C510" s="4">
        <f>IF('True_Odds_Calculator_3-way'!C511="","",'True_Odds_Calculator_3-way'!C511)</f>
        <v>4.62</v>
      </c>
      <c r="D510" s="9">
        <f t="shared" si="104"/>
        <v>0.55303435647554033</v>
      </c>
      <c r="E510" s="9">
        <f t="shared" si="105"/>
        <v>0.23861570577189423</v>
      </c>
      <c r="F510" s="9">
        <f t="shared" si="106"/>
        <v>0.20834993775256536</v>
      </c>
      <c r="G510" s="9">
        <f t="shared" si="107"/>
        <v>1.0496180841628244</v>
      </c>
      <c r="H510" s="9">
        <f t="shared" si="108"/>
        <v>1.8082059248053752</v>
      </c>
      <c r="I510" s="9">
        <f t="shared" si="109"/>
        <v>4.1908389758549864</v>
      </c>
      <c r="J510" s="9">
        <f t="shared" si="110"/>
        <v>4.7996174646694234</v>
      </c>
      <c r="K510" s="11">
        <f t="shared" si="111"/>
        <v>0.56497175141242939</v>
      </c>
      <c r="L510" s="11">
        <f t="shared" si="112"/>
        <v>0.24752475247524752</v>
      </c>
      <c r="M510" s="11">
        <f t="shared" si="113"/>
        <v>0.21645021645021645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-0.25649344595476509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0.22490142476717406</v>
      </c>
      <c r="Q510" s="11">
        <f>2*'OddsRatio_working_3-way'!K510*'OddsRatio_working_3-way'!L510*'OddsRatio_working_3-way'!M510</f>
        <v>6.0538741525484267E-2</v>
      </c>
      <c r="R510" s="11">
        <f t="shared" si="114"/>
        <v>0</v>
      </c>
      <c r="S510" s="11">
        <f t="shared" si="115"/>
        <v>-0.87683107819775419</v>
      </c>
      <c r="T510" s="11">
        <f t="shared" si="116"/>
        <v>-0.236024516338561</v>
      </c>
      <c r="U510" s="11">
        <f>'OddsRatio_working_3-way'!S510-'OddsRatio_working_3-way'!R510^2/3</f>
        <v>-0.87683107819775419</v>
      </c>
      <c r="V510" s="11">
        <f>'OddsRatio_working_3-way'!S510*'OddsRatio_working_3-way'!R510/3-2*'OddsRatio_working_3-way'!R510^3/27-'OddsRatio_working_3-way'!T510</f>
        <v>0.236024516338561</v>
      </c>
      <c r="W510" s="11">
        <f>'OddsRatio_working_3-way'!V510^2+4*'OddsRatio_working_3-way'!U510^3/27</f>
        <v>-4.4164492887019298E-2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0.15801270929886538</v>
      </c>
      <c r="Y510" s="11">
        <f>IF('OddsRatio_working_3-way'!W510&gt;=0,IF('OddsRatio_working_3-way'!V510+SQRT('OddsRatio_working_3-way'!W510)&gt;0,0,PI()),ACOS('OddsRatio_working_3-way'!V510/(2*'OddsRatio_working_3-way'!X510)))</f>
        <v>0.72747939155144015</v>
      </c>
      <c r="Z510" s="11">
        <f>'OddsRatio_working_3-way'!X510^(1/3)*COS('OddsRatio_working_3-way'!Y510/3)</f>
        <v>0.52480904208141221</v>
      </c>
      <c r="AA510" s="11">
        <f>'OddsRatio_working_3-way'!X510^(1/3)*COS(('OddsRatio_working_3-way'!Y510+2*PI())/3)</f>
        <v>-0.37482948073218864</v>
      </c>
      <c r="AB510" s="11">
        <f>'OddsRatio_working_3-way'!X510^(1/3)*COS(('OddsRatio_working_3-way'!Y510+4*PI())/3)</f>
        <v>-0.14997956134922369</v>
      </c>
      <c r="AC510" s="11">
        <f>'OddsRatio_working_3-way'!X510^(1/3)*SIN('OddsRatio_working_3-way'!Y510/3)</f>
        <v>0.1298171614830205</v>
      </c>
      <c r="AD510" s="11">
        <f>'OddsRatio_working_3-way'!X510^(1/3)*SIN(('OddsRatio_working_3-way'!Y510+2*PI())/3)</f>
        <v>0.38958938183676917</v>
      </c>
      <c r="AE510" s="11">
        <f>'OddsRatio_working_3-way'!X510^(1/3)*SIN(('OddsRatio_working_3-way'!Y510+4*PI())/3)</f>
        <v>-0.51940654331978964</v>
      </c>
      <c r="AF510" s="11">
        <f>-'OddsRatio_working_3-way'!U510/(3*'OddsRatio_working_3-way'!X510^(1/3))*COS(('OddsRatio_working_3-way'!Y510)/3)</f>
        <v>0.52480904208141221</v>
      </c>
      <c r="AG510" s="11">
        <f>-'OddsRatio_working_3-way'!U510/(3*'OddsRatio_working_3-way'!X510^(1/3))*COS(('OddsRatio_working_3-way'!Y510+2*PI())/3)</f>
        <v>-0.37482948073218864</v>
      </c>
      <c r="AH510" s="11">
        <f>-'OddsRatio_working_3-way'!U510/(3*'OddsRatio_working_3-way'!X510^(1/3))*COS(('OddsRatio_working_3-way'!Y510+4*PI())/3)</f>
        <v>-0.14997956134922369</v>
      </c>
      <c r="AI510" s="11">
        <f>'OddsRatio_working_3-way'!U510/(3*'OddsRatio_working_3-way'!X510^(1/3))*SIN(('OddsRatio_working_3-way'!Y510)/3)</f>
        <v>-0.1298171614830205</v>
      </c>
      <c r="AJ510" s="11">
        <f>'OddsRatio_working_3-way'!U510/(3*'OddsRatio_working_3-way'!X510^(1/3))*SIN(('OddsRatio_working_3-way'!Y510+2*PI())/3)</f>
        <v>-0.38958938183676917</v>
      </c>
      <c r="AK510" s="11">
        <f>'OddsRatio_working_3-way'!U510/(3*'OddsRatio_working_3-way'!X510^(1/3))*SIN(('OddsRatio_working_3-way'!Y510+4*PI())/3)</f>
        <v>0.51940654331978964</v>
      </c>
      <c r="AL510" s="11">
        <f>'OddsRatio_working_3-way'!Z510+'OddsRatio_working_3-way'!AF510</f>
        <v>1.0496180841628244</v>
      </c>
      <c r="AM510" s="11">
        <f>'OddsRatio_working_3-way'!AA510+'OddsRatio_working_3-way'!AG510</f>
        <v>-0.74965896146437727</v>
      </c>
      <c r="AN510" s="11">
        <f>'OddsRatio_working_3-way'!AB510+'OddsRatio_working_3-way'!AH510</f>
        <v>-0.29995912269844738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1.0496180841628244</v>
      </c>
      <c r="AS510" s="11">
        <f>IF(('OddsRatio_working_3-way'!X510=0),IF(Q510&gt;0,-Q510^(1/3),(-Q510)^(1/3)),'OddsRatio_working_3-way'!AM510-'OddsRatio_working_3-way'!R510/3)</f>
        <v>-0.74965896146437727</v>
      </c>
      <c r="AT510" s="11">
        <f>IF(('OddsRatio_working_3-way'!X510=0),IF(Q510&gt;0,-Q510^(1/3),(-Q510)^(1/3)),'OddsRatio_working_3-way'!AN510-'OddsRatio_working_3-way'!R510/3)</f>
        <v>-0.29995912269844738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3.43</v>
      </c>
      <c r="B511" s="4">
        <f>IF('True_Odds_Calculator_3-way'!B512="","",'True_Odds_Calculator_3-way'!B512)</f>
        <v>3.59</v>
      </c>
      <c r="C511" s="4">
        <f>IF('True_Odds_Calculator_3-way'!C512="","",'True_Odds_Calculator_3-way'!C512)</f>
        <v>2.1800000000000002</v>
      </c>
      <c r="D511" s="9">
        <f t="shared" si="104"/>
        <v>0.28249439273891208</v>
      </c>
      <c r="E511" s="9">
        <f t="shared" si="105"/>
        <v>0.26975052355615292</v>
      </c>
      <c r="F511" s="9">
        <f t="shared" si="106"/>
        <v>0.44775508370493505</v>
      </c>
      <c r="G511" s="9">
        <f t="shared" si="107"/>
        <v>1.0452235683831093</v>
      </c>
      <c r="H511" s="9">
        <f t="shared" si="108"/>
        <v>3.5398932711709552</v>
      </c>
      <c r="I511" s="9">
        <f t="shared" si="109"/>
        <v>3.7071290421122534</v>
      </c>
      <c r="J511" s="9">
        <f t="shared" si="110"/>
        <v>2.2333638106920688</v>
      </c>
      <c r="K511" s="11">
        <f t="shared" si="111"/>
        <v>0.29154518950437314</v>
      </c>
      <c r="L511" s="11">
        <f t="shared" si="112"/>
        <v>0.2785515320334262</v>
      </c>
      <c r="M511" s="11">
        <f t="shared" si="113"/>
        <v>0.4587155963302752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-0.27665784056588572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0.23096524174275046</v>
      </c>
      <c r="Q511" s="11">
        <f>2*'OddsRatio_working_3-way'!K511*'OddsRatio_working_3-way'!L511*'OddsRatio_working_3-way'!M511</f>
        <v>7.4504916691209816E-2</v>
      </c>
      <c r="R511" s="11">
        <f t="shared" si="114"/>
        <v>0</v>
      </c>
      <c r="S511" s="11">
        <f t="shared" si="115"/>
        <v>-0.83484075951119263</v>
      </c>
      <c r="T511" s="11">
        <f t="shared" si="116"/>
        <v>-0.26930347081006212</v>
      </c>
      <c r="U511" s="11">
        <f>'OddsRatio_working_3-way'!S511-'OddsRatio_working_3-way'!R511^2/3</f>
        <v>-0.83484075951119263</v>
      </c>
      <c r="V511" s="11">
        <f>'OddsRatio_working_3-way'!S511*'OddsRatio_working_3-way'!R511/3-2*'OddsRatio_working_3-way'!R511^3/27-'OddsRatio_working_3-way'!T511</f>
        <v>0.26930347081006212</v>
      </c>
      <c r="W511" s="11">
        <f>'OddsRatio_working_3-way'!V511^2+4*'OddsRatio_working_3-way'!U511^3/27</f>
        <v>-1.3675619745529111E-2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0.14679916479315805</v>
      </c>
      <c r="Y511" s="11">
        <f>IF('OddsRatio_working_3-way'!W511&gt;=0,IF('OddsRatio_working_3-way'!V511+SQRT('OddsRatio_working_3-way'!W511)&gt;0,0,PI()),ACOS('OddsRatio_working_3-way'!V511/(2*'OddsRatio_working_3-way'!X511)))</f>
        <v>0.40967236335297308</v>
      </c>
      <c r="Z511" s="11">
        <f>'OddsRatio_working_3-way'!X511^(1/3)*COS('OddsRatio_working_3-way'!Y511/3)</f>
        <v>0.52261178419155474</v>
      </c>
      <c r="AA511" s="11">
        <f>'OddsRatio_working_3-way'!X511^(1/3)*COS(('OddsRatio_working_3-way'!Y511+2*PI())/3)</f>
        <v>-0.3234981918272401</v>
      </c>
      <c r="AB511" s="11">
        <f>'OddsRatio_working_3-way'!X511^(1/3)*COS(('OddsRatio_working_3-way'!Y511+4*PI())/3)</f>
        <v>-0.19911359236431472</v>
      </c>
      <c r="AC511" s="11">
        <f>'OddsRatio_working_3-way'!X511^(1/3)*SIN('OddsRatio_working_3-way'!Y511/3)</f>
        <v>7.1813481982963778E-2</v>
      </c>
      <c r="AD511" s="11">
        <f>'OddsRatio_working_3-way'!X511^(1/3)*SIN(('OddsRatio_working_3-way'!Y511+2*PI())/3)</f>
        <v>0.41668834043551517</v>
      </c>
      <c r="AE511" s="11">
        <f>'OddsRatio_working_3-way'!X511^(1/3)*SIN(('OddsRatio_working_3-way'!Y511+4*PI())/3)</f>
        <v>-0.48850182241847895</v>
      </c>
      <c r="AF511" s="11">
        <f>-'OddsRatio_working_3-way'!U511/(3*'OddsRatio_working_3-way'!X511^(1/3))*COS(('OddsRatio_working_3-way'!Y511)/3)</f>
        <v>0.52261178419155452</v>
      </c>
      <c r="AG511" s="11">
        <f>-'OddsRatio_working_3-way'!U511/(3*'OddsRatio_working_3-way'!X511^(1/3))*COS(('OddsRatio_working_3-way'!Y511+2*PI())/3)</f>
        <v>-0.32349819182723993</v>
      </c>
      <c r="AH511" s="11">
        <f>-'OddsRatio_working_3-way'!U511/(3*'OddsRatio_working_3-way'!X511^(1/3))*COS(('OddsRatio_working_3-way'!Y511+4*PI())/3)</f>
        <v>-0.19911359236431464</v>
      </c>
      <c r="AI511" s="11">
        <f>'OddsRatio_working_3-way'!U511/(3*'OddsRatio_working_3-way'!X511^(1/3))*SIN(('OddsRatio_working_3-way'!Y511)/3)</f>
        <v>-7.1813481982963751E-2</v>
      </c>
      <c r="AJ511" s="11">
        <f>'OddsRatio_working_3-way'!U511/(3*'OddsRatio_working_3-way'!X511^(1/3))*SIN(('OddsRatio_working_3-way'!Y511+2*PI())/3)</f>
        <v>-0.416688340435515</v>
      </c>
      <c r="AK511" s="11">
        <f>'OddsRatio_working_3-way'!U511/(3*'OddsRatio_working_3-way'!X511^(1/3))*SIN(('OddsRatio_working_3-way'!Y511+4*PI())/3)</f>
        <v>0.48850182241847873</v>
      </c>
      <c r="AL511" s="11">
        <f>'OddsRatio_working_3-way'!Z511+'OddsRatio_working_3-way'!AF511</f>
        <v>1.0452235683831093</v>
      </c>
      <c r="AM511" s="11">
        <f>'OddsRatio_working_3-way'!AA511+'OddsRatio_working_3-way'!AG511</f>
        <v>-0.64699638365448009</v>
      </c>
      <c r="AN511" s="11">
        <f>'OddsRatio_working_3-way'!AB511+'OddsRatio_working_3-way'!AH511</f>
        <v>-0.39822718472862939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1.0452235683831093</v>
      </c>
      <c r="AS511" s="11">
        <f>IF(('OddsRatio_working_3-way'!X511=0),IF(Q511&gt;0,-Q511^(1/3),(-Q511)^(1/3)),'OddsRatio_working_3-way'!AM511-'OddsRatio_working_3-way'!R511/3)</f>
        <v>-0.64699638365448009</v>
      </c>
      <c r="AT511" s="11">
        <f>IF(('OddsRatio_working_3-way'!X511=0),IF(Q511&gt;0,-Q511^(1/3),(-Q511)^(1/3)),'OddsRatio_working_3-way'!AN511-'OddsRatio_working_3-way'!R511/3)</f>
        <v>-0.39822718472862939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2.84</v>
      </c>
      <c r="B512" s="4">
        <f>IF('True_Odds_Calculator_3-way'!B513="","",'True_Odds_Calculator_3-way'!B513)</f>
        <v>3.38</v>
      </c>
      <c r="C512" s="4">
        <f>IF('True_Odds_Calculator_3-way'!C513="","",'True_Odds_Calculator_3-way'!C513)</f>
        <v>2.64</v>
      </c>
      <c r="D512" s="9">
        <f t="shared" si="104"/>
        <v>0.34302261289827402</v>
      </c>
      <c r="E512" s="9">
        <f t="shared" si="105"/>
        <v>0.28757557445763055</v>
      </c>
      <c r="F512" s="9">
        <f t="shared" si="106"/>
        <v>0.36940181264409566</v>
      </c>
      <c r="G512" s="9">
        <f t="shared" si="107"/>
        <v>1.0409020115492036</v>
      </c>
      <c r="H512" s="9">
        <f t="shared" si="108"/>
        <v>2.9152597012505344</v>
      </c>
      <c r="I512" s="9">
        <f t="shared" si="109"/>
        <v>3.4773467874871038</v>
      </c>
      <c r="J512" s="9">
        <f t="shared" si="110"/>
        <v>2.7070792989406938</v>
      </c>
      <c r="K512" s="11">
        <f t="shared" si="111"/>
        <v>0.35211267605633806</v>
      </c>
      <c r="L512" s="11">
        <f t="shared" si="112"/>
        <v>0.29585798816568049</v>
      </c>
      <c r="M512" s="11">
        <f t="shared" si="113"/>
        <v>0.37878787878787878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-0.28339987928286958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0.23123770415211364</v>
      </c>
      <c r="Q512" s="11">
        <f>2*'OddsRatio_working_3-way'!K512*'OddsRatio_working_3-way'!L512*'OddsRatio_working_3-way'!M512</f>
        <v>7.8920718140653143E-2</v>
      </c>
      <c r="R512" s="11">
        <f t="shared" si="114"/>
        <v>0</v>
      </c>
      <c r="S512" s="11">
        <f t="shared" si="115"/>
        <v>-0.81594143489845539</v>
      </c>
      <c r="T512" s="11">
        <f t="shared" si="116"/>
        <v>-0.27847830542609409</v>
      </c>
      <c r="U512" s="11">
        <f>'OddsRatio_working_3-way'!S512-'OddsRatio_working_3-way'!R512^2/3</f>
        <v>-0.81594143489845539</v>
      </c>
      <c r="V512" s="11">
        <f>'OddsRatio_working_3-way'!S512*'OddsRatio_working_3-way'!R512/3-2*'OddsRatio_working_3-way'!R512^3/27-'OddsRatio_working_3-way'!T512</f>
        <v>0.27847830542609409</v>
      </c>
      <c r="W512" s="11">
        <f>'OddsRatio_working_3-way'!V512^2+4*'OddsRatio_working_3-way'!U512^3/27</f>
        <v>-2.9270951289905173E-3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0.14184257270119879</v>
      </c>
      <c r="Y512" s="11">
        <f>IF('OddsRatio_working_3-way'!W512&gt;=0,IF('OddsRatio_working_3-way'!V512+SQRT('OddsRatio_working_3-way'!W512)&gt;0,0,PI()),ACOS('OddsRatio_working_3-way'!V512/(2*'OddsRatio_working_3-way'!X512)))</f>
        <v>0.19188910884938082</v>
      </c>
      <c r="Z512" s="11">
        <f>'OddsRatio_working_3-way'!X512^(1/3)*COS('OddsRatio_working_3-way'!Y512/3)</f>
        <v>0.52045100577460179</v>
      </c>
      <c r="AA512" s="11">
        <f>'OddsRatio_working_3-way'!X512^(1/3)*COS(('OddsRatio_working_3-way'!Y512+2*PI())/3)</f>
        <v>-0.28909454626888653</v>
      </c>
      <c r="AB512" s="11">
        <f>'OddsRatio_working_3-way'!X512^(1/3)*COS(('OddsRatio_working_3-way'!Y512+4*PI())/3)</f>
        <v>-0.23135645950571548</v>
      </c>
      <c r="AC512" s="11">
        <f>'OddsRatio_working_3-way'!X512^(1/3)*SIN('OddsRatio_working_3-way'!Y512/3)</f>
        <v>3.3335099935210923E-2</v>
      </c>
      <c r="AD512" s="11">
        <f>'OddsRatio_working_3-way'!X512^(1/3)*SIN(('OddsRatio_working_3-way'!Y512+2*PI())/3)</f>
        <v>0.43405624245836139</v>
      </c>
      <c r="AE512" s="11">
        <f>'OddsRatio_working_3-way'!X512^(1/3)*SIN(('OddsRatio_working_3-way'!Y512+4*PI())/3)</f>
        <v>-0.46739134239357216</v>
      </c>
      <c r="AF512" s="11">
        <f>-'OddsRatio_working_3-way'!U512/(3*'OddsRatio_working_3-way'!X512^(1/3))*COS(('OddsRatio_working_3-way'!Y512)/3)</f>
        <v>0.52045100577460179</v>
      </c>
      <c r="AG512" s="11">
        <f>-'OddsRatio_working_3-way'!U512/(3*'OddsRatio_working_3-way'!X512^(1/3))*COS(('OddsRatio_working_3-way'!Y512+2*PI())/3)</f>
        <v>-0.28909454626888653</v>
      </c>
      <c r="AH512" s="11">
        <f>-'OddsRatio_working_3-way'!U512/(3*'OddsRatio_working_3-way'!X512^(1/3))*COS(('OddsRatio_working_3-way'!Y512+4*PI())/3)</f>
        <v>-0.23135645950571548</v>
      </c>
      <c r="AI512" s="11">
        <f>'OddsRatio_working_3-way'!U512/(3*'OddsRatio_working_3-way'!X512^(1/3))*SIN(('OddsRatio_working_3-way'!Y512)/3)</f>
        <v>-3.3335099935210923E-2</v>
      </c>
      <c r="AJ512" s="11">
        <f>'OddsRatio_working_3-way'!U512/(3*'OddsRatio_working_3-way'!X512^(1/3))*SIN(('OddsRatio_working_3-way'!Y512+2*PI())/3)</f>
        <v>-0.43405624245836139</v>
      </c>
      <c r="AK512" s="11">
        <f>'OddsRatio_working_3-way'!U512/(3*'OddsRatio_working_3-way'!X512^(1/3))*SIN(('OddsRatio_working_3-way'!Y512+4*PI())/3)</f>
        <v>0.46739134239357216</v>
      </c>
      <c r="AL512" s="11">
        <f>'OddsRatio_working_3-way'!Z512+'OddsRatio_working_3-way'!AF512</f>
        <v>1.0409020115492036</v>
      </c>
      <c r="AM512" s="11">
        <f>'OddsRatio_working_3-way'!AA512+'OddsRatio_working_3-way'!AG512</f>
        <v>-0.57818909253777306</v>
      </c>
      <c r="AN512" s="11">
        <f>'OddsRatio_working_3-way'!AB512+'OddsRatio_working_3-way'!AH512</f>
        <v>-0.46271291901143097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1.0409020115492036</v>
      </c>
      <c r="AS512" s="11">
        <f>IF(('OddsRatio_working_3-way'!X512=0),IF(Q512&gt;0,-Q512^(1/3),(-Q512)^(1/3)),'OddsRatio_working_3-way'!AM512-'OddsRatio_working_3-way'!R512/3)</f>
        <v>-0.57818909253777306</v>
      </c>
      <c r="AT512" s="11">
        <f>IF(('OddsRatio_working_3-way'!X512=0),IF(Q512&gt;0,-Q512^(1/3),(-Q512)^(1/3)),'OddsRatio_working_3-way'!AN512-'OddsRatio_working_3-way'!R512/3)</f>
        <v>-0.46271291901143097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2.9</v>
      </c>
      <c r="B513" s="4">
        <f>IF('True_Odds_Calculator_3-way'!B514="","",'True_Odds_Calculator_3-way'!B514)</f>
        <v>3.49</v>
      </c>
      <c r="C513" s="4">
        <f>IF('True_Odds_Calculator_3-way'!C514="","",'True_Odds_Calculator_3-way'!C514)</f>
        <v>2.56</v>
      </c>
      <c r="D513" s="9">
        <f t="shared" si="104"/>
        <v>0.33739593481696484</v>
      </c>
      <c r="E513" s="9">
        <f t="shared" si="105"/>
        <v>0.27982107080044644</v>
      </c>
      <c r="F513" s="9">
        <f t="shared" si="106"/>
        <v>0.3827829943825885</v>
      </c>
      <c r="G513" s="9">
        <f t="shared" si="107"/>
        <v>1.0336193939754206</v>
      </c>
      <c r="H513" s="9">
        <f t="shared" si="108"/>
        <v>2.9638768485532987</v>
      </c>
      <c r="I513" s="9">
        <f t="shared" si="109"/>
        <v>3.5737122909987971</v>
      </c>
      <c r="J513" s="9">
        <f t="shared" si="110"/>
        <v>2.612446254601656</v>
      </c>
      <c r="K513" s="11">
        <f t="shared" si="111"/>
        <v>0.34482758620689657</v>
      </c>
      <c r="L513" s="11">
        <f t="shared" si="112"/>
        <v>0.28653295128939826</v>
      </c>
      <c r="M513" s="11">
        <f t="shared" si="113"/>
        <v>0.390625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-0.28484864390870446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0.22964319237229525</v>
      </c>
      <c r="Q513" s="11">
        <f>2*'OddsRatio_working_3-way'!K513*'OddsRatio_working_3-way'!L513*'OddsRatio_working_3-way'!M513</f>
        <v>7.7190989032704271E-2</v>
      </c>
      <c r="R513" s="11">
        <f t="shared" si="114"/>
        <v>0</v>
      </c>
      <c r="S513" s="11">
        <f t="shared" si="115"/>
        <v>-0.8061937358069261</v>
      </c>
      <c r="T513" s="11">
        <f t="shared" si="116"/>
        <v>-0.27098949102753811</v>
      </c>
      <c r="U513" s="11">
        <f>'OddsRatio_working_3-way'!S513-'OddsRatio_working_3-way'!R513^2/3</f>
        <v>-0.8061937358069261</v>
      </c>
      <c r="V513" s="11">
        <f>'OddsRatio_working_3-way'!S513*'OddsRatio_working_3-way'!R513/3-2*'OddsRatio_working_3-way'!R513^3/27-'OddsRatio_working_3-way'!T513</f>
        <v>0.27098949102753811</v>
      </c>
      <c r="W513" s="11">
        <f>'OddsRatio_working_3-way'!V513^2+4*'OddsRatio_working_3-way'!U513^3/27</f>
        <v>-4.1919964974404811E-3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0.13930838160786005</v>
      </c>
      <c r="Y513" s="11">
        <f>IF('OddsRatio_working_3-way'!W513&gt;=0,IF('OddsRatio_working_3-way'!V513+SQRT('OddsRatio_working_3-way'!W513)&gt;0,0,PI()),ACOS('OddsRatio_working_3-way'!V513/(2*'OddsRatio_working_3-way'!X513)))</f>
        <v>0.23452641318435696</v>
      </c>
      <c r="Z513" s="11">
        <f>'OddsRatio_working_3-way'!X513^(1/3)*COS('OddsRatio_working_3-way'!Y513/3)</f>
        <v>0.51680969698771029</v>
      </c>
      <c r="AA513" s="11">
        <f>'OddsRatio_working_3-way'!X513^(1/3)*COS(('OddsRatio_working_3-way'!Y513+2*PI())/3)</f>
        <v>-0.29346532162721245</v>
      </c>
      <c r="AB513" s="11">
        <f>'OddsRatio_working_3-way'!X513^(1/3)*COS(('OddsRatio_working_3-way'!Y513+4*PI())/3)</f>
        <v>-0.22334437536049773</v>
      </c>
      <c r="AC513" s="11">
        <f>'OddsRatio_working_3-way'!X513^(1/3)*SIN('OddsRatio_working_3-way'!Y513/3)</f>
        <v>4.048434720291904E-2</v>
      </c>
      <c r="AD513" s="11">
        <f>'OddsRatio_working_3-way'!X513^(1/3)*SIN(('OddsRatio_working_3-way'!Y513+2*PI())/3)</f>
        <v>0.42732815291203569</v>
      </c>
      <c r="AE513" s="11">
        <f>'OddsRatio_working_3-way'!X513^(1/3)*SIN(('OddsRatio_working_3-way'!Y513+4*PI())/3)</f>
        <v>-0.46781250011495468</v>
      </c>
      <c r="AF513" s="11">
        <f>-'OddsRatio_working_3-way'!U513/(3*'OddsRatio_working_3-way'!X513^(1/3))*COS(('OddsRatio_working_3-way'!Y513)/3)</f>
        <v>0.51680969698771029</v>
      </c>
      <c r="AG513" s="11">
        <f>-'OddsRatio_working_3-way'!U513/(3*'OddsRatio_working_3-way'!X513^(1/3))*COS(('OddsRatio_working_3-way'!Y513+2*PI())/3)</f>
        <v>-0.29346532162721245</v>
      </c>
      <c r="AH513" s="11">
        <f>-'OddsRatio_working_3-way'!U513/(3*'OddsRatio_working_3-way'!X513^(1/3))*COS(('OddsRatio_working_3-way'!Y513+4*PI())/3)</f>
        <v>-0.22334437536049773</v>
      </c>
      <c r="AI513" s="11">
        <f>'OddsRatio_working_3-way'!U513/(3*'OddsRatio_working_3-way'!X513^(1/3))*SIN(('OddsRatio_working_3-way'!Y513)/3)</f>
        <v>-4.048434720291904E-2</v>
      </c>
      <c r="AJ513" s="11">
        <f>'OddsRatio_working_3-way'!U513/(3*'OddsRatio_working_3-way'!X513^(1/3))*SIN(('OddsRatio_working_3-way'!Y513+2*PI())/3)</f>
        <v>-0.42732815291203569</v>
      </c>
      <c r="AK513" s="11">
        <f>'OddsRatio_working_3-way'!U513/(3*'OddsRatio_working_3-way'!X513^(1/3))*SIN(('OddsRatio_working_3-way'!Y513+4*PI())/3)</f>
        <v>0.46781250011495468</v>
      </c>
      <c r="AL513" s="11">
        <f>'OddsRatio_working_3-way'!Z513+'OddsRatio_working_3-way'!AF513</f>
        <v>1.0336193939754206</v>
      </c>
      <c r="AM513" s="11">
        <f>'OddsRatio_working_3-way'!AA513+'OddsRatio_working_3-way'!AG513</f>
        <v>-0.5869306432544249</v>
      </c>
      <c r="AN513" s="11">
        <f>'OddsRatio_working_3-way'!AB513+'OddsRatio_working_3-way'!AH513</f>
        <v>-0.44668875072099545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1.0336193939754206</v>
      </c>
      <c r="AS513" s="11">
        <f>IF(('OddsRatio_working_3-way'!X513=0),IF(Q513&gt;0,-Q513^(1/3),(-Q513)^(1/3)),'OddsRatio_working_3-way'!AM513-'OddsRatio_working_3-way'!R513/3)</f>
        <v>-0.5869306432544249</v>
      </c>
      <c r="AT513" s="11">
        <f>IF(('OddsRatio_working_3-way'!X513=0),IF(Q513&gt;0,-Q513^(1/3),(-Q513)^(1/3)),'OddsRatio_working_3-way'!AN513-'OddsRatio_working_3-way'!R513/3)</f>
        <v>-0.44668875072099545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3.03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2.48</v>
      </c>
      <c r="D514" s="9">
        <f t="shared" si="104"/>
        <v>0.32265441568566766</v>
      </c>
      <c r="E514" s="9">
        <f t="shared" si="105"/>
        <v>0.28216953659869554</v>
      </c>
      <c r="F514" s="9">
        <f t="shared" si="106"/>
        <v>0.39517604771563669</v>
      </c>
      <c r="G514" s="9">
        <f t="shared" si="107"/>
        <v>1.0341336095315157</v>
      </c>
      <c r="H514" s="9">
        <f t="shared" si="108"/>
        <v>3.099291227348977</v>
      </c>
      <c r="I514" s="9">
        <f t="shared" si="109"/>
        <v>3.543968679447528</v>
      </c>
      <c r="J514" s="9">
        <f t="shared" si="110"/>
        <v>2.5305177421066429</v>
      </c>
      <c r="K514" s="11">
        <f t="shared" si="111"/>
        <v>0.33003300330033003</v>
      </c>
      <c r="L514" s="11">
        <f t="shared" si="112"/>
        <v>0.28901734104046245</v>
      </c>
      <c r="M514" s="11">
        <f t="shared" si="113"/>
        <v>0.40322580645161293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-0.28426438578968838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0.22961693894543289</v>
      </c>
      <c r="Q514" s="11">
        <f>2*'OddsRatio_working_3-way'!K514*'OddsRatio_working_3-way'!L514*'OddsRatio_working_3-way'!M514</f>
        <v>7.6923597636660929E-2</v>
      </c>
      <c r="R514" s="11">
        <f t="shared" si="114"/>
        <v>0</v>
      </c>
      <c r="S514" s="11">
        <f t="shared" si="115"/>
        <v>-0.80775837714441612</v>
      </c>
      <c r="T514" s="11">
        <f t="shared" si="116"/>
        <v>-0.2706058214889166</v>
      </c>
      <c r="U514" s="11">
        <f>'OddsRatio_working_3-way'!S514-'OddsRatio_working_3-way'!R514^2/3</f>
        <v>-0.80775837714441612</v>
      </c>
      <c r="V514" s="11">
        <f>'OddsRatio_working_3-way'!S514*'OddsRatio_working_3-way'!R514/3-2*'OddsRatio_working_3-way'!R514^3/27-'OddsRatio_working_3-way'!T514</f>
        <v>0.2706058214889166</v>
      </c>
      <c r="W514" s="11">
        <f>'OddsRatio_working_3-way'!V514^2+4*'OddsRatio_working_3-way'!U514^3/27</f>
        <v>-4.8526394371884302E-3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0.1397141278297222</v>
      </c>
      <c r="Y514" s="11">
        <f>IF('OddsRatio_working_3-way'!W514&gt;=0,IF('OddsRatio_working_3-way'!V514+SQRT('OddsRatio_working_3-way'!W514)&gt;0,0,PI()),ACOS('OddsRatio_working_3-way'!V514/(2*'OddsRatio_working_3-way'!X514)))</f>
        <v>0.25195523978039946</v>
      </c>
      <c r="Z514" s="11">
        <f>'OddsRatio_working_3-way'!X514^(1/3)*COS('OddsRatio_working_3-way'!Y514/3)</f>
        <v>0.51706680476575784</v>
      </c>
      <c r="AA514" s="11">
        <f>'OddsRatio_working_3-way'!X514^(1/3)*COS(('OddsRatio_working_3-way'!Y514+2*PI())/3)</f>
        <v>-0.29623000492344348</v>
      </c>
      <c r="AB514" s="11">
        <f>'OddsRatio_working_3-way'!X514^(1/3)*COS(('OddsRatio_working_3-way'!Y514+4*PI())/3)</f>
        <v>-0.22083679984231469</v>
      </c>
      <c r="AC514" s="11">
        <f>'OddsRatio_working_3-way'!X514^(1/3)*SIN('OddsRatio_working_3-way'!Y514/3)</f>
        <v>4.3528287248658537E-2</v>
      </c>
      <c r="AD514" s="11">
        <f>'OddsRatio_working_3-way'!X514^(1/3)*SIN(('OddsRatio_working_3-way'!Y514+2*PI())/3)</f>
        <v>0.42602884475646569</v>
      </c>
      <c r="AE514" s="11">
        <f>'OddsRatio_working_3-way'!X514^(1/3)*SIN(('OddsRatio_working_3-way'!Y514+4*PI())/3)</f>
        <v>-0.46955713200512406</v>
      </c>
      <c r="AF514" s="11">
        <f>-'OddsRatio_working_3-way'!U514/(3*'OddsRatio_working_3-way'!X514^(1/3))*COS(('OddsRatio_working_3-way'!Y514)/3)</f>
        <v>0.51706680476575773</v>
      </c>
      <c r="AG514" s="11">
        <f>-'OddsRatio_working_3-way'!U514/(3*'OddsRatio_working_3-way'!X514^(1/3))*COS(('OddsRatio_working_3-way'!Y514+2*PI())/3)</f>
        <v>-0.29623000492344342</v>
      </c>
      <c r="AH514" s="11">
        <f>-'OddsRatio_working_3-way'!U514/(3*'OddsRatio_working_3-way'!X514^(1/3))*COS(('OddsRatio_working_3-way'!Y514+4*PI())/3)</f>
        <v>-0.22083679984231464</v>
      </c>
      <c r="AI514" s="11">
        <f>'OddsRatio_working_3-way'!U514/(3*'OddsRatio_working_3-way'!X514^(1/3))*SIN(('OddsRatio_working_3-way'!Y514)/3)</f>
        <v>-4.3528287248658523E-2</v>
      </c>
      <c r="AJ514" s="11">
        <f>'OddsRatio_working_3-way'!U514/(3*'OddsRatio_working_3-way'!X514^(1/3))*SIN(('OddsRatio_working_3-way'!Y514+2*PI())/3)</f>
        <v>-0.42602884475646563</v>
      </c>
      <c r="AK514" s="11">
        <f>'OddsRatio_working_3-way'!U514/(3*'OddsRatio_working_3-way'!X514^(1/3))*SIN(('OddsRatio_working_3-way'!Y514+4*PI())/3)</f>
        <v>0.469557132005124</v>
      </c>
      <c r="AL514" s="11">
        <f>'OddsRatio_working_3-way'!Z514+'OddsRatio_working_3-way'!AF514</f>
        <v>1.0341336095315157</v>
      </c>
      <c r="AM514" s="11">
        <f>'OddsRatio_working_3-way'!AA514+'OddsRatio_working_3-way'!AG514</f>
        <v>-0.59246000984688685</v>
      </c>
      <c r="AN514" s="11">
        <f>'OddsRatio_working_3-way'!AB514+'OddsRatio_working_3-way'!AH514</f>
        <v>-0.44167359968462933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1.0341336095315157</v>
      </c>
      <c r="AS514" s="11">
        <f>IF(('OddsRatio_working_3-way'!X514=0),IF(Q514&gt;0,-Q514^(1/3),(-Q514)^(1/3)),'OddsRatio_working_3-way'!AM514-'OddsRatio_working_3-way'!R514/3)</f>
        <v>-0.59246000984688685</v>
      </c>
      <c r="AT514" s="11">
        <f>IF(('OddsRatio_working_3-way'!X514=0),IF(Q514&gt;0,-Q514^(1/3),(-Q514)^(1/3)),'OddsRatio_working_3-way'!AN514-'OddsRatio_working_3-way'!R514/3)</f>
        <v>-0.44167359968462933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2.78</v>
      </c>
      <c r="B515" s="4">
        <f>IF('True_Odds_Calculator_3-way'!B516="","",'True_Odds_Calculator_3-way'!B516)</f>
        <v>3.49</v>
      </c>
      <c r="C515" s="4">
        <f>IF('True_Odds_Calculator_3-way'!C516="","",'True_Odds_Calculator_3-way'!C516)</f>
        <v>2.66</v>
      </c>
      <c r="D515" s="9">
        <f t="shared" si="104"/>
        <v>0.35207440433493109</v>
      </c>
      <c r="E515" s="9">
        <f t="shared" si="105"/>
        <v>0.27977001676217772</v>
      </c>
      <c r="F515" s="9">
        <f t="shared" si="106"/>
        <v>0.36815557890289119</v>
      </c>
      <c r="G515" s="9">
        <f t="shared" si="107"/>
        <v>1.0338813022198063</v>
      </c>
      <c r="H515" s="9">
        <f t="shared" si="108"/>
        <v>2.8403087179512552</v>
      </c>
      <c r="I515" s="9">
        <f t="shared" si="109"/>
        <v>3.5743644425273189</v>
      </c>
      <c r="J515" s="9">
        <f t="shared" si="110"/>
        <v>2.7162429616848782</v>
      </c>
      <c r="K515" s="11">
        <f t="shared" si="111"/>
        <v>0.35971223021582738</v>
      </c>
      <c r="L515" s="11">
        <f t="shared" si="112"/>
        <v>0.28653295128939826</v>
      </c>
      <c r="M515" s="11">
        <f t="shared" si="113"/>
        <v>0.37593984962406013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-0.28508579481934415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0.22977503125792875</v>
      </c>
      <c r="Q515" s="11">
        <f>2*'OddsRatio_working_3-way'!K515*'OddsRatio_working_3-way'!L515*'OddsRatio_working_3-way'!M515</f>
        <v>7.7495794690701114E-2</v>
      </c>
      <c r="R515" s="11">
        <f t="shared" si="114"/>
        <v>0</v>
      </c>
      <c r="S515" s="11">
        <f t="shared" si="115"/>
        <v>-0.80598555043240494</v>
      </c>
      <c r="T515" s="11">
        <f t="shared" si="116"/>
        <v>-0.2718332379198668</v>
      </c>
      <c r="U515" s="11">
        <f>'OddsRatio_working_3-way'!S515-'OddsRatio_working_3-way'!R515^2/3</f>
        <v>-0.80598555043240494</v>
      </c>
      <c r="V515" s="11">
        <f>'OddsRatio_working_3-way'!S515*'OddsRatio_working_3-way'!R515/3-2*'OddsRatio_working_3-way'!R515^3/27-'OddsRatio_working_3-way'!T515</f>
        <v>0.2718332379198668</v>
      </c>
      <c r="W515" s="11">
        <f>'OddsRatio_working_3-way'!V515^2+4*'OddsRatio_working_3-way'!U515^3/27</f>
        <v>-3.6738693734038735E-3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0.13925442417693842</v>
      </c>
      <c r="Y515" s="11">
        <f>IF('OddsRatio_working_3-way'!W515&gt;=0,IF('OddsRatio_working_3-way'!V515+SQRT('OddsRatio_working_3-way'!W515)&gt;0,0,PI()),ACOS('OddsRatio_working_3-way'!V515/(2*'OddsRatio_working_3-way'!X515)))</f>
        <v>0.21938771256327039</v>
      </c>
      <c r="Z515" s="11">
        <f>'OddsRatio_working_3-way'!X515^(1/3)*COS('OddsRatio_working_3-way'!Y515/3)</f>
        <v>0.51694065110990317</v>
      </c>
      <c r="AA515" s="11">
        <f>'OddsRatio_working_3-way'!X515^(1/3)*COS(('OddsRatio_working_3-way'!Y515+2*PI())/3)</f>
        <v>-0.29126758200504621</v>
      </c>
      <c r="AB515" s="11">
        <f>'OddsRatio_working_3-way'!X515^(1/3)*COS(('OddsRatio_working_3-way'!Y515+4*PI())/3)</f>
        <v>-0.22567306910485688</v>
      </c>
      <c r="AC515" s="11">
        <f>'OddsRatio_working_3-way'!X515^(1/3)*SIN('OddsRatio_working_3-way'!Y515/3)</f>
        <v>3.7871009680286775E-2</v>
      </c>
      <c r="AD515" s="11">
        <f>'OddsRatio_working_3-way'!X515^(1/3)*SIN(('OddsRatio_working_3-way'!Y515+2*PI())/3)</f>
        <v>0.42874823126990119</v>
      </c>
      <c r="AE515" s="11">
        <f>'OddsRatio_working_3-way'!X515^(1/3)*SIN(('OddsRatio_working_3-way'!Y515+4*PI())/3)</f>
        <v>-0.46661924095018792</v>
      </c>
      <c r="AF515" s="11">
        <f>-'OddsRatio_working_3-way'!U515/(3*'OddsRatio_working_3-way'!X515^(1/3))*COS(('OddsRatio_working_3-way'!Y515)/3)</f>
        <v>0.51694065110990317</v>
      </c>
      <c r="AG515" s="11">
        <f>-'OddsRatio_working_3-way'!U515/(3*'OddsRatio_working_3-way'!X515^(1/3))*COS(('OddsRatio_working_3-way'!Y515+2*PI())/3)</f>
        <v>-0.29126758200504621</v>
      </c>
      <c r="AH515" s="11">
        <f>-'OddsRatio_working_3-way'!U515/(3*'OddsRatio_working_3-way'!X515^(1/3))*COS(('OddsRatio_working_3-way'!Y515+4*PI())/3)</f>
        <v>-0.22567306910485688</v>
      </c>
      <c r="AI515" s="11">
        <f>'OddsRatio_working_3-way'!U515/(3*'OddsRatio_working_3-way'!X515^(1/3))*SIN(('OddsRatio_working_3-way'!Y515)/3)</f>
        <v>-3.7871009680286775E-2</v>
      </c>
      <c r="AJ515" s="11">
        <f>'OddsRatio_working_3-way'!U515/(3*'OddsRatio_working_3-way'!X515^(1/3))*SIN(('OddsRatio_working_3-way'!Y515+2*PI())/3)</f>
        <v>-0.42874823126990119</v>
      </c>
      <c r="AK515" s="11">
        <f>'OddsRatio_working_3-way'!U515/(3*'OddsRatio_working_3-way'!X515^(1/3))*SIN(('OddsRatio_working_3-way'!Y515+4*PI())/3)</f>
        <v>0.46661924095018792</v>
      </c>
      <c r="AL515" s="11">
        <f>'OddsRatio_working_3-way'!Z515+'OddsRatio_working_3-way'!AF515</f>
        <v>1.0338813022198063</v>
      </c>
      <c r="AM515" s="11">
        <f>'OddsRatio_working_3-way'!AA515+'OddsRatio_working_3-way'!AG515</f>
        <v>-0.58253516401009242</v>
      </c>
      <c r="AN515" s="11">
        <f>'OddsRatio_working_3-way'!AB515+'OddsRatio_working_3-way'!AH515</f>
        <v>-0.45134613820971375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1.0338813022198063</v>
      </c>
      <c r="AS515" s="11">
        <f>IF(('OddsRatio_working_3-way'!X515=0),IF(Q515&gt;0,-Q515^(1/3),(-Q515)^(1/3)),'OddsRatio_working_3-way'!AM515-'OddsRatio_working_3-way'!R515/3)</f>
        <v>-0.58253516401009242</v>
      </c>
      <c r="AT515" s="11">
        <f>IF(('OddsRatio_working_3-way'!X515=0),IF(Q515&gt;0,-Q515^(1/3),(-Q515)^(1/3)),'OddsRatio_working_3-way'!AN515-'OddsRatio_working_3-way'!R515/3)</f>
        <v>-0.45134613820971375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2.65</v>
      </c>
      <c r="B516" s="4">
        <f>IF('True_Odds_Calculator_3-way'!B517="","",'True_Odds_Calculator_3-way'!B517)</f>
        <v>3.14</v>
      </c>
      <c r="C516" s="4">
        <f>IF('True_Odds_Calculator_3-way'!C517="","",'True_Odds_Calculator_3-way'!C517)</f>
        <v>3.07</v>
      </c>
      <c r="D516" s="9">
        <f t="shared" ref="D516:D579" si="117">(K516/(AR516+K516-(AR516*K516)))</f>
        <v>0.36980649518020381</v>
      </c>
      <c r="E516" s="9">
        <f t="shared" ref="E516:E579" si="118">(L516/(AR516+L516-(AR516*L516)))</f>
        <v>0.31150823538995692</v>
      </c>
      <c r="F516" s="9">
        <f t="shared" ref="F516:F579" si="119">(M516/(AR516+M516-(AR516*M516)))</f>
        <v>0.31868526942983938</v>
      </c>
      <c r="G516" s="9">
        <f t="shared" ref="G516:G579" si="120">AR516</f>
        <v>1.0327981321161737</v>
      </c>
      <c r="H516" s="9">
        <f t="shared" ref="H516:H579" si="121">IF(A516="","",1/D516)</f>
        <v>2.7041169179916862</v>
      </c>
      <c r="I516" s="9">
        <f t="shared" ref="I516:I579" si="122">IF(B516="","",1/E516)</f>
        <v>3.2101880027286116</v>
      </c>
      <c r="J516" s="9">
        <f t="shared" ref="J516:J579" si="123">IF(C516="","",1/F516)</f>
        <v>3.137892133480479</v>
      </c>
      <c r="K516" s="11">
        <f t="shared" ref="K516:K579" si="124">1/A516</f>
        <v>0.37735849056603776</v>
      </c>
      <c r="L516" s="11">
        <f t="shared" ref="L516:L579" si="125">1/B516</f>
        <v>0.31847133757961782</v>
      </c>
      <c r="M516" s="11">
        <f t="shared" ref="M516:M579" si="126">1/C516</f>
        <v>0.32573289902280134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-0.28612391942681037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0.22939487901377428</v>
      </c>
      <c r="Q516" s="11">
        <f>2*'OddsRatio_working_3-way'!K516*'OddsRatio_working_3-way'!L516*'OddsRatio_working_3-way'!M516</f>
        <v>7.8291767581492935E-2</v>
      </c>
      <c r="R516" s="11">
        <f t="shared" ref="R516:R579" si="127">O516/N516</f>
        <v>0</v>
      </c>
      <c r="S516" s="11">
        <f t="shared" ref="S516:S579" si="128">P516/N516</f>
        <v>-0.80173261806744123</v>
      </c>
      <c r="T516" s="11">
        <f t="shared" ref="T516:T579" si="129">Q516/N516</f>
        <v>-0.27362887988649875</v>
      </c>
      <c r="U516" s="11">
        <f>'OddsRatio_working_3-way'!S516-'OddsRatio_working_3-way'!R516^2/3</f>
        <v>-0.80173261806744123</v>
      </c>
      <c r="V516" s="11">
        <f>'OddsRatio_working_3-way'!S516*'OddsRatio_working_3-way'!R516/3-2*'OddsRatio_working_3-way'!R516^3/27-'OddsRatio_working_3-way'!T516</f>
        <v>0.27362887988649875</v>
      </c>
      <c r="W516" s="11">
        <f>'OddsRatio_working_3-way'!V516^2+4*'OddsRatio_working_3-way'!U516^3/27</f>
        <v>-1.4729896635606032E-3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0.1381536767258662</v>
      </c>
      <c r="Y516" s="11">
        <f>IF('OddsRatio_working_3-way'!W516&gt;=0,IF('OddsRatio_working_3-way'!V516+SQRT('OddsRatio_working_3-way'!W516)&gt;0,0,PI()),ACOS('OddsRatio_working_3-way'!V516/(2*'OddsRatio_working_3-way'!X516)))</f>
        <v>0.13935222736653707</v>
      </c>
      <c r="Z516" s="11">
        <f>'OddsRatio_working_3-way'!X516^(1/3)*COS('OddsRatio_working_3-way'!Y516/3)</f>
        <v>0.51639906605808683</v>
      </c>
      <c r="AA516" s="11">
        <f>'OddsRatio_working_3-way'!X516^(1/3)*COS(('OddsRatio_working_3-way'!Y516+2*PI())/3)</f>
        <v>-0.27898794200164334</v>
      </c>
      <c r="AB516" s="11">
        <f>'OddsRatio_working_3-way'!X516^(1/3)*COS(('OddsRatio_working_3-way'!Y516+4*PI())/3)</f>
        <v>-0.23741112405644357</v>
      </c>
      <c r="AC516" s="11">
        <f>'OddsRatio_working_3-way'!X516^(1/3)*SIN('OddsRatio_working_3-way'!Y516/3)</f>
        <v>2.4004387032709365E-2</v>
      </c>
      <c r="AD516" s="11">
        <f>'OddsRatio_working_3-way'!X516^(1/3)*SIN(('OddsRatio_working_3-way'!Y516+2*PI())/3)</f>
        <v>0.43521251618050705</v>
      </c>
      <c r="AE516" s="11">
        <f>'OddsRatio_working_3-way'!X516^(1/3)*SIN(('OddsRatio_working_3-way'!Y516+4*PI())/3)</f>
        <v>-0.45921690321321623</v>
      </c>
      <c r="AF516" s="11">
        <f>-'OddsRatio_working_3-way'!U516/(3*'OddsRatio_working_3-way'!X516^(1/3))*COS(('OddsRatio_working_3-way'!Y516)/3)</f>
        <v>0.51639906605808683</v>
      </c>
      <c r="AG516" s="11">
        <f>-'OddsRatio_working_3-way'!U516/(3*'OddsRatio_working_3-way'!X516^(1/3))*COS(('OddsRatio_working_3-way'!Y516+2*PI())/3)</f>
        <v>-0.27898794200164334</v>
      </c>
      <c r="AH516" s="11">
        <f>-'OddsRatio_working_3-way'!U516/(3*'OddsRatio_working_3-way'!X516^(1/3))*COS(('OddsRatio_working_3-way'!Y516+4*PI())/3)</f>
        <v>-0.23741112405644357</v>
      </c>
      <c r="AI516" s="11">
        <f>'OddsRatio_working_3-way'!U516/(3*'OddsRatio_working_3-way'!X516^(1/3))*SIN(('OddsRatio_working_3-way'!Y516)/3)</f>
        <v>-2.4004387032709365E-2</v>
      </c>
      <c r="AJ516" s="11">
        <f>'OddsRatio_working_3-way'!U516/(3*'OddsRatio_working_3-way'!X516^(1/3))*SIN(('OddsRatio_working_3-way'!Y516+2*PI())/3)</f>
        <v>-0.43521251618050705</v>
      </c>
      <c r="AK516" s="11">
        <f>'OddsRatio_working_3-way'!U516/(3*'OddsRatio_working_3-way'!X516^(1/3))*SIN(('OddsRatio_working_3-way'!Y516+4*PI())/3)</f>
        <v>0.45921690321321623</v>
      </c>
      <c r="AL516" s="11">
        <f>'OddsRatio_working_3-way'!Z516+'OddsRatio_working_3-way'!AF516</f>
        <v>1.0327981321161737</v>
      </c>
      <c r="AM516" s="11">
        <f>'OddsRatio_working_3-way'!AA516+'OddsRatio_working_3-way'!AG516</f>
        <v>-0.55797588400328668</v>
      </c>
      <c r="AN516" s="11">
        <f>'OddsRatio_working_3-way'!AB516+'OddsRatio_working_3-way'!AH516</f>
        <v>-0.47482224811288715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1.0327981321161737</v>
      </c>
      <c r="AS516" s="11">
        <f>IF(('OddsRatio_working_3-way'!X516=0),IF(Q516&gt;0,-Q516^(1/3),(-Q516)^(1/3)),'OddsRatio_working_3-way'!AM516-'OddsRatio_working_3-way'!R516/3)</f>
        <v>-0.55797588400328668</v>
      </c>
      <c r="AT516" s="11">
        <f>IF(('OddsRatio_working_3-way'!X516=0),IF(Q516&gt;0,-Q516^(1/3),(-Q516)^(1/3)),'OddsRatio_working_3-way'!AN516-'OddsRatio_working_3-way'!R516/3)</f>
        <v>-0.47482224811288715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3.63</v>
      </c>
      <c r="B517" s="4">
        <f>IF('True_Odds_Calculator_3-way'!B518="","",'True_Odds_Calculator_3-way'!B518)</f>
        <v>3.47</v>
      </c>
      <c r="C517" s="4">
        <f>IF('True_Odds_Calculator_3-way'!C518="","",'True_Odds_Calculator_3-way'!C518)</f>
        <v>2.1800000000000002</v>
      </c>
      <c r="D517" s="9">
        <f t="shared" si="117"/>
        <v>0.26865843069294248</v>
      </c>
      <c r="E517" s="9">
        <f t="shared" si="118"/>
        <v>0.28116824199897045</v>
      </c>
      <c r="F517" s="9">
        <f t="shared" si="119"/>
        <v>0.45017332730808707</v>
      </c>
      <c r="G517" s="9">
        <f t="shared" si="120"/>
        <v>1.0350564529273862</v>
      </c>
      <c r="H517" s="9">
        <f t="shared" si="121"/>
        <v>3.7221984711990261</v>
      </c>
      <c r="I517" s="9">
        <f t="shared" si="122"/>
        <v>3.5565894387306431</v>
      </c>
      <c r="J517" s="9">
        <f t="shared" si="123"/>
        <v>2.221366614454316</v>
      </c>
      <c r="K517" s="11">
        <f t="shared" si="124"/>
        <v>0.27548209366391185</v>
      </c>
      <c r="L517" s="11">
        <f t="shared" si="125"/>
        <v>0.28818443804034583</v>
      </c>
      <c r="M517" s="11">
        <f t="shared" si="126"/>
        <v>0.4587155963302752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-0.2791528818188882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0.22870046641056585</v>
      </c>
      <c r="Q517" s="11">
        <f>2*'OddsRatio_working_3-way'!K517*'OddsRatio_working_3-way'!L517*'OddsRatio_working_3-way'!M517</f>
        <v>7.2834543442855365E-2</v>
      </c>
      <c r="R517" s="11">
        <f t="shared" si="127"/>
        <v>0</v>
      </c>
      <c r="S517" s="11">
        <f t="shared" si="128"/>
        <v>-0.81926600549638817</v>
      </c>
      <c r="T517" s="11">
        <f t="shared" si="129"/>
        <v>-0.26091274060394526</v>
      </c>
      <c r="U517" s="11">
        <f>'OddsRatio_working_3-way'!S517-'OddsRatio_working_3-way'!R517^2/3</f>
        <v>-0.81926600549638817</v>
      </c>
      <c r="V517" s="11">
        <f>'OddsRatio_working_3-way'!S517*'OddsRatio_working_3-way'!R517/3-2*'OddsRatio_working_3-way'!R517^3/27-'OddsRatio_working_3-way'!T517</f>
        <v>0.26091274060394526</v>
      </c>
      <c r="W517" s="11">
        <f>'OddsRatio_working_3-way'!V517^2+4*'OddsRatio_working_3-way'!U517^3/27</f>
        <v>-1.3389536044136494E-2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0.14271036599840786</v>
      </c>
      <c r="Y517" s="11">
        <f>IF('OddsRatio_working_3-way'!W517&gt;=0,IF('OddsRatio_working_3-way'!V517+SQRT('OddsRatio_working_3-way'!W517)&gt;0,0,PI()),ACOS('OddsRatio_working_3-way'!V517/(2*'OddsRatio_working_3-way'!X517)))</f>
        <v>0.4174301483891254</v>
      </c>
      <c r="Z517" s="11">
        <f>'OddsRatio_working_3-way'!X517^(1/3)*COS('OddsRatio_working_3-way'!Y517/3)</f>
        <v>0.51752822646369323</v>
      </c>
      <c r="AA517" s="11">
        <f>'OddsRatio_working_3-way'!X517^(1/3)*COS(('OddsRatio_working_3-way'!Y517+2*PI())/3)</f>
        <v>-0.32153275575424983</v>
      </c>
      <c r="AB517" s="11">
        <f>'OddsRatio_working_3-way'!X517^(1/3)*COS(('OddsRatio_working_3-way'!Y517+4*PI())/3)</f>
        <v>-0.19599547070944337</v>
      </c>
      <c r="AC517" s="11">
        <f>'OddsRatio_working_3-way'!X517^(1/3)*SIN('OddsRatio_working_3-way'!Y517/3)</f>
        <v>7.2478985313953775E-2</v>
      </c>
      <c r="AD517" s="11">
        <f>'OddsRatio_working_3-way'!X517^(1/3)*SIN(('OddsRatio_working_3-way'!Y517+2*PI())/3)</f>
        <v>0.41195309863608753</v>
      </c>
      <c r="AE517" s="11">
        <f>'OddsRatio_working_3-way'!X517^(1/3)*SIN(('OddsRatio_working_3-way'!Y517+4*PI())/3)</f>
        <v>-0.48443208395004128</v>
      </c>
      <c r="AF517" s="11">
        <f>-'OddsRatio_working_3-way'!U517/(3*'OddsRatio_working_3-way'!X517^(1/3))*COS(('OddsRatio_working_3-way'!Y517)/3)</f>
        <v>0.51752822646369312</v>
      </c>
      <c r="AG517" s="11">
        <f>-'OddsRatio_working_3-way'!U517/(3*'OddsRatio_working_3-way'!X517^(1/3))*COS(('OddsRatio_working_3-way'!Y517+2*PI())/3)</f>
        <v>-0.32153275575424978</v>
      </c>
      <c r="AH517" s="11">
        <f>-'OddsRatio_working_3-way'!U517/(3*'OddsRatio_working_3-way'!X517^(1/3))*COS(('OddsRatio_working_3-way'!Y517+4*PI())/3)</f>
        <v>-0.19599547070944331</v>
      </c>
      <c r="AI517" s="11">
        <f>'OddsRatio_working_3-way'!U517/(3*'OddsRatio_working_3-way'!X517^(1/3))*SIN(('OddsRatio_working_3-way'!Y517)/3)</f>
        <v>-7.2478985313953762E-2</v>
      </c>
      <c r="AJ517" s="11">
        <f>'OddsRatio_working_3-way'!U517/(3*'OddsRatio_working_3-way'!X517^(1/3))*SIN(('OddsRatio_working_3-way'!Y517+2*PI())/3)</f>
        <v>-0.41195309863608742</v>
      </c>
      <c r="AK517" s="11">
        <f>'OddsRatio_working_3-way'!U517/(3*'OddsRatio_working_3-way'!X517^(1/3))*SIN(('OddsRatio_working_3-way'!Y517+4*PI())/3)</f>
        <v>0.48443208395004117</v>
      </c>
      <c r="AL517" s="11">
        <f>'OddsRatio_working_3-way'!Z517+'OddsRatio_working_3-way'!AF517</f>
        <v>1.0350564529273862</v>
      </c>
      <c r="AM517" s="11">
        <f>'OddsRatio_working_3-way'!AA517+'OddsRatio_working_3-way'!AG517</f>
        <v>-0.64306551150849955</v>
      </c>
      <c r="AN517" s="11">
        <f>'OddsRatio_working_3-way'!AB517+'OddsRatio_working_3-way'!AH517</f>
        <v>-0.39199094141888668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1.0350564529273862</v>
      </c>
      <c r="AS517" s="11">
        <f>IF(('OddsRatio_working_3-way'!X517=0),IF(Q517&gt;0,-Q517^(1/3),(-Q517)^(1/3)),'OddsRatio_working_3-way'!AM517-'OddsRatio_working_3-way'!R517/3)</f>
        <v>-0.64306551150849955</v>
      </c>
      <c r="AT517" s="11">
        <f>IF(('OddsRatio_working_3-way'!X517=0),IF(Q517&gt;0,-Q517^(1/3),(-Q517)^(1/3)),'OddsRatio_working_3-way'!AN517-'OddsRatio_working_3-way'!R517/3)</f>
        <v>-0.39199094141888668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2.19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3.74</v>
      </c>
      <c r="D518" s="9">
        <f t="shared" si="117"/>
        <v>0.44837751396420922</v>
      </c>
      <c r="E518" s="9">
        <f t="shared" si="118"/>
        <v>0.29071032652657042</v>
      </c>
      <c r="F518" s="9">
        <f t="shared" si="119"/>
        <v>0.26091215950922031</v>
      </c>
      <c r="G518" s="9">
        <f t="shared" si="120"/>
        <v>1.0338348671742343</v>
      </c>
      <c r="H518" s="9">
        <f t="shared" si="121"/>
        <v>2.2302634919373383</v>
      </c>
      <c r="I518" s="9">
        <f t="shared" si="122"/>
        <v>3.4398502865311933</v>
      </c>
      <c r="J518" s="9">
        <f t="shared" si="123"/>
        <v>3.8327075360574034</v>
      </c>
      <c r="K518" s="11">
        <f t="shared" si="124"/>
        <v>0.45662100456621008</v>
      </c>
      <c r="L518" s="11">
        <f t="shared" si="125"/>
        <v>0.29761904761904762</v>
      </c>
      <c r="M518" s="11">
        <f t="shared" si="126"/>
        <v>0.26737967914438499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-0.27961118029611187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0.22855759157129019</v>
      </c>
      <c r="Q518" s="11">
        <f>2*'OddsRatio_working_3-way'!K518*'OddsRatio_working_3-way'!L518*'OddsRatio_working_3-way'!M518</f>
        <v>7.2673320054464294E-2</v>
      </c>
      <c r="R518" s="11">
        <f t="shared" si="127"/>
        <v>0</v>
      </c>
      <c r="S518" s="11">
        <f t="shared" si="128"/>
        <v>-0.8174122055106835</v>
      </c>
      <c r="T518" s="11">
        <f t="shared" si="129"/>
        <v>-0.25990849141834138</v>
      </c>
      <c r="U518" s="11">
        <f>'OddsRatio_working_3-way'!S518-'OddsRatio_working_3-way'!R518^2/3</f>
        <v>-0.8174122055106835</v>
      </c>
      <c r="V518" s="11">
        <f>'OddsRatio_working_3-way'!S518*'OddsRatio_working_3-way'!R518/3-2*'OddsRatio_working_3-way'!R518^3/27-'OddsRatio_working_3-way'!T518</f>
        <v>0.25990849141834138</v>
      </c>
      <c r="W518" s="11">
        <f>'OddsRatio_working_3-way'!V518^2+4*'OddsRatio_working_3-way'!U518^3/27</f>
        <v>-1.3360814230879439E-2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0.14222626176469438</v>
      </c>
      <c r="Y518" s="11">
        <f>IF('OddsRatio_working_3-way'!W518&gt;=0,IF('OddsRatio_working_3-way'!V518+SQRT('OddsRatio_working_3-way'!W518)&gt;0,0,PI()),ACOS('OddsRatio_working_3-way'!V518/(2*'OddsRatio_working_3-way'!X518)))</f>
        <v>0.41846238843248384</v>
      </c>
      <c r="Z518" s="11">
        <f>'OddsRatio_working_3-way'!X518^(1/3)*COS('OddsRatio_working_3-way'!Y518/3)</f>
        <v>0.51691743358711717</v>
      </c>
      <c r="AA518" s="11">
        <f>'OddsRatio_working_3-way'!X518^(1/3)*COS(('OddsRatio_working_3-way'!Y518+2*PI())/3)</f>
        <v>-0.32131033982711416</v>
      </c>
      <c r="AB518" s="11">
        <f>'OddsRatio_working_3-way'!X518^(1/3)*COS(('OddsRatio_working_3-way'!Y518+4*PI())/3)</f>
        <v>-0.19560709376000279</v>
      </c>
      <c r="AC518" s="11">
        <f>'OddsRatio_working_3-way'!X518^(1/3)*SIN('OddsRatio_working_3-way'!Y518/3)</f>
        <v>7.2574802954856438E-2</v>
      </c>
      <c r="AD518" s="11">
        <f>'OddsRatio_working_3-way'!X518^(1/3)*SIN(('OddsRatio_working_3-way'!Y518+2*PI())/3)</f>
        <v>0.41137622766807058</v>
      </c>
      <c r="AE518" s="11">
        <f>'OddsRatio_working_3-way'!X518^(1/3)*SIN(('OddsRatio_working_3-way'!Y518+4*PI())/3)</f>
        <v>-0.4839510306229271</v>
      </c>
      <c r="AF518" s="11">
        <f>-'OddsRatio_working_3-way'!U518/(3*'OddsRatio_working_3-way'!X518^(1/3))*COS(('OddsRatio_working_3-way'!Y518)/3)</f>
        <v>0.51691743358711706</v>
      </c>
      <c r="AG518" s="11">
        <f>-'OddsRatio_working_3-way'!U518/(3*'OddsRatio_working_3-way'!X518^(1/3))*COS(('OddsRatio_working_3-way'!Y518+2*PI())/3)</f>
        <v>-0.3213103398271141</v>
      </c>
      <c r="AH518" s="11">
        <f>-'OddsRatio_working_3-way'!U518/(3*'OddsRatio_working_3-way'!X518^(1/3))*COS(('OddsRatio_working_3-way'!Y518+4*PI())/3)</f>
        <v>-0.19560709376000276</v>
      </c>
      <c r="AI518" s="11">
        <f>'OddsRatio_working_3-way'!U518/(3*'OddsRatio_working_3-way'!X518^(1/3))*SIN(('OddsRatio_working_3-way'!Y518)/3)</f>
        <v>-7.2574802954856424E-2</v>
      </c>
      <c r="AJ518" s="11">
        <f>'OddsRatio_working_3-way'!U518/(3*'OddsRatio_working_3-way'!X518^(1/3))*SIN(('OddsRatio_working_3-way'!Y518+2*PI())/3)</f>
        <v>-0.41137622766807053</v>
      </c>
      <c r="AK518" s="11">
        <f>'OddsRatio_working_3-way'!U518/(3*'OddsRatio_working_3-way'!X518^(1/3))*SIN(('OddsRatio_working_3-way'!Y518+4*PI())/3)</f>
        <v>0.48395103062292705</v>
      </c>
      <c r="AL518" s="11">
        <f>'OddsRatio_working_3-way'!Z518+'OddsRatio_working_3-way'!AF518</f>
        <v>1.0338348671742343</v>
      </c>
      <c r="AM518" s="11">
        <f>'OddsRatio_working_3-way'!AA518+'OddsRatio_working_3-way'!AG518</f>
        <v>-0.6426206796542282</v>
      </c>
      <c r="AN518" s="11">
        <f>'OddsRatio_working_3-way'!AB518+'OddsRatio_working_3-way'!AH518</f>
        <v>-0.39121418752000559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1.0338348671742343</v>
      </c>
      <c r="AS518" s="11">
        <f>IF(('OddsRatio_working_3-way'!X518=0),IF(Q518&gt;0,-Q518^(1/3),(-Q518)^(1/3)),'OddsRatio_working_3-way'!AM518-'OddsRatio_working_3-way'!R518/3)</f>
        <v>-0.6426206796542282</v>
      </c>
      <c r="AT518" s="11">
        <f>IF(('OddsRatio_working_3-way'!X518=0),IF(Q518&gt;0,-Q518^(1/3),(-Q518)^(1/3)),'OddsRatio_working_3-way'!AN518-'OddsRatio_working_3-way'!R518/3)</f>
        <v>-0.39121418752000559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2.39</v>
      </c>
      <c r="B519" s="4">
        <f>IF('True_Odds_Calculator_3-way'!B520="","",'True_Odds_Calculator_3-way'!B520)</f>
        <v>3.21</v>
      </c>
      <c r="C519" s="4">
        <f>IF('True_Odds_Calculator_3-way'!C520="","",'True_Odds_Calculator_3-way'!C520)</f>
        <v>3.42</v>
      </c>
      <c r="D519" s="9">
        <f t="shared" si="117"/>
        <v>0.41021362040093495</v>
      </c>
      <c r="E519" s="9">
        <f t="shared" si="118"/>
        <v>0.30432823201346415</v>
      </c>
      <c r="F519" s="9">
        <f t="shared" si="119"/>
        <v>0.28545814758560106</v>
      </c>
      <c r="G519" s="9">
        <f t="shared" si="120"/>
        <v>1.0343555816071808</v>
      </c>
      <c r="H519" s="9">
        <f t="shared" si="121"/>
        <v>2.4377542584339817</v>
      </c>
      <c r="I519" s="9">
        <f t="shared" si="122"/>
        <v>3.2859258353518705</v>
      </c>
      <c r="J519" s="9">
        <f t="shared" si="123"/>
        <v>3.5031405074893769</v>
      </c>
      <c r="K519" s="11">
        <f t="shared" si="124"/>
        <v>0.41841004184100417</v>
      </c>
      <c r="L519" s="11">
        <f t="shared" si="125"/>
        <v>0.3115264797507788</v>
      </c>
      <c r="M519" s="11">
        <f t="shared" si="126"/>
        <v>0.29239766081871343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-0.28333054728698182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0.22943911131905453</v>
      </c>
      <c r="Q519" s="11">
        <f>2*'OddsRatio_working_3-way'!K519*'OddsRatio_working_3-way'!L519*'OddsRatio_working_3-way'!M519</f>
        <v>7.622561837842344E-2</v>
      </c>
      <c r="R519" s="11">
        <f t="shared" si="127"/>
        <v>0</v>
      </c>
      <c r="S519" s="11">
        <f t="shared" si="128"/>
        <v>-0.80979306155315001</v>
      </c>
      <c r="T519" s="11">
        <f t="shared" si="129"/>
        <v>-0.26903423971865448</v>
      </c>
      <c r="U519" s="11">
        <f>'OddsRatio_working_3-way'!S519-'OddsRatio_working_3-way'!R519^2/3</f>
        <v>-0.80979306155315001</v>
      </c>
      <c r="V519" s="11">
        <f>'OddsRatio_working_3-way'!S519*'OddsRatio_working_3-way'!R519/3-2*'OddsRatio_working_3-way'!R519^3/27-'OddsRatio_working_3-way'!T519</f>
        <v>0.26903423971865448</v>
      </c>
      <c r="W519" s="11">
        <f>'OddsRatio_working_3-way'!V519^2+4*'OddsRatio_working_3-way'!U519^3/27</f>
        <v>-6.2922500230587208E-3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0.14024235466154042</v>
      </c>
      <c r="Y519" s="11">
        <f>IF('OddsRatio_working_3-way'!W519&gt;=0,IF('OddsRatio_working_3-way'!V519+SQRT('OddsRatio_working_3-way'!W519)&gt;0,0,PI()),ACOS('OddsRatio_working_3-way'!V519/(2*'OddsRatio_working_3-way'!X519)))</f>
        <v>0.2867217908451074</v>
      </c>
      <c r="Z519" s="11">
        <f>'OddsRatio_working_3-way'!X519^(1/3)*COS('OddsRatio_working_3-way'!Y519/3)</f>
        <v>0.51717779080359039</v>
      </c>
      <c r="AA519" s="11">
        <f>'OddsRatio_working_3-way'!X519^(1/3)*COS(('OddsRatio_working_3-way'!Y519+2*PI())/3)</f>
        <v>-0.30152623245156807</v>
      </c>
      <c r="AB519" s="11">
        <f>'OddsRatio_working_3-way'!X519^(1/3)*COS(('OddsRatio_working_3-way'!Y519+4*PI())/3)</f>
        <v>-0.21565155835202268</v>
      </c>
      <c r="AC519" s="11">
        <f>'OddsRatio_working_3-way'!X519^(1/3)*SIN('OddsRatio_working_3-way'!Y519/3)</f>
        <v>4.957976620794409E-2</v>
      </c>
      <c r="AD519" s="11">
        <f>'OddsRatio_working_3-way'!X519^(1/3)*SIN(('OddsRatio_working_3-way'!Y519+2*PI())/3)</f>
        <v>0.42309922200505129</v>
      </c>
      <c r="AE519" s="11">
        <f>'OddsRatio_working_3-way'!X519^(1/3)*SIN(('OddsRatio_working_3-way'!Y519+4*PI())/3)</f>
        <v>-0.4726789882129952</v>
      </c>
      <c r="AF519" s="11">
        <f>-'OddsRatio_working_3-way'!U519/(3*'OddsRatio_working_3-way'!X519^(1/3))*COS(('OddsRatio_working_3-way'!Y519)/3)</f>
        <v>0.51717779080359028</v>
      </c>
      <c r="AG519" s="11">
        <f>-'OddsRatio_working_3-way'!U519/(3*'OddsRatio_working_3-way'!X519^(1/3))*COS(('OddsRatio_working_3-way'!Y519+2*PI())/3)</f>
        <v>-0.30152623245156795</v>
      </c>
      <c r="AH519" s="11">
        <f>-'OddsRatio_working_3-way'!U519/(3*'OddsRatio_working_3-way'!X519^(1/3))*COS(('OddsRatio_working_3-way'!Y519+4*PI())/3)</f>
        <v>-0.21565155835202265</v>
      </c>
      <c r="AI519" s="11">
        <f>'OddsRatio_working_3-way'!U519/(3*'OddsRatio_working_3-way'!X519^(1/3))*SIN(('OddsRatio_working_3-way'!Y519)/3)</f>
        <v>-4.9579766207944076E-2</v>
      </c>
      <c r="AJ519" s="11">
        <f>'OddsRatio_working_3-way'!U519/(3*'OddsRatio_working_3-way'!X519^(1/3))*SIN(('OddsRatio_working_3-way'!Y519+2*PI())/3)</f>
        <v>-0.42309922200505123</v>
      </c>
      <c r="AK519" s="11">
        <f>'OddsRatio_working_3-way'!U519/(3*'OddsRatio_working_3-way'!X519^(1/3))*SIN(('OddsRatio_working_3-way'!Y519+4*PI())/3)</f>
        <v>0.47267898821299509</v>
      </c>
      <c r="AL519" s="11">
        <f>'OddsRatio_working_3-way'!Z519+'OddsRatio_working_3-way'!AF519</f>
        <v>1.0343555816071808</v>
      </c>
      <c r="AM519" s="11">
        <f>'OddsRatio_working_3-way'!AA519+'OddsRatio_working_3-way'!AG519</f>
        <v>-0.60305246490313602</v>
      </c>
      <c r="AN519" s="11">
        <f>'OddsRatio_working_3-way'!AB519+'OddsRatio_working_3-way'!AH519</f>
        <v>-0.43130311670404531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1.0343555816071808</v>
      </c>
      <c r="AS519" s="11">
        <f>IF(('OddsRatio_working_3-way'!X519=0),IF(Q519&gt;0,-Q519^(1/3),(-Q519)^(1/3)),'OddsRatio_working_3-way'!AM519-'OddsRatio_working_3-way'!R519/3)</f>
        <v>-0.60305246490313602</v>
      </c>
      <c r="AT519" s="11">
        <f>IF(('OddsRatio_working_3-way'!X519=0),IF(Q519&gt;0,-Q519^(1/3),(-Q519)^(1/3)),'OddsRatio_working_3-way'!AN519-'OddsRatio_working_3-way'!R519/3)</f>
        <v>-0.43130311670404531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1.33</v>
      </c>
      <c r="B520" s="4">
        <f>IF('True_Odds_Calculator_3-way'!B521="","",'True_Odds_Calculator_3-way'!B521)</f>
        <v>5.24</v>
      </c>
      <c r="C520" s="4">
        <f>IF('True_Odds_Calculator_3-way'!C521="","",'True_Odds_Calculator_3-way'!C521)</f>
        <v>12.03</v>
      </c>
      <c r="D520" s="9">
        <f t="shared" si="117"/>
        <v>0.740085647923171</v>
      </c>
      <c r="E520" s="9">
        <f t="shared" si="118"/>
        <v>0.1814117151217178</v>
      </c>
      <c r="F520" s="9">
        <f t="shared" si="119"/>
        <v>7.8502636955111213E-2</v>
      </c>
      <c r="G520" s="9">
        <f t="shared" si="120"/>
        <v>1.0642271619884554</v>
      </c>
      <c r="H520" s="9">
        <f t="shared" si="121"/>
        <v>1.3511949634561904</v>
      </c>
      <c r="I520" s="9">
        <f t="shared" si="122"/>
        <v>5.5123231668310515</v>
      </c>
      <c r="J520" s="9">
        <f t="shared" si="123"/>
        <v>12.738425596732661</v>
      </c>
      <c r="K520" s="11">
        <f t="shared" si="124"/>
        <v>0.75187969924812026</v>
      </c>
      <c r="L520" s="11">
        <f t="shared" si="125"/>
        <v>0.19083969465648853</v>
      </c>
      <c r="M520" s="11">
        <f t="shared" si="126"/>
        <v>8.3125519534497094E-2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-0.18408006271413246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0.18606986522673399</v>
      </c>
      <c r="Q520" s="11">
        <f>2*'OddsRatio_working_3-way'!K520*'OddsRatio_working_3-way'!L520*'OddsRatio_working_3-way'!M520</f>
        <v>2.3855110926504358E-2</v>
      </c>
      <c r="R520" s="11">
        <f t="shared" si="127"/>
        <v>0</v>
      </c>
      <c r="S520" s="11">
        <f t="shared" si="128"/>
        <v>-1.010809440649157</v>
      </c>
      <c r="T520" s="11">
        <f t="shared" si="129"/>
        <v>-0.12959095392937911</v>
      </c>
      <c r="U520" s="11">
        <f>'OddsRatio_working_3-way'!S520-'OddsRatio_working_3-way'!R520^2/3</f>
        <v>-1.010809440649157</v>
      </c>
      <c r="V520" s="11">
        <f>'OddsRatio_working_3-way'!S520*'OddsRatio_working_3-way'!R520/3-2*'OddsRatio_working_3-way'!R520^3/27-'OddsRatio_working_3-way'!T520</f>
        <v>0.12959095392937911</v>
      </c>
      <c r="W520" s="11">
        <f>'OddsRatio_working_3-way'!V520^2+4*'OddsRatio_working_3-way'!U520^3/27</f>
        <v>-0.13621064643556607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0.19557892382353761</v>
      </c>
      <c r="Y520" s="11">
        <f>IF('OddsRatio_working_3-way'!W520&gt;=0,IF('OddsRatio_working_3-way'!V520+SQRT('OddsRatio_working_3-way'!W520)&gt;0,0,PI()),ACOS('OddsRatio_working_3-way'!V520/(2*'OddsRatio_working_3-way'!X520)))</f>
        <v>1.2331143003533378</v>
      </c>
      <c r="Z520" s="11">
        <f>'OddsRatio_working_3-way'!X520^(1/3)*COS('OddsRatio_working_3-way'!Y520/3)</f>
        <v>0.53211358099422768</v>
      </c>
      <c r="AA520" s="11">
        <f>'OddsRatio_working_3-way'!X520^(1/3)*COS(('OddsRatio_working_3-way'!Y520+2*PI())/3)</f>
        <v>-0.46691423460465459</v>
      </c>
      <c r="AB520" s="11">
        <f>'OddsRatio_working_3-way'!X520^(1/3)*COS(('OddsRatio_working_3-way'!Y520+4*PI())/3)</f>
        <v>-6.5199346389573254E-2</v>
      </c>
      <c r="AC520" s="11">
        <f>'OddsRatio_working_3-way'!X520^(1/3)*SIN('OddsRatio_working_3-way'!Y520/3)</f>
        <v>0.23193019884845775</v>
      </c>
      <c r="AD520" s="11">
        <f>'OddsRatio_working_3-way'!X520^(1/3)*SIN(('OddsRatio_working_3-way'!Y520+2*PI())/3)</f>
        <v>0.34485877941548077</v>
      </c>
      <c r="AE520" s="11">
        <f>'OddsRatio_working_3-way'!X520^(1/3)*SIN(('OddsRatio_working_3-way'!Y520+4*PI())/3)</f>
        <v>-0.57678897826393849</v>
      </c>
      <c r="AF520" s="11">
        <f>-'OddsRatio_working_3-way'!U520/(3*'OddsRatio_working_3-way'!X520^(1/3))*COS(('OddsRatio_working_3-way'!Y520)/3)</f>
        <v>0.53211358099422768</v>
      </c>
      <c r="AG520" s="11">
        <f>-'OddsRatio_working_3-way'!U520/(3*'OddsRatio_working_3-way'!X520^(1/3))*COS(('OddsRatio_working_3-way'!Y520+2*PI())/3)</f>
        <v>-0.46691423460465459</v>
      </c>
      <c r="AH520" s="11">
        <f>-'OddsRatio_working_3-way'!U520/(3*'OddsRatio_working_3-way'!X520^(1/3))*COS(('OddsRatio_working_3-way'!Y520+4*PI())/3)</f>
        <v>-6.5199346389573254E-2</v>
      </c>
      <c r="AI520" s="11">
        <f>'OddsRatio_working_3-way'!U520/(3*'OddsRatio_working_3-way'!X520^(1/3))*SIN(('OddsRatio_working_3-way'!Y520)/3)</f>
        <v>-0.23193019884845775</v>
      </c>
      <c r="AJ520" s="11">
        <f>'OddsRatio_working_3-way'!U520/(3*'OddsRatio_working_3-way'!X520^(1/3))*SIN(('OddsRatio_working_3-way'!Y520+2*PI())/3)</f>
        <v>-0.34485877941548077</v>
      </c>
      <c r="AK520" s="11">
        <f>'OddsRatio_working_3-way'!U520/(3*'OddsRatio_working_3-way'!X520^(1/3))*SIN(('OddsRatio_working_3-way'!Y520+4*PI())/3)</f>
        <v>0.57678897826393849</v>
      </c>
      <c r="AL520" s="11">
        <f>'OddsRatio_working_3-way'!Z520+'OddsRatio_working_3-way'!AF520</f>
        <v>1.0642271619884554</v>
      </c>
      <c r="AM520" s="11">
        <f>'OddsRatio_working_3-way'!AA520+'OddsRatio_working_3-way'!AG520</f>
        <v>-0.93382846920930918</v>
      </c>
      <c r="AN520" s="11">
        <f>'OddsRatio_working_3-way'!AB520+'OddsRatio_working_3-way'!AH520</f>
        <v>-0.13039869277914651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1.0642271619884554</v>
      </c>
      <c r="AS520" s="11">
        <f>IF(('OddsRatio_working_3-way'!X520=0),IF(Q520&gt;0,-Q520^(1/3),(-Q520)^(1/3)),'OddsRatio_working_3-way'!AM520-'OddsRatio_working_3-way'!R520/3)</f>
        <v>-0.93382846920930918</v>
      </c>
      <c r="AT520" s="11">
        <f>IF(('OddsRatio_working_3-way'!X520=0),IF(Q520&gt;0,-Q520^(1/3),(-Q520)^(1/3)),'OddsRatio_working_3-way'!AN520-'OddsRatio_working_3-way'!R520/3)</f>
        <v>-0.13039869277914651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3.01</v>
      </c>
      <c r="B521" s="4">
        <f>IF('True_Odds_Calculator_3-way'!B522="","",'True_Odds_Calculator_3-way'!B522)</f>
        <v>3.98</v>
      </c>
      <c r="C521" s="4">
        <f>IF('True_Odds_Calculator_3-way'!C522="","",'True_Odds_Calculator_3-way'!C522)</f>
        <v>2.2799999999999998</v>
      </c>
      <c r="D521" s="9">
        <f t="shared" si="117"/>
        <v>0.32476575745107999</v>
      </c>
      <c r="E521" s="9">
        <f t="shared" si="118"/>
        <v>0.24494737468512809</v>
      </c>
      <c r="F521" s="9">
        <f t="shared" si="119"/>
        <v>0.43028686786379194</v>
      </c>
      <c r="G521" s="9">
        <f t="shared" si="120"/>
        <v>1.0343991827849743</v>
      </c>
      <c r="H521" s="9">
        <f t="shared" si="121"/>
        <v>3.0791423573977981</v>
      </c>
      <c r="I521" s="9">
        <f t="shared" si="122"/>
        <v>4.0825095646992242</v>
      </c>
      <c r="J521" s="9">
        <f t="shared" si="123"/>
        <v>2.3240309539647668</v>
      </c>
      <c r="K521" s="11">
        <f t="shared" si="124"/>
        <v>0.33222591362126247</v>
      </c>
      <c r="L521" s="11">
        <f t="shared" si="125"/>
        <v>0.25125628140703515</v>
      </c>
      <c r="M521" s="11">
        <f t="shared" si="126"/>
        <v>0.43859649122807021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-0.28069706813486917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0.22955308101971653</v>
      </c>
      <c r="Q521" s="11">
        <f>2*'OddsRatio_working_3-way'!K521*'OddsRatio_working_3-way'!L521*'OddsRatio_working_3-way'!M521</f>
        <v>7.3222673371520414E-2</v>
      </c>
      <c r="R521" s="11">
        <f t="shared" si="127"/>
        <v>0</v>
      </c>
      <c r="S521" s="11">
        <f t="shared" si="128"/>
        <v>-0.81779650405689663</v>
      </c>
      <c r="T521" s="11">
        <f t="shared" si="129"/>
        <v>-0.26086012888577242</v>
      </c>
      <c r="U521" s="11">
        <f>'OddsRatio_working_3-way'!S521-'OddsRatio_working_3-way'!R521^2/3</f>
        <v>-0.81779650405689663</v>
      </c>
      <c r="V521" s="11">
        <f>'OddsRatio_working_3-way'!S521*'OddsRatio_working_3-way'!R521/3-2*'OddsRatio_working_3-way'!R521^3/27-'OddsRatio_working_3-way'!T521</f>
        <v>0.26086012888577242</v>
      </c>
      <c r="W521" s="11">
        <f>'OddsRatio_working_3-way'!V521^2+4*'OddsRatio_working_3-way'!U521^3/27</f>
        <v>-1.2979406721384631E-2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0.14232657303160787</v>
      </c>
      <c r="Y521" s="11">
        <f>IF('OddsRatio_working_3-way'!W521&gt;=0,IF('OddsRatio_working_3-way'!V521+SQRT('OddsRatio_working_3-way'!W521)&gt;0,0,PI()),ACOS('OddsRatio_working_3-way'!V521/(2*'OddsRatio_working_3-way'!X521)))</f>
        <v>0.41176961429616576</v>
      </c>
      <c r="Z521" s="11">
        <f>'OddsRatio_working_3-way'!X521^(1/3)*COS('OddsRatio_working_3-way'!Y521/3)</f>
        <v>0.51719959139248717</v>
      </c>
      <c r="AA521" s="11">
        <f>'OddsRatio_working_3-way'!X521^(1/3)*COS(('OddsRatio_working_3-way'!Y521+2*PI())/3)</f>
        <v>-0.32046709733295153</v>
      </c>
      <c r="AB521" s="11">
        <f>'OddsRatio_working_3-way'!X521^(1/3)*COS(('OddsRatio_working_3-way'!Y521+4*PI())/3)</f>
        <v>-0.19673249405953575</v>
      </c>
      <c r="AC521" s="11">
        <f>'OddsRatio_working_3-way'!X521^(1/3)*SIN('OddsRatio_working_3-way'!Y521/3)</f>
        <v>7.1438206507978386E-2</v>
      </c>
      <c r="AD521" s="11">
        <f>'OddsRatio_working_3-way'!X521^(1/3)*SIN(('OddsRatio_working_3-way'!Y521+2*PI())/3)</f>
        <v>0.41218888171883622</v>
      </c>
      <c r="AE521" s="11">
        <f>'OddsRatio_working_3-way'!X521^(1/3)*SIN(('OddsRatio_working_3-way'!Y521+4*PI())/3)</f>
        <v>-0.48362708822681444</v>
      </c>
      <c r="AF521" s="11">
        <f>-'OddsRatio_working_3-way'!U521/(3*'OddsRatio_working_3-way'!X521^(1/3))*COS(('OddsRatio_working_3-way'!Y521)/3)</f>
        <v>0.51719959139248717</v>
      </c>
      <c r="AG521" s="11">
        <f>-'OddsRatio_working_3-way'!U521/(3*'OddsRatio_working_3-way'!X521^(1/3))*COS(('OddsRatio_working_3-way'!Y521+2*PI())/3)</f>
        <v>-0.32046709733295153</v>
      </c>
      <c r="AH521" s="11">
        <f>-'OddsRatio_working_3-way'!U521/(3*'OddsRatio_working_3-way'!X521^(1/3))*COS(('OddsRatio_working_3-way'!Y521+4*PI())/3)</f>
        <v>-0.19673249405953575</v>
      </c>
      <c r="AI521" s="11">
        <f>'OddsRatio_working_3-way'!U521/(3*'OddsRatio_working_3-way'!X521^(1/3))*SIN(('OddsRatio_working_3-way'!Y521)/3)</f>
        <v>-7.1438206507978386E-2</v>
      </c>
      <c r="AJ521" s="11">
        <f>'OddsRatio_working_3-way'!U521/(3*'OddsRatio_working_3-way'!X521^(1/3))*SIN(('OddsRatio_working_3-way'!Y521+2*PI())/3)</f>
        <v>-0.41218888171883622</v>
      </c>
      <c r="AK521" s="11">
        <f>'OddsRatio_working_3-way'!U521/(3*'OddsRatio_working_3-way'!X521^(1/3))*SIN(('OddsRatio_working_3-way'!Y521+4*PI())/3)</f>
        <v>0.48362708822681444</v>
      </c>
      <c r="AL521" s="11">
        <f>'OddsRatio_working_3-way'!Z521+'OddsRatio_working_3-way'!AF521</f>
        <v>1.0343991827849743</v>
      </c>
      <c r="AM521" s="11">
        <f>'OddsRatio_working_3-way'!AA521+'OddsRatio_working_3-way'!AG521</f>
        <v>-0.64093419466590307</v>
      </c>
      <c r="AN521" s="11">
        <f>'OddsRatio_working_3-way'!AB521+'OddsRatio_working_3-way'!AH521</f>
        <v>-0.39346498811907149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1.0343991827849743</v>
      </c>
      <c r="AS521" s="11">
        <f>IF(('OddsRatio_working_3-way'!X521=0),IF(Q521&gt;0,-Q521^(1/3),(-Q521)^(1/3)),'OddsRatio_working_3-way'!AM521-'OddsRatio_working_3-way'!R521/3)</f>
        <v>-0.64093419466590307</v>
      </c>
      <c r="AT521" s="11">
        <f>IF(('OddsRatio_working_3-way'!X521=0),IF(Q521&gt;0,-Q521^(1/3),(-Q521)^(1/3)),'OddsRatio_working_3-way'!AN521-'OddsRatio_working_3-way'!R521/3)</f>
        <v>-0.39346498811907149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3.02</v>
      </c>
      <c r="B522" s="4">
        <f>IF('True_Odds_Calculator_3-way'!B523="","",'True_Odds_Calculator_3-way'!B523)</f>
        <v>3.06</v>
      </c>
      <c r="C522" s="4">
        <f>IF('True_Odds_Calculator_3-way'!C523="","",'True_Odds_Calculator_3-way'!C523)</f>
        <v>2.5499999999999998</v>
      </c>
      <c r="D522" s="9">
        <f t="shared" si="117"/>
        <v>0.31483487465272297</v>
      </c>
      <c r="E522" s="9">
        <f t="shared" si="118"/>
        <v>0.3106204919145435</v>
      </c>
      <c r="F522" s="9">
        <f t="shared" si="119"/>
        <v>0.37454463343273381</v>
      </c>
      <c r="G522" s="9">
        <f t="shared" si="120"/>
        <v>1.0773604940896591</v>
      </c>
      <c r="H522" s="9">
        <f t="shared" si="121"/>
        <v>3.1762681980611105</v>
      </c>
      <c r="I522" s="9">
        <f t="shared" si="122"/>
        <v>3.2193626178246975</v>
      </c>
      <c r="J522" s="9">
        <f t="shared" si="123"/>
        <v>2.6699087658389709</v>
      </c>
      <c r="K522" s="11">
        <f t="shared" si="124"/>
        <v>0.33112582781456956</v>
      </c>
      <c r="L522" s="11">
        <f t="shared" si="125"/>
        <v>0.32679738562091504</v>
      </c>
      <c r="M522" s="11">
        <f t="shared" si="126"/>
        <v>0.39215686274509809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-0.27370437418788673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0.23891303480661624</v>
      </c>
      <c r="Q522" s="11">
        <f>2*'OddsRatio_working_3-way'!K522*'OddsRatio_working_3-way'!L522*'OddsRatio_working_3-way'!M522</f>
        <v>8.4871415561853028E-2</v>
      </c>
      <c r="R522" s="11">
        <f t="shared" si="127"/>
        <v>0</v>
      </c>
      <c r="S522" s="11">
        <f t="shared" si="128"/>
        <v>-0.87288716344230699</v>
      </c>
      <c r="T522" s="11">
        <f t="shared" si="129"/>
        <v>-0.31008424989069527</v>
      </c>
      <c r="U522" s="11">
        <f>'OddsRatio_working_3-way'!S522-'OddsRatio_working_3-way'!R522^2/3</f>
        <v>-0.87288716344230699</v>
      </c>
      <c r="V522" s="11">
        <f>'OddsRatio_working_3-way'!S522*'OddsRatio_working_3-way'!R522/3-2*'OddsRatio_working_3-way'!R522^3/27-'OddsRatio_working_3-way'!T522</f>
        <v>0.31008424989069527</v>
      </c>
      <c r="W522" s="11">
        <f>'OddsRatio_working_3-way'!V522^2+4*'OddsRatio_working_3-way'!U522^3/27</f>
        <v>-2.3782264593944363E-3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0.15694781655829876</v>
      </c>
      <c r="Y522" s="11">
        <f>IF('OddsRatio_working_3-way'!W522&gt;=0,IF('OddsRatio_working_3-way'!V522+SQRT('OddsRatio_working_3-way'!W522)&gt;0,0,PI()),ACOS('OddsRatio_working_3-way'!V522/(2*'OddsRatio_working_3-way'!X522)))</f>
        <v>0.15599263436114996</v>
      </c>
      <c r="Z522" s="11">
        <f>'OddsRatio_working_3-way'!X522^(1/3)*COS('OddsRatio_working_3-way'!Y522/3)</f>
        <v>0.53868024704482953</v>
      </c>
      <c r="AA522" s="11">
        <f>'OddsRatio_working_3-way'!X522^(1/3)*COS(('OddsRatio_working_3-way'!Y522+2*PI())/3)</f>
        <v>-0.2936194242406775</v>
      </c>
      <c r="AB522" s="11">
        <f>'OddsRatio_working_3-way'!X522^(1/3)*COS(('OddsRatio_working_3-way'!Y522+4*PI())/3)</f>
        <v>-0.24506082280415217</v>
      </c>
      <c r="AC522" s="11">
        <f>'OddsRatio_working_3-way'!X522^(1/3)*SIN('OddsRatio_working_3-way'!Y522/3)</f>
        <v>2.8035321610849685E-2</v>
      </c>
      <c r="AD522" s="11">
        <f>'OddsRatio_working_3-way'!X522^(1/3)*SIN(('OddsRatio_working_3-way'!Y522+2*PI())/3)</f>
        <v>0.45249311765227485</v>
      </c>
      <c r="AE522" s="11">
        <f>'OddsRatio_working_3-way'!X522^(1/3)*SIN(('OddsRatio_working_3-way'!Y522+4*PI())/3)</f>
        <v>-0.48052843926312444</v>
      </c>
      <c r="AF522" s="11">
        <f>-'OddsRatio_working_3-way'!U522/(3*'OddsRatio_working_3-way'!X522^(1/3))*COS(('OddsRatio_working_3-way'!Y522)/3)</f>
        <v>0.53868024704482953</v>
      </c>
      <c r="AG522" s="11">
        <f>-'OddsRatio_working_3-way'!U522/(3*'OddsRatio_working_3-way'!X522^(1/3))*COS(('OddsRatio_working_3-way'!Y522+2*PI())/3)</f>
        <v>-0.2936194242406775</v>
      </c>
      <c r="AH522" s="11">
        <f>-'OddsRatio_working_3-way'!U522/(3*'OddsRatio_working_3-way'!X522^(1/3))*COS(('OddsRatio_working_3-way'!Y522+4*PI())/3)</f>
        <v>-0.24506082280415217</v>
      </c>
      <c r="AI522" s="11">
        <f>'OddsRatio_working_3-way'!U522/(3*'OddsRatio_working_3-way'!X522^(1/3))*SIN(('OddsRatio_working_3-way'!Y522)/3)</f>
        <v>-2.8035321610849685E-2</v>
      </c>
      <c r="AJ522" s="11">
        <f>'OddsRatio_working_3-way'!U522/(3*'OddsRatio_working_3-way'!X522^(1/3))*SIN(('OddsRatio_working_3-way'!Y522+2*PI())/3)</f>
        <v>-0.45249311765227485</v>
      </c>
      <c r="AK522" s="11">
        <f>'OddsRatio_working_3-way'!U522/(3*'OddsRatio_working_3-way'!X522^(1/3))*SIN(('OddsRatio_working_3-way'!Y522+4*PI())/3)</f>
        <v>0.48052843926312444</v>
      </c>
      <c r="AL522" s="11">
        <f>'OddsRatio_working_3-way'!Z522+'OddsRatio_working_3-way'!AF522</f>
        <v>1.0773604940896591</v>
      </c>
      <c r="AM522" s="11">
        <f>'OddsRatio_working_3-way'!AA522+'OddsRatio_working_3-way'!AG522</f>
        <v>-0.58723884848135499</v>
      </c>
      <c r="AN522" s="11">
        <f>'OddsRatio_working_3-way'!AB522+'OddsRatio_working_3-way'!AH522</f>
        <v>-0.49012164560830435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1.0773604940896591</v>
      </c>
      <c r="AS522" s="11">
        <f>IF(('OddsRatio_working_3-way'!X522=0),IF(Q522&gt;0,-Q522^(1/3),(-Q522)^(1/3)),'OddsRatio_working_3-way'!AM522-'OddsRatio_working_3-way'!R522/3)</f>
        <v>-0.58723884848135499</v>
      </c>
      <c r="AT522" s="11">
        <f>IF(('OddsRatio_working_3-way'!X522=0),IF(Q522&gt;0,-Q522^(1/3),(-Q522)^(1/3)),'OddsRatio_working_3-way'!AN522-'OddsRatio_working_3-way'!R522/3)</f>
        <v>-0.49012164560830435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3.6</v>
      </c>
      <c r="C523" s="4">
        <f>IF('True_Odds_Calculator_3-way'!C524="","",'True_Odds_Calculator_3-way'!C524)</f>
        <v>5.54</v>
      </c>
      <c r="D523" s="9">
        <f t="shared" si="117"/>
        <v>0.57293927488122476</v>
      </c>
      <c r="E523" s="9">
        <f t="shared" si="118"/>
        <v>0.25973998776892571</v>
      </c>
      <c r="F523" s="9">
        <f t="shared" si="119"/>
        <v>0.16732073734984976</v>
      </c>
      <c r="G523" s="9">
        <f t="shared" si="120"/>
        <v>1.0961553966535846</v>
      </c>
      <c r="H523" s="9">
        <f t="shared" si="121"/>
        <v>1.7453856697244374</v>
      </c>
      <c r="I523" s="9">
        <f t="shared" si="122"/>
        <v>3.8500040312993198</v>
      </c>
      <c r="J523" s="9">
        <f t="shared" si="123"/>
        <v>5.9765455008072728</v>
      </c>
      <c r="K523" s="11">
        <f t="shared" si="124"/>
        <v>0.59523809523809523</v>
      </c>
      <c r="L523" s="11">
        <f t="shared" si="125"/>
        <v>0.27777777777777779</v>
      </c>
      <c r="M523" s="11">
        <f t="shared" si="126"/>
        <v>0.18050541516245489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-0.23956124768399156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0.23339159169484081</v>
      </c>
      <c r="Q523" s="11">
        <f>2*'OddsRatio_working_3-way'!K523*'OddsRatio_working_3-way'!L523*'OddsRatio_working_3-way'!M523</f>
        <v>5.9690944167478471E-2</v>
      </c>
      <c r="R523" s="11">
        <f t="shared" si="127"/>
        <v>0</v>
      </c>
      <c r="S523" s="11">
        <f t="shared" si="128"/>
        <v>-0.97424601829888102</v>
      </c>
      <c r="T523" s="11">
        <f t="shared" si="129"/>
        <v>-0.24916777961608211</v>
      </c>
      <c r="U523" s="11">
        <f>'OddsRatio_working_3-way'!S523-'OddsRatio_working_3-way'!R523^2/3</f>
        <v>-0.97424601829888102</v>
      </c>
      <c r="V523" s="11">
        <f>'OddsRatio_working_3-way'!S523*'OddsRatio_working_3-way'!R523/3-2*'OddsRatio_working_3-way'!R523^3/27-'OddsRatio_working_3-way'!T523</f>
        <v>0.24916777961608211</v>
      </c>
      <c r="W523" s="11">
        <f>'OddsRatio_working_3-way'!V523^2+4*'OddsRatio_working_3-way'!U523^3/27</f>
        <v>-7.490960661394383E-2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0.18506363028209533</v>
      </c>
      <c r="Y523" s="11">
        <f>IF('OddsRatio_working_3-way'!W523&gt;=0,IF('OddsRatio_working_3-way'!V523+SQRT('OddsRatio_working_3-way'!W523)&gt;0,0,PI()),ACOS('OddsRatio_working_3-way'!V523/(2*'OddsRatio_working_3-way'!X523)))</f>
        <v>0.83227545097892563</v>
      </c>
      <c r="Z523" s="11">
        <f>'OddsRatio_working_3-way'!X523^(1/3)*COS('OddsRatio_working_3-way'!Y523/3)</f>
        <v>0.54807769832679232</v>
      </c>
      <c r="AA523" s="11">
        <f>'OddsRatio_working_3-way'!X523^(1/3)*COS(('OddsRatio_working_3-way'!Y523+2*PI())/3)</f>
        <v>-0.40920405186854708</v>
      </c>
      <c r="AB523" s="11">
        <f>'OddsRatio_working_3-way'!X523^(1/3)*COS(('OddsRatio_working_3-way'!Y523+4*PI())/3)</f>
        <v>-0.13887364645824535</v>
      </c>
      <c r="AC523" s="11">
        <f>'OddsRatio_working_3-way'!X523^(1/3)*SIN('OddsRatio_working_3-way'!Y523/3)</f>
        <v>0.15607533233377843</v>
      </c>
      <c r="AD523" s="11">
        <f>'OddsRatio_working_3-way'!X523^(1/3)*SIN(('OddsRatio_working_3-way'!Y523+2*PI())/3)</f>
        <v>0.39661154383181679</v>
      </c>
      <c r="AE523" s="11">
        <f>'OddsRatio_working_3-way'!X523^(1/3)*SIN(('OddsRatio_working_3-way'!Y523+4*PI())/3)</f>
        <v>-0.5526868761655952</v>
      </c>
      <c r="AF523" s="11">
        <f>-'OddsRatio_working_3-way'!U523/(3*'OddsRatio_working_3-way'!X523^(1/3))*COS(('OddsRatio_working_3-way'!Y523)/3)</f>
        <v>0.54807769832679221</v>
      </c>
      <c r="AG523" s="11">
        <f>-'OddsRatio_working_3-way'!U523/(3*'OddsRatio_working_3-way'!X523^(1/3))*COS(('OddsRatio_working_3-way'!Y523+2*PI())/3)</f>
        <v>-0.40920405186854703</v>
      </c>
      <c r="AH523" s="11">
        <f>-'OddsRatio_working_3-way'!U523/(3*'OddsRatio_working_3-way'!X523^(1/3))*COS(('OddsRatio_working_3-way'!Y523+4*PI())/3)</f>
        <v>-0.13887364645824532</v>
      </c>
      <c r="AI523" s="11">
        <f>'OddsRatio_working_3-way'!U523/(3*'OddsRatio_working_3-way'!X523^(1/3))*SIN(('OddsRatio_working_3-way'!Y523)/3)</f>
        <v>-0.1560753323337784</v>
      </c>
      <c r="AJ523" s="11">
        <f>'OddsRatio_working_3-way'!U523/(3*'OddsRatio_working_3-way'!X523^(1/3))*SIN(('OddsRatio_working_3-way'!Y523+2*PI())/3)</f>
        <v>-0.39661154383181674</v>
      </c>
      <c r="AK523" s="11">
        <f>'OddsRatio_working_3-way'!U523/(3*'OddsRatio_working_3-way'!X523^(1/3))*SIN(('OddsRatio_working_3-way'!Y523+4*PI())/3)</f>
        <v>0.55268687616559509</v>
      </c>
      <c r="AL523" s="11">
        <f>'OddsRatio_working_3-way'!Z523+'OddsRatio_working_3-way'!AF523</f>
        <v>1.0961553966535846</v>
      </c>
      <c r="AM523" s="11">
        <f>'OddsRatio_working_3-way'!AA523+'OddsRatio_working_3-way'!AG523</f>
        <v>-0.81840810373709405</v>
      </c>
      <c r="AN523" s="11">
        <f>'OddsRatio_working_3-way'!AB523+'OddsRatio_working_3-way'!AH523</f>
        <v>-0.2777472929164907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1.0961553966535846</v>
      </c>
      <c r="AS523" s="11">
        <f>IF(('OddsRatio_working_3-way'!X523=0),IF(Q523&gt;0,-Q523^(1/3),(-Q523)^(1/3)),'OddsRatio_working_3-way'!AM523-'OddsRatio_working_3-way'!R523/3)</f>
        <v>-0.81840810373709405</v>
      </c>
      <c r="AT523" s="11">
        <f>IF(('OddsRatio_working_3-way'!X523=0),IF(Q523&gt;0,-Q523^(1/3),(-Q523)^(1/3)),'OddsRatio_working_3-way'!AN523-'OddsRatio_working_3-way'!R523/3)</f>
        <v>-0.2777472929164907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1.77</v>
      </c>
      <c r="B524" s="4">
        <f>IF('True_Odds_Calculator_3-way'!B525="","",'True_Odds_Calculator_3-way'!B525)</f>
        <v>3.66</v>
      </c>
      <c r="C524" s="4">
        <f>IF('True_Odds_Calculator_3-way'!C525="","",'True_Odds_Calculator_3-way'!C525)</f>
        <v>4.67</v>
      </c>
      <c r="D524" s="9">
        <f t="shared" si="117"/>
        <v>0.54363421156066039</v>
      </c>
      <c r="E524" s="9">
        <f t="shared" si="118"/>
        <v>0.25641060150377065</v>
      </c>
      <c r="F524" s="9">
        <f t="shared" si="119"/>
        <v>0.1999551869355688</v>
      </c>
      <c r="G524" s="9">
        <f t="shared" si="120"/>
        <v>1.0902235906521476</v>
      </c>
      <c r="H524" s="9">
        <f t="shared" si="121"/>
        <v>1.8394721648021537</v>
      </c>
      <c r="I524" s="9">
        <f t="shared" si="122"/>
        <v>3.8999947511347126</v>
      </c>
      <c r="J524" s="9">
        <f t="shared" si="123"/>
        <v>5.0011205776933823</v>
      </c>
      <c r="K524" s="11">
        <f t="shared" si="124"/>
        <v>0.56497175141242939</v>
      </c>
      <c r="L524" s="11">
        <f t="shared" si="125"/>
        <v>0.27322404371584696</v>
      </c>
      <c r="M524" s="11">
        <f t="shared" si="126"/>
        <v>0.21413276231263384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-0.24846612889865438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0.23468596406713291</v>
      </c>
      <c r="Q524" s="11">
        <f>2*'OddsRatio_working_3-way'!K524*'OddsRatio_working_3-way'!L524*'OddsRatio_working_3-way'!M524</f>
        <v>6.6108722272431794E-2</v>
      </c>
      <c r="R524" s="11">
        <f t="shared" si="127"/>
        <v>0</v>
      </c>
      <c r="S524" s="11">
        <f t="shared" si="128"/>
        <v>-0.94453906094724804</v>
      </c>
      <c r="T524" s="11">
        <f t="shared" si="129"/>
        <v>-0.26606734111190083</v>
      </c>
      <c r="U524" s="11">
        <f>'OddsRatio_working_3-way'!S524-'OddsRatio_working_3-way'!R524^2/3</f>
        <v>-0.94453906094724804</v>
      </c>
      <c r="V524" s="11">
        <f>'OddsRatio_working_3-way'!S524*'OddsRatio_working_3-way'!R524/3-2*'OddsRatio_working_3-way'!R524^3/27-'OddsRatio_working_3-way'!T524</f>
        <v>0.26606734111190083</v>
      </c>
      <c r="W524" s="11">
        <f>'OddsRatio_working_3-way'!V524^2+4*'OddsRatio_working_3-way'!U524^3/27</f>
        <v>-5.4048812504317853E-2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0.17666397659870733</v>
      </c>
      <c r="Y524" s="11">
        <f>IF('OddsRatio_working_3-way'!W524&gt;=0,IF('OddsRatio_working_3-way'!V524+SQRT('OddsRatio_working_3-way'!W524)&gt;0,0,PI()),ACOS('OddsRatio_working_3-way'!V524/(2*'OddsRatio_working_3-way'!X524)))</f>
        <v>0.71813793376168789</v>
      </c>
      <c r="Z524" s="11">
        <f>'OddsRatio_working_3-way'!X524^(1/3)*COS('OddsRatio_working_3-way'!Y524/3)</f>
        <v>0.54511179532607379</v>
      </c>
      <c r="AA524" s="11">
        <f>'OddsRatio_working_3-way'!X524^(1/3)*COS(('OddsRatio_working_3-way'!Y524+2*PI())/3)</f>
        <v>-0.38777140523081383</v>
      </c>
      <c r="AB524" s="11">
        <f>'OddsRatio_working_3-way'!X524^(1/3)*COS(('OddsRatio_working_3-way'!Y524+4*PI())/3)</f>
        <v>-0.1573403900952601</v>
      </c>
      <c r="AC524" s="11">
        <f>'OddsRatio_working_3-way'!X524^(1/3)*SIN('OddsRatio_working_3-way'!Y524/3)</f>
        <v>0.13303940861815083</v>
      </c>
      <c r="AD524" s="11">
        <f>'OddsRatio_working_3-way'!X524^(1/3)*SIN(('OddsRatio_working_3-way'!Y524+2*PI())/3)</f>
        <v>0.40556095834584799</v>
      </c>
      <c r="AE524" s="11">
        <f>'OddsRatio_working_3-way'!X524^(1/3)*SIN(('OddsRatio_working_3-way'!Y524+4*PI())/3)</f>
        <v>-0.53860036696399871</v>
      </c>
      <c r="AF524" s="11">
        <f>-'OddsRatio_working_3-way'!U524/(3*'OddsRatio_working_3-way'!X524^(1/3))*COS(('OddsRatio_working_3-way'!Y524)/3)</f>
        <v>0.54511179532607379</v>
      </c>
      <c r="AG524" s="11">
        <f>-'OddsRatio_working_3-way'!U524/(3*'OddsRatio_working_3-way'!X524^(1/3))*COS(('OddsRatio_working_3-way'!Y524+2*PI())/3)</f>
        <v>-0.38777140523081383</v>
      </c>
      <c r="AH524" s="11">
        <f>-'OddsRatio_working_3-way'!U524/(3*'OddsRatio_working_3-way'!X524^(1/3))*COS(('OddsRatio_working_3-way'!Y524+4*PI())/3)</f>
        <v>-0.1573403900952601</v>
      </c>
      <c r="AI524" s="11">
        <f>'OddsRatio_working_3-way'!U524/(3*'OddsRatio_working_3-way'!X524^(1/3))*SIN(('OddsRatio_working_3-way'!Y524)/3)</f>
        <v>-0.13303940861815083</v>
      </c>
      <c r="AJ524" s="11">
        <f>'OddsRatio_working_3-way'!U524/(3*'OddsRatio_working_3-way'!X524^(1/3))*SIN(('OddsRatio_working_3-way'!Y524+2*PI())/3)</f>
        <v>-0.40556095834584799</v>
      </c>
      <c r="AK524" s="11">
        <f>'OddsRatio_working_3-way'!U524/(3*'OddsRatio_working_3-way'!X524^(1/3))*SIN(('OddsRatio_working_3-way'!Y524+4*PI())/3)</f>
        <v>0.53860036696399871</v>
      </c>
      <c r="AL524" s="11">
        <f>'OddsRatio_working_3-way'!Z524+'OddsRatio_working_3-way'!AF524</f>
        <v>1.0902235906521476</v>
      </c>
      <c r="AM524" s="11">
        <f>'OddsRatio_working_3-way'!AA524+'OddsRatio_working_3-way'!AG524</f>
        <v>-0.77554281046162765</v>
      </c>
      <c r="AN524" s="11">
        <f>'OddsRatio_working_3-way'!AB524+'OddsRatio_working_3-way'!AH524</f>
        <v>-0.3146807801905202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1.0902235906521476</v>
      </c>
      <c r="AS524" s="11">
        <f>IF(('OddsRatio_working_3-way'!X524=0),IF(Q524&gt;0,-Q524^(1/3),(-Q524)^(1/3)),'OddsRatio_working_3-way'!AM524-'OddsRatio_working_3-way'!R524/3)</f>
        <v>-0.77554281046162765</v>
      </c>
      <c r="AT524" s="11">
        <f>IF(('OddsRatio_working_3-way'!X524=0),IF(Q524&gt;0,-Q524^(1/3),(-Q524)^(1/3)),'OddsRatio_working_3-way'!AN524-'OddsRatio_working_3-way'!R524/3)</f>
        <v>-0.3146807801905202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5.03</v>
      </c>
      <c r="B525" s="4">
        <f>IF('True_Odds_Calculator_3-way'!B526="","",'True_Odds_Calculator_3-way'!B526)</f>
        <v>4.0199999999999996</v>
      </c>
      <c r="C525" s="4">
        <f>IF('True_Odds_Calculator_3-way'!C526="","",'True_Odds_Calculator_3-way'!C526)</f>
        <v>1.74</v>
      </c>
      <c r="D525" s="9">
        <f t="shared" si="117"/>
        <v>0.19283799921572636</v>
      </c>
      <c r="E525" s="9">
        <f t="shared" si="118"/>
        <v>0.24173984830302458</v>
      </c>
      <c r="F525" s="9">
        <f t="shared" si="119"/>
        <v>0.56542215248124905</v>
      </c>
      <c r="G525" s="9">
        <f t="shared" si="120"/>
        <v>1.0386352196048791</v>
      </c>
      <c r="H525" s="9">
        <f t="shared" si="121"/>
        <v>5.1856999350076629</v>
      </c>
      <c r="I525" s="9">
        <f t="shared" si="122"/>
        <v>4.1366783632067348</v>
      </c>
      <c r="J525" s="9">
        <f t="shared" si="123"/>
        <v>1.7685900625076105</v>
      </c>
      <c r="K525" s="11">
        <f t="shared" si="124"/>
        <v>0.19880715705765406</v>
      </c>
      <c r="L525" s="11">
        <f t="shared" si="125"/>
        <v>0.24875621890547267</v>
      </c>
      <c r="M525" s="11">
        <f t="shared" si="126"/>
        <v>0.57471264367816088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-0.25597669202944395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0.22140843962359544</v>
      </c>
      <c r="Q525" s="11">
        <f>2*'OddsRatio_working_3-way'!K525*'OddsRatio_working_3-way'!L525*'OddsRatio_working_3-way'!M525</f>
        <v>5.6844272047136185E-2</v>
      </c>
      <c r="R525" s="11">
        <f t="shared" si="127"/>
        <v>0</v>
      </c>
      <c r="S525" s="11">
        <f t="shared" si="128"/>
        <v>-0.8649554686726233</v>
      </c>
      <c r="T525" s="11">
        <f t="shared" si="129"/>
        <v>-0.22206815627024987</v>
      </c>
      <c r="U525" s="11">
        <f>'OddsRatio_working_3-way'!S525-'OddsRatio_working_3-way'!R525^2/3</f>
        <v>-0.8649554686726233</v>
      </c>
      <c r="V525" s="11">
        <f>'OddsRatio_working_3-way'!S525*'OddsRatio_working_3-way'!R525/3-2*'OddsRatio_working_3-way'!R525^3/27-'OddsRatio_working_3-way'!T525</f>
        <v>0.22206815627024987</v>
      </c>
      <c r="W525" s="11">
        <f>'OddsRatio_working_3-way'!V525^2+4*'OddsRatio_working_3-way'!U525^3/27</f>
        <v>-4.6554574235712458E-2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0.1548134686202888</v>
      </c>
      <c r="Y525" s="11">
        <f>IF('OddsRatio_working_3-way'!W525&gt;=0,IF('OddsRatio_working_3-way'!V525+SQRT('OddsRatio_working_3-way'!W525)&gt;0,0,PI()),ACOS('OddsRatio_working_3-way'!V525/(2*'OddsRatio_working_3-way'!X525)))</f>
        <v>0.77100311564139468</v>
      </c>
      <c r="Z525" s="11">
        <f>'OddsRatio_working_3-way'!X525^(1/3)*COS('OddsRatio_working_3-way'!Y525/3)</f>
        <v>0.51931760980243957</v>
      </c>
      <c r="AA525" s="11">
        <f>'OddsRatio_working_3-way'!X525^(1/3)*COS(('OddsRatio_working_3-way'!Y525+2*PI())/3)</f>
        <v>-0.37785686867540613</v>
      </c>
      <c r="AB525" s="11">
        <f>'OddsRatio_working_3-way'!X525^(1/3)*COS(('OddsRatio_working_3-way'!Y525+4*PI())/3)</f>
        <v>-0.14146074112703319</v>
      </c>
      <c r="AC525" s="11">
        <f>'OddsRatio_working_3-way'!X525^(1/3)*SIN('OddsRatio_working_3-way'!Y525/3)</f>
        <v>0.13648336787543819</v>
      </c>
      <c r="AD525" s="11">
        <f>'OddsRatio_working_3-way'!X525^(1/3)*SIN(('OddsRatio_working_3-way'!Y525+2*PI())/3)</f>
        <v>0.38150055878380834</v>
      </c>
      <c r="AE525" s="11">
        <f>'OddsRatio_working_3-way'!X525^(1/3)*SIN(('OddsRatio_working_3-way'!Y525+4*PI())/3)</f>
        <v>-0.51798392665924642</v>
      </c>
      <c r="AF525" s="11">
        <f>-'OddsRatio_working_3-way'!U525/(3*'OddsRatio_working_3-way'!X525^(1/3))*COS(('OddsRatio_working_3-way'!Y525)/3)</f>
        <v>0.51931760980243957</v>
      </c>
      <c r="AG525" s="11">
        <f>-'OddsRatio_working_3-way'!U525/(3*'OddsRatio_working_3-way'!X525^(1/3))*COS(('OddsRatio_working_3-way'!Y525+2*PI())/3)</f>
        <v>-0.37785686867540613</v>
      </c>
      <c r="AH525" s="11">
        <f>-'OddsRatio_working_3-way'!U525/(3*'OddsRatio_working_3-way'!X525^(1/3))*COS(('OddsRatio_working_3-way'!Y525+4*PI())/3)</f>
        <v>-0.14146074112703319</v>
      </c>
      <c r="AI525" s="11">
        <f>'OddsRatio_working_3-way'!U525/(3*'OddsRatio_working_3-way'!X525^(1/3))*SIN(('OddsRatio_working_3-way'!Y525)/3)</f>
        <v>-0.13648336787543819</v>
      </c>
      <c r="AJ525" s="11">
        <f>'OddsRatio_working_3-way'!U525/(3*'OddsRatio_working_3-way'!X525^(1/3))*SIN(('OddsRatio_working_3-way'!Y525+2*PI())/3)</f>
        <v>-0.38150055878380834</v>
      </c>
      <c r="AK525" s="11">
        <f>'OddsRatio_working_3-way'!U525/(3*'OddsRatio_working_3-way'!X525^(1/3))*SIN(('OddsRatio_working_3-way'!Y525+4*PI())/3)</f>
        <v>0.51798392665924642</v>
      </c>
      <c r="AL525" s="11">
        <f>'OddsRatio_working_3-way'!Z525+'OddsRatio_working_3-way'!AF525</f>
        <v>1.0386352196048791</v>
      </c>
      <c r="AM525" s="11">
        <f>'OddsRatio_working_3-way'!AA525+'OddsRatio_working_3-way'!AG525</f>
        <v>-0.75571373735081226</v>
      </c>
      <c r="AN525" s="11">
        <f>'OddsRatio_working_3-way'!AB525+'OddsRatio_working_3-way'!AH525</f>
        <v>-0.28292148225406638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1.0386352196048791</v>
      </c>
      <c r="AS525" s="11">
        <f>IF(('OddsRatio_working_3-way'!X525=0),IF(Q525&gt;0,-Q525^(1/3),(-Q525)^(1/3)),'OddsRatio_working_3-way'!AM525-'OddsRatio_working_3-way'!R525/3)</f>
        <v>-0.75571373735081226</v>
      </c>
      <c r="AT525" s="11">
        <f>IF(('OddsRatio_working_3-way'!X525=0),IF(Q525&gt;0,-Q525^(1/3),(-Q525)^(1/3)),'OddsRatio_working_3-way'!AN525-'OddsRatio_working_3-way'!R525/3)</f>
        <v>-0.28292148225406638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1.19</v>
      </c>
      <c r="B526" s="4">
        <f>IF('True_Odds_Calculator_3-way'!B527="","",'True_Odds_Calculator_3-way'!B527)</f>
        <v>7.77</v>
      </c>
      <c r="C526" s="4">
        <f>IF('True_Odds_Calculator_3-way'!C527="","",'True_Odds_Calculator_3-way'!C527)</f>
        <v>17.100000000000001</v>
      </c>
      <c r="D526" s="9">
        <f t="shared" si="117"/>
        <v>0.82762713112922326</v>
      </c>
      <c r="E526" s="9">
        <f t="shared" si="118"/>
        <v>0.11874909720043544</v>
      </c>
      <c r="F526" s="9">
        <f t="shared" si="119"/>
        <v>5.3623771670341394E-2</v>
      </c>
      <c r="G526" s="9">
        <f t="shared" si="120"/>
        <v>1.0961767582435797</v>
      </c>
      <c r="H526" s="9">
        <f t="shared" si="121"/>
        <v>1.2082735840662804</v>
      </c>
      <c r="I526" s="9">
        <f t="shared" si="122"/>
        <v>8.4211166533090331</v>
      </c>
      <c r="J526" s="9">
        <f t="shared" si="123"/>
        <v>18.648445807721632</v>
      </c>
      <c r="K526" s="11">
        <f t="shared" si="124"/>
        <v>0.84033613445378152</v>
      </c>
      <c r="L526" s="11">
        <f t="shared" si="125"/>
        <v>0.1287001287001287</v>
      </c>
      <c r="M526" s="11">
        <f t="shared" si="126"/>
        <v>5.8479532163742687E-2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-0.1309797192150135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0.14584623164897381</v>
      </c>
      <c r="Q526" s="11">
        <f>2*'OddsRatio_working_3-way'!K526*'OddsRatio_working_3-way'!L526*'OddsRatio_working_3-way'!M526</f>
        <v>1.2649282883692438E-2</v>
      </c>
      <c r="R526" s="11">
        <f t="shared" si="127"/>
        <v>0</v>
      </c>
      <c r="S526" s="11">
        <f t="shared" si="128"/>
        <v>-1.1135023996314708</v>
      </c>
      <c r="T526" s="11">
        <f t="shared" si="129"/>
        <v>-9.6574362500561228E-2</v>
      </c>
      <c r="U526" s="11">
        <f>'OddsRatio_working_3-way'!S526-'OddsRatio_working_3-way'!R526^2/3</f>
        <v>-1.1135023996314708</v>
      </c>
      <c r="V526" s="11">
        <f>'OddsRatio_working_3-way'!S526*'OddsRatio_working_3-way'!R526/3-2*'OddsRatio_working_3-way'!R526^3/27-'OddsRatio_working_3-way'!T526</f>
        <v>9.6574362500561228E-2</v>
      </c>
      <c r="W526" s="11">
        <f>'OddsRatio_working_3-way'!V526^2+4*'OddsRatio_working_3-way'!U526^3/27</f>
        <v>-0.1952093645336305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0.22612826671273337</v>
      </c>
      <c r="Y526" s="11">
        <f>IF('OddsRatio_working_3-way'!W526&gt;=0,IF('OddsRatio_working_3-way'!V526+SQRT('OddsRatio_working_3-way'!W526)&gt;0,0,PI()),ACOS('OddsRatio_working_3-way'!V526/(2*'OddsRatio_working_3-way'!X526)))</f>
        <v>1.3556003390163061</v>
      </c>
      <c r="Z526" s="11">
        <f>'OddsRatio_working_3-way'!X526^(1/3)*COS('OddsRatio_working_3-way'!Y526/3)</f>
        <v>0.54808837912178998</v>
      </c>
      <c r="AA526" s="11">
        <f>'OddsRatio_working_3-way'!X526^(1/3)*COS(('OddsRatio_working_3-way'!Y526+2*PI())/3)</f>
        <v>-0.50442419392673499</v>
      </c>
      <c r="AB526" s="11">
        <f>'OddsRatio_working_3-way'!X526^(1/3)*COS(('OddsRatio_working_3-way'!Y526+4*PI())/3)</f>
        <v>-4.366418519505532E-2</v>
      </c>
      <c r="AC526" s="11">
        <f>'OddsRatio_working_3-way'!X526^(1/3)*SIN('OddsRatio_working_3-way'!Y526/3)</f>
        <v>0.26601991507304984</v>
      </c>
      <c r="AD526" s="11">
        <f>'OddsRatio_working_3-way'!X526^(1/3)*SIN(('OddsRatio_working_3-way'!Y526+2*PI())/3)</f>
        <v>0.34164850230198196</v>
      </c>
      <c r="AE526" s="11">
        <f>'OddsRatio_working_3-way'!X526^(1/3)*SIN(('OddsRatio_working_3-way'!Y526+4*PI())/3)</f>
        <v>-0.60766841737503152</v>
      </c>
      <c r="AF526" s="11">
        <f>-'OddsRatio_working_3-way'!U526/(3*'OddsRatio_working_3-way'!X526^(1/3))*COS(('OddsRatio_working_3-way'!Y526)/3)</f>
        <v>0.54808837912178976</v>
      </c>
      <c r="AG526" s="11">
        <f>-'OddsRatio_working_3-way'!U526/(3*'OddsRatio_working_3-way'!X526^(1/3))*COS(('OddsRatio_working_3-way'!Y526+2*PI())/3)</f>
        <v>-0.50442419392673477</v>
      </c>
      <c r="AH526" s="11">
        <f>-'OddsRatio_working_3-way'!U526/(3*'OddsRatio_working_3-way'!X526^(1/3))*COS(('OddsRatio_working_3-way'!Y526+4*PI())/3)</f>
        <v>-4.3664185195055299E-2</v>
      </c>
      <c r="AI526" s="11">
        <f>'OddsRatio_working_3-way'!U526/(3*'OddsRatio_working_3-way'!X526^(1/3))*SIN(('OddsRatio_working_3-way'!Y526)/3)</f>
        <v>-0.26601991507304978</v>
      </c>
      <c r="AJ526" s="11">
        <f>'OddsRatio_working_3-way'!U526/(3*'OddsRatio_working_3-way'!X526^(1/3))*SIN(('OddsRatio_working_3-way'!Y526+2*PI())/3)</f>
        <v>-0.34164850230198179</v>
      </c>
      <c r="AK526" s="11">
        <f>'OddsRatio_working_3-way'!U526/(3*'OddsRatio_working_3-way'!X526^(1/3))*SIN(('OddsRatio_working_3-way'!Y526+4*PI())/3)</f>
        <v>0.6076684173750313</v>
      </c>
      <c r="AL526" s="11">
        <f>'OddsRatio_working_3-way'!Z526+'OddsRatio_working_3-way'!AF526</f>
        <v>1.0961767582435797</v>
      </c>
      <c r="AM526" s="11">
        <f>'OddsRatio_working_3-way'!AA526+'OddsRatio_working_3-way'!AG526</f>
        <v>-1.0088483878534698</v>
      </c>
      <c r="AN526" s="11">
        <f>'OddsRatio_working_3-way'!AB526+'OddsRatio_working_3-way'!AH526</f>
        <v>-8.7328370390110627E-2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1.0961767582435797</v>
      </c>
      <c r="AS526" s="11">
        <f>IF(('OddsRatio_working_3-way'!X526=0),IF(Q526&gt;0,-Q526^(1/3),(-Q526)^(1/3)),'OddsRatio_working_3-way'!AM526-'OddsRatio_working_3-way'!R526/3)</f>
        <v>-1.0088483878534698</v>
      </c>
      <c r="AT526" s="11">
        <f>IF(('OddsRatio_working_3-way'!X526=0),IF(Q526&gt;0,-Q526^(1/3),(-Q526)^(1/3)),'OddsRatio_working_3-way'!AN526-'OddsRatio_working_3-way'!R526/3)</f>
        <v>-8.7328370390110627E-2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2.5499999999999998</v>
      </c>
      <c r="B527" s="4">
        <f>IF('True_Odds_Calculator_3-way'!B528="","",'True_Odds_Calculator_3-way'!B528)</f>
        <v>3.32</v>
      </c>
      <c r="C527" s="4">
        <f>IF('True_Odds_Calculator_3-way'!C528="","",'True_Odds_Calculator_3-way'!C528)</f>
        <v>3.05</v>
      </c>
      <c r="D527" s="9">
        <f t="shared" si="117"/>
        <v>0.38458281121784815</v>
      </c>
      <c r="E527" s="9">
        <f t="shared" si="118"/>
        <v>0.29453620713225204</v>
      </c>
      <c r="F527" s="9">
        <f t="shared" si="119"/>
        <v>0.32088098164990014</v>
      </c>
      <c r="G527" s="9">
        <f t="shared" si="120"/>
        <v>1.0324001385919508</v>
      </c>
      <c r="H527" s="9">
        <f t="shared" si="121"/>
        <v>2.6002202148175231</v>
      </c>
      <c r="I527" s="9">
        <f t="shared" si="122"/>
        <v>3.3951683215333253</v>
      </c>
      <c r="J527" s="9">
        <f t="shared" si="123"/>
        <v>3.1164202841134983</v>
      </c>
      <c r="K527" s="11">
        <f t="shared" si="124"/>
        <v>0.39215686274509809</v>
      </c>
      <c r="L527" s="11">
        <f t="shared" si="125"/>
        <v>0.30120481927710846</v>
      </c>
      <c r="M527" s="11">
        <f t="shared" si="126"/>
        <v>0.32786885245901642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-0.28549298447405824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0.22926808487566472</v>
      </c>
      <c r="Q527" s="11">
        <f>2*'OddsRatio_working_3-way'!K527*'OddsRatio_working_3-way'!L527*'OddsRatio_working_3-way'!M527</f>
        <v>7.745543407961647E-2</v>
      </c>
      <c r="R527" s="11">
        <f t="shared" si="127"/>
        <v>0</v>
      </c>
      <c r="S527" s="11">
        <f t="shared" si="128"/>
        <v>-0.80306031091456653</v>
      </c>
      <c r="T527" s="11">
        <f t="shared" si="129"/>
        <v>-0.27130415909275901</v>
      </c>
      <c r="U527" s="11">
        <f>'OddsRatio_working_3-way'!S527-'OddsRatio_working_3-way'!R527^2/3</f>
        <v>-0.80306031091456653</v>
      </c>
      <c r="V527" s="11">
        <f>'OddsRatio_working_3-way'!S527*'OddsRatio_working_3-way'!R527/3-2*'OddsRatio_working_3-way'!R527^3/27-'OddsRatio_working_3-way'!T527</f>
        <v>0.27130415909275901</v>
      </c>
      <c r="W527" s="11">
        <f>'OddsRatio_working_3-way'!V527^2+4*'OddsRatio_working_3-way'!U527^3/27</f>
        <v>-3.1197277514544153E-3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0.1384969986069044</v>
      </c>
      <c r="Y527" s="11">
        <f>IF('OddsRatio_working_3-way'!W527&gt;=0,IF('OddsRatio_working_3-way'!V527+SQRT('OddsRatio_working_3-way'!W527)&gt;0,0,PI()),ACOS('OddsRatio_working_3-way'!V527/(2*'OddsRatio_working_3-way'!X527)))</f>
        <v>0.20303738308837338</v>
      </c>
      <c r="Z527" s="11">
        <f>'OddsRatio_working_3-way'!X527^(1/3)*COS('OddsRatio_working_3-way'!Y527/3)</f>
        <v>0.51620006929597551</v>
      </c>
      <c r="AA527" s="11">
        <f>'OddsRatio_working_3-way'!X527^(1/3)*COS(('OddsRatio_working_3-way'!Y527+2*PI())/3)</f>
        <v>-0.2884017519716674</v>
      </c>
      <c r="AB527" s="11">
        <f>'OddsRatio_working_3-way'!X527^(1/3)*COS(('OddsRatio_working_3-way'!Y527+4*PI())/3)</f>
        <v>-0.22779831732430822</v>
      </c>
      <c r="AC527" s="11">
        <f>'OddsRatio_working_3-way'!X527^(1/3)*SIN('OddsRatio_working_3-way'!Y527/3)</f>
        <v>3.498940930746873E-2</v>
      </c>
      <c r="AD527" s="11">
        <f>'OddsRatio_working_3-way'!X527^(1/3)*SIN(('OddsRatio_working_3-way'!Y527+2*PI())/3)</f>
        <v>0.42954766879186806</v>
      </c>
      <c r="AE527" s="11">
        <f>'OddsRatio_working_3-way'!X527^(1/3)*SIN(('OddsRatio_working_3-way'!Y527+4*PI())/3)</f>
        <v>-0.46453707809933675</v>
      </c>
      <c r="AF527" s="11">
        <f>-'OddsRatio_working_3-way'!U527/(3*'OddsRatio_working_3-way'!X527^(1/3))*COS(('OddsRatio_working_3-way'!Y527)/3)</f>
        <v>0.51620006929597539</v>
      </c>
      <c r="AG527" s="11">
        <f>-'OddsRatio_working_3-way'!U527/(3*'OddsRatio_working_3-way'!X527^(1/3))*COS(('OddsRatio_working_3-way'!Y527+2*PI())/3)</f>
        <v>-0.28840175197166734</v>
      </c>
      <c r="AH527" s="11">
        <f>-'OddsRatio_working_3-way'!U527/(3*'OddsRatio_working_3-way'!X527^(1/3))*COS(('OddsRatio_working_3-way'!Y527+4*PI())/3)</f>
        <v>-0.22779831732430816</v>
      </c>
      <c r="AI527" s="11">
        <f>'OddsRatio_working_3-way'!U527/(3*'OddsRatio_working_3-way'!X527^(1/3))*SIN(('OddsRatio_working_3-way'!Y527)/3)</f>
        <v>-3.4989409307468723E-2</v>
      </c>
      <c r="AJ527" s="11">
        <f>'OddsRatio_working_3-way'!U527/(3*'OddsRatio_working_3-way'!X527^(1/3))*SIN(('OddsRatio_working_3-way'!Y527+2*PI())/3)</f>
        <v>-0.42954766879186795</v>
      </c>
      <c r="AK527" s="11">
        <f>'OddsRatio_working_3-way'!U527/(3*'OddsRatio_working_3-way'!X527^(1/3))*SIN(('OddsRatio_working_3-way'!Y527+4*PI())/3)</f>
        <v>0.4645370780993367</v>
      </c>
      <c r="AL527" s="11">
        <f>'OddsRatio_working_3-way'!Z527+'OddsRatio_working_3-way'!AF527</f>
        <v>1.0324001385919508</v>
      </c>
      <c r="AM527" s="11">
        <f>'OddsRatio_working_3-way'!AA527+'OddsRatio_working_3-way'!AG527</f>
        <v>-0.57680350394333479</v>
      </c>
      <c r="AN527" s="11">
        <f>'OddsRatio_working_3-way'!AB527+'OddsRatio_working_3-way'!AH527</f>
        <v>-0.45559663464861638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1.0324001385919508</v>
      </c>
      <c r="AS527" s="11">
        <f>IF(('OddsRatio_working_3-way'!X527=0),IF(Q527&gt;0,-Q527^(1/3),(-Q527)^(1/3)),'OddsRatio_working_3-way'!AM527-'OddsRatio_working_3-way'!R527/3)</f>
        <v>-0.57680350394333479</v>
      </c>
      <c r="AT527" s="11">
        <f>IF(('OddsRatio_working_3-way'!X527=0),IF(Q527&gt;0,-Q527^(1/3),(-Q527)^(1/3)),'OddsRatio_working_3-way'!AN527-'OddsRatio_working_3-way'!R527/3)</f>
        <v>-0.45559663464861638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3.76</v>
      </c>
      <c r="B528" s="4">
        <f>IF('True_Odds_Calculator_3-way'!B529="","",'True_Odds_Calculator_3-way'!B529)</f>
        <v>3.36</v>
      </c>
      <c r="C528" s="4">
        <f>IF('True_Odds_Calculator_3-way'!C529="","",'True_Odds_Calculator_3-way'!C529)</f>
        <v>2.1800000000000002</v>
      </c>
      <c r="D528" s="9">
        <f t="shared" si="117"/>
        <v>0.25930744064611921</v>
      </c>
      <c r="E528" s="9">
        <f t="shared" si="118"/>
        <v>0.29049066923513245</v>
      </c>
      <c r="F528" s="9">
        <f t="shared" si="119"/>
        <v>0.45020189011874828</v>
      </c>
      <c r="G528" s="9">
        <f t="shared" si="120"/>
        <v>1.0349370178596633</v>
      </c>
      <c r="H528" s="9">
        <f t="shared" si="121"/>
        <v>3.8564261692926705</v>
      </c>
      <c r="I528" s="9">
        <f t="shared" si="122"/>
        <v>3.4424513621488062</v>
      </c>
      <c r="J528" s="9">
        <f t="shared" si="123"/>
        <v>2.2212256810744027</v>
      </c>
      <c r="K528" s="11">
        <f t="shared" si="124"/>
        <v>0.26595744680851063</v>
      </c>
      <c r="L528" s="11">
        <f t="shared" si="125"/>
        <v>0.29761904761904762</v>
      </c>
      <c r="M528" s="11">
        <f t="shared" si="126"/>
        <v>0.4587155963302752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-0.27907406374613086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0.22874780402108136</v>
      </c>
      <c r="Q528" s="11">
        <f>2*'OddsRatio_working_3-way'!K528*'OddsRatio_working_3-way'!L528*'OddsRatio_working_3-way'!M528</f>
        <v>7.2618350482882968E-2</v>
      </c>
      <c r="R528" s="11">
        <f t="shared" si="127"/>
        <v>0</v>
      </c>
      <c r="S528" s="11">
        <f t="shared" si="128"/>
        <v>-0.81966701222787053</v>
      </c>
      <c r="T528" s="11">
        <f t="shared" si="129"/>
        <v>-0.26021174991360968</v>
      </c>
      <c r="U528" s="11">
        <f>'OddsRatio_working_3-way'!S528-'OddsRatio_working_3-way'!R528^2/3</f>
        <v>-0.81966701222787053</v>
      </c>
      <c r="V528" s="11">
        <f>'OddsRatio_working_3-way'!S528*'OddsRatio_working_3-way'!R528/3-2*'OddsRatio_working_3-way'!R528^3/27-'OddsRatio_working_3-way'!T528</f>
        <v>0.26021174991360968</v>
      </c>
      <c r="W528" s="11">
        <f>'OddsRatio_working_3-way'!V528^2+4*'OddsRatio_working_3-way'!U528^3/27</f>
        <v>-1.3874522213718557E-2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0.14281515763988561</v>
      </c>
      <c r="Y528" s="11">
        <f>IF('OddsRatio_working_3-way'!W528&gt;=0,IF('OddsRatio_working_3-way'!V528+SQRT('OddsRatio_working_3-way'!W528)&gt;0,0,PI()),ACOS('OddsRatio_working_3-way'!V528/(2*'OddsRatio_working_3-way'!X528)))</f>
        <v>0.42507242790502953</v>
      </c>
      <c r="Z528" s="11">
        <f>'OddsRatio_working_3-way'!X528^(1/3)*COS('OddsRatio_working_3-way'!Y528/3)</f>
        <v>0.51746850892983165</v>
      </c>
      <c r="AA528" s="11">
        <f>'OddsRatio_working_3-way'!X528^(1/3)*COS(('OddsRatio_working_3-way'!Y528+2*PI())/3)</f>
        <v>-0.32266006894091781</v>
      </c>
      <c r="AB528" s="11">
        <f>'OddsRatio_working_3-way'!X528^(1/3)*COS(('OddsRatio_working_3-way'!Y528+4*PI())/3)</f>
        <v>-0.19480843998891392</v>
      </c>
      <c r="AC528" s="11">
        <f>'OddsRatio_working_3-way'!X528^(1/3)*SIN('OddsRatio_working_3-way'!Y528/3)</f>
        <v>7.38151723917716E-2</v>
      </c>
      <c r="AD528" s="11">
        <f>'OddsRatio_working_3-way'!X528^(1/3)*SIN(('OddsRatio_working_3-way'!Y528+2*PI())/3)</f>
        <v>0.41123328819580302</v>
      </c>
      <c r="AE528" s="11">
        <f>'OddsRatio_working_3-way'!X528^(1/3)*SIN(('OddsRatio_working_3-way'!Y528+4*PI())/3)</f>
        <v>-0.48504846058757461</v>
      </c>
      <c r="AF528" s="11">
        <f>-'OddsRatio_working_3-way'!U528/(3*'OddsRatio_working_3-way'!X528^(1/3))*COS(('OddsRatio_working_3-way'!Y528)/3)</f>
        <v>0.51746850892983154</v>
      </c>
      <c r="AG528" s="11">
        <f>-'OddsRatio_working_3-way'!U528/(3*'OddsRatio_working_3-way'!X528^(1/3))*COS(('OddsRatio_working_3-way'!Y528+2*PI())/3)</f>
        <v>-0.32266006894091775</v>
      </c>
      <c r="AH528" s="11">
        <f>-'OddsRatio_working_3-way'!U528/(3*'OddsRatio_working_3-way'!X528^(1/3))*COS(('OddsRatio_working_3-way'!Y528+4*PI())/3)</f>
        <v>-0.19480843998891387</v>
      </c>
      <c r="AI528" s="11">
        <f>'OddsRatio_working_3-way'!U528/(3*'OddsRatio_working_3-way'!X528^(1/3))*SIN(('OddsRatio_working_3-way'!Y528)/3)</f>
        <v>-7.3815172391771586E-2</v>
      </c>
      <c r="AJ528" s="11">
        <f>'OddsRatio_working_3-way'!U528/(3*'OddsRatio_working_3-way'!X528^(1/3))*SIN(('OddsRatio_working_3-way'!Y528+2*PI())/3)</f>
        <v>-0.4112332881958029</v>
      </c>
      <c r="AK528" s="11">
        <f>'OddsRatio_working_3-way'!U528/(3*'OddsRatio_working_3-way'!X528^(1/3))*SIN(('OddsRatio_working_3-way'!Y528+4*PI())/3)</f>
        <v>0.4850484605875745</v>
      </c>
      <c r="AL528" s="11">
        <f>'OddsRatio_working_3-way'!Z528+'OddsRatio_working_3-way'!AF528</f>
        <v>1.0349370178596633</v>
      </c>
      <c r="AM528" s="11">
        <f>'OddsRatio_working_3-way'!AA528+'OddsRatio_working_3-way'!AG528</f>
        <v>-0.64532013788183562</v>
      </c>
      <c r="AN528" s="11">
        <f>'OddsRatio_working_3-way'!AB528+'OddsRatio_working_3-way'!AH528</f>
        <v>-0.38961687997782779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1.0349370178596633</v>
      </c>
      <c r="AS528" s="11">
        <f>IF(('OddsRatio_working_3-way'!X528=0),IF(Q528&gt;0,-Q528^(1/3),(-Q528)^(1/3)),'OddsRatio_working_3-way'!AM528-'OddsRatio_working_3-way'!R528/3)</f>
        <v>-0.64532013788183562</v>
      </c>
      <c r="AT528" s="11">
        <f>IF(('OddsRatio_working_3-way'!X528=0),IF(Q528&gt;0,-Q528^(1/3),(-Q528)^(1/3)),'OddsRatio_working_3-way'!AN528-'OddsRatio_working_3-way'!R528/3)</f>
        <v>-0.38961687997782779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3.56</v>
      </c>
      <c r="B529" s="4">
        <f>IF('True_Odds_Calculator_3-way'!B530="","",'True_Odds_Calculator_3-way'!B530)</f>
        <v>3.44</v>
      </c>
      <c r="C529" s="4">
        <f>IF('True_Odds_Calculator_3-way'!C530="","",'True_Odds_Calculator_3-way'!C530)</f>
        <v>2.2200000000000002</v>
      </c>
      <c r="D529" s="9">
        <f t="shared" si="117"/>
        <v>0.27412275113055262</v>
      </c>
      <c r="E529" s="9">
        <f t="shared" si="118"/>
        <v>0.28377845378631039</v>
      </c>
      <c r="F529" s="9">
        <f t="shared" si="119"/>
        <v>0.4420987950831371</v>
      </c>
      <c r="G529" s="9">
        <f t="shared" si="120"/>
        <v>1.0343752905229946</v>
      </c>
      <c r="H529" s="9">
        <f t="shared" si="121"/>
        <v>3.6480007437388657</v>
      </c>
      <c r="I529" s="9">
        <f t="shared" si="122"/>
        <v>3.5238757088761066</v>
      </c>
      <c r="J529" s="9">
        <f t="shared" si="123"/>
        <v>2.2619378544380537</v>
      </c>
      <c r="K529" s="11">
        <f t="shared" si="124"/>
        <v>0.2808988764044944</v>
      </c>
      <c r="L529" s="11">
        <f t="shared" si="125"/>
        <v>0.29069767441860467</v>
      </c>
      <c r="M529" s="11">
        <f t="shared" si="126"/>
        <v>0.4504504504504504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-0.28030329781048369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0.22878574942855057</v>
      </c>
      <c r="Q529" s="11">
        <f>2*'OddsRatio_working_3-way'!K529*'OddsRatio_working_3-way'!L529*'OddsRatio_working_3-way'!M529</f>
        <v>7.3564549655482508E-2</v>
      </c>
      <c r="R529" s="11">
        <f t="shared" si="127"/>
        <v>0</v>
      </c>
      <c r="S529" s="11">
        <f t="shared" si="128"/>
        <v>-0.81620784063423779</v>
      </c>
      <c r="T529" s="11">
        <f t="shared" si="129"/>
        <v>-0.26244625100779356</v>
      </c>
      <c r="U529" s="11">
        <f>'OddsRatio_working_3-way'!S529-'OddsRatio_working_3-way'!R529^2/3</f>
        <v>-0.81620784063423779</v>
      </c>
      <c r="V529" s="11">
        <f>'OddsRatio_working_3-way'!S529*'OddsRatio_working_3-way'!R529/3-2*'OddsRatio_working_3-way'!R529^3/27-'OddsRatio_working_3-way'!T529</f>
        <v>0.26244625100779356</v>
      </c>
      <c r="W529" s="11">
        <f>'OddsRatio_working_3-way'!V529^2+4*'OddsRatio_working_3-way'!U529^3/27</f>
        <v>-1.1678080525594589E-2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0.14191204599472906</v>
      </c>
      <c r="Y529" s="11">
        <f>IF('OddsRatio_working_3-way'!W529&gt;=0,IF('OddsRatio_working_3-way'!V529+SQRT('OddsRatio_working_3-way'!W529)&gt;0,0,PI()),ACOS('OddsRatio_working_3-way'!V529/(2*'OddsRatio_working_3-way'!X529)))</f>
        <v>0.39060399623608455</v>
      </c>
      <c r="Z529" s="11">
        <f>'OddsRatio_working_3-way'!X529^(1/3)*COS('OddsRatio_working_3-way'!Y529/3)</f>
        <v>0.5171876452614973</v>
      </c>
      <c r="AA529" s="11">
        <f>'OddsRatio_working_3-way'!X529^(1/3)*COS(('OddsRatio_working_3-way'!Y529+2*PI())/3)</f>
        <v>-0.31724247862737065</v>
      </c>
      <c r="AB529" s="11">
        <f>'OddsRatio_working_3-way'!X529^(1/3)*COS(('OddsRatio_working_3-way'!Y529+4*PI())/3)</f>
        <v>-0.19994516663412679</v>
      </c>
      <c r="AC529" s="11">
        <f>'OddsRatio_working_3-way'!X529^(1/3)*SIN('OddsRatio_working_3-way'!Y529/3)</f>
        <v>6.7721634654519094E-2</v>
      </c>
      <c r="AD529" s="11">
        <f>'OddsRatio_working_3-way'!X529^(1/3)*SIN(('OddsRatio_working_3-way'!Y529+2*PI())/3)</f>
        <v>0.41403682199265185</v>
      </c>
      <c r="AE529" s="11">
        <f>'OddsRatio_working_3-way'!X529^(1/3)*SIN(('OddsRatio_working_3-way'!Y529+4*PI())/3)</f>
        <v>-0.48175845664717071</v>
      </c>
      <c r="AF529" s="11">
        <f>-'OddsRatio_working_3-way'!U529/(3*'OddsRatio_working_3-way'!X529^(1/3))*COS(('OddsRatio_working_3-way'!Y529)/3)</f>
        <v>0.5171876452614973</v>
      </c>
      <c r="AG529" s="11">
        <f>-'OddsRatio_working_3-way'!U529/(3*'OddsRatio_working_3-way'!X529^(1/3))*COS(('OddsRatio_working_3-way'!Y529+2*PI())/3)</f>
        <v>-0.31724247862737065</v>
      </c>
      <c r="AH529" s="11">
        <f>-'OddsRatio_working_3-way'!U529/(3*'OddsRatio_working_3-way'!X529^(1/3))*COS(('OddsRatio_working_3-way'!Y529+4*PI())/3)</f>
        <v>-0.19994516663412679</v>
      </c>
      <c r="AI529" s="11">
        <f>'OddsRatio_working_3-way'!U529/(3*'OddsRatio_working_3-way'!X529^(1/3))*SIN(('OddsRatio_working_3-way'!Y529)/3)</f>
        <v>-6.7721634654519094E-2</v>
      </c>
      <c r="AJ529" s="11">
        <f>'OddsRatio_working_3-way'!U529/(3*'OddsRatio_working_3-way'!X529^(1/3))*SIN(('OddsRatio_working_3-way'!Y529+2*PI())/3)</f>
        <v>-0.41403682199265185</v>
      </c>
      <c r="AK529" s="11">
        <f>'OddsRatio_working_3-way'!U529/(3*'OddsRatio_working_3-way'!X529^(1/3))*SIN(('OddsRatio_working_3-way'!Y529+4*PI())/3)</f>
        <v>0.48175845664717071</v>
      </c>
      <c r="AL529" s="11">
        <f>'OddsRatio_working_3-way'!Z529+'OddsRatio_working_3-way'!AF529</f>
        <v>1.0343752905229946</v>
      </c>
      <c r="AM529" s="11">
        <f>'OddsRatio_working_3-way'!AA529+'OddsRatio_working_3-way'!AG529</f>
        <v>-0.6344849572547413</v>
      </c>
      <c r="AN529" s="11">
        <f>'OddsRatio_working_3-way'!AB529+'OddsRatio_working_3-way'!AH529</f>
        <v>-0.39989033326825357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1.0343752905229946</v>
      </c>
      <c r="AS529" s="11">
        <f>IF(('OddsRatio_working_3-way'!X529=0),IF(Q529&gt;0,-Q529^(1/3),(-Q529)^(1/3)),'OddsRatio_working_3-way'!AM529-'OddsRatio_working_3-way'!R529/3)</f>
        <v>-0.6344849572547413</v>
      </c>
      <c r="AT529" s="11">
        <f>IF(('OddsRatio_working_3-way'!X529=0),IF(Q529&gt;0,-Q529^(1/3),(-Q529)^(1/3)),'OddsRatio_working_3-way'!AN529-'OddsRatio_working_3-way'!R529/3)</f>
        <v>-0.39989033326825357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2.73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2.63</v>
      </c>
      <c r="D530" s="9">
        <f t="shared" si="117"/>
        <v>0.35863905395442797</v>
      </c>
      <c r="E530" s="9">
        <f t="shared" si="118"/>
        <v>0.26891421655485859</v>
      </c>
      <c r="F530" s="9">
        <f t="shared" si="119"/>
        <v>0.37244672949071378</v>
      </c>
      <c r="G530" s="9">
        <f t="shared" si="120"/>
        <v>1.0337102623343462</v>
      </c>
      <c r="H530" s="9">
        <f t="shared" si="121"/>
        <v>2.7883187538384187</v>
      </c>
      <c r="I530" s="9">
        <f t="shared" si="122"/>
        <v>3.7186579899393295</v>
      </c>
      <c r="J530" s="9">
        <f t="shared" si="123"/>
        <v>2.6849477276049836</v>
      </c>
      <c r="K530" s="11">
        <f t="shared" si="124"/>
        <v>0.36630036630036628</v>
      </c>
      <c r="L530" s="11">
        <f t="shared" si="125"/>
        <v>0.27548209366391185</v>
      </c>
      <c r="M530" s="11">
        <f t="shared" si="126"/>
        <v>0.38022813688212931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-0.28455383000837564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0.22982739885608883</v>
      </c>
      <c r="Q530" s="11">
        <f>2*'OddsRatio_working_3-way'!K530*'OddsRatio_working_3-way'!L530*'OddsRatio_working_3-way'!M530</f>
        <v>7.6737027998694099E-2</v>
      </c>
      <c r="R530" s="11">
        <f t="shared" si="127"/>
        <v>0</v>
      </c>
      <c r="S530" s="11">
        <f t="shared" si="128"/>
        <v>-0.80767635019821737</v>
      </c>
      <c r="T530" s="11">
        <f t="shared" si="129"/>
        <v>-0.26967490824648327</v>
      </c>
      <c r="U530" s="11">
        <f>'OddsRatio_working_3-way'!S530-'OddsRatio_working_3-way'!R530^2/3</f>
        <v>-0.80767635019821737</v>
      </c>
      <c r="V530" s="11">
        <f>'OddsRatio_working_3-way'!S530*'OddsRatio_working_3-way'!R530/3-2*'OddsRatio_working_3-way'!R530^3/27-'OddsRatio_working_3-way'!T530</f>
        <v>0.26967490824648327</v>
      </c>
      <c r="W530" s="11">
        <f>'OddsRatio_working_3-way'!V530^2+4*'OddsRatio_working_3-way'!U530^3/27</f>
        <v>-5.3318094867799565E-3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0.139692846653407</v>
      </c>
      <c r="Y530" s="11">
        <f>IF('OddsRatio_working_3-way'!W530&gt;=0,IF('OddsRatio_working_3-way'!V530+SQRT('OddsRatio_working_3-way'!W530)&gt;0,0,PI()),ACOS('OddsRatio_working_3-way'!V530/(2*'OddsRatio_working_3-way'!X530)))</f>
        <v>0.26442718464319026</v>
      </c>
      <c r="Z530" s="11">
        <f>'OddsRatio_working_3-way'!X530^(1/3)*COS('OddsRatio_working_3-way'!Y530/3)</f>
        <v>0.51685513116717308</v>
      </c>
      <c r="AA530" s="11">
        <f>'OddsRatio_working_3-way'!X530^(1/3)*COS(('OddsRatio_working_3-way'!Y530+2*PI())/3)</f>
        <v>-0.29798344490863204</v>
      </c>
      <c r="AB530" s="11">
        <f>'OddsRatio_working_3-way'!X530^(1/3)*COS(('OddsRatio_working_3-way'!Y530+4*PI())/3)</f>
        <v>-0.21887168625854075</v>
      </c>
      <c r="AC530" s="11">
        <f>'OddsRatio_working_3-way'!X530^(1/3)*SIN('OddsRatio_working_3-way'!Y530/3)</f>
        <v>4.5675195152694859E-2</v>
      </c>
      <c r="AD530" s="11">
        <f>'OddsRatio_working_3-way'!X530^(1/3)*SIN(('OddsRatio_working_3-way'!Y530+2*PI())/3)</f>
        <v>0.42477207609076273</v>
      </c>
      <c r="AE530" s="11">
        <f>'OddsRatio_working_3-way'!X530^(1/3)*SIN(('OddsRatio_working_3-way'!Y530+4*PI())/3)</f>
        <v>-0.47044727124345759</v>
      </c>
      <c r="AF530" s="11">
        <f>-'OddsRatio_working_3-way'!U530/(3*'OddsRatio_working_3-way'!X530^(1/3))*COS(('OddsRatio_working_3-way'!Y530)/3)</f>
        <v>0.51685513116717308</v>
      </c>
      <c r="AG530" s="11">
        <f>-'OddsRatio_working_3-way'!U530/(3*'OddsRatio_working_3-way'!X530^(1/3))*COS(('OddsRatio_working_3-way'!Y530+2*PI())/3)</f>
        <v>-0.29798344490863204</v>
      </c>
      <c r="AH530" s="11">
        <f>-'OddsRatio_working_3-way'!U530/(3*'OddsRatio_working_3-way'!X530^(1/3))*COS(('OddsRatio_working_3-way'!Y530+4*PI())/3)</f>
        <v>-0.21887168625854075</v>
      </c>
      <c r="AI530" s="11">
        <f>'OddsRatio_working_3-way'!U530/(3*'OddsRatio_working_3-way'!X530^(1/3))*SIN(('OddsRatio_working_3-way'!Y530)/3)</f>
        <v>-4.5675195152694859E-2</v>
      </c>
      <c r="AJ530" s="11">
        <f>'OddsRatio_working_3-way'!U530/(3*'OddsRatio_working_3-way'!X530^(1/3))*SIN(('OddsRatio_working_3-way'!Y530+2*PI())/3)</f>
        <v>-0.42477207609076273</v>
      </c>
      <c r="AK530" s="11">
        <f>'OddsRatio_working_3-way'!U530/(3*'OddsRatio_working_3-way'!X530^(1/3))*SIN(('OddsRatio_working_3-way'!Y530+4*PI())/3)</f>
        <v>0.47044727124345759</v>
      </c>
      <c r="AL530" s="11">
        <f>'OddsRatio_working_3-way'!Z530+'OddsRatio_working_3-way'!AF530</f>
        <v>1.0337102623343462</v>
      </c>
      <c r="AM530" s="11">
        <f>'OddsRatio_working_3-way'!AA530+'OddsRatio_working_3-way'!AG530</f>
        <v>-0.59596688981726409</v>
      </c>
      <c r="AN530" s="11">
        <f>'OddsRatio_working_3-way'!AB530+'OddsRatio_working_3-way'!AH530</f>
        <v>-0.43774337251708151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1.0337102623343462</v>
      </c>
      <c r="AS530" s="11">
        <f>IF(('OddsRatio_working_3-way'!X530=0),IF(Q530&gt;0,-Q530^(1/3),(-Q530)^(1/3)),'OddsRatio_working_3-way'!AM530-'OddsRatio_working_3-way'!R530/3)</f>
        <v>-0.59596688981726409</v>
      </c>
      <c r="AT530" s="11">
        <f>IF(('OddsRatio_working_3-way'!X530=0),IF(Q530&gt;0,-Q530^(1/3),(-Q530)^(1/3)),'OddsRatio_working_3-way'!AN530-'OddsRatio_working_3-way'!R530/3)</f>
        <v>-0.43774337251708151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3.12</v>
      </c>
      <c r="B531" s="4">
        <f>IF('True_Odds_Calculator_3-way'!B532="","",'True_Odds_Calculator_3-way'!B532)</f>
        <v>2.85</v>
      </c>
      <c r="C531" s="4">
        <f>IF('True_Odds_Calculator_3-way'!C532="","",'True_Odds_Calculator_3-way'!C532)</f>
        <v>2.77</v>
      </c>
      <c r="D531" s="9">
        <f t="shared" si="117"/>
        <v>0.31008990854348978</v>
      </c>
      <c r="E531" s="9">
        <f t="shared" si="118"/>
        <v>0.33996087989737728</v>
      </c>
      <c r="F531" s="9">
        <f t="shared" si="119"/>
        <v>0.34994921155913283</v>
      </c>
      <c r="G531" s="9">
        <f t="shared" si="120"/>
        <v>1.049467523633524</v>
      </c>
      <c r="H531" s="9">
        <f t="shared" si="121"/>
        <v>3.2248711501030711</v>
      </c>
      <c r="I531" s="9">
        <f t="shared" si="122"/>
        <v>2.9415149187220195</v>
      </c>
      <c r="J531" s="9">
        <f t="shared" si="123"/>
        <v>2.8575575168313376</v>
      </c>
      <c r="K531" s="11">
        <f t="shared" si="124"/>
        <v>0.32051282051282048</v>
      </c>
      <c r="L531" s="11">
        <f t="shared" si="125"/>
        <v>0.35087719298245612</v>
      </c>
      <c r="M531" s="11">
        <f t="shared" si="126"/>
        <v>0.36101083032490977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-0.28183935261647586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0.23304117926956613</v>
      </c>
      <c r="Q531" s="11">
        <f>2*'OddsRatio_working_3-way'!K531*'OddsRatio_working_3-way'!L531*'OddsRatio_working_3-way'!M531</f>
        <v>8.1199017167096196E-2</v>
      </c>
      <c r="R531" s="11">
        <f t="shared" si="127"/>
        <v>0</v>
      </c>
      <c r="S531" s="11">
        <f t="shared" si="128"/>
        <v>-0.8268581981405777</v>
      </c>
      <c r="T531" s="11">
        <f t="shared" si="129"/>
        <v>-0.28810390179114198</v>
      </c>
      <c r="U531" s="11">
        <f>'OddsRatio_working_3-way'!S531-'OddsRatio_working_3-way'!R531^2/3</f>
        <v>-0.8268581981405777</v>
      </c>
      <c r="V531" s="11">
        <f>'OddsRatio_working_3-way'!S531*'OddsRatio_working_3-way'!R531/3-2*'OddsRatio_working_3-way'!R531^3/27-'OddsRatio_working_3-way'!T531</f>
        <v>0.28810390179114198</v>
      </c>
      <c r="W531" s="11">
        <f>'OddsRatio_working_3-way'!V531^2+4*'OddsRatio_working_3-way'!U531^3/27</f>
        <v>-7.4701372424311463E-4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0.14469871453430669</v>
      </c>
      <c r="Y531" s="11">
        <f>IF('OddsRatio_working_3-way'!W531&gt;=0,IF('OddsRatio_working_3-way'!V531+SQRT('OddsRatio_working_3-way'!W531)&gt;0,0,PI()),ACOS('OddsRatio_working_3-way'!V531/(2*'OddsRatio_working_3-way'!X531)))</f>
        <v>9.4583930339573019E-2</v>
      </c>
      <c r="Z531" s="11">
        <f>'OddsRatio_working_3-way'!X531^(1/3)*COS('OddsRatio_working_3-way'!Y531/3)</f>
        <v>0.52473376181676201</v>
      </c>
      <c r="AA531" s="11">
        <f>'OddsRatio_working_3-way'!X531^(1/3)*COS(('OddsRatio_working_3-way'!Y531+2*PI())/3)</f>
        <v>-0.27669897574363372</v>
      </c>
      <c r="AB531" s="11">
        <f>'OddsRatio_working_3-way'!X531^(1/3)*COS(('OddsRatio_working_3-way'!Y531+4*PI())/3)</f>
        <v>-0.24803478607312848</v>
      </c>
      <c r="AC531" s="11">
        <f>'OddsRatio_working_3-way'!X531^(1/3)*SIN('OddsRatio_working_3-way'!Y531/3)</f>
        <v>1.6549277622368946E-2</v>
      </c>
      <c r="AD531" s="11">
        <f>'OddsRatio_working_3-way'!X531^(1/3)*SIN(('OddsRatio_working_3-way'!Y531+2*PI())/3)</f>
        <v>0.4461581291455044</v>
      </c>
      <c r="AE531" s="11">
        <f>'OddsRatio_working_3-way'!X531^(1/3)*SIN(('OddsRatio_working_3-way'!Y531+4*PI())/3)</f>
        <v>-0.46270740676787314</v>
      </c>
      <c r="AF531" s="11">
        <f>-'OddsRatio_working_3-way'!U531/(3*'OddsRatio_working_3-way'!X531^(1/3))*COS(('OddsRatio_working_3-way'!Y531)/3)</f>
        <v>0.5247337618167619</v>
      </c>
      <c r="AG531" s="11">
        <f>-'OddsRatio_working_3-way'!U531/(3*'OddsRatio_working_3-way'!X531^(1/3))*COS(('OddsRatio_working_3-way'!Y531+2*PI())/3)</f>
        <v>-0.27669897574363361</v>
      </c>
      <c r="AH531" s="11">
        <f>-'OddsRatio_working_3-way'!U531/(3*'OddsRatio_working_3-way'!X531^(1/3))*COS(('OddsRatio_working_3-way'!Y531+4*PI())/3)</f>
        <v>-0.24803478607312843</v>
      </c>
      <c r="AI531" s="11">
        <f>'OddsRatio_working_3-way'!U531/(3*'OddsRatio_working_3-way'!X531^(1/3))*SIN(('OddsRatio_working_3-way'!Y531)/3)</f>
        <v>-1.6549277622368942E-2</v>
      </c>
      <c r="AJ531" s="11">
        <f>'OddsRatio_working_3-way'!U531/(3*'OddsRatio_working_3-way'!X531^(1/3))*SIN(('OddsRatio_working_3-way'!Y531+2*PI())/3)</f>
        <v>-0.44615812914550435</v>
      </c>
      <c r="AK531" s="11">
        <f>'OddsRatio_working_3-way'!U531/(3*'OddsRatio_working_3-way'!X531^(1/3))*SIN(('OddsRatio_working_3-way'!Y531+4*PI())/3)</f>
        <v>0.46270740676787303</v>
      </c>
      <c r="AL531" s="11">
        <f>'OddsRatio_working_3-way'!Z531+'OddsRatio_working_3-way'!AF531</f>
        <v>1.049467523633524</v>
      </c>
      <c r="AM531" s="11">
        <f>'OddsRatio_working_3-way'!AA531+'OddsRatio_working_3-way'!AG531</f>
        <v>-0.55339795148726734</v>
      </c>
      <c r="AN531" s="11">
        <f>'OddsRatio_working_3-way'!AB531+'OddsRatio_working_3-way'!AH531</f>
        <v>-0.49606957214625691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1.049467523633524</v>
      </c>
      <c r="AS531" s="11">
        <f>IF(('OddsRatio_working_3-way'!X531=0),IF(Q531&gt;0,-Q531^(1/3),(-Q531)^(1/3)),'OddsRatio_working_3-way'!AM531-'OddsRatio_working_3-way'!R531/3)</f>
        <v>-0.55339795148726734</v>
      </c>
      <c r="AT531" s="11">
        <f>IF(('OddsRatio_working_3-way'!X531=0),IF(Q531&gt;0,-Q531^(1/3),(-Q531)^(1/3)),'OddsRatio_working_3-way'!AN531-'OddsRatio_working_3-way'!R531/3)</f>
        <v>-0.49606957214625691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2.61</v>
      </c>
      <c r="B532" s="4">
        <f>IF('True_Odds_Calculator_3-way'!B533="","",'True_Odds_Calculator_3-way'!B533)</f>
        <v>2.95</v>
      </c>
      <c r="C532" s="4">
        <f>IF('True_Odds_Calculator_3-way'!C533="","",'True_Odds_Calculator_3-way'!C533)</f>
        <v>3.22</v>
      </c>
      <c r="D532" s="9">
        <f t="shared" si="117"/>
        <v>0.37166895120127369</v>
      </c>
      <c r="E532" s="9">
        <f t="shared" si="118"/>
        <v>0.32812915588239816</v>
      </c>
      <c r="F532" s="9">
        <f t="shared" si="119"/>
        <v>0.30020189291632804</v>
      </c>
      <c r="G532" s="9">
        <f t="shared" si="120"/>
        <v>1.050041255562874</v>
      </c>
      <c r="H532" s="9">
        <f t="shared" si="121"/>
        <v>2.6905664214562268</v>
      </c>
      <c r="I532" s="9">
        <f t="shared" si="122"/>
        <v>3.0475804483476043</v>
      </c>
      <c r="J532" s="9">
        <f t="shared" si="123"/>
        <v>3.3310915873495808</v>
      </c>
      <c r="K532" s="11">
        <f t="shared" si="124"/>
        <v>0.38314176245210729</v>
      </c>
      <c r="L532" s="11">
        <f t="shared" si="125"/>
        <v>0.33898305084745761</v>
      </c>
      <c r="M532" s="11">
        <f t="shared" si="126"/>
        <v>0.3105590062111801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-0.28112215078901226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0.23313605505560375</v>
      </c>
      <c r="Q532" s="11">
        <f>2*'OddsRatio_working_3-way'!K532*'OddsRatio_working_3-way'!L532*'OddsRatio_working_3-way'!M532</f>
        <v>8.0669915244153539E-2</v>
      </c>
      <c r="R532" s="11">
        <f t="shared" si="127"/>
        <v>0</v>
      </c>
      <c r="S532" s="11">
        <f t="shared" si="128"/>
        <v>-0.82930517713126417</v>
      </c>
      <c r="T532" s="11">
        <f t="shared" si="129"/>
        <v>-0.28695680869593909</v>
      </c>
      <c r="U532" s="11">
        <f>'OddsRatio_working_3-way'!S532-'OddsRatio_working_3-way'!R532^2/3</f>
        <v>-0.82930517713126417</v>
      </c>
      <c r="V532" s="11">
        <f>'OddsRatio_working_3-way'!S532*'OddsRatio_working_3-way'!R532/3-2*'OddsRatio_working_3-way'!R532^3/27-'OddsRatio_working_3-way'!T532</f>
        <v>0.28695680869593909</v>
      </c>
      <c r="W532" s="11">
        <f>'OddsRatio_working_3-way'!V532^2+4*'OddsRatio_working_3-way'!U532^3/27</f>
        <v>-2.1524138483750982E-3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0.14534151497880163</v>
      </c>
      <c r="Y532" s="11">
        <f>IF('OddsRatio_working_3-way'!W532&gt;=0,IF('OddsRatio_working_3-way'!V532+SQRT('OddsRatio_working_3-way'!W532)&gt;0,0,PI()),ACOS('OddsRatio_working_3-way'!V532/(2*'OddsRatio_working_3-way'!X532)))</f>
        <v>0.16028928885262239</v>
      </c>
      <c r="Z532" s="11">
        <f>'OddsRatio_working_3-way'!X532^(1/3)*COS('OddsRatio_working_3-way'!Y532/3)</f>
        <v>0.52502062778143699</v>
      </c>
      <c r="AA532" s="11">
        <f>'OddsRatio_working_3-way'!X532^(1/3)*COS(('OddsRatio_working_3-way'!Y532+2*PI())/3)</f>
        <v>-0.28682696632902538</v>
      </c>
      <c r="AB532" s="11">
        <f>'OddsRatio_working_3-way'!X532^(1/3)*COS(('OddsRatio_working_3-way'!Y532+4*PI())/3)</f>
        <v>-0.23819366145241169</v>
      </c>
      <c r="AC532" s="11">
        <f>'OddsRatio_working_3-way'!X532^(1/3)*SIN('OddsRatio_working_3-way'!Y532/3)</f>
        <v>2.8078451662094075E-2</v>
      </c>
      <c r="AD532" s="11">
        <f>'OddsRatio_working_3-way'!X532^(1/3)*SIN(('OddsRatio_working_3-way'!Y532+2*PI())/3)</f>
        <v>0.44064197533853139</v>
      </c>
      <c r="AE532" s="11">
        <f>'OddsRatio_working_3-way'!X532^(1/3)*SIN(('OddsRatio_working_3-way'!Y532+4*PI())/3)</f>
        <v>-0.46872042700062544</v>
      </c>
      <c r="AF532" s="11">
        <f>-'OddsRatio_working_3-way'!U532/(3*'OddsRatio_working_3-way'!X532^(1/3))*COS(('OddsRatio_working_3-way'!Y532)/3)</f>
        <v>0.52502062778143699</v>
      </c>
      <c r="AG532" s="11">
        <f>-'OddsRatio_working_3-way'!U532/(3*'OddsRatio_working_3-way'!X532^(1/3))*COS(('OddsRatio_working_3-way'!Y532+2*PI())/3)</f>
        <v>-0.28682696632902538</v>
      </c>
      <c r="AH532" s="11">
        <f>-'OddsRatio_working_3-way'!U532/(3*'OddsRatio_working_3-way'!X532^(1/3))*COS(('OddsRatio_working_3-way'!Y532+4*PI())/3)</f>
        <v>-0.23819366145241169</v>
      </c>
      <c r="AI532" s="11">
        <f>'OddsRatio_working_3-way'!U532/(3*'OddsRatio_working_3-way'!X532^(1/3))*SIN(('OddsRatio_working_3-way'!Y532)/3)</f>
        <v>-2.8078451662094075E-2</v>
      </c>
      <c r="AJ532" s="11">
        <f>'OddsRatio_working_3-way'!U532/(3*'OddsRatio_working_3-way'!X532^(1/3))*SIN(('OddsRatio_working_3-way'!Y532+2*PI())/3)</f>
        <v>-0.44064197533853139</v>
      </c>
      <c r="AK532" s="11">
        <f>'OddsRatio_working_3-way'!U532/(3*'OddsRatio_working_3-way'!X532^(1/3))*SIN(('OddsRatio_working_3-way'!Y532+4*PI())/3)</f>
        <v>0.46872042700062544</v>
      </c>
      <c r="AL532" s="11">
        <f>'OddsRatio_working_3-way'!Z532+'OddsRatio_working_3-way'!AF532</f>
        <v>1.050041255562874</v>
      </c>
      <c r="AM532" s="11">
        <f>'OddsRatio_working_3-way'!AA532+'OddsRatio_working_3-way'!AG532</f>
        <v>-0.57365393265805076</v>
      </c>
      <c r="AN532" s="11">
        <f>'OddsRatio_working_3-way'!AB532+'OddsRatio_working_3-way'!AH532</f>
        <v>-0.47638732290482338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1.050041255562874</v>
      </c>
      <c r="AS532" s="11">
        <f>IF(('OddsRatio_working_3-way'!X532=0),IF(Q532&gt;0,-Q532^(1/3),(-Q532)^(1/3)),'OddsRatio_working_3-way'!AM532-'OddsRatio_working_3-way'!R532/3)</f>
        <v>-0.57365393265805076</v>
      </c>
      <c r="AT532" s="11">
        <f>IF(('OddsRatio_working_3-way'!X532=0),IF(Q532&gt;0,-Q532^(1/3),(-Q532)^(1/3)),'OddsRatio_working_3-way'!AN532-'OddsRatio_working_3-way'!R532/3)</f>
        <v>-0.47638732290482338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1.79</v>
      </c>
      <c r="B533" s="4">
        <f>IF('True_Odds_Calculator_3-way'!B534="","",'True_Odds_Calculator_3-way'!B534)</f>
        <v>4.16</v>
      </c>
      <c r="C533" s="4">
        <f>IF('True_Odds_Calculator_3-way'!C534="","",'True_Odds_Calculator_3-way'!C534)</f>
        <v>4.3099999999999996</v>
      </c>
      <c r="D533" s="9">
        <f t="shared" si="117"/>
        <v>0.54592516253826429</v>
      </c>
      <c r="E533" s="9">
        <f t="shared" si="118"/>
        <v>0.23110638285055635</v>
      </c>
      <c r="F533" s="9">
        <f t="shared" si="119"/>
        <v>0.22296845461117931</v>
      </c>
      <c r="G533" s="9">
        <f t="shared" si="120"/>
        <v>1.0528517729345968</v>
      </c>
      <c r="H533" s="9">
        <f t="shared" si="121"/>
        <v>1.831752900618332</v>
      </c>
      <c r="I533" s="9">
        <f t="shared" si="122"/>
        <v>4.3270116024733269</v>
      </c>
      <c r="J533" s="9">
        <f t="shared" si="123"/>
        <v>4.4849393684135146</v>
      </c>
      <c r="K533" s="11">
        <f t="shared" si="124"/>
        <v>0.55865921787709494</v>
      </c>
      <c r="L533" s="11">
        <f t="shared" si="125"/>
        <v>0.24038461538461536</v>
      </c>
      <c r="M533" s="11">
        <f t="shared" si="126"/>
        <v>0.23201856148491881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-0.25746519970845627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0.22621061941079046</v>
      </c>
      <c r="Q533" s="11">
        <f>2*'OddsRatio_working_3-way'!K533*'OddsRatio_working_3-way'!L533*'OddsRatio_working_3-way'!M533</f>
        <v>6.2316975044294898E-2</v>
      </c>
      <c r="R533" s="11">
        <f t="shared" si="127"/>
        <v>0</v>
      </c>
      <c r="S533" s="11">
        <f t="shared" si="128"/>
        <v>-0.87860658320791585</v>
      </c>
      <c r="T533" s="11">
        <f t="shared" si="129"/>
        <v>-0.24204038104901265</v>
      </c>
      <c r="U533" s="11">
        <f>'OddsRatio_working_3-way'!S533-'OddsRatio_working_3-way'!R533^2/3</f>
        <v>-0.87860658320791585</v>
      </c>
      <c r="V533" s="11">
        <f>'OddsRatio_working_3-way'!S533*'OddsRatio_working_3-way'!R533/3-2*'OddsRatio_working_3-way'!R533^3/27-'OddsRatio_working_3-way'!T533</f>
        <v>0.24204038104901265</v>
      </c>
      <c r="W533" s="11">
        <f>'OddsRatio_working_3-way'!V533^2+4*'OddsRatio_working_3-way'!U533^3/27</f>
        <v>-4.1896444646018938E-2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0.15849289471800476</v>
      </c>
      <c r="Y533" s="11">
        <f>IF('OddsRatio_working_3-way'!W533&gt;=0,IF('OddsRatio_working_3-way'!V533+SQRT('OddsRatio_working_3-way'!W533)&gt;0,0,PI()),ACOS('OddsRatio_working_3-way'!V533/(2*'OddsRatio_working_3-way'!X533)))</f>
        <v>0.70197470879280977</v>
      </c>
      <c r="Z533" s="11">
        <f>'OddsRatio_working_3-way'!X533^(1/3)*COS('OddsRatio_working_3-way'!Y533/3)</f>
        <v>0.52642588646729838</v>
      </c>
      <c r="AA533" s="11">
        <f>'OddsRatio_working_3-way'!X533^(1/3)*COS(('OddsRatio_working_3-way'!Y533+2*PI())/3)</f>
        <v>-0.37187979809205662</v>
      </c>
      <c r="AB533" s="11">
        <f>'OddsRatio_working_3-way'!X533^(1/3)*COS(('OddsRatio_working_3-way'!Y533+4*PI())/3)</f>
        <v>-0.15454608837524197</v>
      </c>
      <c r="AC533" s="11">
        <f>'OddsRatio_working_3-way'!X533^(1/3)*SIN('OddsRatio_working_3-way'!Y533/3)</f>
        <v>0.12547767580898306</v>
      </c>
      <c r="AD533" s="11">
        <f>'OddsRatio_working_3-way'!X533^(1/3)*SIN(('OddsRatio_working_3-way'!Y533+2*PI())/3)</f>
        <v>0.39315935298593174</v>
      </c>
      <c r="AE533" s="11">
        <f>'OddsRatio_working_3-way'!X533^(1/3)*SIN(('OddsRatio_working_3-way'!Y533+4*PI())/3)</f>
        <v>-0.51863702879491469</v>
      </c>
      <c r="AF533" s="11">
        <f>-'OddsRatio_working_3-way'!U533/(3*'OddsRatio_working_3-way'!X533^(1/3))*COS(('OddsRatio_working_3-way'!Y533)/3)</f>
        <v>0.52642588646729838</v>
      </c>
      <c r="AG533" s="11">
        <f>-'OddsRatio_working_3-way'!U533/(3*'OddsRatio_working_3-way'!X533^(1/3))*COS(('OddsRatio_working_3-way'!Y533+2*PI())/3)</f>
        <v>-0.37187979809205662</v>
      </c>
      <c r="AH533" s="11">
        <f>-'OddsRatio_working_3-way'!U533/(3*'OddsRatio_working_3-way'!X533^(1/3))*COS(('OddsRatio_working_3-way'!Y533+4*PI())/3)</f>
        <v>-0.15454608837524197</v>
      </c>
      <c r="AI533" s="11">
        <f>'OddsRatio_working_3-way'!U533/(3*'OddsRatio_working_3-way'!X533^(1/3))*SIN(('OddsRatio_working_3-way'!Y533)/3)</f>
        <v>-0.12547767580898306</v>
      </c>
      <c r="AJ533" s="11">
        <f>'OddsRatio_working_3-way'!U533/(3*'OddsRatio_working_3-way'!X533^(1/3))*SIN(('OddsRatio_working_3-way'!Y533+2*PI())/3)</f>
        <v>-0.39315935298593174</v>
      </c>
      <c r="AK533" s="11">
        <f>'OddsRatio_working_3-way'!U533/(3*'OddsRatio_working_3-way'!X533^(1/3))*SIN(('OddsRatio_working_3-way'!Y533+4*PI())/3)</f>
        <v>0.51863702879491469</v>
      </c>
      <c r="AL533" s="11">
        <f>'OddsRatio_working_3-way'!Z533+'OddsRatio_working_3-way'!AF533</f>
        <v>1.0528517729345968</v>
      </c>
      <c r="AM533" s="11">
        <f>'OddsRatio_working_3-way'!AA533+'OddsRatio_working_3-way'!AG533</f>
        <v>-0.74375959618411325</v>
      </c>
      <c r="AN533" s="11">
        <f>'OddsRatio_working_3-way'!AB533+'OddsRatio_working_3-way'!AH533</f>
        <v>-0.30909217675048395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1.0528517729345968</v>
      </c>
      <c r="AS533" s="11">
        <f>IF(('OddsRatio_working_3-way'!X533=0),IF(Q533&gt;0,-Q533^(1/3),(-Q533)^(1/3)),'OddsRatio_working_3-way'!AM533-'OddsRatio_working_3-way'!R533/3)</f>
        <v>-0.74375959618411325</v>
      </c>
      <c r="AT533" s="11">
        <f>IF(('OddsRatio_working_3-way'!X533=0),IF(Q533&gt;0,-Q533^(1/3),(-Q533)^(1/3)),'OddsRatio_working_3-way'!AN533-'OddsRatio_working_3-way'!R533/3)</f>
        <v>-0.30909217675048395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2.77</v>
      </c>
      <c r="B534" s="4">
        <f>IF('True_Odds_Calculator_3-way'!B535="","",'True_Odds_Calculator_3-way'!B535)</f>
        <v>3.86</v>
      </c>
      <c r="C534" s="4">
        <f>IF('True_Odds_Calculator_3-way'!C535="","",'True_Odds_Calculator_3-way'!C535)</f>
        <v>2.4500000000000002</v>
      </c>
      <c r="D534" s="9">
        <f t="shared" si="117"/>
        <v>0.35119726590263134</v>
      </c>
      <c r="E534" s="9">
        <f t="shared" si="118"/>
        <v>0.25093671092695691</v>
      </c>
      <c r="F534" s="9">
        <f t="shared" si="119"/>
        <v>0.39786602317041159</v>
      </c>
      <c r="G534" s="9">
        <f t="shared" si="120"/>
        <v>1.0437302695454065</v>
      </c>
      <c r="H534" s="9">
        <f t="shared" si="121"/>
        <v>2.847402577095369</v>
      </c>
      <c r="I534" s="9">
        <f t="shared" si="122"/>
        <v>3.9850685708998621</v>
      </c>
      <c r="J534" s="9">
        <f t="shared" si="123"/>
        <v>2.5134088908408398</v>
      </c>
      <c r="K534" s="11">
        <f t="shared" si="124"/>
        <v>0.36101083032490977</v>
      </c>
      <c r="L534" s="11">
        <f t="shared" si="125"/>
        <v>0.2590673575129534</v>
      </c>
      <c r="M534" s="11">
        <f t="shared" si="126"/>
        <v>0.4081632653061224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-0.28020387931083834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0.23209747788679827</v>
      </c>
      <c r="Q534" s="11">
        <f>2*'OddsRatio_working_3-way'!K534*'OddsRatio_working_3-way'!L534*'OddsRatio_working_3-way'!M534</f>
        <v>7.6347854568025758E-2</v>
      </c>
      <c r="R534" s="11">
        <f t="shared" si="127"/>
        <v>0</v>
      </c>
      <c r="S534" s="11">
        <f t="shared" si="128"/>
        <v>-0.82831643322584325</v>
      </c>
      <c r="T534" s="11">
        <f t="shared" si="129"/>
        <v>-0.27247251092955377</v>
      </c>
      <c r="U534" s="11">
        <f>'OddsRatio_working_3-way'!S534-'OddsRatio_working_3-way'!R534^2/3</f>
        <v>-0.82831643322584325</v>
      </c>
      <c r="V534" s="11">
        <f>'OddsRatio_working_3-way'!S534*'OddsRatio_working_3-way'!R534/3-2*'OddsRatio_working_3-way'!R534^3/27-'OddsRatio_working_3-way'!T534</f>
        <v>0.27247251092955377</v>
      </c>
      <c r="W534" s="11">
        <f>'OddsRatio_working_3-way'!V534^2+4*'OddsRatio_working_3-way'!U534^3/27</f>
        <v>-9.9534901099205403E-3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0.1450816660730917</v>
      </c>
      <c r="Y534" s="11">
        <f>IF('OddsRatio_working_3-way'!W534&gt;=0,IF('OddsRatio_working_3-way'!V534+SQRT('OddsRatio_working_3-way'!W534)&gt;0,0,PI()),ACOS('OddsRatio_working_3-way'!V534/(2*'OddsRatio_working_3-way'!X534)))</f>
        <v>0.35099371459892637</v>
      </c>
      <c r="Z534" s="11">
        <f>'OddsRatio_working_3-way'!X534^(1/3)*COS('OddsRatio_working_3-way'!Y534/3)</f>
        <v>0.52186513477270324</v>
      </c>
      <c r="AA534" s="11">
        <f>'OddsRatio_working_3-way'!X534^(1/3)*COS(('OddsRatio_working_3-way'!Y534+2*PI())/3)</f>
        <v>-0.31405218841250426</v>
      </c>
      <c r="AB534" s="11">
        <f>'OddsRatio_working_3-way'!X534^(1/3)*COS(('OddsRatio_working_3-way'!Y534+4*PI())/3)</f>
        <v>-0.20781294636019884</v>
      </c>
      <c r="AC534" s="11">
        <f>'OddsRatio_working_3-way'!X534^(1/3)*SIN('OddsRatio_working_3-way'!Y534/3)</f>
        <v>6.1337254997400274E-2</v>
      </c>
      <c r="AD534" s="11">
        <f>'OddsRatio_working_3-way'!X534^(1/3)*SIN(('OddsRatio_working_3-way'!Y534+2*PI())/3)</f>
        <v>0.42127983656385065</v>
      </c>
      <c r="AE534" s="11">
        <f>'OddsRatio_working_3-way'!X534^(1/3)*SIN(('OddsRatio_working_3-way'!Y534+4*PI())/3)</f>
        <v>-0.48261709156125093</v>
      </c>
      <c r="AF534" s="11">
        <f>-'OddsRatio_working_3-way'!U534/(3*'OddsRatio_working_3-way'!X534^(1/3))*COS(('OddsRatio_working_3-way'!Y534)/3)</f>
        <v>0.52186513477270324</v>
      </c>
      <c r="AG534" s="11">
        <f>-'OddsRatio_working_3-way'!U534/(3*'OddsRatio_working_3-way'!X534^(1/3))*COS(('OddsRatio_working_3-way'!Y534+2*PI())/3)</f>
        <v>-0.31405218841250426</v>
      </c>
      <c r="AH534" s="11">
        <f>-'OddsRatio_working_3-way'!U534/(3*'OddsRatio_working_3-way'!X534^(1/3))*COS(('OddsRatio_working_3-way'!Y534+4*PI())/3)</f>
        <v>-0.20781294636019884</v>
      </c>
      <c r="AI534" s="11">
        <f>'OddsRatio_working_3-way'!U534/(3*'OddsRatio_working_3-way'!X534^(1/3))*SIN(('OddsRatio_working_3-way'!Y534)/3)</f>
        <v>-6.1337254997400274E-2</v>
      </c>
      <c r="AJ534" s="11">
        <f>'OddsRatio_working_3-way'!U534/(3*'OddsRatio_working_3-way'!X534^(1/3))*SIN(('OddsRatio_working_3-way'!Y534+2*PI())/3)</f>
        <v>-0.42127983656385065</v>
      </c>
      <c r="AK534" s="11">
        <f>'OddsRatio_working_3-way'!U534/(3*'OddsRatio_working_3-way'!X534^(1/3))*SIN(('OddsRatio_working_3-way'!Y534+4*PI())/3)</f>
        <v>0.48261709156125093</v>
      </c>
      <c r="AL534" s="11">
        <f>'OddsRatio_working_3-way'!Z534+'OddsRatio_working_3-way'!AF534</f>
        <v>1.0437302695454065</v>
      </c>
      <c r="AM534" s="11">
        <f>'OddsRatio_working_3-way'!AA534+'OddsRatio_working_3-way'!AG534</f>
        <v>-0.62810437682500853</v>
      </c>
      <c r="AN534" s="11">
        <f>'OddsRatio_working_3-way'!AB534+'OddsRatio_working_3-way'!AH534</f>
        <v>-0.41562589272039768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1.0437302695454065</v>
      </c>
      <c r="AS534" s="11">
        <f>IF(('OddsRatio_working_3-way'!X534=0),IF(Q534&gt;0,-Q534^(1/3),(-Q534)^(1/3)),'OddsRatio_working_3-way'!AM534-'OddsRatio_working_3-way'!R534/3)</f>
        <v>-0.62810437682500853</v>
      </c>
      <c r="AT534" s="11">
        <f>IF(('OddsRatio_working_3-way'!X534=0),IF(Q534&gt;0,-Q534^(1/3),(-Q534)^(1/3)),'OddsRatio_working_3-way'!AN534-'OddsRatio_working_3-way'!R534/3)</f>
        <v>-0.41562589272039768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1.53</v>
      </c>
      <c r="B535" s="4">
        <f>IF('True_Odds_Calculator_3-way'!B536="","",'True_Odds_Calculator_3-way'!B536)</f>
        <v>4.4400000000000004</v>
      </c>
      <c r="C535" s="4">
        <f>IF('True_Odds_Calculator_3-way'!C536="","",'True_Odds_Calculator_3-way'!C536)</f>
        <v>6.49</v>
      </c>
      <c r="D535" s="9">
        <f t="shared" si="117"/>
        <v>0.63934250399600245</v>
      </c>
      <c r="E535" s="9">
        <f t="shared" si="118"/>
        <v>0.21452907313238651</v>
      </c>
      <c r="F535" s="9">
        <f t="shared" si="119"/>
        <v>0.14612842287161112</v>
      </c>
      <c r="G535" s="9">
        <f t="shared" si="120"/>
        <v>1.064352576692182</v>
      </c>
      <c r="H535" s="9">
        <f t="shared" si="121"/>
        <v>1.5641068656468562</v>
      </c>
      <c r="I535" s="9">
        <f t="shared" si="122"/>
        <v>4.6613728638211063</v>
      </c>
      <c r="J535" s="9">
        <f t="shared" si="123"/>
        <v>6.8432956460400796</v>
      </c>
      <c r="K535" s="11">
        <f t="shared" si="124"/>
        <v>0.65359477124183007</v>
      </c>
      <c r="L535" s="11">
        <f t="shared" si="125"/>
        <v>0.2252252252252252</v>
      </c>
      <c r="M535" s="11">
        <f t="shared" si="126"/>
        <v>0.15408320493066255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-0.22703225295448615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0.21457150071307596</v>
      </c>
      <c r="Q535" s="11">
        <f>2*'OddsRatio_working_3-way'!K535*'OddsRatio_working_3-way'!L535*'OddsRatio_working_3-way'!M535</f>
        <v>4.536395363912811E-2</v>
      </c>
      <c r="R535" s="11">
        <f t="shared" si="127"/>
        <v>0</v>
      </c>
      <c r="S535" s="11">
        <f t="shared" si="128"/>
        <v>-0.94511461662714402</v>
      </c>
      <c r="T535" s="11">
        <f t="shared" si="129"/>
        <v>-0.1998128153545759</v>
      </c>
      <c r="U535" s="11">
        <f>'OddsRatio_working_3-way'!S535-'OddsRatio_working_3-way'!R535^2/3</f>
        <v>-0.94511461662714402</v>
      </c>
      <c r="V535" s="11">
        <f>'OddsRatio_working_3-way'!S535*'OddsRatio_working_3-way'!R535/3-2*'OddsRatio_working_3-way'!R535^3/27-'OddsRatio_working_3-way'!T535</f>
        <v>0.1998128153545759</v>
      </c>
      <c r="W535" s="11">
        <f>'OddsRatio_working_3-way'!V535^2+4*'OddsRatio_working_3-way'!U535^3/27</f>
        <v>-8.5143835677142593E-2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0.17682547671154772</v>
      </c>
      <c r="Y535" s="11">
        <f>IF('OddsRatio_working_3-way'!W535&gt;=0,IF('OddsRatio_working_3-way'!V535+SQRT('OddsRatio_working_3-way'!W535)&gt;0,0,PI()),ACOS('OddsRatio_working_3-way'!V535/(2*'OddsRatio_working_3-way'!X535)))</f>
        <v>0.97036298181252501</v>
      </c>
      <c r="Z535" s="11">
        <f>'OddsRatio_working_3-way'!X535^(1/3)*COS('OddsRatio_working_3-way'!Y535/3)</f>
        <v>0.5321762883460911</v>
      </c>
      <c r="AA535" s="11">
        <f>'OddsRatio_working_3-way'!X535^(1/3)*COS(('OddsRatio_working_3-way'!Y535+2*PI())/3)</f>
        <v>-0.42058718219082614</v>
      </c>
      <c r="AB535" s="11">
        <f>'OddsRatio_working_3-way'!X535^(1/3)*COS(('OddsRatio_working_3-way'!Y535+4*PI())/3)</f>
        <v>-0.11158910615526531</v>
      </c>
      <c r="AC535" s="11">
        <f>'OddsRatio_working_3-way'!X535^(1/3)*SIN('OddsRatio_working_3-way'!Y535/3)</f>
        <v>0.17840012237820774</v>
      </c>
      <c r="AD535" s="11">
        <f>'OddsRatio_working_3-way'!X535^(1/3)*SIN(('OddsRatio_working_3-way'!Y535+2*PI())/3)</f>
        <v>0.3716781238103235</v>
      </c>
      <c r="AE535" s="11">
        <f>'OddsRatio_working_3-way'!X535^(1/3)*SIN(('OddsRatio_working_3-way'!Y535+4*PI())/3)</f>
        <v>-0.55007824618853118</v>
      </c>
      <c r="AF535" s="11">
        <f>-'OddsRatio_working_3-way'!U535/(3*'OddsRatio_working_3-way'!X535^(1/3))*COS(('OddsRatio_working_3-way'!Y535)/3)</f>
        <v>0.53217628834609099</v>
      </c>
      <c r="AG535" s="11">
        <f>-'OddsRatio_working_3-way'!U535/(3*'OddsRatio_working_3-way'!X535^(1/3))*COS(('OddsRatio_working_3-way'!Y535+2*PI())/3)</f>
        <v>-0.42058718219082608</v>
      </c>
      <c r="AH535" s="11">
        <f>-'OddsRatio_working_3-way'!U535/(3*'OddsRatio_working_3-way'!X535^(1/3))*COS(('OddsRatio_working_3-way'!Y535+4*PI())/3)</f>
        <v>-0.11158910615526528</v>
      </c>
      <c r="AI535" s="11">
        <f>'OddsRatio_working_3-way'!U535/(3*'OddsRatio_working_3-way'!X535^(1/3))*SIN(('OddsRatio_working_3-way'!Y535)/3)</f>
        <v>-0.17840012237820771</v>
      </c>
      <c r="AJ535" s="11">
        <f>'OddsRatio_working_3-way'!U535/(3*'OddsRatio_working_3-way'!X535^(1/3))*SIN(('OddsRatio_working_3-way'!Y535+2*PI())/3)</f>
        <v>-0.37167812381032345</v>
      </c>
      <c r="AK535" s="11">
        <f>'OddsRatio_working_3-way'!U535/(3*'OddsRatio_working_3-way'!X535^(1/3))*SIN(('OddsRatio_working_3-way'!Y535+4*PI())/3)</f>
        <v>0.55007824618853107</v>
      </c>
      <c r="AL535" s="11">
        <f>'OddsRatio_working_3-way'!Z535+'OddsRatio_working_3-way'!AF535</f>
        <v>1.064352576692182</v>
      </c>
      <c r="AM535" s="11">
        <f>'OddsRatio_working_3-way'!AA535+'OddsRatio_working_3-way'!AG535</f>
        <v>-0.84117436438165227</v>
      </c>
      <c r="AN535" s="11">
        <f>'OddsRatio_working_3-way'!AB535+'OddsRatio_working_3-way'!AH535</f>
        <v>-0.22317821231053059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1.064352576692182</v>
      </c>
      <c r="AS535" s="11">
        <f>IF(('OddsRatio_working_3-way'!X535=0),IF(Q535&gt;0,-Q535^(1/3),(-Q535)^(1/3)),'OddsRatio_working_3-way'!AM535-'OddsRatio_working_3-way'!R535/3)</f>
        <v>-0.84117436438165227</v>
      </c>
      <c r="AT535" s="11">
        <f>IF(('OddsRatio_working_3-way'!X535=0),IF(Q535&gt;0,-Q535^(1/3),(-Q535)^(1/3)),'OddsRatio_working_3-way'!AN535-'OddsRatio_working_3-way'!R535/3)</f>
        <v>-0.22317821231053059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2.2200000000000002</v>
      </c>
      <c r="B536" s="4">
        <f>IF('True_Odds_Calculator_3-way'!B537="","",'True_Odds_Calculator_3-way'!B537)</f>
        <v>3.44</v>
      </c>
      <c r="C536" s="4">
        <f>IF('True_Odds_Calculator_3-way'!C537="","",'True_Odds_Calculator_3-way'!C537)</f>
        <v>3.48</v>
      </c>
      <c r="D536" s="9">
        <f t="shared" si="117"/>
        <v>0.43968851465080894</v>
      </c>
      <c r="E536" s="9">
        <f t="shared" si="118"/>
        <v>0.2817953458519909</v>
      </c>
      <c r="F536" s="9">
        <f t="shared" si="119"/>
        <v>0.27851613949720033</v>
      </c>
      <c r="G536" s="9">
        <f t="shared" si="120"/>
        <v>1.0445387905284704</v>
      </c>
      <c r="H536" s="9">
        <f t="shared" si="121"/>
        <v>2.2743373244447338</v>
      </c>
      <c r="I536" s="9">
        <f t="shared" si="122"/>
        <v>3.548674648889468</v>
      </c>
      <c r="J536" s="9">
        <f t="shared" si="123"/>
        <v>3.5904562005106064</v>
      </c>
      <c r="K536" s="11">
        <f t="shared" si="124"/>
        <v>0.4504504504504504</v>
      </c>
      <c r="L536" s="11">
        <f t="shared" si="125"/>
        <v>0.29069767441860467</v>
      </c>
      <c r="M536" s="11">
        <f t="shared" si="126"/>
        <v>0.28735632183908044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-0.27778620641491547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0.23103496439502855</v>
      </c>
      <c r="Q536" s="11">
        <f>2*'OddsRatio_working_3-way'!K536*'OddsRatio_working_3-way'!L536*'OddsRatio_working_3-way'!M536</f>
        <v>7.5255688728022324E-2</v>
      </c>
      <c r="R536" s="11">
        <f t="shared" si="127"/>
        <v>0</v>
      </c>
      <c r="S536" s="11">
        <f t="shared" si="128"/>
        <v>-0.83170063545179451</v>
      </c>
      <c r="T536" s="11">
        <f t="shared" si="129"/>
        <v>-0.27091225910481903</v>
      </c>
      <c r="U536" s="11">
        <f>'OddsRatio_working_3-way'!S536-'OddsRatio_working_3-way'!R536^2/3</f>
        <v>-0.83170063545179451</v>
      </c>
      <c r="V536" s="11">
        <f>'OddsRatio_working_3-way'!S536*'OddsRatio_working_3-way'!R536/3-2*'OddsRatio_working_3-way'!R536^3/27-'OddsRatio_working_3-way'!T536</f>
        <v>0.27091225910481903</v>
      </c>
      <c r="W536" s="11">
        <f>'OddsRatio_working_3-way'!V536^2+4*'OddsRatio_working_3-way'!U536^3/27</f>
        <v>-1.1837497450053108E-2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0.14597170066774048</v>
      </c>
      <c r="Y536" s="11">
        <f>IF('OddsRatio_working_3-way'!W536&gt;=0,IF('OddsRatio_working_3-way'!V536+SQRT('OddsRatio_working_3-way'!W536)&gt;0,0,PI()),ACOS('OddsRatio_working_3-way'!V536/(2*'OddsRatio_working_3-way'!X536)))</f>
        <v>0.38189096771178122</v>
      </c>
      <c r="Z536" s="11">
        <f>'OddsRatio_working_3-way'!X536^(1/3)*COS('OddsRatio_working_3-way'!Y536/3)</f>
        <v>0.52226939526423521</v>
      </c>
      <c r="AA536" s="11">
        <f>'OddsRatio_working_3-way'!X536^(1/3)*COS(('OddsRatio_working_3-way'!Y536+2*PI())/3)</f>
        <v>-0.3190239707377297</v>
      </c>
      <c r="AB536" s="11">
        <f>'OddsRatio_working_3-way'!X536^(1/3)*COS(('OddsRatio_working_3-way'!Y536+4*PI())/3)</f>
        <v>-0.20324542452650574</v>
      </c>
      <c r="AC536" s="11">
        <f>'OddsRatio_working_3-way'!X536^(1/3)*SIN('OddsRatio_working_3-way'!Y536/3)</f>
        <v>6.6844774821433889E-2</v>
      </c>
      <c r="AD536" s="11">
        <f>'OddsRatio_working_3-way'!X536^(1/3)*SIN(('OddsRatio_working_3-way'!Y536+2*PI())/3)</f>
        <v>0.41887617650724707</v>
      </c>
      <c r="AE536" s="11">
        <f>'OddsRatio_working_3-way'!X536^(1/3)*SIN(('OddsRatio_working_3-way'!Y536+4*PI())/3)</f>
        <v>-0.48572095132868076</v>
      </c>
      <c r="AF536" s="11">
        <f>-'OddsRatio_working_3-way'!U536/(3*'OddsRatio_working_3-way'!X536^(1/3))*COS(('OddsRatio_working_3-way'!Y536)/3)</f>
        <v>0.5222693952642351</v>
      </c>
      <c r="AG536" s="11">
        <f>-'OddsRatio_working_3-way'!U536/(3*'OddsRatio_working_3-way'!X536^(1/3))*COS(('OddsRatio_working_3-way'!Y536+2*PI())/3)</f>
        <v>-0.31902397073772965</v>
      </c>
      <c r="AH536" s="11">
        <f>-'OddsRatio_working_3-way'!U536/(3*'OddsRatio_working_3-way'!X536^(1/3))*COS(('OddsRatio_working_3-way'!Y536+4*PI())/3)</f>
        <v>-0.20324542452650568</v>
      </c>
      <c r="AI536" s="11">
        <f>'OddsRatio_working_3-way'!U536/(3*'OddsRatio_working_3-way'!X536^(1/3))*SIN(('OddsRatio_working_3-way'!Y536)/3)</f>
        <v>-6.6844774821433875E-2</v>
      </c>
      <c r="AJ536" s="11">
        <f>'OddsRatio_working_3-way'!U536/(3*'OddsRatio_working_3-way'!X536^(1/3))*SIN(('OddsRatio_working_3-way'!Y536+2*PI())/3)</f>
        <v>-0.41887617650724696</v>
      </c>
      <c r="AK536" s="11">
        <f>'OddsRatio_working_3-way'!U536/(3*'OddsRatio_working_3-way'!X536^(1/3))*SIN(('OddsRatio_working_3-way'!Y536+4*PI())/3)</f>
        <v>0.48572095132868065</v>
      </c>
      <c r="AL536" s="11">
        <f>'OddsRatio_working_3-way'!Z536+'OddsRatio_working_3-way'!AF536</f>
        <v>1.0445387905284704</v>
      </c>
      <c r="AM536" s="11">
        <f>'OddsRatio_working_3-way'!AA536+'OddsRatio_working_3-way'!AG536</f>
        <v>-0.6380479414754594</v>
      </c>
      <c r="AN536" s="11">
        <f>'OddsRatio_working_3-way'!AB536+'OddsRatio_working_3-way'!AH536</f>
        <v>-0.40649084905301142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1.0445387905284704</v>
      </c>
      <c r="AS536" s="11">
        <f>IF(('OddsRatio_working_3-way'!X536=0),IF(Q536&gt;0,-Q536^(1/3),(-Q536)^(1/3)),'OddsRatio_working_3-way'!AM536-'OddsRatio_working_3-way'!R536/3)</f>
        <v>-0.6380479414754594</v>
      </c>
      <c r="AT536" s="11">
        <f>IF(('OddsRatio_working_3-way'!X536=0),IF(Q536&gt;0,-Q536^(1/3),(-Q536)^(1/3)),'OddsRatio_working_3-way'!AN536-'OddsRatio_working_3-way'!R536/3)</f>
        <v>-0.40649084905301142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1.06</v>
      </c>
      <c r="B537" s="4">
        <f>IF('True_Odds_Calculator_3-way'!B538="","",'True_Odds_Calculator_3-way'!B538)</f>
        <v>14.99</v>
      </c>
      <c r="C537" s="4">
        <f>IF('True_Odds_Calculator_3-way'!C538="","",'True_Odds_Calculator_3-way'!C538)</f>
        <v>41.83</v>
      </c>
      <c r="D537" s="9">
        <f t="shared" si="117"/>
        <v>0.92850904795133982</v>
      </c>
      <c r="E537" s="9">
        <f t="shared" si="118"/>
        <v>5.2762743181273851E-2</v>
      </c>
      <c r="F537" s="9">
        <f t="shared" si="119"/>
        <v>1.8728208867386135E-2</v>
      </c>
      <c r="G537" s="9">
        <f t="shared" si="120"/>
        <v>1.2832571423042392</v>
      </c>
      <c r="H537" s="9">
        <f t="shared" si="121"/>
        <v>1.0769954285382546</v>
      </c>
      <c r="I537" s="9">
        <f t="shared" si="122"/>
        <v>18.952767420836306</v>
      </c>
      <c r="J537" s="9">
        <f t="shared" si="123"/>
        <v>53.395389120282083</v>
      </c>
      <c r="K537" s="11">
        <f t="shared" si="124"/>
        <v>0.94339622641509424</v>
      </c>
      <c r="L537" s="11">
        <f t="shared" si="125"/>
        <v>6.6711140760507007E-2</v>
      </c>
      <c r="M537" s="11">
        <f t="shared" si="126"/>
        <v>2.3906287353573991E-2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-5.1564757787922133E-2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8.2569326089351414E-2</v>
      </c>
      <c r="Q537" s="11">
        <f>2*'OddsRatio_working_3-way'!K537*'OddsRatio_working_3-way'!L537*'OddsRatio_working_3-way'!M537</f>
        <v>3.0090862277460432E-3</v>
      </c>
      <c r="R537" s="11">
        <f t="shared" si="127"/>
        <v>0</v>
      </c>
      <c r="S537" s="11">
        <f t="shared" si="128"/>
        <v>-1.6012743903296565</v>
      </c>
      <c r="T537" s="11">
        <f t="shared" si="129"/>
        <v>-5.8355480697144919E-2</v>
      </c>
      <c r="U537" s="11">
        <f>'OddsRatio_working_3-way'!S537-'OddsRatio_working_3-way'!R537^2/3</f>
        <v>-1.6012743903296565</v>
      </c>
      <c r="V537" s="11">
        <f>'OddsRatio_working_3-way'!S537*'OddsRatio_working_3-way'!R537/3-2*'OddsRatio_working_3-way'!R537^3/27-'OddsRatio_working_3-way'!T537</f>
        <v>5.8355480697144919E-2</v>
      </c>
      <c r="W537" s="11">
        <f>'OddsRatio_working_3-way'!V537^2+4*'OddsRatio_working_3-way'!U537^3/27</f>
        <v>-0.60486058088606898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0.38995703065000115</v>
      </c>
      <c r="Y537" s="11">
        <f>IF('OddsRatio_working_3-way'!W537&gt;=0,IF('OddsRatio_working_3-way'!V537+SQRT('OddsRatio_working_3-way'!W537)&gt;0,0,PI()),ACOS('OddsRatio_working_3-way'!V537/(2*'OddsRatio_working_3-way'!X537)))</f>
        <v>1.495903371888329</v>
      </c>
      <c r="Z537" s="11">
        <f>'OddsRatio_working_3-way'!X537^(1/3)*COS('OddsRatio_working_3-way'!Y537/3)</f>
        <v>0.64162857115211958</v>
      </c>
      <c r="AA537" s="11">
        <f>'OddsRatio_working_3-way'!X537^(1/3)*COS(('OddsRatio_working_3-way'!Y537+2*PI())/3)</f>
        <v>-0.62339184603516118</v>
      </c>
      <c r="AB537" s="11">
        <f>'OddsRatio_working_3-way'!X537^(1/3)*COS(('OddsRatio_working_3-way'!Y537+4*PI())/3)</f>
        <v>-1.8236725116958862E-2</v>
      </c>
      <c r="AC537" s="11">
        <f>'OddsRatio_working_3-way'!X537^(1/3)*SIN('OddsRatio_working_3-way'!Y537/3)</f>
        <v>0.34938647196360495</v>
      </c>
      <c r="AD537" s="11">
        <f>'OddsRatio_working_3-way'!X537^(1/3)*SIN(('OddsRatio_working_3-way'!Y537+2*PI())/3)</f>
        <v>0.38097340642984434</v>
      </c>
      <c r="AE537" s="11">
        <f>'OddsRatio_working_3-way'!X537^(1/3)*SIN(('OddsRatio_working_3-way'!Y537+4*PI())/3)</f>
        <v>-0.73035987839344929</v>
      </c>
      <c r="AF537" s="11">
        <f>-'OddsRatio_working_3-way'!U537/(3*'OddsRatio_working_3-way'!X537^(1/3))*COS(('OddsRatio_working_3-way'!Y537)/3)</f>
        <v>0.64162857115211958</v>
      </c>
      <c r="AG537" s="11">
        <f>-'OddsRatio_working_3-way'!U537/(3*'OddsRatio_working_3-way'!X537^(1/3))*COS(('OddsRatio_working_3-way'!Y537+2*PI())/3)</f>
        <v>-0.62339184603516118</v>
      </c>
      <c r="AH537" s="11">
        <f>-'OddsRatio_working_3-way'!U537/(3*'OddsRatio_working_3-way'!X537^(1/3))*COS(('OddsRatio_working_3-way'!Y537+4*PI())/3)</f>
        <v>-1.8236725116958862E-2</v>
      </c>
      <c r="AI537" s="11">
        <f>'OddsRatio_working_3-way'!U537/(3*'OddsRatio_working_3-way'!X537^(1/3))*SIN(('OddsRatio_working_3-way'!Y537)/3)</f>
        <v>-0.34938647196360495</v>
      </c>
      <c r="AJ537" s="11">
        <f>'OddsRatio_working_3-way'!U537/(3*'OddsRatio_working_3-way'!X537^(1/3))*SIN(('OddsRatio_working_3-way'!Y537+2*PI())/3)</f>
        <v>-0.38097340642984434</v>
      </c>
      <c r="AK537" s="11">
        <f>'OddsRatio_working_3-way'!U537/(3*'OddsRatio_working_3-way'!X537^(1/3))*SIN(('OddsRatio_working_3-way'!Y537+4*PI())/3)</f>
        <v>0.73035987839344929</v>
      </c>
      <c r="AL537" s="11">
        <f>'OddsRatio_working_3-way'!Z537+'OddsRatio_working_3-way'!AF537</f>
        <v>1.2832571423042392</v>
      </c>
      <c r="AM537" s="11">
        <f>'OddsRatio_working_3-way'!AA537+'OddsRatio_working_3-way'!AG537</f>
        <v>-1.2467836920703224</v>
      </c>
      <c r="AN537" s="11">
        <f>'OddsRatio_working_3-way'!AB537+'OddsRatio_working_3-way'!AH537</f>
        <v>-3.6473450233917723E-2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1.2832571423042392</v>
      </c>
      <c r="AS537" s="11">
        <f>IF(('OddsRatio_working_3-way'!X537=0),IF(Q537&gt;0,-Q537^(1/3),(-Q537)^(1/3)),'OddsRatio_working_3-way'!AM537-'OddsRatio_working_3-way'!R537/3)</f>
        <v>-1.2467836920703224</v>
      </c>
      <c r="AT537" s="11">
        <f>IF(('OddsRatio_working_3-way'!X537=0),IF(Q537&gt;0,-Q537^(1/3),(-Q537)^(1/3)),'OddsRatio_working_3-way'!AN537-'OddsRatio_working_3-way'!R537/3)</f>
        <v>-3.6473450233917723E-2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2.0499999999999998</v>
      </c>
      <c r="B538" s="4">
        <f>IF('True_Odds_Calculator_3-way'!B539="","",'True_Odds_Calculator_3-way'!B539)</f>
        <v>3.19</v>
      </c>
      <c r="C538" s="4">
        <f>IF('True_Odds_Calculator_3-way'!C539="","",'True_Odds_Calculator_3-way'!C539)</f>
        <v>4.4000000000000004</v>
      </c>
      <c r="D538" s="9">
        <f t="shared" si="117"/>
        <v>0.47660357402965958</v>
      </c>
      <c r="E538" s="9">
        <f t="shared" si="118"/>
        <v>0.30390616670465082</v>
      </c>
      <c r="F538" s="9">
        <f t="shared" si="119"/>
        <v>0.21949025926568955</v>
      </c>
      <c r="G538" s="9">
        <f t="shared" si="120"/>
        <v>1.0458855405213536</v>
      </c>
      <c r="H538" s="9">
        <f t="shared" si="121"/>
        <v>2.0981798175474213</v>
      </c>
      <c r="I538" s="9">
        <f t="shared" si="122"/>
        <v>3.2904893337417644</v>
      </c>
      <c r="J538" s="9">
        <f t="shared" si="123"/>
        <v>4.556010837772603</v>
      </c>
      <c r="K538" s="11">
        <f t="shared" si="124"/>
        <v>0.48780487804878053</v>
      </c>
      <c r="L538" s="11">
        <f t="shared" si="125"/>
        <v>0.31347962382445144</v>
      </c>
      <c r="M538" s="11">
        <f t="shared" si="126"/>
        <v>0.22727272727272727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-0.27171593602513389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0.23076548804815492</v>
      </c>
      <c r="Q538" s="11">
        <f>2*'OddsRatio_working_3-way'!K538*'OddsRatio_working_3-way'!L538*'OddsRatio_working_3-way'!M538</f>
        <v>6.9507677122938233E-2</v>
      </c>
      <c r="R538" s="11">
        <f t="shared" si="127"/>
        <v>0</v>
      </c>
      <c r="S538" s="11">
        <f t="shared" si="128"/>
        <v>-0.84928948748449173</v>
      </c>
      <c r="T538" s="11">
        <f t="shared" si="129"/>
        <v>-0.25581008659171439</v>
      </c>
      <c r="U538" s="11">
        <f>'OddsRatio_working_3-way'!S538-'OddsRatio_working_3-way'!R538^2/3</f>
        <v>-0.84928948748449173</v>
      </c>
      <c r="V538" s="11">
        <f>'OddsRatio_working_3-way'!S538*'OddsRatio_working_3-way'!R538/3-2*'OddsRatio_working_3-way'!R538^3/27-'OddsRatio_working_3-way'!T538</f>
        <v>0.25581008659171439</v>
      </c>
      <c r="W538" s="11">
        <f>'OddsRatio_working_3-way'!V538^2+4*'OddsRatio_working_3-way'!U538^3/27</f>
        <v>-2.5314718275782189E-2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0.15062662337535371</v>
      </c>
      <c r="Y538" s="11">
        <f>IF('OddsRatio_working_3-way'!W538&gt;=0,IF('OddsRatio_working_3-way'!V538+SQRT('OddsRatio_working_3-way'!W538)&gt;0,0,PI()),ACOS('OddsRatio_working_3-way'!V538/(2*'OddsRatio_working_3-way'!X538)))</f>
        <v>0.55641690016110656</v>
      </c>
      <c r="Z538" s="11">
        <f>'OddsRatio_working_3-way'!X538^(1/3)*COS('OddsRatio_working_3-way'!Y538/3)</f>
        <v>0.52294277026067681</v>
      </c>
      <c r="AA538" s="11">
        <f>'OddsRatio_working_3-way'!X538^(1/3)*COS(('OddsRatio_working_3-way'!Y538+2*PI())/3)</f>
        <v>-0.3464450054203419</v>
      </c>
      <c r="AB538" s="11">
        <f>'OddsRatio_working_3-way'!X538^(1/3)*COS(('OddsRatio_working_3-way'!Y538+4*PI())/3)</f>
        <v>-0.17649776484033505</v>
      </c>
      <c r="AC538" s="11">
        <f>'OddsRatio_working_3-way'!X538^(1/3)*SIN('OddsRatio_working_3-way'!Y538/3)</f>
        <v>9.8119085096900996E-2</v>
      </c>
      <c r="AD538" s="11">
        <f>'OddsRatio_working_3-way'!X538^(1/3)*SIN(('OddsRatio_working_3-way'!Y538+2*PI())/3)</f>
        <v>0.40382218122270502</v>
      </c>
      <c r="AE538" s="11">
        <f>'OddsRatio_working_3-way'!X538^(1/3)*SIN(('OddsRatio_working_3-way'!Y538+4*PI())/3)</f>
        <v>-0.50194126631960601</v>
      </c>
      <c r="AF538" s="11">
        <f>-'OddsRatio_working_3-way'!U538/(3*'OddsRatio_working_3-way'!X538^(1/3))*COS(('OddsRatio_working_3-way'!Y538)/3)</f>
        <v>0.52294277026067681</v>
      </c>
      <c r="AG538" s="11">
        <f>-'OddsRatio_working_3-way'!U538/(3*'OddsRatio_working_3-way'!X538^(1/3))*COS(('OddsRatio_working_3-way'!Y538+2*PI())/3)</f>
        <v>-0.3464450054203419</v>
      </c>
      <c r="AH538" s="11">
        <f>-'OddsRatio_working_3-way'!U538/(3*'OddsRatio_working_3-way'!X538^(1/3))*COS(('OddsRatio_working_3-way'!Y538+4*PI())/3)</f>
        <v>-0.17649776484033505</v>
      </c>
      <c r="AI538" s="11">
        <f>'OddsRatio_working_3-way'!U538/(3*'OddsRatio_working_3-way'!X538^(1/3))*SIN(('OddsRatio_working_3-way'!Y538)/3)</f>
        <v>-9.8119085096900996E-2</v>
      </c>
      <c r="AJ538" s="11">
        <f>'OddsRatio_working_3-way'!U538/(3*'OddsRatio_working_3-way'!X538^(1/3))*SIN(('OddsRatio_working_3-way'!Y538+2*PI())/3)</f>
        <v>-0.40382218122270502</v>
      </c>
      <c r="AK538" s="11">
        <f>'OddsRatio_working_3-way'!U538/(3*'OddsRatio_working_3-way'!X538^(1/3))*SIN(('OddsRatio_working_3-way'!Y538+4*PI())/3)</f>
        <v>0.50194126631960601</v>
      </c>
      <c r="AL538" s="11">
        <f>'OddsRatio_working_3-way'!Z538+'OddsRatio_working_3-way'!AF538</f>
        <v>1.0458855405213536</v>
      </c>
      <c r="AM538" s="11">
        <f>'OddsRatio_working_3-way'!AA538+'OddsRatio_working_3-way'!AG538</f>
        <v>-0.6928900108406838</v>
      </c>
      <c r="AN538" s="11">
        <f>'OddsRatio_working_3-way'!AB538+'OddsRatio_working_3-way'!AH538</f>
        <v>-0.35299552968067011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1.0458855405213536</v>
      </c>
      <c r="AS538" s="11">
        <f>IF(('OddsRatio_working_3-way'!X538=0),IF(Q538&gt;0,-Q538^(1/3),(-Q538)^(1/3)),'OddsRatio_working_3-way'!AM538-'OddsRatio_working_3-way'!R538/3)</f>
        <v>-0.6928900108406838</v>
      </c>
      <c r="AT538" s="11">
        <f>IF(('OddsRatio_working_3-way'!X538=0),IF(Q538&gt;0,-Q538^(1/3),(-Q538)^(1/3)),'OddsRatio_working_3-way'!AN538-'OddsRatio_working_3-way'!R538/3)</f>
        <v>-0.35299552968067011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2.27</v>
      </c>
      <c r="B539" s="4">
        <f>IF('True_Odds_Calculator_3-way'!B540="","",'True_Odds_Calculator_3-way'!B540)</f>
        <v>3.23</v>
      </c>
      <c r="C539" s="4">
        <f>IF('True_Odds_Calculator_3-way'!C540="","",'True_Odds_Calculator_3-way'!C540)</f>
        <v>3.6</v>
      </c>
      <c r="D539" s="9">
        <f t="shared" si="117"/>
        <v>0.43008115741601838</v>
      </c>
      <c r="E539" s="9">
        <f t="shared" si="118"/>
        <v>0.30058688585686255</v>
      </c>
      <c r="F539" s="9">
        <f t="shared" si="119"/>
        <v>0.26933195672711902</v>
      </c>
      <c r="G539" s="9">
        <f t="shared" si="120"/>
        <v>1.0434193324273768</v>
      </c>
      <c r="H539" s="9">
        <f t="shared" si="121"/>
        <v>2.3251425521827684</v>
      </c>
      <c r="I539" s="9">
        <f t="shared" si="122"/>
        <v>3.3268251113130507</v>
      </c>
      <c r="J539" s="9">
        <f t="shared" si="123"/>
        <v>3.7128902643111794</v>
      </c>
      <c r="K539" s="11">
        <f t="shared" si="124"/>
        <v>0.44052863436123346</v>
      </c>
      <c r="L539" s="11">
        <f t="shared" si="125"/>
        <v>0.30959752321981426</v>
      </c>
      <c r="M539" s="11">
        <f t="shared" si="126"/>
        <v>0.27777777777777779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-0.27896585637887572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0.23109947279012077</v>
      </c>
      <c r="Q539" s="11">
        <f>2*'OddsRatio_working_3-way'!K539*'OddsRatio_working_3-way'!L539*'OddsRatio_working_3-way'!M539</f>
        <v>7.5770318947580573E-2</v>
      </c>
      <c r="R539" s="11">
        <f t="shared" si="127"/>
        <v>0</v>
      </c>
      <c r="S539" s="11">
        <f t="shared" si="128"/>
        <v>-0.82841490277668417</v>
      </c>
      <c r="T539" s="11">
        <f t="shared" si="129"/>
        <v>-0.27161144353333905</v>
      </c>
      <c r="U539" s="11">
        <f>'OddsRatio_working_3-way'!S539-'OddsRatio_working_3-way'!R539^2/3</f>
        <v>-0.82841490277668417</v>
      </c>
      <c r="V539" s="11">
        <f>'OddsRatio_working_3-way'!S539*'OddsRatio_working_3-way'!R539/3-2*'OddsRatio_working_3-way'!R539^3/27-'OddsRatio_working_3-way'!T539</f>
        <v>0.27161144353333905</v>
      </c>
      <c r="W539" s="11">
        <f>'OddsRatio_working_3-way'!V539^2+4*'OddsRatio_working_3-way'!U539^3/27</f>
        <v>-1.0452013637091334E-2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0.14510753761896344</v>
      </c>
      <c r="Y539" s="11">
        <f>IF('OddsRatio_working_3-way'!W539&gt;=0,IF('OddsRatio_working_3-way'!V539+SQRT('OddsRatio_working_3-way'!W539)&gt;0,0,PI()),ACOS('OddsRatio_working_3-way'!V539/(2*'OddsRatio_working_3-way'!X539)))</f>
        <v>0.35999925236399299</v>
      </c>
      <c r="Z539" s="11">
        <f>'OddsRatio_working_3-way'!X539^(1/3)*COS('OddsRatio_working_3-way'!Y539/3)</f>
        <v>0.52170966621368853</v>
      </c>
      <c r="AA539" s="11">
        <f>'OddsRatio_working_3-way'!X539^(1/3)*COS(('OddsRatio_working_3-way'!Y539+2*PI())/3)</f>
        <v>-0.31533413035426089</v>
      </c>
      <c r="AB539" s="11">
        <f>'OddsRatio_working_3-way'!X539^(1/3)*COS(('OddsRatio_working_3-way'!Y539+4*PI())/3)</f>
        <v>-0.20637553585942778</v>
      </c>
      <c r="AC539" s="11">
        <f>'OddsRatio_working_3-way'!X539^(1/3)*SIN('OddsRatio_working_3-way'!Y539/3)</f>
        <v>6.2907273862115198E-2</v>
      </c>
      <c r="AD539" s="11">
        <f>'OddsRatio_working_3-way'!X539^(1/3)*SIN(('OddsRatio_working_3-way'!Y539+2*PI())/3)</f>
        <v>0.42036018740989672</v>
      </c>
      <c r="AE539" s="11">
        <f>'OddsRatio_working_3-way'!X539^(1/3)*SIN(('OddsRatio_working_3-way'!Y539+4*PI())/3)</f>
        <v>-0.48326746127201192</v>
      </c>
      <c r="AF539" s="11">
        <f>-'OddsRatio_working_3-way'!U539/(3*'OddsRatio_working_3-way'!X539^(1/3))*COS(('OddsRatio_working_3-way'!Y539)/3)</f>
        <v>0.52170966621368842</v>
      </c>
      <c r="AG539" s="11">
        <f>-'OddsRatio_working_3-way'!U539/(3*'OddsRatio_working_3-way'!X539^(1/3))*COS(('OddsRatio_working_3-way'!Y539+2*PI())/3)</f>
        <v>-0.31533413035426083</v>
      </c>
      <c r="AH539" s="11">
        <f>-'OddsRatio_working_3-way'!U539/(3*'OddsRatio_working_3-way'!X539^(1/3))*COS(('OddsRatio_working_3-way'!Y539+4*PI())/3)</f>
        <v>-0.20637553585942772</v>
      </c>
      <c r="AI539" s="11">
        <f>'OddsRatio_working_3-way'!U539/(3*'OddsRatio_working_3-way'!X539^(1/3))*SIN(('OddsRatio_working_3-way'!Y539)/3)</f>
        <v>-6.2907273862115184E-2</v>
      </c>
      <c r="AJ539" s="11">
        <f>'OddsRatio_working_3-way'!U539/(3*'OddsRatio_working_3-way'!X539^(1/3))*SIN(('OddsRatio_working_3-way'!Y539+2*PI())/3)</f>
        <v>-0.42036018740989661</v>
      </c>
      <c r="AK539" s="11">
        <f>'OddsRatio_working_3-way'!U539/(3*'OddsRatio_working_3-way'!X539^(1/3))*SIN(('OddsRatio_working_3-way'!Y539+4*PI())/3)</f>
        <v>0.48326746127201181</v>
      </c>
      <c r="AL539" s="11">
        <f>'OddsRatio_working_3-way'!Z539+'OddsRatio_working_3-way'!AF539</f>
        <v>1.0434193324273768</v>
      </c>
      <c r="AM539" s="11">
        <f>'OddsRatio_working_3-way'!AA539+'OddsRatio_working_3-way'!AG539</f>
        <v>-0.63066826070852167</v>
      </c>
      <c r="AN539" s="11">
        <f>'OddsRatio_working_3-way'!AB539+'OddsRatio_working_3-way'!AH539</f>
        <v>-0.4127510717188555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1.0434193324273768</v>
      </c>
      <c r="AS539" s="11">
        <f>IF(('OddsRatio_working_3-way'!X539=0),IF(Q539&gt;0,-Q539^(1/3),(-Q539)^(1/3)),'OddsRatio_working_3-way'!AM539-'OddsRatio_working_3-way'!R539/3)</f>
        <v>-0.63066826070852167</v>
      </c>
      <c r="AT539" s="11">
        <f>IF(('OddsRatio_working_3-way'!X539=0),IF(Q539&gt;0,-Q539^(1/3),(-Q539)^(1/3)),'OddsRatio_working_3-way'!AN539-'OddsRatio_working_3-way'!R539/3)</f>
        <v>-0.4127510717188555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2.81</v>
      </c>
      <c r="B540" s="4">
        <f>IF('True_Odds_Calculator_3-way'!B541="","",'True_Odds_Calculator_3-way'!B541)</f>
        <v>3.16</v>
      </c>
      <c r="C540" s="4">
        <f>IF('True_Odds_Calculator_3-way'!C541="","",'True_Odds_Calculator_3-way'!C541)</f>
        <v>2.82</v>
      </c>
      <c r="D540" s="9">
        <f t="shared" si="117"/>
        <v>0.34671111100912533</v>
      </c>
      <c r="E540" s="9">
        <f t="shared" si="118"/>
        <v>0.30782467264518915</v>
      </c>
      <c r="F540" s="9">
        <f t="shared" si="119"/>
        <v>0.34546421634568564</v>
      </c>
      <c r="G540" s="9">
        <f t="shared" si="120"/>
        <v>1.0410196742462132</v>
      </c>
      <c r="H540" s="9">
        <f t="shared" si="121"/>
        <v>2.8842456103856455</v>
      </c>
      <c r="I540" s="9">
        <f t="shared" si="122"/>
        <v>3.248602496371821</v>
      </c>
      <c r="J540" s="9">
        <f t="shared" si="123"/>
        <v>2.8946558071281081</v>
      </c>
      <c r="K540" s="11">
        <f t="shared" si="124"/>
        <v>0.35587188612099646</v>
      </c>
      <c r="L540" s="11">
        <f t="shared" si="125"/>
        <v>0.31645569620253161</v>
      </c>
      <c r="M540" s="11">
        <f t="shared" si="126"/>
        <v>0.3546099290780142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-0.28415886090326103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0.23122567338187555</v>
      </c>
      <c r="Q540" s="11">
        <f>2*'OddsRatio_working_3-way'!K540*'OddsRatio_working_3-way'!L540*'OddsRatio_working_3-way'!M540</f>
        <v>7.9870698922927655E-2</v>
      </c>
      <c r="R540" s="11">
        <f t="shared" si="127"/>
        <v>0</v>
      </c>
      <c r="S540" s="11">
        <f t="shared" si="128"/>
        <v>-0.81371973637166983</v>
      </c>
      <c r="T540" s="11">
        <f t="shared" si="129"/>
        <v>-0.28107762914392742</v>
      </c>
      <c r="U540" s="11">
        <f>'OddsRatio_working_3-way'!S540-'OddsRatio_working_3-way'!R540^2/3</f>
        <v>-0.81371973637166983</v>
      </c>
      <c r="V540" s="11">
        <f>'OddsRatio_working_3-way'!S540*'OddsRatio_working_3-way'!R540/3-2*'OddsRatio_working_3-way'!R540^3/27-'OddsRatio_working_3-way'!T540</f>
        <v>0.28107762914392742</v>
      </c>
      <c r="W540" s="11">
        <f>'OddsRatio_working_3-way'!V540^2+4*'OddsRatio_working_3-way'!U540^3/27</f>
        <v>-8.1703026360532838E-4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0.14126363993326141</v>
      </c>
      <c r="Y540" s="11">
        <f>IF('OddsRatio_working_3-way'!W540&gt;=0,IF('OddsRatio_working_3-way'!V540+SQRT('OddsRatio_working_3-way'!W540)&gt;0,0,PI()),ACOS('OddsRatio_working_3-way'!V540/(2*'OddsRatio_working_3-way'!X540)))</f>
        <v>0.1013450087124268</v>
      </c>
      <c r="Z540" s="11">
        <f>'OddsRatio_working_3-way'!X540^(1/3)*COS('OddsRatio_working_3-way'!Y540/3)</f>
        <v>0.52050983712310661</v>
      </c>
      <c r="AA540" s="11">
        <f>'OddsRatio_working_3-way'!X540^(1/3)*COS(('OddsRatio_working_3-way'!Y540+2*PI())/3)</f>
        <v>-0.27548863729583539</v>
      </c>
      <c r="AB540" s="11">
        <f>'OddsRatio_working_3-way'!X540^(1/3)*COS(('OddsRatio_working_3-way'!Y540+4*PI())/3)</f>
        <v>-0.24502119982727133</v>
      </c>
      <c r="AC540" s="11">
        <f>'OddsRatio_working_3-way'!X540^(1/3)*SIN('OddsRatio_working_3-way'!Y540/3)</f>
        <v>1.7590383223993745E-2</v>
      </c>
      <c r="AD540" s="11">
        <f>'OddsRatio_working_3-way'!X540^(1/3)*SIN(('OddsRatio_working_3-way'!Y540+2*PI())/3)</f>
        <v>0.44197955025631397</v>
      </c>
      <c r="AE540" s="11">
        <f>'OddsRatio_working_3-way'!X540^(1/3)*SIN(('OddsRatio_working_3-way'!Y540+4*PI())/3)</f>
        <v>-0.45956993348030756</v>
      </c>
      <c r="AF540" s="11">
        <f>-'OddsRatio_working_3-way'!U540/(3*'OddsRatio_working_3-way'!X540^(1/3))*COS(('OddsRatio_working_3-way'!Y540)/3)</f>
        <v>0.52050983712310661</v>
      </c>
      <c r="AG540" s="11">
        <f>-'OddsRatio_working_3-way'!U540/(3*'OddsRatio_working_3-way'!X540^(1/3))*COS(('OddsRatio_working_3-way'!Y540+2*PI())/3)</f>
        <v>-0.27548863729583539</v>
      </c>
      <c r="AH540" s="11">
        <f>-'OddsRatio_working_3-way'!U540/(3*'OddsRatio_working_3-way'!X540^(1/3))*COS(('OddsRatio_working_3-way'!Y540+4*PI())/3)</f>
        <v>-0.24502119982727133</v>
      </c>
      <c r="AI540" s="11">
        <f>'OddsRatio_working_3-way'!U540/(3*'OddsRatio_working_3-way'!X540^(1/3))*SIN(('OddsRatio_working_3-way'!Y540)/3)</f>
        <v>-1.7590383223993745E-2</v>
      </c>
      <c r="AJ540" s="11">
        <f>'OddsRatio_working_3-way'!U540/(3*'OddsRatio_working_3-way'!X540^(1/3))*SIN(('OddsRatio_working_3-way'!Y540+2*PI())/3)</f>
        <v>-0.44197955025631397</v>
      </c>
      <c r="AK540" s="11">
        <f>'OddsRatio_working_3-way'!U540/(3*'OddsRatio_working_3-way'!X540^(1/3))*SIN(('OddsRatio_working_3-way'!Y540+4*PI())/3)</f>
        <v>0.45956993348030756</v>
      </c>
      <c r="AL540" s="11">
        <f>'OddsRatio_working_3-way'!Z540+'OddsRatio_working_3-way'!AF540</f>
        <v>1.0410196742462132</v>
      </c>
      <c r="AM540" s="11">
        <f>'OddsRatio_working_3-way'!AA540+'OddsRatio_working_3-way'!AG540</f>
        <v>-0.55097727459167078</v>
      </c>
      <c r="AN540" s="11">
        <f>'OddsRatio_working_3-way'!AB540+'OddsRatio_working_3-way'!AH540</f>
        <v>-0.49004239965454266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1.0410196742462132</v>
      </c>
      <c r="AS540" s="11">
        <f>IF(('OddsRatio_working_3-way'!X540=0),IF(Q540&gt;0,-Q540^(1/3),(-Q540)^(1/3)),'OddsRatio_working_3-way'!AM540-'OddsRatio_working_3-way'!R540/3)</f>
        <v>-0.55097727459167078</v>
      </c>
      <c r="AT540" s="11">
        <f>IF(('OddsRatio_working_3-way'!X540=0),IF(Q540&gt;0,-Q540^(1/3),(-Q540)^(1/3)),'OddsRatio_working_3-way'!AN540-'OddsRatio_working_3-way'!R540/3)</f>
        <v>-0.49004239965454266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2.94</v>
      </c>
      <c r="B541" s="4">
        <f>IF('True_Odds_Calculator_3-way'!B542="","",'True_Odds_Calculator_3-way'!B542)</f>
        <v>3.93</v>
      </c>
      <c r="C541" s="4">
        <f>IF('True_Odds_Calculator_3-way'!C542="","",'True_Odds_Calculator_3-way'!C542)</f>
        <v>2.31</v>
      </c>
      <c r="D541" s="9">
        <f t="shared" si="117"/>
        <v>0.33078678492545155</v>
      </c>
      <c r="E541" s="9">
        <f t="shared" si="118"/>
        <v>0.24657873742733652</v>
      </c>
      <c r="F541" s="9">
        <f t="shared" si="119"/>
        <v>0.4226344776472119</v>
      </c>
      <c r="G541" s="9">
        <f t="shared" si="120"/>
        <v>1.0428326681190911</v>
      </c>
      <c r="H541" s="9">
        <f t="shared" si="121"/>
        <v>3.0230953761510366</v>
      </c>
      <c r="I541" s="9">
        <f t="shared" si="122"/>
        <v>4.0554997175889378</v>
      </c>
      <c r="J541" s="9">
        <f t="shared" si="123"/>
        <v>2.3661107952360094</v>
      </c>
      <c r="K541" s="11">
        <f t="shared" si="124"/>
        <v>0.3401360544217687</v>
      </c>
      <c r="L541" s="11">
        <f t="shared" si="125"/>
        <v>0.2544529262086514</v>
      </c>
      <c r="M541" s="11">
        <f t="shared" si="126"/>
        <v>0.4329004329004329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-0.27899009531662589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0.23154564360359653</v>
      </c>
      <c r="Q541" s="11">
        <f>2*'OddsRatio_working_3-way'!K541*'OddsRatio_working_3-way'!L541*'OddsRatio_working_3-way'!M541</f>
        <v>7.4933865243882375E-2</v>
      </c>
      <c r="R541" s="11">
        <f t="shared" si="127"/>
        <v>0</v>
      </c>
      <c r="S541" s="11">
        <f t="shared" si="128"/>
        <v>-0.82994216458048575</v>
      </c>
      <c r="T541" s="11">
        <f t="shared" si="129"/>
        <v>-0.26858969727523813</v>
      </c>
      <c r="U541" s="11">
        <f>'OddsRatio_working_3-way'!S541-'OddsRatio_working_3-way'!R541^2/3</f>
        <v>-0.82994216458048575</v>
      </c>
      <c r="V541" s="11">
        <f>'OddsRatio_working_3-way'!S541*'OddsRatio_working_3-way'!R541/3-2*'OddsRatio_working_3-way'!R541^3/27-'OddsRatio_working_3-way'!T541</f>
        <v>0.26858969727523813</v>
      </c>
      <c r="W541" s="11">
        <f>'OddsRatio_working_3-way'!V541^2+4*'OddsRatio_working_3-way'!U541^3/27</f>
        <v>-1.2551053016438385E-2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0.14550900186830576</v>
      </c>
      <c r="Y541" s="11">
        <f>IF('OddsRatio_working_3-way'!W541&gt;=0,IF('OddsRatio_working_3-way'!V541+SQRT('OddsRatio_working_3-way'!W541)&gt;0,0,PI()),ACOS('OddsRatio_working_3-way'!V541/(2*'OddsRatio_working_3-way'!X541)))</f>
        <v>0.39516891835282375</v>
      </c>
      <c r="Z541" s="11">
        <f>'OddsRatio_working_3-way'!X541^(1/3)*COS('OddsRatio_working_3-way'!Y541/3)</f>
        <v>0.52141633405954557</v>
      </c>
      <c r="AA541" s="11">
        <f>'OddsRatio_working_3-way'!X541^(1/3)*COS(('OddsRatio_working_3-way'!Y541+2*PI())/3)</f>
        <v>-0.32053538555988431</v>
      </c>
      <c r="AB541" s="11">
        <f>'OddsRatio_working_3-way'!X541^(1/3)*COS(('OddsRatio_working_3-way'!Y541+4*PI())/3)</f>
        <v>-0.20088094849966157</v>
      </c>
      <c r="AC541" s="11">
        <f>'OddsRatio_working_3-way'!X541^(1/3)*SIN('OddsRatio_working_3-way'!Y541/3)</f>
        <v>6.9082521446452952E-2</v>
      </c>
      <c r="AD541" s="11">
        <f>'OddsRatio_working_3-way'!X541^(1/3)*SIN(('OddsRatio_working_3-way'!Y541+2*PI())/3)</f>
        <v>0.4170185305204932</v>
      </c>
      <c r="AE541" s="11">
        <f>'OddsRatio_working_3-way'!X541^(1/3)*SIN(('OddsRatio_working_3-way'!Y541+4*PI())/3)</f>
        <v>-0.48610105196694603</v>
      </c>
      <c r="AF541" s="11">
        <f>-'OddsRatio_working_3-way'!U541/(3*'OddsRatio_working_3-way'!X541^(1/3))*COS(('OddsRatio_working_3-way'!Y541)/3)</f>
        <v>0.52141633405954557</v>
      </c>
      <c r="AG541" s="11">
        <f>-'OddsRatio_working_3-way'!U541/(3*'OddsRatio_working_3-way'!X541^(1/3))*COS(('OddsRatio_working_3-way'!Y541+2*PI())/3)</f>
        <v>-0.32053538555988431</v>
      </c>
      <c r="AH541" s="11">
        <f>-'OddsRatio_working_3-way'!U541/(3*'OddsRatio_working_3-way'!X541^(1/3))*COS(('OddsRatio_working_3-way'!Y541+4*PI())/3)</f>
        <v>-0.20088094849966157</v>
      </c>
      <c r="AI541" s="11">
        <f>'OddsRatio_working_3-way'!U541/(3*'OddsRatio_working_3-way'!X541^(1/3))*SIN(('OddsRatio_working_3-way'!Y541)/3)</f>
        <v>-6.9082521446452952E-2</v>
      </c>
      <c r="AJ541" s="11">
        <f>'OddsRatio_working_3-way'!U541/(3*'OddsRatio_working_3-way'!X541^(1/3))*SIN(('OddsRatio_working_3-way'!Y541+2*PI())/3)</f>
        <v>-0.4170185305204932</v>
      </c>
      <c r="AK541" s="11">
        <f>'OddsRatio_working_3-way'!U541/(3*'OddsRatio_working_3-way'!X541^(1/3))*SIN(('OddsRatio_working_3-way'!Y541+4*PI())/3)</f>
        <v>0.48610105196694603</v>
      </c>
      <c r="AL541" s="11">
        <f>'OddsRatio_working_3-way'!Z541+'OddsRatio_working_3-way'!AF541</f>
        <v>1.0428326681190911</v>
      </c>
      <c r="AM541" s="11">
        <f>'OddsRatio_working_3-way'!AA541+'OddsRatio_working_3-way'!AG541</f>
        <v>-0.64107077111976862</v>
      </c>
      <c r="AN541" s="11">
        <f>'OddsRatio_working_3-way'!AB541+'OddsRatio_working_3-way'!AH541</f>
        <v>-0.40176189699932313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1.0428326681190911</v>
      </c>
      <c r="AS541" s="11">
        <f>IF(('OddsRatio_working_3-way'!X541=0),IF(Q541&gt;0,-Q541^(1/3),(-Q541)^(1/3)),'OddsRatio_working_3-way'!AM541-'OddsRatio_working_3-way'!R541/3)</f>
        <v>-0.64107077111976862</v>
      </c>
      <c r="AT541" s="11">
        <f>IF(('OddsRatio_working_3-way'!X541=0),IF(Q541&gt;0,-Q541^(1/3),(-Q541)^(1/3)),'OddsRatio_working_3-way'!AN541-'OddsRatio_working_3-way'!R541/3)</f>
        <v>-0.40176189699932313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2.68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2.72</v>
      </c>
      <c r="D542" s="9">
        <f t="shared" si="117"/>
        <v>0.36331671573020785</v>
      </c>
      <c r="E542" s="9">
        <f t="shared" si="118"/>
        <v>0.27879188922550557</v>
      </c>
      <c r="F542" s="9">
        <f t="shared" si="119"/>
        <v>0.35789139504428658</v>
      </c>
      <c r="G542" s="9">
        <f t="shared" si="120"/>
        <v>1.0431068238547763</v>
      </c>
      <c r="H542" s="9">
        <f t="shared" si="121"/>
        <v>2.7524194640760244</v>
      </c>
      <c r="I542" s="9">
        <f t="shared" si="122"/>
        <v>3.5869049231598447</v>
      </c>
      <c r="J542" s="9">
        <f t="shared" si="123"/>
        <v>2.7941437370302156</v>
      </c>
      <c r="K542" s="11">
        <f t="shared" si="124"/>
        <v>0.37313432835820892</v>
      </c>
      <c r="L542" s="11">
        <f t="shared" si="125"/>
        <v>0.28735632183908044</v>
      </c>
      <c r="M542" s="11">
        <f t="shared" si="126"/>
        <v>0.36764705882352938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-0.28249220429293698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0.23178983379249796</v>
      </c>
      <c r="Q542" s="11">
        <f>2*'OddsRatio_working_3-way'!K542*'OddsRatio_working_3-way'!L542*'OddsRatio_working_3-way'!M542</f>
        <v>7.8840079521257794E-2</v>
      </c>
      <c r="R542" s="11">
        <f t="shared" si="127"/>
        <v>0</v>
      </c>
      <c r="S542" s="11">
        <f t="shared" si="128"/>
        <v>-0.82051762940735173</v>
      </c>
      <c r="T542" s="11">
        <f t="shared" si="129"/>
        <v>-0.27908762905011958</v>
      </c>
      <c r="U542" s="11">
        <f>'OddsRatio_working_3-way'!S542-'OddsRatio_working_3-way'!R542^2/3</f>
        <v>-0.82051762940735173</v>
      </c>
      <c r="V542" s="11">
        <f>'OddsRatio_working_3-way'!S542*'OddsRatio_working_3-way'!R542/3-2*'OddsRatio_working_3-way'!R542^3/27-'OddsRatio_working_3-way'!T542</f>
        <v>0.27908762905011958</v>
      </c>
      <c r="W542" s="11">
        <f>'OddsRatio_working_3-way'!V542^2+4*'OddsRatio_working_3-way'!U542^3/27</f>
        <v>-3.9490318018649134E-3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0.14303752697341532</v>
      </c>
      <c r="Y542" s="11">
        <f>IF('OddsRatio_working_3-way'!W542&gt;=0,IF('OddsRatio_working_3-way'!V542+SQRT('OddsRatio_working_3-way'!W542)&gt;0,0,PI()),ACOS('OddsRatio_working_3-way'!V542/(2*'OddsRatio_working_3-way'!X542)))</f>
        <v>0.22147338365276381</v>
      </c>
      <c r="Z542" s="11">
        <f>'OddsRatio_working_3-way'!X542^(1/3)*COS('OddsRatio_working_3-way'!Y542/3)</f>
        <v>0.52155341192738824</v>
      </c>
      <c r="AA542" s="11">
        <f>'OddsRatio_working_3-way'!X542^(1/3)*COS(('OddsRatio_working_3-way'!Y542+2*PI())/3)</f>
        <v>-0.29418233770466096</v>
      </c>
      <c r="AB542" s="11">
        <f>'OddsRatio_working_3-way'!X542^(1/3)*COS(('OddsRatio_working_3-way'!Y542+4*PI())/3)</f>
        <v>-0.22737107422272712</v>
      </c>
      <c r="AC542" s="11">
        <f>'OddsRatio_working_3-way'!X542^(1/3)*SIN('OddsRatio_working_3-way'!Y542/3)</f>
        <v>3.8573500956193427E-2</v>
      </c>
      <c r="AD542" s="11">
        <f>'OddsRatio_working_3-way'!X542^(1/3)*SIN(('OddsRatio_working_3-way'!Y542+2*PI())/3)</f>
        <v>0.43239175368147126</v>
      </c>
      <c r="AE542" s="11">
        <f>'OddsRatio_working_3-way'!X542^(1/3)*SIN(('OddsRatio_working_3-way'!Y542+4*PI())/3)</f>
        <v>-0.47096525463766481</v>
      </c>
      <c r="AF542" s="11">
        <f>-'OddsRatio_working_3-way'!U542/(3*'OddsRatio_working_3-way'!X542^(1/3))*COS(('OddsRatio_working_3-way'!Y542)/3)</f>
        <v>0.52155341192738813</v>
      </c>
      <c r="AG542" s="11">
        <f>-'OddsRatio_working_3-way'!U542/(3*'OddsRatio_working_3-way'!X542^(1/3))*COS(('OddsRatio_working_3-way'!Y542+2*PI())/3)</f>
        <v>-0.2941823377046609</v>
      </c>
      <c r="AH542" s="11">
        <f>-'OddsRatio_working_3-way'!U542/(3*'OddsRatio_working_3-way'!X542^(1/3))*COS(('OddsRatio_working_3-way'!Y542+4*PI())/3)</f>
        <v>-0.22737107422272707</v>
      </c>
      <c r="AI542" s="11">
        <f>'OddsRatio_working_3-way'!U542/(3*'OddsRatio_working_3-way'!X542^(1/3))*SIN(('OddsRatio_working_3-way'!Y542)/3)</f>
        <v>-3.857350095619342E-2</v>
      </c>
      <c r="AJ542" s="11">
        <f>'OddsRatio_working_3-way'!U542/(3*'OddsRatio_working_3-way'!X542^(1/3))*SIN(('OddsRatio_working_3-way'!Y542+2*PI())/3)</f>
        <v>-0.4323917536814712</v>
      </c>
      <c r="AK542" s="11">
        <f>'OddsRatio_working_3-way'!U542/(3*'OddsRatio_working_3-way'!X542^(1/3))*SIN(('OddsRatio_working_3-way'!Y542+4*PI())/3)</f>
        <v>0.4709652546376647</v>
      </c>
      <c r="AL542" s="11">
        <f>'OddsRatio_working_3-way'!Z542+'OddsRatio_working_3-way'!AF542</f>
        <v>1.0431068238547763</v>
      </c>
      <c r="AM542" s="11">
        <f>'OddsRatio_working_3-way'!AA542+'OddsRatio_working_3-way'!AG542</f>
        <v>-0.58836467540932191</v>
      </c>
      <c r="AN542" s="11">
        <f>'OddsRatio_working_3-way'!AB542+'OddsRatio_working_3-way'!AH542</f>
        <v>-0.45474214844545419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1.0431068238547763</v>
      </c>
      <c r="AS542" s="11">
        <f>IF(('OddsRatio_working_3-way'!X542=0),IF(Q542&gt;0,-Q542^(1/3),(-Q542)^(1/3)),'OddsRatio_working_3-way'!AM542-'OddsRatio_working_3-way'!R542/3)</f>
        <v>-0.58836467540932191</v>
      </c>
      <c r="AT542" s="11">
        <f>IF(('OddsRatio_working_3-way'!X542=0),IF(Q542&gt;0,-Q542^(1/3),(-Q542)^(1/3)),'OddsRatio_working_3-way'!AN542-'OddsRatio_working_3-way'!R542/3)</f>
        <v>-0.45474214844545419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3.13</v>
      </c>
      <c r="C543" s="4">
        <f>IF('True_Odds_Calculator_3-way'!C544="","",'True_Odds_Calculator_3-way'!C544)</f>
        <v>5.37</v>
      </c>
      <c r="D543" s="9">
        <f t="shared" si="117"/>
        <v>0.50845574104422886</v>
      </c>
      <c r="E543" s="9">
        <f t="shared" si="118"/>
        <v>0.31112469739838589</v>
      </c>
      <c r="F543" s="9">
        <f t="shared" si="119"/>
        <v>0.18041956155738531</v>
      </c>
      <c r="G543" s="9">
        <f t="shared" si="120"/>
        <v>1.0395048600404353</v>
      </c>
      <c r="H543" s="9">
        <f t="shared" si="121"/>
        <v>1.9667395198376043</v>
      </c>
      <c r="I543" s="9">
        <f t="shared" si="122"/>
        <v>3.2141453518861276</v>
      </c>
      <c r="J543" s="9">
        <f t="shared" si="123"/>
        <v>5.5426362383767023</v>
      </c>
      <c r="K543" s="11">
        <f t="shared" si="124"/>
        <v>0.5181347150259068</v>
      </c>
      <c r="L543" s="11">
        <f t="shared" si="125"/>
        <v>0.31948881789137379</v>
      </c>
      <c r="M543" s="11">
        <f t="shared" si="126"/>
        <v>0.18621973929236499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-0.26685052201422865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0.22904081559738979</v>
      </c>
      <c r="Q543" s="11">
        <f>2*'OddsRatio_working_3-way'!K543*'OddsRatio_working_3-way'!L543*'OddsRatio_working_3-way'!M543</f>
        <v>6.1652978626484459E-2</v>
      </c>
      <c r="R543" s="11">
        <f t="shared" si="127"/>
        <v>0</v>
      </c>
      <c r="S543" s="11">
        <f t="shared" si="128"/>
        <v>-0.85831128928867961</v>
      </c>
      <c r="T543" s="11">
        <f t="shared" si="129"/>
        <v>-0.23103937800502813</v>
      </c>
      <c r="U543" s="11">
        <f>'OddsRatio_working_3-way'!S543-'OddsRatio_working_3-way'!R543^2/3</f>
        <v>-0.85831128928867961</v>
      </c>
      <c r="V543" s="11">
        <f>'OddsRatio_working_3-way'!S543*'OddsRatio_working_3-way'!R543/3-2*'OddsRatio_working_3-way'!R543^3/27-'OddsRatio_working_3-way'!T543</f>
        <v>0.23103937800502813</v>
      </c>
      <c r="W543" s="11">
        <f>'OddsRatio_working_3-way'!V543^2+4*'OddsRatio_working_3-way'!U543^3/27</f>
        <v>-4.029731564173529E-2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0.15303309268805682</v>
      </c>
      <c r="Y543" s="11">
        <f>IF('OddsRatio_working_3-way'!W543&gt;=0,IF('OddsRatio_working_3-way'!V543+SQRT('OddsRatio_working_3-way'!W543)&gt;0,0,PI()),ACOS('OddsRatio_working_3-way'!V543/(2*'OddsRatio_working_3-way'!X543)))</f>
        <v>0.71534444048766188</v>
      </c>
      <c r="Z543" s="11">
        <f>'OddsRatio_working_3-way'!X543^(1/3)*COS('OddsRatio_working_3-way'!Y543/3)</f>
        <v>0.51975243002021776</v>
      </c>
      <c r="AA543" s="11">
        <f>'OddsRatio_working_3-way'!X543^(1/3)*COS(('OddsRatio_working_3-way'!Y543+2*PI())/3)</f>
        <v>-0.36928773605898624</v>
      </c>
      <c r="AB543" s="11">
        <f>'OddsRatio_working_3-way'!X543^(1/3)*COS(('OddsRatio_working_3-way'!Y543+4*PI())/3)</f>
        <v>-0.15046469396123166</v>
      </c>
      <c r="AC543" s="11">
        <f>'OddsRatio_working_3-way'!X543^(1/3)*SIN('OddsRatio_working_3-way'!Y543/3)</f>
        <v>0.12633754226003152</v>
      </c>
      <c r="AD543" s="11">
        <f>'OddsRatio_working_3-way'!X543^(1/3)*SIN(('OddsRatio_working_3-way'!Y543+2*PI())/3)</f>
        <v>0.38695003694618652</v>
      </c>
      <c r="AE543" s="11">
        <f>'OddsRatio_working_3-way'!X543^(1/3)*SIN(('OddsRatio_working_3-way'!Y543+4*PI())/3)</f>
        <v>-0.51328757920621793</v>
      </c>
      <c r="AF543" s="11">
        <f>-'OddsRatio_working_3-way'!U543/(3*'OddsRatio_working_3-way'!X543^(1/3))*COS(('OddsRatio_working_3-way'!Y543)/3)</f>
        <v>0.51975243002021765</v>
      </c>
      <c r="AG543" s="11">
        <f>-'OddsRatio_working_3-way'!U543/(3*'OddsRatio_working_3-way'!X543^(1/3))*COS(('OddsRatio_working_3-way'!Y543+2*PI())/3)</f>
        <v>-0.36928773605898618</v>
      </c>
      <c r="AH543" s="11">
        <f>-'OddsRatio_working_3-way'!U543/(3*'OddsRatio_working_3-way'!X543^(1/3))*COS(('OddsRatio_working_3-way'!Y543+4*PI())/3)</f>
        <v>-0.15046469396123163</v>
      </c>
      <c r="AI543" s="11">
        <f>'OddsRatio_working_3-way'!U543/(3*'OddsRatio_working_3-way'!X543^(1/3))*SIN(('OddsRatio_working_3-way'!Y543)/3)</f>
        <v>-0.12633754226003149</v>
      </c>
      <c r="AJ543" s="11">
        <f>'OddsRatio_working_3-way'!U543/(3*'OddsRatio_working_3-way'!X543^(1/3))*SIN(('OddsRatio_working_3-way'!Y543+2*PI())/3)</f>
        <v>-0.38695003694618646</v>
      </c>
      <c r="AK543" s="11">
        <f>'OddsRatio_working_3-way'!U543/(3*'OddsRatio_working_3-way'!X543^(1/3))*SIN(('OddsRatio_working_3-way'!Y543+4*PI())/3)</f>
        <v>0.51328757920621781</v>
      </c>
      <c r="AL543" s="11">
        <f>'OddsRatio_working_3-way'!Z543+'OddsRatio_working_3-way'!AF543</f>
        <v>1.0395048600404353</v>
      </c>
      <c r="AM543" s="11">
        <f>'OddsRatio_working_3-way'!AA543+'OddsRatio_working_3-way'!AG543</f>
        <v>-0.73857547211797248</v>
      </c>
      <c r="AN543" s="11">
        <f>'OddsRatio_working_3-way'!AB543+'OddsRatio_working_3-way'!AH543</f>
        <v>-0.30092938792246327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1.0395048600404353</v>
      </c>
      <c r="AS543" s="11">
        <f>IF(('OddsRatio_working_3-way'!X543=0),IF(Q543&gt;0,-Q543^(1/3),(-Q543)^(1/3)),'OddsRatio_working_3-way'!AM543-'OddsRatio_working_3-way'!R543/3)</f>
        <v>-0.73857547211797248</v>
      </c>
      <c r="AT543" s="11">
        <f>IF(('OddsRatio_working_3-way'!X543=0),IF(Q543&gt;0,-Q543^(1/3),(-Q543)^(1/3)),'OddsRatio_working_3-way'!AN543-'OddsRatio_working_3-way'!R543/3)</f>
        <v>-0.30092938792246327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2.0699999999999998</v>
      </c>
      <c r="B544" s="4">
        <f>IF('True_Odds_Calculator_3-way'!B545="","",'True_Odds_Calculator_3-way'!B545)</f>
        <v>3.53</v>
      </c>
      <c r="C544" s="4">
        <f>IF('True_Odds_Calculator_3-way'!C545="","",'True_Odds_Calculator_3-way'!C545)</f>
        <v>3.89</v>
      </c>
      <c r="D544" s="9">
        <f t="shared" si="117"/>
        <v>0.47395305313306396</v>
      </c>
      <c r="E544" s="9">
        <f t="shared" si="118"/>
        <v>0.2759096255290448</v>
      </c>
      <c r="F544" s="9">
        <f t="shared" si="119"/>
        <v>0.25013732133789163</v>
      </c>
      <c r="G544" s="9">
        <f t="shared" si="120"/>
        <v>1.0373024445635912</v>
      </c>
      <c r="H544" s="9">
        <f t="shared" si="121"/>
        <v>2.109913615683042</v>
      </c>
      <c r="I544" s="9">
        <f t="shared" si="122"/>
        <v>3.6243751847458863</v>
      </c>
      <c r="J544" s="9">
        <f t="shared" si="123"/>
        <v>3.9978040647887787</v>
      </c>
      <c r="K544" s="11">
        <f t="shared" si="124"/>
        <v>0.48309178743961356</v>
      </c>
      <c r="L544" s="11">
        <f t="shared" si="125"/>
        <v>0.28328611898016998</v>
      </c>
      <c r="M544" s="11">
        <f t="shared" si="126"/>
        <v>0.25706940874035988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-0.27523742710500376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0.22832320109550105</v>
      </c>
      <c r="Q544" s="11">
        <f>2*'OddsRatio_working_3-way'!K544*'OddsRatio_working_3-way'!L544*'OddsRatio_working_3-way'!M544</f>
        <v>7.0361541169645922E-2</v>
      </c>
      <c r="R544" s="11">
        <f t="shared" si="127"/>
        <v>0</v>
      </c>
      <c r="S544" s="11">
        <f t="shared" si="128"/>
        <v>-0.82954997616801285</v>
      </c>
      <c r="T544" s="11">
        <f t="shared" si="129"/>
        <v>-0.25563943795624428</v>
      </c>
      <c r="U544" s="11">
        <f>'OddsRatio_working_3-way'!S544-'OddsRatio_working_3-way'!R544^2/3</f>
        <v>-0.82954997616801285</v>
      </c>
      <c r="V544" s="11">
        <f>'OddsRatio_working_3-way'!S544*'OddsRatio_working_3-way'!R544/3-2*'OddsRatio_working_3-way'!R544^3/27-'OddsRatio_working_3-way'!T544</f>
        <v>0.25563943795624428</v>
      </c>
      <c r="W544" s="11">
        <f>'OddsRatio_working_3-way'!V544^2+4*'OddsRatio_working_3-way'!U544^3/27</f>
        <v>-1.9219950344186124E-2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0.14540587383490616</v>
      </c>
      <c r="Y544" s="11">
        <f>IF('OddsRatio_working_3-way'!W544&gt;=0,IF('OddsRatio_working_3-way'!V544+SQRT('OddsRatio_working_3-way'!W544)&gt;0,0,PI()),ACOS('OddsRatio_working_3-way'!V544/(2*'OddsRatio_working_3-way'!X544)))</f>
        <v>0.49692065594753743</v>
      </c>
      <c r="Z544" s="11">
        <f>'OddsRatio_working_3-way'!X544^(1/3)*COS('OddsRatio_working_3-way'!Y544/3)</f>
        <v>0.51865122228179561</v>
      </c>
      <c r="AA544" s="11">
        <f>'OddsRatio_working_3-way'!X544^(1/3)*COS(('OddsRatio_working_3-way'!Y544+2*PI())/3)</f>
        <v>-0.3344134015012668</v>
      </c>
      <c r="AB544" s="11">
        <f>'OddsRatio_working_3-way'!X544^(1/3)*COS(('OddsRatio_working_3-way'!Y544+4*PI())/3)</f>
        <v>-0.18423782078052897</v>
      </c>
      <c r="AC544" s="11">
        <f>'OddsRatio_working_3-way'!X544^(1/3)*SIN('OddsRatio_working_3-way'!Y544/3)</f>
        <v>8.6703911954826393E-2</v>
      </c>
      <c r="AD544" s="11">
        <f>'OddsRatio_working_3-way'!X544^(1/3)*SIN(('OddsRatio_working_3-way'!Y544+2*PI())/3)</f>
        <v>0.40581317822247148</v>
      </c>
      <c r="AE544" s="11">
        <f>'OddsRatio_working_3-way'!X544^(1/3)*SIN(('OddsRatio_working_3-way'!Y544+4*PI())/3)</f>
        <v>-0.49251709017729789</v>
      </c>
      <c r="AF544" s="11">
        <f>-'OddsRatio_working_3-way'!U544/(3*'OddsRatio_working_3-way'!X544^(1/3))*COS(('OddsRatio_working_3-way'!Y544)/3)</f>
        <v>0.51865122228179572</v>
      </c>
      <c r="AG544" s="11">
        <f>-'OddsRatio_working_3-way'!U544/(3*'OddsRatio_working_3-way'!X544^(1/3))*COS(('OddsRatio_working_3-way'!Y544+2*PI())/3)</f>
        <v>-0.33441340150126686</v>
      </c>
      <c r="AH544" s="11">
        <f>-'OddsRatio_working_3-way'!U544/(3*'OddsRatio_working_3-way'!X544^(1/3))*COS(('OddsRatio_working_3-way'!Y544+4*PI())/3)</f>
        <v>-0.184237820780529</v>
      </c>
      <c r="AI544" s="11">
        <f>'OddsRatio_working_3-way'!U544/(3*'OddsRatio_working_3-way'!X544^(1/3))*SIN(('OddsRatio_working_3-way'!Y544)/3)</f>
        <v>-8.6703911954826407E-2</v>
      </c>
      <c r="AJ544" s="11">
        <f>'OddsRatio_working_3-way'!U544/(3*'OddsRatio_working_3-way'!X544^(1/3))*SIN(('OddsRatio_working_3-way'!Y544+2*PI())/3)</f>
        <v>-0.40581317822247154</v>
      </c>
      <c r="AK544" s="11">
        <f>'OddsRatio_working_3-way'!U544/(3*'OddsRatio_working_3-way'!X544^(1/3))*SIN(('OddsRatio_working_3-way'!Y544+4*PI())/3)</f>
        <v>0.492517090177298</v>
      </c>
      <c r="AL544" s="11">
        <f>'OddsRatio_working_3-way'!Z544+'OddsRatio_working_3-way'!AF544</f>
        <v>1.0373024445635912</v>
      </c>
      <c r="AM544" s="11">
        <f>'OddsRatio_working_3-way'!AA544+'OddsRatio_working_3-way'!AG544</f>
        <v>-0.66882680300253372</v>
      </c>
      <c r="AN544" s="11">
        <f>'OddsRatio_working_3-way'!AB544+'OddsRatio_working_3-way'!AH544</f>
        <v>-0.36847564156105794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1.0373024445635912</v>
      </c>
      <c r="AS544" s="11">
        <f>IF(('OddsRatio_working_3-way'!X544=0),IF(Q544&gt;0,-Q544^(1/3),(-Q544)^(1/3)),'OddsRatio_working_3-way'!AM544-'OddsRatio_working_3-way'!R544/3)</f>
        <v>-0.66882680300253372</v>
      </c>
      <c r="AT544" s="11">
        <f>IF(('OddsRatio_working_3-way'!X544=0),IF(Q544&gt;0,-Q544^(1/3),(-Q544)^(1/3)),'OddsRatio_working_3-way'!AN544-'OddsRatio_working_3-way'!R544/3)</f>
        <v>-0.36847564156105794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1.41</v>
      </c>
      <c r="B545" s="4">
        <f>IF('True_Odds_Calculator_3-way'!B546="","",'True_Odds_Calculator_3-way'!B546)</f>
        <v>4.57</v>
      </c>
      <c r="C545" s="4">
        <f>IF('True_Odds_Calculator_3-way'!C546="","",'True_Odds_Calculator_3-way'!C546)</f>
        <v>10.119999999999999</v>
      </c>
      <c r="D545" s="9">
        <f t="shared" si="117"/>
        <v>0.69713844652669399</v>
      </c>
      <c r="E545" s="9">
        <f t="shared" si="118"/>
        <v>0.20908403447535839</v>
      </c>
      <c r="F545" s="9">
        <f t="shared" si="119"/>
        <v>9.3777518997947479E-2</v>
      </c>
      <c r="G545" s="9">
        <f t="shared" si="120"/>
        <v>1.0595983042806778</v>
      </c>
      <c r="H545" s="9">
        <f t="shared" si="121"/>
        <v>1.4344353047550782</v>
      </c>
      <c r="I545" s="9">
        <f t="shared" si="122"/>
        <v>4.7827659462820202</v>
      </c>
      <c r="J545" s="9">
        <f t="shared" si="123"/>
        <v>10.66353653503978</v>
      </c>
      <c r="K545" s="11">
        <f t="shared" si="124"/>
        <v>0.70921985815602839</v>
      </c>
      <c r="L545" s="11">
        <f t="shared" si="125"/>
        <v>0.21881838074398249</v>
      </c>
      <c r="M545" s="11">
        <f t="shared" si="126"/>
        <v>9.881422924901187E-2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-0.20470624216649147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0.20088868245915475</v>
      </c>
      <c r="Q545" s="11">
        <f>2*'OddsRatio_working_3-way'!K545*'OddsRatio_working_3-way'!L545*'OddsRatio_working_3-way'!M545</f>
        <v>3.0670027856359503E-2</v>
      </c>
      <c r="R545" s="11">
        <f t="shared" si="127"/>
        <v>0</v>
      </c>
      <c r="S545" s="11">
        <f t="shared" si="128"/>
        <v>-0.98135103420914827</v>
      </c>
      <c r="T545" s="11">
        <f t="shared" si="129"/>
        <v>-0.14982458537544247</v>
      </c>
      <c r="U545" s="11">
        <f>'OddsRatio_working_3-way'!S545-'OddsRatio_working_3-way'!R545^2/3</f>
        <v>-0.98135103420914827</v>
      </c>
      <c r="V545" s="11">
        <f>'OddsRatio_working_3-way'!S545*'OddsRatio_working_3-way'!R545/3-2*'OddsRatio_working_3-way'!R545^3/27-'OddsRatio_working_3-way'!T545</f>
        <v>0.14982458537544247</v>
      </c>
      <c r="W545" s="11">
        <f>'OddsRatio_working_3-way'!V545^2+4*'OddsRatio_working_3-way'!U545^3/27</f>
        <v>-0.1175659222973921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0.18709177472587843</v>
      </c>
      <c r="Y545" s="11">
        <f>IF('OddsRatio_working_3-way'!W545&gt;=0,IF('OddsRatio_working_3-way'!V545+SQRT('OddsRatio_working_3-way'!W545)&gt;0,0,PI()),ACOS('OddsRatio_working_3-way'!V545/(2*'OddsRatio_working_3-way'!X545)))</f>
        <v>1.1588386514628535</v>
      </c>
      <c r="Z545" s="11">
        <f>'OddsRatio_working_3-way'!X545^(1/3)*COS('OddsRatio_working_3-way'!Y545/3)</f>
        <v>0.52979915214033901</v>
      </c>
      <c r="AA545" s="11">
        <f>'OddsRatio_working_3-way'!X545^(1/3)*COS(('OddsRatio_working_3-way'!Y545+2*PI())/3)</f>
        <v>-0.4515071920611054</v>
      </c>
      <c r="AB545" s="11">
        <f>'OddsRatio_working_3-way'!X545^(1/3)*COS(('OddsRatio_working_3-way'!Y545+4*PI())/3)</f>
        <v>-7.8291960079233711E-2</v>
      </c>
      <c r="AC545" s="11">
        <f>'OddsRatio_working_3-way'!X545^(1/3)*SIN('OddsRatio_working_3-way'!Y545/3)</f>
        <v>0.21547591465040225</v>
      </c>
      <c r="AD545" s="11">
        <f>'OddsRatio_working_3-way'!X545^(1/3)*SIN(('OddsRatio_working_3-way'!Y545+2*PI())/3)</f>
        <v>0.35108156733178914</v>
      </c>
      <c r="AE545" s="11">
        <f>'OddsRatio_working_3-way'!X545^(1/3)*SIN(('OddsRatio_working_3-way'!Y545+4*PI())/3)</f>
        <v>-0.56655748198219147</v>
      </c>
      <c r="AF545" s="11">
        <f>-'OddsRatio_working_3-way'!U545/(3*'OddsRatio_working_3-way'!X545^(1/3))*COS(('OddsRatio_working_3-way'!Y545)/3)</f>
        <v>0.5297991521403389</v>
      </c>
      <c r="AG545" s="11">
        <f>-'OddsRatio_working_3-way'!U545/(3*'OddsRatio_working_3-way'!X545^(1/3))*COS(('OddsRatio_working_3-way'!Y545+2*PI())/3)</f>
        <v>-0.45150719206110523</v>
      </c>
      <c r="AH545" s="11">
        <f>-'OddsRatio_working_3-way'!U545/(3*'OddsRatio_working_3-way'!X545^(1/3))*COS(('OddsRatio_working_3-way'!Y545+4*PI())/3)</f>
        <v>-7.8291960079233683E-2</v>
      </c>
      <c r="AI545" s="11">
        <f>'OddsRatio_working_3-way'!U545/(3*'OddsRatio_working_3-way'!X545^(1/3))*SIN(('OddsRatio_working_3-way'!Y545)/3)</f>
        <v>-0.21547591465040217</v>
      </c>
      <c r="AJ545" s="11">
        <f>'OddsRatio_working_3-way'!U545/(3*'OddsRatio_working_3-way'!X545^(1/3))*SIN(('OddsRatio_working_3-way'!Y545+2*PI())/3)</f>
        <v>-0.35108156733178902</v>
      </c>
      <c r="AK545" s="11">
        <f>'OddsRatio_working_3-way'!U545/(3*'OddsRatio_working_3-way'!X545^(1/3))*SIN(('OddsRatio_working_3-way'!Y545+4*PI())/3)</f>
        <v>0.56655748198219125</v>
      </c>
      <c r="AL545" s="11">
        <f>'OddsRatio_working_3-way'!Z545+'OddsRatio_working_3-way'!AF545</f>
        <v>1.0595983042806778</v>
      </c>
      <c r="AM545" s="11">
        <f>'OddsRatio_working_3-way'!AA545+'OddsRatio_working_3-way'!AG545</f>
        <v>-0.90301438412221069</v>
      </c>
      <c r="AN545" s="11">
        <f>'OddsRatio_working_3-way'!AB545+'OddsRatio_working_3-way'!AH545</f>
        <v>-0.15658392015846739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1.0595983042806778</v>
      </c>
      <c r="AS545" s="11">
        <f>IF(('OddsRatio_working_3-way'!X545=0),IF(Q545&gt;0,-Q545^(1/3),(-Q545)^(1/3)),'OddsRatio_working_3-way'!AM545-'OddsRatio_working_3-way'!R545/3)</f>
        <v>-0.90301438412221069</v>
      </c>
      <c r="AT545" s="11">
        <f>IF(('OddsRatio_working_3-way'!X545=0),IF(Q545&gt;0,-Q545^(1/3),(-Q545)^(1/3)),'OddsRatio_working_3-way'!AN545-'OddsRatio_working_3-way'!R545/3)</f>
        <v>-0.15658392015846739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1.35</v>
      </c>
      <c r="B546" s="4">
        <f>IF('True_Odds_Calculator_3-way'!B547="","",'True_Odds_Calculator_3-way'!B547)</f>
        <v>4.87</v>
      </c>
      <c r="C546" s="4">
        <f>IF('True_Odds_Calculator_3-way'!C547="","",'True_Odds_Calculator_3-way'!C547)</f>
        <v>12.19</v>
      </c>
      <c r="D546" s="9">
        <f t="shared" si="117"/>
        <v>0.7279384978362301</v>
      </c>
      <c r="E546" s="9">
        <f t="shared" si="118"/>
        <v>0.19483593486166834</v>
      </c>
      <c r="F546" s="9">
        <f t="shared" si="119"/>
        <v>7.7225567302101797E-2</v>
      </c>
      <c r="G546" s="9">
        <f t="shared" si="120"/>
        <v>1.067835510721471</v>
      </c>
      <c r="H546" s="9">
        <f t="shared" si="121"/>
        <v>1.3737424287525148</v>
      </c>
      <c r="I546" s="9">
        <f t="shared" si="122"/>
        <v>5.1325234264920923</v>
      </c>
      <c r="J546" s="9">
        <f t="shared" si="123"/>
        <v>12.949079364973258</v>
      </c>
      <c r="K546" s="11">
        <f t="shared" si="124"/>
        <v>0.7407407407407407</v>
      </c>
      <c r="L546" s="11">
        <f t="shared" si="125"/>
        <v>0.20533880903490759</v>
      </c>
      <c r="M546" s="11">
        <f t="shared" si="126"/>
        <v>8.2034454470877774E-2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-0.18912226502687612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0.19228092530173038</v>
      </c>
      <c r="Q546" s="11">
        <f>2*'OddsRatio_working_3-way'!K546*'OddsRatio_working_3-way'!L546*'OddsRatio_working_3-way'!M546</f>
        <v>2.4955343971671692E-2</v>
      </c>
      <c r="R546" s="11">
        <f t="shared" si="127"/>
        <v>0</v>
      </c>
      <c r="S546" s="11">
        <f t="shared" si="128"/>
        <v>-1.0167016838255685</v>
      </c>
      <c r="T546" s="11">
        <f t="shared" si="129"/>
        <v>-0.13195349562953518</v>
      </c>
      <c r="U546" s="11">
        <f>'OddsRatio_working_3-way'!S546-'OddsRatio_working_3-way'!R546^2/3</f>
        <v>-1.0167016838255685</v>
      </c>
      <c r="V546" s="11">
        <f>'OddsRatio_working_3-way'!S546*'OddsRatio_working_3-way'!R546/3-2*'OddsRatio_working_3-way'!R546^3/27-'OddsRatio_working_3-way'!T546</f>
        <v>0.13195349562953518</v>
      </c>
      <c r="W546" s="11">
        <f>'OddsRatio_working_3-way'!V546^2+4*'OddsRatio_working_3-way'!U546^3/27</f>
        <v>-0.13828406003951388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0.19729152607776115</v>
      </c>
      <c r="Y546" s="11">
        <f>IF('OddsRatio_working_3-way'!W546&gt;=0,IF('OddsRatio_working_3-way'!V546+SQRT('OddsRatio_working_3-way'!W546)&gt;0,0,PI()),ACOS('OddsRatio_working_3-way'!V546/(2*'OddsRatio_working_3-way'!X546)))</f>
        <v>1.2298145812937173</v>
      </c>
      <c r="Z546" s="11">
        <f>'OddsRatio_working_3-way'!X546^(1/3)*COS('OddsRatio_working_3-way'!Y546/3)</f>
        <v>0.53391775536073549</v>
      </c>
      <c r="AA546" s="11">
        <f>'OddsRatio_working_3-way'!X546^(1/3)*COS(('OddsRatio_working_3-way'!Y546+2*PI())/3)</f>
        <v>-0.46789243346263992</v>
      </c>
      <c r="AB546" s="11">
        <f>'OddsRatio_working_3-way'!X546^(1/3)*COS(('OddsRatio_working_3-way'!Y546+4*PI())/3)</f>
        <v>-6.6025321898095748E-2</v>
      </c>
      <c r="AC546" s="11">
        <f>'OddsRatio_working_3-way'!X546^(1/3)*SIN('OddsRatio_working_3-way'!Y546/3)</f>
        <v>0.23201808504024699</v>
      </c>
      <c r="AD546" s="11">
        <f>'OddsRatio_working_3-way'!X546^(1/3)*SIN(('OddsRatio_working_3-way'!Y546+2*PI())/3)</f>
        <v>0.34637729715383858</v>
      </c>
      <c r="AE546" s="11">
        <f>'OddsRatio_working_3-way'!X546^(1/3)*SIN(('OddsRatio_working_3-way'!Y546+4*PI())/3)</f>
        <v>-0.57839538219408559</v>
      </c>
      <c r="AF546" s="11">
        <f>-'OddsRatio_working_3-way'!U546/(3*'OddsRatio_working_3-way'!X546^(1/3))*COS(('OddsRatio_working_3-way'!Y546)/3)</f>
        <v>0.53391775536073549</v>
      </c>
      <c r="AG546" s="11">
        <f>-'OddsRatio_working_3-way'!U546/(3*'OddsRatio_working_3-way'!X546^(1/3))*COS(('OddsRatio_working_3-way'!Y546+2*PI())/3)</f>
        <v>-0.46789243346263992</v>
      </c>
      <c r="AH546" s="11">
        <f>-'OddsRatio_working_3-way'!U546/(3*'OddsRatio_working_3-way'!X546^(1/3))*COS(('OddsRatio_working_3-way'!Y546+4*PI())/3)</f>
        <v>-6.6025321898095748E-2</v>
      </c>
      <c r="AI546" s="11">
        <f>'OddsRatio_working_3-way'!U546/(3*'OddsRatio_working_3-way'!X546^(1/3))*SIN(('OddsRatio_working_3-way'!Y546)/3)</f>
        <v>-0.23201808504024699</v>
      </c>
      <c r="AJ546" s="11">
        <f>'OddsRatio_working_3-way'!U546/(3*'OddsRatio_working_3-way'!X546^(1/3))*SIN(('OddsRatio_working_3-way'!Y546+2*PI())/3)</f>
        <v>-0.34637729715383858</v>
      </c>
      <c r="AK546" s="11">
        <f>'OddsRatio_working_3-way'!U546/(3*'OddsRatio_working_3-way'!X546^(1/3))*SIN(('OddsRatio_working_3-way'!Y546+4*PI())/3)</f>
        <v>0.57839538219408559</v>
      </c>
      <c r="AL546" s="11">
        <f>'OddsRatio_working_3-way'!Z546+'OddsRatio_working_3-way'!AF546</f>
        <v>1.067835510721471</v>
      </c>
      <c r="AM546" s="11">
        <f>'OddsRatio_working_3-way'!AA546+'OddsRatio_working_3-way'!AG546</f>
        <v>-0.93578486692527985</v>
      </c>
      <c r="AN546" s="11">
        <f>'OddsRatio_working_3-way'!AB546+'OddsRatio_working_3-way'!AH546</f>
        <v>-0.1320506437961915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1.067835510721471</v>
      </c>
      <c r="AS546" s="11">
        <f>IF(('OddsRatio_working_3-way'!X546=0),IF(Q546&gt;0,-Q546^(1/3),(-Q546)^(1/3)),'OddsRatio_working_3-way'!AM546-'OddsRatio_working_3-way'!R546/3)</f>
        <v>-0.93578486692527985</v>
      </c>
      <c r="AT546" s="11">
        <f>IF(('OddsRatio_working_3-way'!X546=0),IF(Q546&gt;0,-Q546^(1/3),(-Q546)^(1/3)),'OddsRatio_working_3-way'!AN546-'OddsRatio_working_3-way'!R546/3)</f>
        <v>-0.1320506437961915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3.62</v>
      </c>
      <c r="B547" s="4">
        <f>IF('True_Odds_Calculator_3-way'!B548="","",'True_Odds_Calculator_3-way'!B548)</f>
        <v>4.01</v>
      </c>
      <c r="C547" s="4">
        <f>IF('True_Odds_Calculator_3-way'!C548="","",'True_Odds_Calculator_3-way'!C548)</f>
        <v>2.0099999999999998</v>
      </c>
      <c r="D547" s="9">
        <f t="shared" si="117"/>
        <v>0.26900488401234751</v>
      </c>
      <c r="E547" s="9">
        <f t="shared" si="118"/>
        <v>0.24260634204805176</v>
      </c>
      <c r="F547" s="9">
        <f t="shared" si="119"/>
        <v>0.48838877393960106</v>
      </c>
      <c r="G547" s="9">
        <f t="shared" si="120"/>
        <v>1.0371773378216047</v>
      </c>
      <c r="H547" s="9">
        <f t="shared" si="121"/>
        <v>3.7174046250926036</v>
      </c>
      <c r="I547" s="9">
        <f t="shared" si="122"/>
        <v>4.1219037868430304</v>
      </c>
      <c r="J547" s="9">
        <f t="shared" si="123"/>
        <v>2.0475491111998201</v>
      </c>
      <c r="K547" s="11">
        <f t="shared" si="124"/>
        <v>0.27624309392265195</v>
      </c>
      <c r="L547" s="11">
        <f t="shared" si="125"/>
        <v>0.24937655860349128</v>
      </c>
      <c r="M547" s="11">
        <f t="shared" si="126"/>
        <v>0.49751243781094534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-0.27298586496020483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0.22757213231180867</v>
      </c>
      <c r="Q547" s="11">
        <f>2*'OddsRatio_working_3-way'!K547*'OddsRatio_working_3-way'!L547*'OddsRatio_working_3-way'!M547</f>
        <v>6.8545822985484547E-2</v>
      </c>
      <c r="R547" s="11">
        <f t="shared" si="127"/>
        <v>0</v>
      </c>
      <c r="S547" s="11">
        <f t="shared" si="128"/>
        <v>-0.83364071742316603</v>
      </c>
      <c r="T547" s="11">
        <f t="shared" si="129"/>
        <v>-0.2510966016334838</v>
      </c>
      <c r="U547" s="11">
        <f>'OddsRatio_working_3-way'!S547-'OddsRatio_working_3-way'!R547^2/3</f>
        <v>-0.83364071742316603</v>
      </c>
      <c r="V547" s="11">
        <f>'OddsRatio_working_3-way'!S547*'OddsRatio_working_3-way'!R547/3-2*'OddsRatio_working_3-way'!R547^3/27-'OddsRatio_working_3-way'!T547</f>
        <v>0.2510966016334838</v>
      </c>
      <c r="W547" s="11">
        <f>'OddsRatio_working_3-way'!V547^2+4*'OddsRatio_working_3-way'!U547^3/27</f>
        <v>-2.2779285309697514E-2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0.1464827538155789</v>
      </c>
      <c r="Y547" s="11">
        <f>IF('OddsRatio_working_3-way'!W547&gt;=0,IF('OddsRatio_working_3-way'!V547+SQRT('OddsRatio_working_3-way'!W547)&gt;0,0,PI()),ACOS('OddsRatio_working_3-way'!V547/(2*'OddsRatio_working_3-way'!X547)))</f>
        <v>0.54121012272282965</v>
      </c>
      <c r="Z547" s="11">
        <f>'OddsRatio_working_3-way'!X547^(1/3)*COS('OddsRatio_working_3-way'!Y547/3)</f>
        <v>0.51858866891080235</v>
      </c>
      <c r="AA547" s="11">
        <f>'OddsRatio_working_3-way'!X547^(1/3)*COS(('OddsRatio_working_3-way'!Y547+2*PI())/3)</f>
        <v>-0.34120601685652846</v>
      </c>
      <c r="AB547" s="11">
        <f>'OddsRatio_working_3-way'!X547^(1/3)*COS(('OddsRatio_working_3-way'!Y547+4*PI())/3)</f>
        <v>-0.17738265205427364</v>
      </c>
      <c r="AC547" s="11">
        <f>'OddsRatio_working_3-way'!X547^(1/3)*SIN('OddsRatio_working_3-way'!Y547/3)</f>
        <v>9.4583463768131995E-2</v>
      </c>
      <c r="AD547" s="11">
        <f>'OddsRatio_working_3-way'!X547^(1/3)*SIN(('OddsRatio_working_3-way'!Y547+2*PI())/3)</f>
        <v>0.40181922950744631</v>
      </c>
      <c r="AE547" s="11">
        <f>'OddsRatio_working_3-way'!X547^(1/3)*SIN(('OddsRatio_working_3-way'!Y547+4*PI())/3)</f>
        <v>-0.49640269327557834</v>
      </c>
      <c r="AF547" s="11">
        <f>-'OddsRatio_working_3-way'!U547/(3*'OddsRatio_working_3-way'!X547^(1/3))*COS(('OddsRatio_working_3-way'!Y547)/3)</f>
        <v>0.51858866891080235</v>
      </c>
      <c r="AG547" s="11">
        <f>-'OddsRatio_working_3-way'!U547/(3*'OddsRatio_working_3-way'!X547^(1/3))*COS(('OddsRatio_working_3-way'!Y547+2*PI())/3)</f>
        <v>-0.34120601685652835</v>
      </c>
      <c r="AH547" s="11">
        <f>-'OddsRatio_working_3-way'!U547/(3*'OddsRatio_working_3-way'!X547^(1/3))*COS(('OddsRatio_working_3-way'!Y547+4*PI())/3)</f>
        <v>-0.17738265205427362</v>
      </c>
      <c r="AI547" s="11">
        <f>'OddsRatio_working_3-way'!U547/(3*'OddsRatio_working_3-way'!X547^(1/3))*SIN(('OddsRatio_working_3-way'!Y547)/3)</f>
        <v>-9.4583463768131967E-2</v>
      </c>
      <c r="AJ547" s="11">
        <f>'OddsRatio_working_3-way'!U547/(3*'OddsRatio_working_3-way'!X547^(1/3))*SIN(('OddsRatio_working_3-way'!Y547+2*PI())/3)</f>
        <v>-0.4018192295074462</v>
      </c>
      <c r="AK547" s="11">
        <f>'OddsRatio_working_3-way'!U547/(3*'OddsRatio_working_3-way'!X547^(1/3))*SIN(('OddsRatio_working_3-way'!Y547+4*PI())/3)</f>
        <v>0.49640269327557823</v>
      </c>
      <c r="AL547" s="11">
        <f>'OddsRatio_working_3-way'!Z547+'OddsRatio_working_3-way'!AF547</f>
        <v>1.0371773378216047</v>
      </c>
      <c r="AM547" s="11">
        <f>'OddsRatio_working_3-way'!AA547+'OddsRatio_working_3-way'!AG547</f>
        <v>-0.68241203371305681</v>
      </c>
      <c r="AN547" s="11">
        <f>'OddsRatio_working_3-way'!AB547+'OddsRatio_working_3-way'!AH547</f>
        <v>-0.35476530410854723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1.0371773378216047</v>
      </c>
      <c r="AS547" s="11">
        <f>IF(('OddsRatio_working_3-way'!X547=0),IF(Q547&gt;0,-Q547^(1/3),(-Q547)^(1/3)),'OddsRatio_working_3-way'!AM547-'OddsRatio_working_3-way'!R547/3)</f>
        <v>-0.68241203371305681</v>
      </c>
      <c r="AT547" s="11">
        <f>IF(('OddsRatio_working_3-way'!X547=0),IF(Q547&gt;0,-Q547^(1/3),(-Q547)^(1/3)),'OddsRatio_working_3-way'!AN547-'OddsRatio_working_3-way'!R547/3)</f>
        <v>-0.35476530410854723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3.73</v>
      </c>
      <c r="B548" s="4">
        <f>IF('True_Odds_Calculator_3-way'!B549="","",'True_Odds_Calculator_3-way'!B549)</f>
        <v>2.78</v>
      </c>
      <c r="C548" s="4">
        <f>IF('True_Odds_Calculator_3-way'!C549="","",'True_Odds_Calculator_3-way'!C549)</f>
        <v>2.4700000000000002</v>
      </c>
      <c r="D548" s="9">
        <f t="shared" si="117"/>
        <v>0.25853139821319449</v>
      </c>
      <c r="E548" s="9">
        <f t="shared" si="118"/>
        <v>0.34843455508223514</v>
      </c>
      <c r="F548" s="9">
        <f t="shared" si="119"/>
        <v>0.39303404670457037</v>
      </c>
      <c r="G548" s="9">
        <f t="shared" si="120"/>
        <v>1.0505502322420266</v>
      </c>
      <c r="H548" s="9">
        <f t="shared" si="121"/>
        <v>3.8680021340207325</v>
      </c>
      <c r="I548" s="9">
        <f t="shared" si="122"/>
        <v>2.8699794133908068</v>
      </c>
      <c r="J548" s="9">
        <f t="shared" si="123"/>
        <v>2.5443088413957793</v>
      </c>
      <c r="K548" s="11">
        <f t="shared" si="124"/>
        <v>0.26809651474530832</v>
      </c>
      <c r="L548" s="11">
        <f t="shared" si="125"/>
        <v>0.35971223021582738</v>
      </c>
      <c r="M548" s="11">
        <f t="shared" si="126"/>
        <v>0.40485829959514169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-0.27890057080905051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0.23348049371988233</v>
      </c>
      <c r="Q548" s="11">
        <f>2*'OddsRatio_working_3-way'!K548*'OddsRatio_working_3-way'!L548*'OddsRatio_working_3-way'!M548</f>
        <v>7.8087121645445595E-2</v>
      </c>
      <c r="R548" s="11">
        <f t="shared" si="127"/>
        <v>0</v>
      </c>
      <c r="S548" s="11">
        <f t="shared" si="128"/>
        <v>-0.83714598734089696</v>
      </c>
      <c r="T548" s="11">
        <f t="shared" si="129"/>
        <v>-0.27998193556551737</v>
      </c>
      <c r="U548" s="11">
        <f>'OddsRatio_working_3-way'!S548-'OddsRatio_working_3-way'!R548^2/3</f>
        <v>-0.83714598734089696</v>
      </c>
      <c r="V548" s="11">
        <f>'OddsRatio_working_3-way'!S548*'OddsRatio_working_3-way'!R548/3-2*'OddsRatio_working_3-way'!R548^3/27-'OddsRatio_working_3-way'!T548</f>
        <v>0.27998193556551737</v>
      </c>
      <c r="W548" s="11">
        <f>'OddsRatio_working_3-way'!V548^2+4*'OddsRatio_working_3-way'!U548^3/27</f>
        <v>-8.5261348880354276E-3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0.14740761439885741</v>
      </c>
      <c r="Y548" s="11">
        <f>IF('OddsRatio_working_3-way'!W548&gt;=0,IF('OddsRatio_working_3-way'!V548+SQRT('OddsRatio_working_3-way'!W548)&gt;0,0,PI()),ACOS('OddsRatio_working_3-way'!V548/(2*'OddsRatio_working_3-way'!X548)))</f>
        <v>0.31856406538901205</v>
      </c>
      <c r="Z548" s="11">
        <f>'OddsRatio_working_3-way'!X548^(1/3)*COS('OddsRatio_working_3-way'!Y548/3)</f>
        <v>0.5252751161210133</v>
      </c>
      <c r="AA548" s="11">
        <f>'OddsRatio_working_3-way'!X548^(1/3)*COS(('OddsRatio_working_3-way'!Y548+2*PI())/3)</f>
        <v>-0.31112504225247345</v>
      </c>
      <c r="AB548" s="11">
        <f>'OddsRatio_working_3-way'!X548^(1/3)*COS(('OddsRatio_working_3-way'!Y548+4*PI())/3)</f>
        <v>-0.21415007386853996</v>
      </c>
      <c r="AC548" s="11">
        <f>'OddsRatio_working_3-way'!X548^(1/3)*SIN('OddsRatio_working_3-way'!Y548/3)</f>
        <v>5.59885241011195E-2</v>
      </c>
      <c r="AD548" s="11">
        <f>'OddsRatio_working_3-way'!X548^(1/3)*SIN(('OddsRatio_working_3-way'!Y548+2*PI())/3)</f>
        <v>0.42690733248605872</v>
      </c>
      <c r="AE548" s="11">
        <f>'OddsRatio_working_3-way'!X548^(1/3)*SIN(('OddsRatio_working_3-way'!Y548+4*PI())/3)</f>
        <v>-0.48289585658717815</v>
      </c>
      <c r="AF548" s="11">
        <f>-'OddsRatio_working_3-way'!U548/(3*'OddsRatio_working_3-way'!X548^(1/3))*COS(('OddsRatio_working_3-way'!Y548)/3)</f>
        <v>0.5252751161210133</v>
      </c>
      <c r="AG548" s="11">
        <f>-'OddsRatio_working_3-way'!U548/(3*'OddsRatio_working_3-way'!X548^(1/3))*COS(('OddsRatio_working_3-way'!Y548+2*PI())/3)</f>
        <v>-0.31112504225247345</v>
      </c>
      <c r="AH548" s="11">
        <f>-'OddsRatio_working_3-way'!U548/(3*'OddsRatio_working_3-way'!X548^(1/3))*COS(('OddsRatio_working_3-way'!Y548+4*PI())/3)</f>
        <v>-0.21415007386853996</v>
      </c>
      <c r="AI548" s="11">
        <f>'OddsRatio_working_3-way'!U548/(3*'OddsRatio_working_3-way'!X548^(1/3))*SIN(('OddsRatio_working_3-way'!Y548)/3)</f>
        <v>-5.59885241011195E-2</v>
      </c>
      <c r="AJ548" s="11">
        <f>'OddsRatio_working_3-way'!U548/(3*'OddsRatio_working_3-way'!X548^(1/3))*SIN(('OddsRatio_working_3-way'!Y548+2*PI())/3)</f>
        <v>-0.42690733248605872</v>
      </c>
      <c r="AK548" s="11">
        <f>'OddsRatio_working_3-way'!U548/(3*'OddsRatio_working_3-way'!X548^(1/3))*SIN(('OddsRatio_working_3-way'!Y548+4*PI())/3)</f>
        <v>0.48289585658717815</v>
      </c>
      <c r="AL548" s="11">
        <f>'OddsRatio_working_3-way'!Z548+'OddsRatio_working_3-way'!AF548</f>
        <v>1.0505502322420266</v>
      </c>
      <c r="AM548" s="11">
        <f>'OddsRatio_working_3-way'!AA548+'OddsRatio_working_3-way'!AG548</f>
        <v>-0.6222500845049469</v>
      </c>
      <c r="AN548" s="11">
        <f>'OddsRatio_working_3-way'!AB548+'OddsRatio_working_3-way'!AH548</f>
        <v>-0.42830014773707992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1.0505502322420266</v>
      </c>
      <c r="AS548" s="11">
        <f>IF(('OddsRatio_working_3-way'!X548=0),IF(Q548&gt;0,-Q548^(1/3),(-Q548)^(1/3)),'OddsRatio_working_3-way'!AM548-'OddsRatio_working_3-way'!R548/3)</f>
        <v>-0.6222500845049469</v>
      </c>
      <c r="AT548" s="11">
        <f>IF(('OddsRatio_working_3-way'!X548=0),IF(Q548&gt;0,-Q548^(1/3),(-Q548)^(1/3)),'OddsRatio_working_3-way'!AN548-'OddsRatio_working_3-way'!R548/3)</f>
        <v>-0.42830014773707992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2.88</v>
      </c>
      <c r="B549" s="4">
        <f>IF('True_Odds_Calculator_3-way'!B550="","",'True_Odds_Calculator_3-way'!B550)</f>
        <v>2.77</v>
      </c>
      <c r="C549" s="4">
        <f>IF('True_Odds_Calculator_3-way'!C550="","",'True_Odds_Calculator_3-way'!C550)</f>
        <v>2.93</v>
      </c>
      <c r="D549" s="9">
        <f t="shared" si="117"/>
        <v>0.33076817237535905</v>
      </c>
      <c r="E549" s="9">
        <f t="shared" si="118"/>
        <v>0.34424795187472484</v>
      </c>
      <c r="F549" s="9">
        <f t="shared" si="119"/>
        <v>0.324983875749916</v>
      </c>
      <c r="G549" s="9">
        <f t="shared" si="120"/>
        <v>1.0762050466939195</v>
      </c>
      <c r="H549" s="9">
        <f t="shared" si="121"/>
        <v>3.0232654877845682</v>
      </c>
      <c r="I549" s="9">
        <f t="shared" si="122"/>
        <v>2.9048829326482375</v>
      </c>
      <c r="J549" s="9">
        <f t="shared" si="123"/>
        <v>3.0770757401192648</v>
      </c>
      <c r="K549" s="11">
        <f t="shared" si="124"/>
        <v>0.34722222222222221</v>
      </c>
      <c r="L549" s="11">
        <f t="shared" si="125"/>
        <v>0.36101083032490977</v>
      </c>
      <c r="M549" s="11">
        <f t="shared" si="126"/>
        <v>0.34129692832764502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-0.27475686187536696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0.23872303199812717</v>
      </c>
      <c r="Q549" s="11">
        <f>2*'OddsRatio_working_3-way'!K549*'OddsRatio_working_3-way'!L549*'OddsRatio_working_3-way'!M549</f>
        <v>8.5563810752016911E-2</v>
      </c>
      <c r="R549" s="11">
        <f t="shared" si="127"/>
        <v>0</v>
      </c>
      <c r="S549" s="11">
        <f t="shared" si="128"/>
        <v>-0.86885193828722218</v>
      </c>
      <c r="T549" s="11">
        <f t="shared" si="129"/>
        <v>-0.31141646533592193</v>
      </c>
      <c r="U549" s="11">
        <f>'OddsRatio_working_3-way'!S549-'OddsRatio_working_3-way'!R549^2/3</f>
        <v>-0.86885193828722218</v>
      </c>
      <c r="V549" s="11">
        <f>'OddsRatio_working_3-way'!S549*'OddsRatio_working_3-way'!R549/3-2*'OddsRatio_working_3-way'!R549^3/27-'OddsRatio_working_3-way'!T549</f>
        <v>0.31141646533592193</v>
      </c>
      <c r="W549" s="11">
        <f>'OddsRatio_working_3-way'!V549^2+4*'OddsRatio_working_3-way'!U549^3/27</f>
        <v>-1.9008657766055037E-4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0.15586075633396304</v>
      </c>
      <c r="Y549" s="11">
        <f>IF('OddsRatio_working_3-way'!W549&gt;=0,IF('OddsRatio_working_3-way'!V549+SQRT('OddsRatio_working_3-way'!W549)&gt;0,0,PI()),ACOS('OddsRatio_working_3-way'!V549/(2*'OddsRatio_working_3-way'!X549)))</f>
        <v>4.42436194766469E-2</v>
      </c>
      <c r="Z549" s="11">
        <f>'OddsRatio_working_3-way'!X549^(1/3)*COS('OddsRatio_working_3-way'!Y549/3)</f>
        <v>0.53810252334695974</v>
      </c>
      <c r="AA549" s="11">
        <f>'OddsRatio_working_3-way'!X549^(1/3)*COS(('OddsRatio_working_3-way'!Y549+2*PI())/3)</f>
        <v>-0.27592442306628551</v>
      </c>
      <c r="AB549" s="11">
        <f>'OddsRatio_working_3-way'!X549^(1/3)*COS(('OddsRatio_working_3-way'!Y549+4*PI())/3)</f>
        <v>-0.26217810028067412</v>
      </c>
      <c r="AC549" s="11">
        <f>'OddsRatio_working_3-way'!X549^(1/3)*SIN('OddsRatio_working_3-way'!Y549/3)</f>
        <v>7.9364431606402056E-3</v>
      </c>
      <c r="AD549" s="11">
        <f>'OddsRatio_working_3-way'!X549^(1/3)*SIN(('OddsRatio_working_3-way'!Y549+2*PI())/3)</f>
        <v>0.46204223347865608</v>
      </c>
      <c r="AE549" s="11">
        <f>'OddsRatio_working_3-way'!X549^(1/3)*SIN(('OddsRatio_working_3-way'!Y549+4*PI())/3)</f>
        <v>-0.46997867663929621</v>
      </c>
      <c r="AF549" s="11">
        <f>-'OddsRatio_working_3-way'!U549/(3*'OddsRatio_working_3-way'!X549^(1/3))*COS(('OddsRatio_working_3-way'!Y549)/3)</f>
        <v>0.53810252334695974</v>
      </c>
      <c r="AG549" s="11">
        <f>-'OddsRatio_working_3-way'!U549/(3*'OddsRatio_working_3-way'!X549^(1/3))*COS(('OddsRatio_working_3-way'!Y549+2*PI())/3)</f>
        <v>-0.27592442306628551</v>
      </c>
      <c r="AH549" s="11">
        <f>-'OddsRatio_working_3-way'!U549/(3*'OddsRatio_working_3-way'!X549^(1/3))*COS(('OddsRatio_working_3-way'!Y549+4*PI())/3)</f>
        <v>-0.26217810028067412</v>
      </c>
      <c r="AI549" s="11">
        <f>'OddsRatio_working_3-way'!U549/(3*'OddsRatio_working_3-way'!X549^(1/3))*SIN(('OddsRatio_working_3-way'!Y549)/3)</f>
        <v>-7.9364431606402056E-3</v>
      </c>
      <c r="AJ549" s="11">
        <f>'OddsRatio_working_3-way'!U549/(3*'OddsRatio_working_3-way'!X549^(1/3))*SIN(('OddsRatio_working_3-way'!Y549+2*PI())/3)</f>
        <v>-0.46204223347865608</v>
      </c>
      <c r="AK549" s="11">
        <f>'OddsRatio_working_3-way'!U549/(3*'OddsRatio_working_3-way'!X549^(1/3))*SIN(('OddsRatio_working_3-way'!Y549+4*PI())/3)</f>
        <v>0.46997867663929621</v>
      </c>
      <c r="AL549" s="11">
        <f>'OddsRatio_working_3-way'!Z549+'OddsRatio_working_3-way'!AF549</f>
        <v>1.0762050466939195</v>
      </c>
      <c r="AM549" s="11">
        <f>'OddsRatio_working_3-way'!AA549+'OddsRatio_working_3-way'!AG549</f>
        <v>-0.55184884613257101</v>
      </c>
      <c r="AN549" s="11">
        <f>'OddsRatio_working_3-way'!AB549+'OddsRatio_working_3-way'!AH549</f>
        <v>-0.52435620056134824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1.0762050466939195</v>
      </c>
      <c r="AS549" s="11">
        <f>IF(('OddsRatio_working_3-way'!X549=0),IF(Q549&gt;0,-Q549^(1/3),(-Q549)^(1/3)),'OddsRatio_working_3-way'!AM549-'OddsRatio_working_3-way'!R549/3)</f>
        <v>-0.55184884613257101</v>
      </c>
      <c r="AT549" s="11">
        <f>IF(('OddsRatio_working_3-way'!X549=0),IF(Q549&gt;0,-Q549^(1/3),(-Q549)^(1/3)),'OddsRatio_working_3-way'!AN549-'OddsRatio_working_3-way'!R549/3)</f>
        <v>-0.52435620056134824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2.2400000000000002</v>
      </c>
      <c r="B550" s="4">
        <f>IF('True_Odds_Calculator_3-way'!B551="","",'True_Odds_Calculator_3-way'!B551)</f>
        <v>3.04</v>
      </c>
      <c r="C550" s="4">
        <f>IF('True_Odds_Calculator_3-way'!C551="","",'True_Odds_Calculator_3-way'!C551)</f>
        <v>3.86</v>
      </c>
      <c r="D550" s="9">
        <f t="shared" si="117"/>
        <v>0.43346490180176417</v>
      </c>
      <c r="E550" s="9">
        <f t="shared" si="118"/>
        <v>0.31743891153266707</v>
      </c>
      <c r="F550" s="9">
        <f t="shared" si="119"/>
        <v>0.24909618666556888</v>
      </c>
      <c r="G550" s="9">
        <f t="shared" si="120"/>
        <v>1.0540256934509551</v>
      </c>
      <c r="H550" s="9">
        <f t="shared" si="121"/>
        <v>2.3069918598791843</v>
      </c>
      <c r="I550" s="9">
        <f t="shared" si="122"/>
        <v>3.1502124146399479</v>
      </c>
      <c r="J550" s="9">
        <f t="shared" si="123"/>
        <v>4.0145134832697309</v>
      </c>
      <c r="K550" s="11">
        <f t="shared" si="124"/>
        <v>0.4464285714285714</v>
      </c>
      <c r="L550" s="11">
        <f t="shared" si="125"/>
        <v>0.32894736842105265</v>
      </c>
      <c r="M550" s="11">
        <f t="shared" si="126"/>
        <v>0.2590673575129534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-0.27523837118703498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0.23359280649811054</v>
      </c>
      <c r="Q550" s="11">
        <f>2*'OddsRatio_working_3-way'!K550*'OddsRatio_working_3-way'!L550*'OddsRatio_working_3-way'!M550</f>
        <v>7.608886205150181E-2</v>
      </c>
      <c r="R550" s="11">
        <f t="shared" si="127"/>
        <v>0</v>
      </c>
      <c r="S550" s="11">
        <f t="shared" si="128"/>
        <v>-0.84869273673827739</v>
      </c>
      <c r="T550" s="11">
        <f t="shared" si="129"/>
        <v>-0.27644714551735422</v>
      </c>
      <c r="U550" s="11">
        <f>'OddsRatio_working_3-way'!S550-'OddsRatio_working_3-way'!R550^2/3</f>
        <v>-0.84869273673827739</v>
      </c>
      <c r="V550" s="11">
        <f>'OddsRatio_working_3-way'!S550*'OddsRatio_working_3-way'!R550/3-2*'OddsRatio_working_3-way'!R550^3/27-'OddsRatio_working_3-way'!T550</f>
        <v>0.27644714551735422</v>
      </c>
      <c r="W550" s="11">
        <f>'OddsRatio_working_3-way'!V550^2+4*'OddsRatio_working_3-way'!U550^3/27</f>
        <v>-1.413932572584542E-2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0.15046789523893347</v>
      </c>
      <c r="Y550" s="11">
        <f>IF('OddsRatio_working_3-way'!W550&gt;=0,IF('OddsRatio_working_3-way'!V550+SQRT('OddsRatio_working_3-way'!W550)&gt;0,0,PI()),ACOS('OddsRatio_working_3-way'!V550/(2*'OddsRatio_working_3-way'!X550)))</f>
        <v>0.40620986124300562</v>
      </c>
      <c r="Z550" s="11">
        <f>'OddsRatio_working_3-way'!X550^(1/3)*COS('OddsRatio_working_3-way'!Y550/3)</f>
        <v>0.52701284672547755</v>
      </c>
      <c r="AA550" s="11">
        <f>'OddsRatio_working_3-way'!X550^(1/3)*COS(('OddsRatio_working_3-way'!Y550+2*PI())/3)</f>
        <v>-0.32568583092103365</v>
      </c>
      <c r="AB550" s="11">
        <f>'OddsRatio_working_3-way'!X550^(1/3)*COS(('OddsRatio_working_3-way'!Y550+4*PI())/3)</f>
        <v>-0.20132701580444365</v>
      </c>
      <c r="AC550" s="11">
        <f>'OddsRatio_working_3-way'!X550^(1/3)*SIN('OddsRatio_working_3-way'!Y550/3)</f>
        <v>7.1798595383666133E-2</v>
      </c>
      <c r="AD550" s="11">
        <f>'OddsRatio_working_3-way'!X550^(1/3)*SIN(('OddsRatio_working_3-way'!Y550+2*PI())/3)</f>
        <v>0.42050721569318522</v>
      </c>
      <c r="AE550" s="11">
        <f>'OddsRatio_working_3-way'!X550^(1/3)*SIN(('OddsRatio_working_3-way'!Y550+4*PI())/3)</f>
        <v>-0.49230581107685134</v>
      </c>
      <c r="AF550" s="11">
        <f>-'OddsRatio_working_3-way'!U550/(3*'OddsRatio_working_3-way'!X550^(1/3))*COS(('OddsRatio_working_3-way'!Y550)/3)</f>
        <v>0.52701284672547755</v>
      </c>
      <c r="AG550" s="11">
        <f>-'OddsRatio_working_3-way'!U550/(3*'OddsRatio_working_3-way'!X550^(1/3))*COS(('OddsRatio_working_3-way'!Y550+2*PI())/3)</f>
        <v>-0.32568583092103365</v>
      </c>
      <c r="AH550" s="11">
        <f>-'OddsRatio_working_3-way'!U550/(3*'OddsRatio_working_3-way'!X550^(1/3))*COS(('OddsRatio_working_3-way'!Y550+4*PI())/3)</f>
        <v>-0.20132701580444365</v>
      </c>
      <c r="AI550" s="11">
        <f>'OddsRatio_working_3-way'!U550/(3*'OddsRatio_working_3-way'!X550^(1/3))*SIN(('OddsRatio_working_3-way'!Y550)/3)</f>
        <v>-7.1798595383666133E-2</v>
      </c>
      <c r="AJ550" s="11">
        <f>'OddsRatio_working_3-way'!U550/(3*'OddsRatio_working_3-way'!X550^(1/3))*SIN(('OddsRatio_working_3-way'!Y550+2*PI())/3)</f>
        <v>-0.42050721569318522</v>
      </c>
      <c r="AK550" s="11">
        <f>'OddsRatio_working_3-way'!U550/(3*'OddsRatio_working_3-way'!X550^(1/3))*SIN(('OddsRatio_working_3-way'!Y550+4*PI())/3)</f>
        <v>0.49230581107685134</v>
      </c>
      <c r="AL550" s="11">
        <f>'OddsRatio_working_3-way'!Z550+'OddsRatio_working_3-way'!AF550</f>
        <v>1.0540256934509551</v>
      </c>
      <c r="AM550" s="11">
        <f>'OddsRatio_working_3-way'!AA550+'OddsRatio_working_3-way'!AG550</f>
        <v>-0.6513716618420673</v>
      </c>
      <c r="AN550" s="11">
        <f>'OddsRatio_working_3-way'!AB550+'OddsRatio_working_3-way'!AH550</f>
        <v>-0.4026540316088873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1.0540256934509551</v>
      </c>
      <c r="AS550" s="11">
        <f>IF(('OddsRatio_working_3-way'!X550=0),IF(Q550&gt;0,-Q550^(1/3),(-Q550)^(1/3)),'OddsRatio_working_3-way'!AM550-'OddsRatio_working_3-way'!R550/3)</f>
        <v>-0.6513716618420673</v>
      </c>
      <c r="AT550" s="11">
        <f>IF(('OddsRatio_working_3-way'!X550=0),IF(Q550&gt;0,-Q550^(1/3),(-Q550)^(1/3)),'OddsRatio_working_3-way'!AN550-'OddsRatio_working_3-way'!R550/3)</f>
        <v>-0.4026540316088873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3.16</v>
      </c>
      <c r="C551" s="4">
        <f>IF('True_Odds_Calculator_3-way'!C552="","",'True_Odds_Calculator_3-way'!C552)</f>
        <v>2.2999999999999998</v>
      </c>
      <c r="D551" s="9">
        <f t="shared" si="117"/>
        <v>0.27169564198464485</v>
      </c>
      <c r="E551" s="9">
        <f t="shared" si="118"/>
        <v>0.30575274473861902</v>
      </c>
      <c r="F551" s="9">
        <f t="shared" si="119"/>
        <v>0.4225516132767359</v>
      </c>
      <c r="G551" s="9">
        <f t="shared" si="120"/>
        <v>1.0512113851978011</v>
      </c>
      <c r="H551" s="9">
        <f t="shared" si="121"/>
        <v>3.6805890322543928</v>
      </c>
      <c r="I551" s="9">
        <f t="shared" si="122"/>
        <v>3.2706165920272507</v>
      </c>
      <c r="J551" s="9">
        <f t="shared" si="123"/>
        <v>2.3665748007571414</v>
      </c>
      <c r="K551" s="11">
        <f t="shared" si="124"/>
        <v>0.28169014084507044</v>
      </c>
      <c r="L551" s="11">
        <f t="shared" si="125"/>
        <v>0.31645569620253161</v>
      </c>
      <c r="M551" s="11">
        <f t="shared" si="126"/>
        <v>0.43478260869565222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-0.27751982450564683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0.23293309665366996</v>
      </c>
      <c r="Q551" s="11">
        <f>2*'OddsRatio_working_3-way'!K551*'OddsRatio_working_3-way'!L551*'OddsRatio_working_3-way'!M551</f>
        <v>7.7515173595231274E-2</v>
      </c>
      <c r="R551" s="11">
        <f t="shared" si="127"/>
        <v>0</v>
      </c>
      <c r="S551" s="11">
        <f t="shared" si="128"/>
        <v>-0.83933858443662412</v>
      </c>
      <c r="T551" s="11">
        <f t="shared" si="129"/>
        <v>-0.27931400480420104</v>
      </c>
      <c r="U551" s="11">
        <f>'OddsRatio_working_3-way'!S551-'OddsRatio_working_3-way'!R551^2/3</f>
        <v>-0.83933858443662412</v>
      </c>
      <c r="V551" s="11">
        <f>'OddsRatio_working_3-way'!S551*'OddsRatio_working_3-way'!R551/3-2*'OddsRatio_working_3-way'!R551^3/27-'OddsRatio_working_3-way'!T551</f>
        <v>0.27931400480420104</v>
      </c>
      <c r="W551" s="11">
        <f>'OddsRatio_working_3-way'!V551^2+4*'OddsRatio_working_3-way'!U551^3/27</f>
        <v>-9.5844300790351722E-3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0.14798711376231075</v>
      </c>
      <c r="Y551" s="11">
        <f>IF('OddsRatio_working_3-way'!W551&gt;=0,IF('OddsRatio_working_3-way'!V551+SQRT('OddsRatio_working_3-way'!W551)&gt;0,0,PI()),ACOS('OddsRatio_working_3-way'!V551/(2*'OddsRatio_working_3-way'!X551)))</f>
        <v>0.33712191833033378</v>
      </c>
      <c r="Z551" s="11">
        <f>'OddsRatio_working_3-way'!X551^(1/3)*COS('OddsRatio_working_3-way'!Y551/3)</f>
        <v>0.52560569259890055</v>
      </c>
      <c r="AA551" s="11">
        <f>'OddsRatio_working_3-way'!X551^(1/3)*COS(('OddsRatio_working_3-way'!Y551+2*PI())/3)</f>
        <v>-0.31417052134785578</v>
      </c>
      <c r="AB551" s="11">
        <f>'OddsRatio_working_3-way'!X551^(1/3)*COS(('OddsRatio_working_3-way'!Y551+4*PI())/3)</f>
        <v>-0.21143517125104491</v>
      </c>
      <c r="AC551" s="11">
        <f>'OddsRatio_working_3-way'!X551^(1/3)*SIN('OddsRatio_working_3-way'!Y551/3)</f>
        <v>5.9314282033684294E-2</v>
      </c>
      <c r="AD551" s="11">
        <f>'OddsRatio_working_3-way'!X551^(1/3)*SIN(('OddsRatio_working_3-way'!Y551+2*PI())/3)</f>
        <v>0.42553074114752026</v>
      </c>
      <c r="AE551" s="11">
        <f>'OddsRatio_working_3-way'!X551^(1/3)*SIN(('OddsRatio_working_3-way'!Y551+4*PI())/3)</f>
        <v>-0.48484502318120448</v>
      </c>
      <c r="AF551" s="11">
        <f>-'OddsRatio_working_3-way'!U551/(3*'OddsRatio_working_3-way'!X551^(1/3))*COS(('OddsRatio_working_3-way'!Y551)/3)</f>
        <v>0.52560569259890055</v>
      </c>
      <c r="AG551" s="11">
        <f>-'OddsRatio_working_3-way'!U551/(3*'OddsRatio_working_3-way'!X551^(1/3))*COS(('OddsRatio_working_3-way'!Y551+2*PI())/3)</f>
        <v>-0.31417052134785578</v>
      </c>
      <c r="AH551" s="11">
        <f>-'OddsRatio_working_3-way'!U551/(3*'OddsRatio_working_3-way'!X551^(1/3))*COS(('OddsRatio_working_3-way'!Y551+4*PI())/3)</f>
        <v>-0.21143517125104491</v>
      </c>
      <c r="AI551" s="11">
        <f>'OddsRatio_working_3-way'!U551/(3*'OddsRatio_working_3-way'!X551^(1/3))*SIN(('OddsRatio_working_3-way'!Y551)/3)</f>
        <v>-5.9314282033684294E-2</v>
      </c>
      <c r="AJ551" s="11">
        <f>'OddsRatio_working_3-way'!U551/(3*'OddsRatio_working_3-way'!X551^(1/3))*SIN(('OddsRatio_working_3-way'!Y551+2*PI())/3)</f>
        <v>-0.42553074114752026</v>
      </c>
      <c r="AK551" s="11">
        <f>'OddsRatio_working_3-way'!U551/(3*'OddsRatio_working_3-way'!X551^(1/3))*SIN(('OddsRatio_working_3-way'!Y551+4*PI())/3)</f>
        <v>0.48484502318120448</v>
      </c>
      <c r="AL551" s="11">
        <f>'OddsRatio_working_3-way'!Z551+'OddsRatio_working_3-way'!AF551</f>
        <v>1.0512113851978011</v>
      </c>
      <c r="AM551" s="11">
        <f>'OddsRatio_working_3-way'!AA551+'OddsRatio_working_3-way'!AG551</f>
        <v>-0.62834104269571156</v>
      </c>
      <c r="AN551" s="11">
        <f>'OddsRatio_working_3-way'!AB551+'OddsRatio_working_3-way'!AH551</f>
        <v>-0.42287034250208982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1.0512113851978011</v>
      </c>
      <c r="AS551" s="11">
        <f>IF(('OddsRatio_working_3-way'!X551=0),IF(Q551&gt;0,-Q551^(1/3),(-Q551)^(1/3)),'OddsRatio_working_3-way'!AM551-'OddsRatio_working_3-way'!R551/3)</f>
        <v>-0.62834104269571156</v>
      </c>
      <c r="AT551" s="11">
        <f>IF(('OddsRatio_working_3-way'!X551=0),IF(Q551&gt;0,-Q551^(1/3),(-Q551)^(1/3)),'OddsRatio_working_3-way'!AN551-'OddsRatio_working_3-way'!R551/3)</f>
        <v>-0.42287034250208982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2.46</v>
      </c>
      <c r="B552" s="4">
        <f>IF('True_Odds_Calculator_3-way'!B553="","",'True_Odds_Calculator_3-way'!B553)</f>
        <v>3.29</v>
      </c>
      <c r="C552" s="4">
        <f>IF('True_Odds_Calculator_3-way'!C553="","",'True_Odds_Calculator_3-way'!C553)</f>
        <v>3.16</v>
      </c>
      <c r="D552" s="9">
        <f t="shared" si="117"/>
        <v>0.39677714255615204</v>
      </c>
      <c r="E552" s="9">
        <f t="shared" si="118"/>
        <v>0.29545673632794384</v>
      </c>
      <c r="F552" s="9">
        <f t="shared" si="119"/>
        <v>0.30776612111590429</v>
      </c>
      <c r="G552" s="9">
        <f t="shared" si="120"/>
        <v>1.0413058021770822</v>
      </c>
      <c r="H552" s="9">
        <f t="shared" si="121"/>
        <v>2.5203064711785399</v>
      </c>
      <c r="I552" s="9">
        <f t="shared" si="122"/>
        <v>3.3845902869855182</v>
      </c>
      <c r="J552" s="9">
        <f t="shared" si="123"/>
        <v>3.2492205327024979</v>
      </c>
      <c r="K552" s="11">
        <f t="shared" si="124"/>
        <v>0.4065040650406504</v>
      </c>
      <c r="L552" s="11">
        <f t="shared" si="125"/>
        <v>0.303951367781155</v>
      </c>
      <c r="M552" s="11">
        <f t="shared" si="126"/>
        <v>0.31645569620253161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-0.28237354206099496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0.23108374287159439</v>
      </c>
      <c r="Q552" s="11">
        <f>2*'OddsRatio_working_3-way'!K552*'OddsRatio_working_3-way'!L552*'OddsRatio_working_3-way'!M552</f>
        <v>7.8200928213737503E-2</v>
      </c>
      <c r="R552" s="11">
        <f t="shared" si="127"/>
        <v>0</v>
      </c>
      <c r="S552" s="11">
        <f t="shared" si="128"/>
        <v>-0.81836188045436087</v>
      </c>
      <c r="T552" s="11">
        <f t="shared" si="129"/>
        <v>-0.27694141470536737</v>
      </c>
      <c r="U552" s="11">
        <f>'OddsRatio_working_3-way'!S552-'OddsRatio_working_3-way'!R552^2/3</f>
        <v>-0.81836188045436087</v>
      </c>
      <c r="V552" s="11">
        <f>'OddsRatio_working_3-way'!S552*'OddsRatio_working_3-way'!R552/3-2*'OddsRatio_working_3-way'!R552^3/27-'OddsRatio_working_3-way'!T552</f>
        <v>0.27694141470536737</v>
      </c>
      <c r="W552" s="11">
        <f>'OddsRatio_working_3-way'!V552^2+4*'OddsRatio_working_3-way'!U552^3/27</f>
        <v>-4.4990353555730001E-3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0.14247419286890456</v>
      </c>
      <c r="Y552" s="11">
        <f>IF('OddsRatio_working_3-way'!W552&gt;=0,IF('OddsRatio_working_3-way'!V552+SQRT('OddsRatio_working_3-way'!W552)&gt;0,0,PI()),ACOS('OddsRatio_working_3-way'!V552/(2*'OddsRatio_working_3-way'!X552)))</f>
        <v>0.23762288745876203</v>
      </c>
      <c r="Z552" s="11">
        <f>'OddsRatio_working_3-way'!X552^(1/3)*COS('OddsRatio_working_3-way'!Y552/3)</f>
        <v>0.52065290108854112</v>
      </c>
      <c r="AA552" s="11">
        <f>'OddsRatio_working_3-way'!X552^(1/3)*COS(('OddsRatio_working_3-way'!Y552+2*PI())/3)</f>
        <v>-0.29611593998816432</v>
      </c>
      <c r="AB552" s="11">
        <f>'OddsRatio_working_3-way'!X552^(1/3)*COS(('OddsRatio_working_3-way'!Y552+4*PI())/3)</f>
        <v>-0.22453696110037691</v>
      </c>
      <c r="AC552" s="11">
        <f>'OddsRatio_working_3-way'!X552^(1/3)*SIN('OddsRatio_working_3-way'!Y552/3)</f>
        <v>4.1326142729182551E-2</v>
      </c>
      <c r="AD552" s="11">
        <f>'OddsRatio_working_3-way'!X552^(1/3)*SIN(('OddsRatio_working_3-way'!Y552+2*PI())/3)</f>
        <v>0.43023556753215186</v>
      </c>
      <c r="AE552" s="11">
        <f>'OddsRatio_working_3-way'!X552^(1/3)*SIN(('OddsRatio_working_3-way'!Y552+4*PI())/3)</f>
        <v>-0.47156171026133448</v>
      </c>
      <c r="AF552" s="11">
        <f>-'OddsRatio_working_3-way'!U552/(3*'OddsRatio_working_3-way'!X552^(1/3))*COS(('OddsRatio_working_3-way'!Y552)/3)</f>
        <v>0.52065290108854112</v>
      </c>
      <c r="AG552" s="11">
        <f>-'OddsRatio_working_3-way'!U552/(3*'OddsRatio_working_3-way'!X552^(1/3))*COS(('OddsRatio_working_3-way'!Y552+2*PI())/3)</f>
        <v>-0.29611593998816432</v>
      </c>
      <c r="AH552" s="11">
        <f>-'OddsRatio_working_3-way'!U552/(3*'OddsRatio_working_3-way'!X552^(1/3))*COS(('OddsRatio_working_3-way'!Y552+4*PI())/3)</f>
        <v>-0.22453696110037691</v>
      </c>
      <c r="AI552" s="11">
        <f>'OddsRatio_working_3-way'!U552/(3*'OddsRatio_working_3-way'!X552^(1/3))*SIN(('OddsRatio_working_3-way'!Y552)/3)</f>
        <v>-4.1326142729182551E-2</v>
      </c>
      <c r="AJ552" s="11">
        <f>'OddsRatio_working_3-way'!U552/(3*'OddsRatio_working_3-way'!X552^(1/3))*SIN(('OddsRatio_working_3-way'!Y552+2*PI())/3)</f>
        <v>-0.43023556753215186</v>
      </c>
      <c r="AK552" s="11">
        <f>'OddsRatio_working_3-way'!U552/(3*'OddsRatio_working_3-way'!X552^(1/3))*SIN(('OddsRatio_working_3-way'!Y552+4*PI())/3)</f>
        <v>0.47156171026133448</v>
      </c>
      <c r="AL552" s="11">
        <f>'OddsRatio_working_3-way'!Z552+'OddsRatio_working_3-way'!AF552</f>
        <v>1.0413058021770822</v>
      </c>
      <c r="AM552" s="11">
        <f>'OddsRatio_working_3-way'!AA552+'OddsRatio_working_3-way'!AG552</f>
        <v>-0.59223187997632865</v>
      </c>
      <c r="AN552" s="11">
        <f>'OddsRatio_working_3-way'!AB552+'OddsRatio_working_3-way'!AH552</f>
        <v>-0.44907392220075382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1.0413058021770822</v>
      </c>
      <c r="AS552" s="11">
        <f>IF(('OddsRatio_working_3-way'!X552=0),IF(Q552&gt;0,-Q552^(1/3),(-Q552)^(1/3)),'OddsRatio_working_3-way'!AM552-'OddsRatio_working_3-way'!R552/3)</f>
        <v>-0.59223187997632865</v>
      </c>
      <c r="AT552" s="11">
        <f>IF(('OddsRatio_working_3-way'!X552=0),IF(Q552&gt;0,-Q552^(1/3),(-Q552)^(1/3)),'OddsRatio_working_3-way'!AN552-'OddsRatio_working_3-way'!R552/3)</f>
        <v>-0.44907392220075382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3.5</v>
      </c>
      <c r="B553" s="4">
        <f>IF('True_Odds_Calculator_3-way'!B554="","",'True_Odds_Calculator_3-way'!B554)</f>
        <v>3.43</v>
      </c>
      <c r="C553" s="4">
        <f>IF('True_Odds_Calculator_3-way'!C554="","",'True_Odds_Calculator_3-way'!C554)</f>
        <v>2.2200000000000002</v>
      </c>
      <c r="D553" s="9">
        <f t="shared" si="117"/>
        <v>0.27714529492368178</v>
      </c>
      <c r="E553" s="9">
        <f t="shared" si="118"/>
        <v>0.2828705760753048</v>
      </c>
      <c r="F553" s="9">
        <f t="shared" si="119"/>
        <v>0.4399841290010133</v>
      </c>
      <c r="G553" s="9">
        <f t="shared" si="120"/>
        <v>1.043286273758135</v>
      </c>
      <c r="H553" s="9">
        <f t="shared" si="121"/>
        <v>3.6082156843953372</v>
      </c>
      <c r="I553" s="9">
        <f t="shared" si="122"/>
        <v>3.5351856452322687</v>
      </c>
      <c r="J553" s="9">
        <f t="shared" si="123"/>
        <v>2.2728092539849247</v>
      </c>
      <c r="K553" s="11">
        <f t="shared" si="124"/>
        <v>0.2857142857142857</v>
      </c>
      <c r="L553" s="11">
        <f t="shared" si="125"/>
        <v>0.29154518950437314</v>
      </c>
      <c r="M553" s="11">
        <f t="shared" si="126"/>
        <v>0.4504504504504504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-0.27809358713148802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0.23075970597836487</v>
      </c>
      <c r="Q553" s="11">
        <f>2*'OddsRatio_working_3-way'!K553*'OddsRatio_working_3-way'!L553*'OddsRatio_working_3-way'!M553</f>
        <v>7.5043806822232453E-2</v>
      </c>
      <c r="R553" s="11">
        <f t="shared" si="127"/>
        <v>0</v>
      </c>
      <c r="S553" s="11">
        <f t="shared" si="128"/>
        <v>-0.82979154017405377</v>
      </c>
      <c r="T553" s="11">
        <f t="shared" si="129"/>
        <v>-0.26985090737367595</v>
      </c>
      <c r="U553" s="11">
        <f>'OddsRatio_working_3-way'!S553-'OddsRatio_working_3-way'!R553^2/3</f>
        <v>-0.82979154017405377</v>
      </c>
      <c r="V553" s="11">
        <f>'OddsRatio_working_3-way'!S553*'OddsRatio_working_3-way'!R553/3-2*'OddsRatio_working_3-way'!R553^3/27-'OddsRatio_working_3-way'!T553</f>
        <v>0.26985090737367595</v>
      </c>
      <c r="W553" s="11">
        <f>'OddsRatio_working_3-way'!V553^2+4*'OddsRatio_working_3-way'!U553^3/27</f>
        <v>-1.1825863237433495E-2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0.14546939149510948</v>
      </c>
      <c r="Y553" s="11">
        <f>IF('OddsRatio_working_3-way'!W553&gt;=0,IF('OddsRatio_working_3-way'!V553+SQRT('OddsRatio_working_3-way'!W553)&gt;0,0,PI()),ACOS('OddsRatio_working_3-way'!V553/(2*'OddsRatio_working_3-way'!X553)))</f>
        <v>0.38307992489219611</v>
      </c>
      <c r="Z553" s="11">
        <f>'OddsRatio_working_3-way'!X553^(1/3)*COS('OddsRatio_working_3-way'!Y553/3)</f>
        <v>0.52164313687906749</v>
      </c>
      <c r="AA553" s="11">
        <f>'OddsRatio_working_3-way'!X553^(1/3)*COS(('OddsRatio_working_3-way'!Y553+2*PI())/3)</f>
        <v>-0.31882340766673695</v>
      </c>
      <c r="AB553" s="11">
        <f>'OddsRatio_working_3-way'!X553^(1/3)*COS(('OddsRatio_working_3-way'!Y553+4*PI())/3)</f>
        <v>-0.2028197292123306</v>
      </c>
      <c r="AC553" s="11">
        <f>'OddsRatio_working_3-way'!X553^(1/3)*SIN('OddsRatio_working_3-way'!Y553/3)</f>
        <v>6.6974754982638315E-2</v>
      </c>
      <c r="AD553" s="11">
        <f>'OddsRatio_working_3-way'!X553^(1/3)*SIN(('OddsRatio_working_3-way'!Y553+2*PI())/3)</f>
        <v>0.41826883075575644</v>
      </c>
      <c r="AE553" s="11">
        <f>'OddsRatio_working_3-way'!X553^(1/3)*SIN(('OddsRatio_working_3-way'!Y553+4*PI())/3)</f>
        <v>-0.48524358573839477</v>
      </c>
      <c r="AF553" s="11">
        <f>-'OddsRatio_working_3-way'!U553/(3*'OddsRatio_working_3-way'!X553^(1/3))*COS(('OddsRatio_working_3-way'!Y553)/3)</f>
        <v>0.52164313687906749</v>
      </c>
      <c r="AG553" s="11">
        <f>-'OddsRatio_working_3-way'!U553/(3*'OddsRatio_working_3-way'!X553^(1/3))*COS(('OddsRatio_working_3-way'!Y553+2*PI())/3)</f>
        <v>-0.31882340766673695</v>
      </c>
      <c r="AH553" s="11">
        <f>-'OddsRatio_working_3-way'!U553/(3*'OddsRatio_working_3-way'!X553^(1/3))*COS(('OddsRatio_working_3-way'!Y553+4*PI())/3)</f>
        <v>-0.2028197292123306</v>
      </c>
      <c r="AI553" s="11">
        <f>'OddsRatio_working_3-way'!U553/(3*'OddsRatio_working_3-way'!X553^(1/3))*SIN(('OddsRatio_working_3-way'!Y553)/3)</f>
        <v>-6.6974754982638315E-2</v>
      </c>
      <c r="AJ553" s="11">
        <f>'OddsRatio_working_3-way'!U553/(3*'OddsRatio_working_3-way'!X553^(1/3))*SIN(('OddsRatio_working_3-way'!Y553+2*PI())/3)</f>
        <v>-0.41826883075575644</v>
      </c>
      <c r="AK553" s="11">
        <f>'OddsRatio_working_3-way'!U553/(3*'OddsRatio_working_3-way'!X553^(1/3))*SIN(('OddsRatio_working_3-way'!Y553+4*PI())/3)</f>
        <v>0.48524358573839477</v>
      </c>
      <c r="AL553" s="11">
        <f>'OddsRatio_working_3-way'!Z553+'OddsRatio_working_3-way'!AF553</f>
        <v>1.043286273758135</v>
      </c>
      <c r="AM553" s="11">
        <f>'OddsRatio_working_3-way'!AA553+'OddsRatio_working_3-way'!AG553</f>
        <v>-0.63764681533347389</v>
      </c>
      <c r="AN553" s="11">
        <f>'OddsRatio_working_3-way'!AB553+'OddsRatio_working_3-way'!AH553</f>
        <v>-0.4056394584246612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1.043286273758135</v>
      </c>
      <c r="AS553" s="11">
        <f>IF(('OddsRatio_working_3-way'!X553=0),IF(Q553&gt;0,-Q553^(1/3),(-Q553)^(1/3)),'OddsRatio_working_3-way'!AM553-'OddsRatio_working_3-way'!R553/3)</f>
        <v>-0.63764681533347389</v>
      </c>
      <c r="AT553" s="11">
        <f>IF(('OddsRatio_working_3-way'!X553=0),IF(Q553&gt;0,-Q553^(1/3),(-Q553)^(1/3)),'OddsRatio_working_3-way'!AN553-'OddsRatio_working_3-way'!R553/3)</f>
        <v>-0.4056394584246612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3.67</v>
      </c>
      <c r="B554" s="4">
        <f>IF('True_Odds_Calculator_3-way'!B555="","",'True_Odds_Calculator_3-way'!B555)</f>
        <v>3.42</v>
      </c>
      <c r="C554" s="4">
        <f>IF('True_Odds_Calculator_3-way'!C555="","",'True_Odds_Calculator_3-way'!C555)</f>
        <v>2.16</v>
      </c>
      <c r="D554" s="9">
        <f t="shared" si="117"/>
        <v>0.26406618714516428</v>
      </c>
      <c r="E554" s="9">
        <f t="shared" si="118"/>
        <v>0.28360902126296189</v>
      </c>
      <c r="F554" s="9">
        <f t="shared" si="119"/>
        <v>0.45232479159187378</v>
      </c>
      <c r="G554" s="9">
        <f t="shared" si="120"/>
        <v>1.0437937719271251</v>
      </c>
      <c r="H554" s="9">
        <f t="shared" si="121"/>
        <v>3.7869293710454235</v>
      </c>
      <c r="I554" s="9">
        <f t="shared" si="122"/>
        <v>3.5259809280636434</v>
      </c>
      <c r="J554" s="9">
        <f t="shared" si="123"/>
        <v>2.2108007754354659</v>
      </c>
      <c r="K554" s="11">
        <f t="shared" si="124"/>
        <v>0.27247956403269757</v>
      </c>
      <c r="L554" s="11">
        <f t="shared" si="125"/>
        <v>0.29239766081871343</v>
      </c>
      <c r="M554" s="11">
        <f t="shared" si="126"/>
        <v>0.46296296296296291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-0.27646406863864692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0.23053352761592477</v>
      </c>
      <c r="Q554" s="11">
        <f>2*'OddsRatio_working_3-way'!K554*'OddsRatio_working_3-way'!L554*'OddsRatio_working_3-way'!M554</f>
        <v>7.3770728837095942E-2</v>
      </c>
      <c r="R554" s="11">
        <f t="shared" si="127"/>
        <v>0</v>
      </c>
      <c r="S554" s="11">
        <f t="shared" si="128"/>
        <v>-0.83386433814386285</v>
      </c>
      <c r="T554" s="11">
        <f t="shared" si="129"/>
        <v>-0.26683658820603617</v>
      </c>
      <c r="U554" s="11">
        <f>'OddsRatio_working_3-way'!S554-'OddsRatio_working_3-way'!R554^2/3</f>
        <v>-0.83386433814386285</v>
      </c>
      <c r="V554" s="11">
        <f>'OddsRatio_working_3-way'!S554*'OddsRatio_working_3-way'!R554/3-2*'OddsRatio_working_3-way'!R554^3/27-'OddsRatio_working_3-way'!T554</f>
        <v>0.26683658820603617</v>
      </c>
      <c r="W554" s="11">
        <f>'OddsRatio_working_3-way'!V554^2+4*'OddsRatio_working_3-way'!U554^3/27</f>
        <v>-1.4696112052434512E-2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0.14654169786947352</v>
      </c>
      <c r="Y554" s="11">
        <f>IF('OddsRatio_working_3-way'!W554&gt;=0,IF('OddsRatio_working_3-way'!V554+SQRT('OddsRatio_working_3-way'!W554)&gt;0,0,PI()),ACOS('OddsRatio_working_3-way'!V554/(2*'OddsRatio_working_3-way'!X554)))</f>
        <v>0.42643541873619784</v>
      </c>
      <c r="Z554" s="11">
        <f>'OddsRatio_working_3-way'!X554^(1/3)*COS('OddsRatio_working_3-way'!Y554/3)</f>
        <v>0.52189688596356254</v>
      </c>
      <c r="AA554" s="11">
        <f>'OddsRatio_working_3-way'!X554^(1/3)*COS(('OddsRatio_working_3-way'!Y554+2*PI())/3)</f>
        <v>-0.3256308583055606</v>
      </c>
      <c r="AB554" s="11">
        <f>'OddsRatio_working_3-way'!X554^(1/3)*COS(('OddsRatio_working_3-way'!Y554+4*PI())/3)</f>
        <v>-0.19626602765800205</v>
      </c>
      <c r="AC554" s="11">
        <f>'OddsRatio_working_3-way'!X554^(1/3)*SIN('OddsRatio_working_3-way'!Y554/3)</f>
        <v>7.4688819798038375E-2</v>
      </c>
      <c r="AD554" s="11">
        <f>'OddsRatio_working_3-way'!X554^(1/3)*SIN(('OddsRatio_working_3-way'!Y554+2*PI())/3)</f>
        <v>0.41463155150141617</v>
      </c>
      <c r="AE554" s="11">
        <f>'OddsRatio_working_3-way'!X554^(1/3)*SIN(('OddsRatio_working_3-way'!Y554+4*PI())/3)</f>
        <v>-0.48932037129945449</v>
      </c>
      <c r="AF554" s="11">
        <f>-'OddsRatio_working_3-way'!U554/(3*'OddsRatio_working_3-way'!X554^(1/3))*COS(('OddsRatio_working_3-way'!Y554)/3)</f>
        <v>0.52189688596356254</v>
      </c>
      <c r="AG554" s="11">
        <f>-'OddsRatio_working_3-way'!U554/(3*'OddsRatio_working_3-way'!X554^(1/3))*COS(('OddsRatio_working_3-way'!Y554+2*PI())/3)</f>
        <v>-0.3256308583055606</v>
      </c>
      <c r="AH554" s="11">
        <f>-'OddsRatio_working_3-way'!U554/(3*'OddsRatio_working_3-way'!X554^(1/3))*COS(('OddsRatio_working_3-way'!Y554+4*PI())/3)</f>
        <v>-0.19626602765800205</v>
      </c>
      <c r="AI554" s="11">
        <f>'OddsRatio_working_3-way'!U554/(3*'OddsRatio_working_3-way'!X554^(1/3))*SIN(('OddsRatio_working_3-way'!Y554)/3)</f>
        <v>-7.4688819798038375E-2</v>
      </c>
      <c r="AJ554" s="11">
        <f>'OddsRatio_working_3-way'!U554/(3*'OddsRatio_working_3-way'!X554^(1/3))*SIN(('OddsRatio_working_3-way'!Y554+2*PI())/3)</f>
        <v>-0.41463155150141617</v>
      </c>
      <c r="AK554" s="11">
        <f>'OddsRatio_working_3-way'!U554/(3*'OddsRatio_working_3-way'!X554^(1/3))*SIN(('OddsRatio_working_3-way'!Y554+4*PI())/3)</f>
        <v>0.48932037129945449</v>
      </c>
      <c r="AL554" s="11">
        <f>'OddsRatio_working_3-way'!Z554+'OddsRatio_working_3-way'!AF554</f>
        <v>1.0437937719271251</v>
      </c>
      <c r="AM554" s="11">
        <f>'OddsRatio_working_3-way'!AA554+'OddsRatio_working_3-way'!AG554</f>
        <v>-0.6512617166111212</v>
      </c>
      <c r="AN554" s="11">
        <f>'OddsRatio_working_3-way'!AB554+'OddsRatio_working_3-way'!AH554</f>
        <v>-0.3925320553160041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1.0437937719271251</v>
      </c>
      <c r="AS554" s="11">
        <f>IF(('OddsRatio_working_3-way'!X554=0),IF(Q554&gt;0,-Q554^(1/3),(-Q554)^(1/3)),'OddsRatio_working_3-way'!AM554-'OddsRatio_working_3-way'!R554/3)</f>
        <v>-0.6512617166111212</v>
      </c>
      <c r="AT554" s="11">
        <f>IF(('OddsRatio_working_3-way'!X554=0),IF(Q554&gt;0,-Q554^(1/3),(-Q554)^(1/3)),'OddsRatio_working_3-way'!AN554-'OddsRatio_working_3-way'!R554/3)</f>
        <v>-0.3925320553160041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2.2000000000000002</v>
      </c>
      <c r="B555" s="4">
        <f>IF('True_Odds_Calculator_3-way'!B556="","",'True_Odds_Calculator_3-way'!B556)</f>
        <v>3.62</v>
      </c>
      <c r="C555" s="4">
        <f>IF('True_Odds_Calculator_3-way'!C556="","",'True_Odds_Calculator_3-way'!C556)</f>
        <v>3.36</v>
      </c>
      <c r="D555" s="9">
        <f t="shared" si="117"/>
        <v>0.44377531349065114</v>
      </c>
      <c r="E555" s="9">
        <f t="shared" si="118"/>
        <v>0.26762484880000753</v>
      </c>
      <c r="F555" s="9">
        <f t="shared" si="119"/>
        <v>0.28859983770934133</v>
      </c>
      <c r="G555" s="9">
        <f t="shared" si="120"/>
        <v>1.0444938192824664</v>
      </c>
      <c r="H555" s="9">
        <f t="shared" si="121"/>
        <v>2.2533925831389596</v>
      </c>
      <c r="I555" s="9">
        <f t="shared" si="122"/>
        <v>3.7365738065200613</v>
      </c>
      <c r="J555" s="9">
        <f t="shared" si="123"/>
        <v>3.4650054135066211</v>
      </c>
      <c r="K555" s="11">
        <f t="shared" si="124"/>
        <v>0.45454545454545453</v>
      </c>
      <c r="L555" s="11">
        <f t="shared" si="125"/>
        <v>0.27624309392265195</v>
      </c>
      <c r="M555" s="11">
        <f t="shared" si="126"/>
        <v>0.29761904761904762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-0.27728348999067232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0.23094998923728205</v>
      </c>
      <c r="Q555" s="11">
        <f>2*'OddsRatio_working_3-way'!K555*'OddsRatio_working_3-way'!L555*'OddsRatio_working_3-way'!M555</f>
        <v>7.4741096840544363E-2</v>
      </c>
      <c r="R555" s="11">
        <f t="shared" si="127"/>
        <v>0</v>
      </c>
      <c r="S555" s="11">
        <f t="shared" si="128"/>
        <v>-0.83290205718721699</v>
      </c>
      <c r="T555" s="11">
        <f t="shared" si="129"/>
        <v>-0.26954759132272399</v>
      </c>
      <c r="U555" s="11">
        <f>'OddsRatio_working_3-way'!S555-'OddsRatio_working_3-way'!R555^2/3</f>
        <v>-0.83290205718721699</v>
      </c>
      <c r="V555" s="11">
        <f>'OddsRatio_working_3-way'!S555*'OddsRatio_working_3-way'!R555/3-2*'OddsRatio_working_3-way'!R555^3/27-'OddsRatio_working_3-way'!T555</f>
        <v>0.26954759132272399</v>
      </c>
      <c r="W555" s="11">
        <f>'OddsRatio_working_3-way'!V555^2+4*'OddsRatio_working_3-way'!U555^3/27</f>
        <v>-1.2944936997332082E-2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0.1462881069885846</v>
      </c>
      <c r="Y555" s="11">
        <f>IF('OddsRatio_working_3-way'!W555&gt;=0,IF('OddsRatio_working_3-way'!V555+SQRT('OddsRatio_working_3-way'!W555)&gt;0,0,PI()),ACOS('OddsRatio_working_3-way'!V555/(2*'OddsRatio_working_3-way'!X555)))</f>
        <v>0.39941106893505229</v>
      </c>
      <c r="Z555" s="11">
        <f>'OddsRatio_working_3-way'!X555^(1/3)*COS('OddsRatio_working_3-way'!Y555/3)</f>
        <v>0.52224690964123321</v>
      </c>
      <c r="AA555" s="11">
        <f>'OddsRatio_working_3-way'!X555^(1/3)*COS(('OddsRatio_working_3-way'!Y555+2*PI())/3)</f>
        <v>-0.32169686750671544</v>
      </c>
      <c r="AB555" s="11">
        <f>'OddsRatio_working_3-way'!X555^(1/3)*COS(('OddsRatio_working_3-way'!Y555+4*PI())/3)</f>
        <v>-0.20055004213451766</v>
      </c>
      <c r="AC555" s="11">
        <f>'OddsRatio_working_3-way'!X555^(1/3)*SIN('OddsRatio_working_3-way'!Y555/3)</f>
        <v>6.9944152240107013E-2</v>
      </c>
      <c r="AD555" s="11">
        <f>'OddsRatio_working_3-way'!X555^(1/3)*SIN(('OddsRatio_working_3-way'!Y555+2*PI())/3)</f>
        <v>0.4173070146771708</v>
      </c>
      <c r="AE555" s="11">
        <f>'OddsRatio_working_3-way'!X555^(1/3)*SIN(('OddsRatio_working_3-way'!Y555+4*PI())/3)</f>
        <v>-0.48725116691727777</v>
      </c>
      <c r="AF555" s="11">
        <f>-'OddsRatio_working_3-way'!U555/(3*'OddsRatio_working_3-way'!X555^(1/3))*COS(('OddsRatio_working_3-way'!Y555)/3)</f>
        <v>0.52224690964123321</v>
      </c>
      <c r="AG555" s="11">
        <f>-'OddsRatio_working_3-way'!U555/(3*'OddsRatio_working_3-way'!X555^(1/3))*COS(('OddsRatio_working_3-way'!Y555+2*PI())/3)</f>
        <v>-0.32169686750671544</v>
      </c>
      <c r="AH555" s="11">
        <f>-'OddsRatio_working_3-way'!U555/(3*'OddsRatio_working_3-way'!X555^(1/3))*COS(('OddsRatio_working_3-way'!Y555+4*PI())/3)</f>
        <v>-0.20055004213451766</v>
      </c>
      <c r="AI555" s="11">
        <f>'OddsRatio_working_3-way'!U555/(3*'OddsRatio_working_3-way'!X555^(1/3))*SIN(('OddsRatio_working_3-way'!Y555)/3)</f>
        <v>-6.9944152240107013E-2</v>
      </c>
      <c r="AJ555" s="11">
        <f>'OddsRatio_working_3-way'!U555/(3*'OddsRatio_working_3-way'!X555^(1/3))*SIN(('OddsRatio_working_3-way'!Y555+2*PI())/3)</f>
        <v>-0.4173070146771708</v>
      </c>
      <c r="AK555" s="11">
        <f>'OddsRatio_working_3-way'!U555/(3*'OddsRatio_working_3-way'!X555^(1/3))*SIN(('OddsRatio_working_3-way'!Y555+4*PI())/3)</f>
        <v>0.48725116691727777</v>
      </c>
      <c r="AL555" s="11">
        <f>'OddsRatio_working_3-way'!Z555+'OddsRatio_working_3-way'!AF555</f>
        <v>1.0444938192824664</v>
      </c>
      <c r="AM555" s="11">
        <f>'OddsRatio_working_3-way'!AA555+'OddsRatio_working_3-way'!AG555</f>
        <v>-0.64339373501343089</v>
      </c>
      <c r="AN555" s="11">
        <f>'OddsRatio_working_3-way'!AB555+'OddsRatio_working_3-way'!AH555</f>
        <v>-0.40110008426903532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1.0444938192824664</v>
      </c>
      <c r="AS555" s="11">
        <f>IF(('OddsRatio_working_3-way'!X555=0),IF(Q555&gt;0,-Q555^(1/3),(-Q555)^(1/3)),'OddsRatio_working_3-way'!AM555-'OddsRatio_working_3-way'!R555/3)</f>
        <v>-0.64339373501343089</v>
      </c>
      <c r="AT555" s="11">
        <f>IF(('OddsRatio_working_3-way'!X555=0),IF(Q555&gt;0,-Q555^(1/3),(-Q555)^(1/3)),'OddsRatio_working_3-way'!AN555-'OddsRatio_working_3-way'!R555/3)</f>
        <v>-0.40110008426903532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2.57</v>
      </c>
      <c r="B556" s="4">
        <f>IF('True_Odds_Calculator_3-way'!B557="","",'True_Odds_Calculator_3-way'!B557)</f>
        <v>3.27</v>
      </c>
      <c r="C556" s="4">
        <f>IF('True_Odds_Calculator_3-way'!C557="","",'True_Odds_Calculator_3-way'!C557)</f>
        <v>2.95</v>
      </c>
      <c r="D556" s="9">
        <f t="shared" si="117"/>
        <v>0.37712530336378619</v>
      </c>
      <c r="E556" s="9">
        <f t="shared" si="118"/>
        <v>0.29515608150941763</v>
      </c>
      <c r="F556" s="9">
        <f t="shared" si="119"/>
        <v>0.32771861512679606</v>
      </c>
      <c r="G556" s="9">
        <f t="shared" si="120"/>
        <v>1.0519990889653053</v>
      </c>
      <c r="H556" s="9">
        <f t="shared" si="121"/>
        <v>2.6516385696755291</v>
      </c>
      <c r="I556" s="9">
        <f t="shared" si="122"/>
        <v>3.3880379319512435</v>
      </c>
      <c r="J556" s="9">
        <f t="shared" si="123"/>
        <v>3.0513982234823454</v>
      </c>
      <c r="K556" s="11">
        <f t="shared" si="124"/>
        <v>0.38910505836575876</v>
      </c>
      <c r="L556" s="11">
        <f t="shared" si="125"/>
        <v>0.3058103975535168</v>
      </c>
      <c r="M556" s="11">
        <f t="shared" si="126"/>
        <v>0.33898305084745761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-0.28032202966298325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0.23354774145417956</v>
      </c>
      <c r="Q556" s="11">
        <f>2*'OddsRatio_working_3-way'!K556*'OddsRatio_working_3-way'!L556*'OddsRatio_working_3-way'!M556</f>
        <v>8.0672794975536977E-2</v>
      </c>
      <c r="R556" s="11">
        <f t="shared" si="127"/>
        <v>0</v>
      </c>
      <c r="S556" s="11">
        <f t="shared" si="128"/>
        <v>-0.83314087635196554</v>
      </c>
      <c r="T556" s="11">
        <f t="shared" si="129"/>
        <v>-0.28778614036337324</v>
      </c>
      <c r="U556" s="11">
        <f>'OddsRatio_working_3-way'!S556-'OddsRatio_working_3-way'!R556^2/3</f>
        <v>-0.83314087635196554</v>
      </c>
      <c r="V556" s="11">
        <f>'OddsRatio_working_3-way'!S556*'OddsRatio_working_3-way'!R556/3-2*'OddsRatio_working_3-way'!R556^3/27-'OddsRatio_working_3-way'!T556</f>
        <v>0.28778614036337324</v>
      </c>
      <c r="W556" s="11">
        <f>'OddsRatio_working_3-way'!V556^2+4*'OddsRatio_working_3-way'!U556^3/27</f>
        <v>-2.8536328593873894E-3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0.14635102958694426</v>
      </c>
      <c r="Y556" s="11">
        <f>IF('OddsRatio_working_3-way'!W556&gt;=0,IF('OddsRatio_working_3-way'!V556+SQRT('OddsRatio_working_3-way'!W556)&gt;0,0,PI()),ACOS('OddsRatio_working_3-way'!V556/(2*'OddsRatio_working_3-way'!X556)))</f>
        <v>0.18353300265254835</v>
      </c>
      <c r="Z556" s="11">
        <f>'OddsRatio_working_3-way'!X556^(1/3)*COS('OddsRatio_working_3-way'!Y556/3)</f>
        <v>0.52599954448265263</v>
      </c>
      <c r="AA556" s="11">
        <f>'OddsRatio_working_3-way'!X556^(1/3)*COS(('OddsRatio_working_3-way'!Y556+2*PI())/3)</f>
        <v>-0.29090279163032501</v>
      </c>
      <c r="AB556" s="11">
        <f>'OddsRatio_working_3-way'!X556^(1/3)*COS(('OddsRatio_working_3-way'!Y556+4*PI())/3)</f>
        <v>-0.23509675285232762</v>
      </c>
      <c r="AC556" s="11">
        <f>'OddsRatio_working_3-way'!X556^(1/3)*SIN('OddsRatio_working_3-way'!Y556/3)</f>
        <v>3.2219631510883494E-2</v>
      </c>
      <c r="AD556" s="11">
        <f>'OddsRatio_working_3-way'!X556^(1/3)*SIN(('OddsRatio_working_3-way'!Y556+2*PI())/3)</f>
        <v>0.43941915214557842</v>
      </c>
      <c r="AE556" s="11">
        <f>'OddsRatio_working_3-way'!X556^(1/3)*SIN(('OddsRatio_working_3-way'!Y556+4*PI())/3)</f>
        <v>-0.47163878365646184</v>
      </c>
      <c r="AF556" s="11">
        <f>-'OddsRatio_working_3-way'!U556/(3*'OddsRatio_working_3-way'!X556^(1/3))*COS(('OddsRatio_working_3-way'!Y556)/3)</f>
        <v>0.52599954448265251</v>
      </c>
      <c r="AG556" s="11">
        <f>-'OddsRatio_working_3-way'!U556/(3*'OddsRatio_working_3-way'!X556^(1/3))*COS(('OddsRatio_working_3-way'!Y556+2*PI())/3)</f>
        <v>-0.2909027916303249</v>
      </c>
      <c r="AH556" s="11">
        <f>-'OddsRatio_working_3-way'!U556/(3*'OddsRatio_working_3-way'!X556^(1/3))*COS(('OddsRatio_working_3-way'!Y556+4*PI())/3)</f>
        <v>-0.23509675285232756</v>
      </c>
      <c r="AI556" s="11">
        <f>'OddsRatio_working_3-way'!U556/(3*'OddsRatio_working_3-way'!X556^(1/3))*SIN(('OddsRatio_working_3-way'!Y556)/3)</f>
        <v>-3.2219631510883487E-2</v>
      </c>
      <c r="AJ556" s="11">
        <f>'OddsRatio_working_3-way'!U556/(3*'OddsRatio_working_3-way'!X556^(1/3))*SIN(('OddsRatio_working_3-way'!Y556+2*PI())/3)</f>
        <v>-0.43941915214557831</v>
      </c>
      <c r="AK556" s="11">
        <f>'OddsRatio_working_3-way'!U556/(3*'OddsRatio_working_3-way'!X556^(1/3))*SIN(('OddsRatio_working_3-way'!Y556+4*PI())/3)</f>
        <v>0.47163878365646178</v>
      </c>
      <c r="AL556" s="11">
        <f>'OddsRatio_working_3-way'!Z556+'OddsRatio_working_3-way'!AF556</f>
        <v>1.0519990889653053</v>
      </c>
      <c r="AM556" s="11">
        <f>'OddsRatio_working_3-way'!AA556+'OddsRatio_working_3-way'!AG556</f>
        <v>-0.58180558326064991</v>
      </c>
      <c r="AN556" s="11">
        <f>'OddsRatio_working_3-way'!AB556+'OddsRatio_working_3-way'!AH556</f>
        <v>-0.47019350570465518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1.0519990889653053</v>
      </c>
      <c r="AS556" s="11">
        <f>IF(('OddsRatio_working_3-way'!X556=0),IF(Q556&gt;0,-Q556^(1/3),(-Q556)^(1/3)),'OddsRatio_working_3-way'!AM556-'OddsRatio_working_3-way'!R556/3)</f>
        <v>-0.58180558326064991</v>
      </c>
      <c r="AT556" s="11">
        <f>IF(('OddsRatio_working_3-way'!X556=0),IF(Q556&gt;0,-Q556^(1/3),(-Q556)^(1/3)),'OddsRatio_working_3-way'!AN556-'OddsRatio_working_3-way'!R556/3)</f>
        <v>-0.47019350570465518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2.82</v>
      </c>
      <c r="B557" s="4">
        <f>IF('True_Odds_Calculator_3-way'!B558="","",'True_Odds_Calculator_3-way'!B558)</f>
        <v>2.91</v>
      </c>
      <c r="C557" s="4">
        <f>IF('True_Odds_Calculator_3-way'!C558="","",'True_Odds_Calculator_3-way'!C558)</f>
        <v>2.98</v>
      </c>
      <c r="D557" s="9">
        <f t="shared" si="117"/>
        <v>0.34317666982059686</v>
      </c>
      <c r="E557" s="9">
        <f t="shared" si="118"/>
        <v>0.33238084859659861</v>
      </c>
      <c r="F557" s="9">
        <f t="shared" si="119"/>
        <v>0.32444248158280453</v>
      </c>
      <c r="G557" s="9">
        <f t="shared" si="120"/>
        <v>1.0516214282505771</v>
      </c>
      <c r="H557" s="9">
        <f t="shared" si="121"/>
        <v>2.9139509994160497</v>
      </c>
      <c r="I557" s="9">
        <f t="shared" si="122"/>
        <v>3.0085969279586027</v>
      </c>
      <c r="J557" s="9">
        <f t="shared" si="123"/>
        <v>3.0822104279361424</v>
      </c>
      <c r="K557" s="11">
        <f t="shared" si="124"/>
        <v>0.3546099290780142</v>
      </c>
      <c r="L557" s="11">
        <f t="shared" si="125"/>
        <v>0.3436426116838488</v>
      </c>
      <c r="M557" s="11">
        <f t="shared" si="126"/>
        <v>0.33557046979865773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-0.28145669528964767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0.233495086952589</v>
      </c>
      <c r="Q557" s="11">
        <f>2*'OddsRatio_working_3-way'!K557*'OddsRatio_working_3-way'!L557*'OddsRatio_working_3-way'!M557</f>
        <v>8.178461889757932E-2</v>
      </c>
      <c r="R557" s="11">
        <f t="shared" si="127"/>
        <v>0</v>
      </c>
      <c r="S557" s="11">
        <f t="shared" si="128"/>
        <v>-0.82959507043276659</v>
      </c>
      <c r="T557" s="11">
        <f t="shared" si="129"/>
        <v>-0.2905762068065732</v>
      </c>
      <c r="U557" s="11">
        <f>'OddsRatio_working_3-way'!S557-'OddsRatio_working_3-way'!R557^2/3</f>
        <v>-0.82959507043276659</v>
      </c>
      <c r="V557" s="11">
        <f>'OddsRatio_working_3-way'!S557*'OddsRatio_working_3-way'!R557/3-2*'OddsRatio_working_3-way'!R557^3/27-'OddsRatio_working_3-way'!T557</f>
        <v>0.2905762068065732</v>
      </c>
      <c r="W557" s="11">
        <f>'OddsRatio_working_3-way'!V557^2+4*'OddsRatio_working_3-way'!U557^3/27</f>
        <v>-1.5073326415689092E-4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0.14541773037206748</v>
      </c>
      <c r="Y557" s="11">
        <f>IF('OddsRatio_working_3-way'!W557&gt;=0,IF('OddsRatio_working_3-way'!V557+SQRT('OddsRatio_working_3-way'!W557)&gt;0,0,PI()),ACOS('OddsRatio_working_3-way'!V557/(2*'OddsRatio_working_3-way'!X557)))</f>
        <v>4.2226614756230019E-2</v>
      </c>
      <c r="Z557" s="11">
        <f>'OddsRatio_working_3-way'!X557^(1/3)*COS('OddsRatio_working_3-way'!Y557/3)</f>
        <v>0.52581071412528857</v>
      </c>
      <c r="AA557" s="11">
        <f>'OddsRatio_working_3-way'!X557^(1/3)*COS(('OddsRatio_working_3-way'!Y557+2*PI())/3)</f>
        <v>-0.26931529399542703</v>
      </c>
      <c r="AB557" s="11">
        <f>'OddsRatio_working_3-way'!X557^(1/3)*COS(('OddsRatio_working_3-way'!Y557+4*PI())/3)</f>
        <v>-0.2564954201298616</v>
      </c>
      <c r="AC557" s="11">
        <f>'OddsRatio_working_3-way'!X557^(1/3)*SIN('OddsRatio_working_3-way'!Y557/3)</f>
        <v>7.4015576272613969E-3</v>
      </c>
      <c r="AD557" s="11">
        <f>'OddsRatio_working_3-way'!X557^(1/3)*SIN(('OddsRatio_working_3-way'!Y557+2*PI())/3)</f>
        <v>0.45166465720090637</v>
      </c>
      <c r="AE557" s="11">
        <f>'OddsRatio_working_3-way'!X557^(1/3)*SIN(('OddsRatio_working_3-way'!Y557+4*PI())/3)</f>
        <v>-0.45906621482816762</v>
      </c>
      <c r="AF557" s="11">
        <f>-'OddsRatio_working_3-way'!U557/(3*'OddsRatio_working_3-way'!X557^(1/3))*COS(('OddsRatio_working_3-way'!Y557)/3)</f>
        <v>0.52581071412528846</v>
      </c>
      <c r="AG557" s="11">
        <f>-'OddsRatio_working_3-way'!U557/(3*'OddsRatio_working_3-way'!X557^(1/3))*COS(('OddsRatio_working_3-way'!Y557+2*PI())/3)</f>
        <v>-0.26931529399542697</v>
      </c>
      <c r="AH557" s="11">
        <f>-'OddsRatio_working_3-way'!U557/(3*'OddsRatio_working_3-way'!X557^(1/3))*COS(('OddsRatio_working_3-way'!Y557+4*PI())/3)</f>
        <v>-0.25649542012986154</v>
      </c>
      <c r="AI557" s="11">
        <f>'OddsRatio_working_3-way'!U557/(3*'OddsRatio_working_3-way'!X557^(1/3))*SIN(('OddsRatio_working_3-way'!Y557)/3)</f>
        <v>-7.4015576272613952E-3</v>
      </c>
      <c r="AJ557" s="11">
        <f>'OddsRatio_working_3-way'!U557/(3*'OddsRatio_working_3-way'!X557^(1/3))*SIN(('OddsRatio_working_3-way'!Y557+2*PI())/3)</f>
        <v>-0.45166465720090626</v>
      </c>
      <c r="AK557" s="11">
        <f>'OddsRatio_working_3-way'!U557/(3*'OddsRatio_working_3-way'!X557^(1/3))*SIN(('OddsRatio_working_3-way'!Y557+4*PI())/3)</f>
        <v>0.45906621482816751</v>
      </c>
      <c r="AL557" s="11">
        <f>'OddsRatio_working_3-way'!Z557+'OddsRatio_working_3-way'!AF557</f>
        <v>1.0516214282505771</v>
      </c>
      <c r="AM557" s="11">
        <f>'OddsRatio_working_3-way'!AA557+'OddsRatio_working_3-way'!AG557</f>
        <v>-0.53863058799085395</v>
      </c>
      <c r="AN557" s="11">
        <f>'OddsRatio_working_3-way'!AB557+'OddsRatio_working_3-way'!AH557</f>
        <v>-0.51299084025972319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1.0516214282505771</v>
      </c>
      <c r="AS557" s="11">
        <f>IF(('OddsRatio_working_3-way'!X557=0),IF(Q557&gt;0,-Q557^(1/3),(-Q557)^(1/3)),'OddsRatio_working_3-way'!AM557-'OddsRatio_working_3-way'!R557/3)</f>
        <v>-0.53863058799085395</v>
      </c>
      <c r="AT557" s="11">
        <f>IF(('OddsRatio_working_3-way'!X557=0),IF(Q557&gt;0,-Q557^(1/3),(-Q557)^(1/3)),'OddsRatio_working_3-way'!AN557-'OddsRatio_working_3-way'!R557/3)</f>
        <v>-0.51299084025972319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2.57</v>
      </c>
      <c r="B558" s="4">
        <f>IF('True_Odds_Calculator_3-way'!B559="","",'True_Odds_Calculator_3-way'!B559)</f>
        <v>2.86</v>
      </c>
      <c r="C558" s="4">
        <f>IF('True_Odds_Calculator_3-way'!C559="","",'True_Odds_Calculator_3-way'!C559)</f>
        <v>3.4</v>
      </c>
      <c r="D558" s="9">
        <f t="shared" si="117"/>
        <v>0.3774651294978929</v>
      </c>
      <c r="E558" s="9">
        <f t="shared" si="118"/>
        <v>0.33853662751372243</v>
      </c>
      <c r="F558" s="9">
        <f t="shared" si="119"/>
        <v>0.28399824298838461</v>
      </c>
      <c r="G558" s="9">
        <f t="shared" si="120"/>
        <v>1.0504785602976709</v>
      </c>
      <c r="H558" s="9">
        <f t="shared" si="121"/>
        <v>2.6492513396673432</v>
      </c>
      <c r="I558" s="9">
        <f t="shared" si="122"/>
        <v>2.9538901221536671</v>
      </c>
      <c r="J558" s="9">
        <f t="shared" si="123"/>
        <v>3.5211485447144106</v>
      </c>
      <c r="K558" s="11">
        <f t="shared" si="124"/>
        <v>0.38910505836575876</v>
      </c>
      <c r="L558" s="11">
        <f t="shared" si="125"/>
        <v>0.34965034965034969</v>
      </c>
      <c r="M558" s="11">
        <f t="shared" si="126"/>
        <v>0.29411764705882354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-0.28044374942978734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0.23328696938218568</v>
      </c>
      <c r="Q558" s="11">
        <f>2*'OddsRatio_working_3-way'!K558*'OddsRatio_working_3-way'!L558*'OddsRatio_working_3-way'!M558</f>
        <v>8.0029835122533685E-2</v>
      </c>
      <c r="R558" s="11">
        <f t="shared" si="127"/>
        <v>0</v>
      </c>
      <c r="S558" s="11">
        <f t="shared" si="128"/>
        <v>-0.83184941670661849</v>
      </c>
      <c r="T558" s="11">
        <f t="shared" si="129"/>
        <v>-0.28536858206058957</v>
      </c>
      <c r="U558" s="11">
        <f>'OddsRatio_working_3-way'!S558-'OddsRatio_working_3-way'!R558^2/3</f>
        <v>-0.83184941670661849</v>
      </c>
      <c r="V558" s="11">
        <f>'OddsRatio_working_3-way'!S558*'OddsRatio_working_3-way'!R558/3-2*'OddsRatio_working_3-way'!R558^3/27-'OddsRatio_working_3-way'!T558</f>
        <v>0.28536858206058957</v>
      </c>
      <c r="W558" s="11">
        <f>'OddsRatio_working_3-way'!V558^2+4*'OddsRatio_working_3-way'!U558^3/27</f>
        <v>-3.8414705186799042E-3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0.14601087129555743</v>
      </c>
      <c r="Y558" s="11">
        <f>IF('OddsRatio_working_3-way'!W558&gt;=0,IF('OddsRatio_working_3-way'!V558+SQRT('OddsRatio_working_3-way'!W558)&gt;0,0,PI()),ACOS('OddsRatio_working_3-way'!V558/(2*'OddsRatio_working_3-way'!X558)))</f>
        <v>0.21386977801723561</v>
      </c>
      <c r="Z558" s="11">
        <f>'OddsRatio_working_3-way'!X558^(1/3)*COS('OddsRatio_working_3-way'!Y558/3)</f>
        <v>0.52523928014883547</v>
      </c>
      <c r="AA558" s="11">
        <f>'OddsRatio_working_3-way'!X558^(1/3)*COS(('OddsRatio_working_3-way'!Y558+2*PI())/3)</f>
        <v>-0.29510237576900644</v>
      </c>
      <c r="AB558" s="11">
        <f>'OddsRatio_working_3-way'!X558^(1/3)*COS(('OddsRatio_working_3-way'!Y558+4*PI())/3)</f>
        <v>-0.23013690437982914</v>
      </c>
      <c r="AC558" s="11">
        <f>'OddsRatio_working_3-way'!X558^(1/3)*SIN('OddsRatio_working_3-way'!Y558/3)</f>
        <v>3.7507832394572643E-2</v>
      </c>
      <c r="AD558" s="11">
        <f>'OddsRatio_working_3-way'!X558^(1/3)*SIN(('OddsRatio_working_3-way'!Y558+2*PI())/3)</f>
        <v>0.43611664347705692</v>
      </c>
      <c r="AE558" s="11">
        <f>'OddsRatio_working_3-way'!X558^(1/3)*SIN(('OddsRatio_working_3-way'!Y558+4*PI())/3)</f>
        <v>-0.47362447587162931</v>
      </c>
      <c r="AF558" s="11">
        <f>-'OddsRatio_working_3-way'!U558/(3*'OddsRatio_working_3-way'!X558^(1/3))*COS(('OddsRatio_working_3-way'!Y558)/3)</f>
        <v>0.52523928014883536</v>
      </c>
      <c r="AG558" s="11">
        <f>-'OddsRatio_working_3-way'!U558/(3*'OddsRatio_working_3-way'!X558^(1/3))*COS(('OddsRatio_working_3-way'!Y558+2*PI())/3)</f>
        <v>-0.29510237576900639</v>
      </c>
      <c r="AH558" s="11">
        <f>-'OddsRatio_working_3-way'!U558/(3*'OddsRatio_working_3-way'!X558^(1/3))*COS(('OddsRatio_working_3-way'!Y558+4*PI())/3)</f>
        <v>-0.23013690437982912</v>
      </c>
      <c r="AI558" s="11">
        <f>'OddsRatio_working_3-way'!U558/(3*'OddsRatio_working_3-way'!X558^(1/3))*SIN(('OddsRatio_working_3-way'!Y558)/3)</f>
        <v>-3.7507832394572636E-2</v>
      </c>
      <c r="AJ558" s="11">
        <f>'OddsRatio_working_3-way'!U558/(3*'OddsRatio_working_3-way'!X558^(1/3))*SIN(('OddsRatio_working_3-way'!Y558+2*PI())/3)</f>
        <v>-0.43611664347705681</v>
      </c>
      <c r="AK558" s="11">
        <f>'OddsRatio_working_3-way'!U558/(3*'OddsRatio_working_3-way'!X558^(1/3))*SIN(('OddsRatio_working_3-way'!Y558+4*PI())/3)</f>
        <v>0.4736244758716292</v>
      </c>
      <c r="AL558" s="11">
        <f>'OddsRatio_working_3-way'!Z558+'OddsRatio_working_3-way'!AF558</f>
        <v>1.0504785602976709</v>
      </c>
      <c r="AM558" s="11">
        <f>'OddsRatio_working_3-way'!AA558+'OddsRatio_working_3-way'!AG558</f>
        <v>-0.59020475153801288</v>
      </c>
      <c r="AN558" s="11">
        <f>'OddsRatio_working_3-way'!AB558+'OddsRatio_working_3-way'!AH558</f>
        <v>-0.46027380875965829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1.0504785602976709</v>
      </c>
      <c r="AS558" s="11">
        <f>IF(('OddsRatio_working_3-way'!X558=0),IF(Q558&gt;0,-Q558^(1/3),(-Q558)^(1/3)),'OddsRatio_working_3-way'!AM558-'OddsRatio_working_3-way'!R558/3)</f>
        <v>-0.59020475153801288</v>
      </c>
      <c r="AT558" s="11">
        <f>IF(('OddsRatio_working_3-way'!X558=0),IF(Q558&gt;0,-Q558^(1/3),(-Q558)^(1/3)),'OddsRatio_working_3-way'!AN558-'OddsRatio_working_3-way'!R558/3)</f>
        <v>-0.46027380875965829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3.04</v>
      </c>
      <c r="B559" s="4">
        <f>IF('True_Odds_Calculator_3-way'!B560="","",'True_Odds_Calculator_3-way'!B560)</f>
        <v>3.25</v>
      </c>
      <c r="C559" s="4">
        <f>IF('True_Odds_Calculator_3-way'!C560="","",'True_Odds_Calculator_3-way'!C560)</f>
        <v>2.52</v>
      </c>
      <c r="D559" s="9">
        <f t="shared" si="117"/>
        <v>0.31798236006483899</v>
      </c>
      <c r="E559" s="9">
        <f t="shared" si="118"/>
        <v>0.29712210124367006</v>
      </c>
      <c r="F559" s="9">
        <f t="shared" si="119"/>
        <v>0.38489553869149112</v>
      </c>
      <c r="G559" s="9">
        <f t="shared" si="120"/>
        <v>1.0513865374452376</v>
      </c>
      <c r="H559" s="9">
        <f t="shared" si="121"/>
        <v>3.1448285363882844</v>
      </c>
      <c r="I559" s="9">
        <f t="shared" si="122"/>
        <v>3.3656197092517841</v>
      </c>
      <c r="J559" s="9">
        <f t="shared" si="123"/>
        <v>2.5981075369167614</v>
      </c>
      <c r="K559" s="11">
        <f t="shared" si="124"/>
        <v>0.32894736842105265</v>
      </c>
      <c r="L559" s="11">
        <f t="shared" si="125"/>
        <v>0.30769230769230771</v>
      </c>
      <c r="M559" s="11">
        <f t="shared" si="126"/>
        <v>0.3968253968253968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-0.28021978021978033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0.23335582546108863</v>
      </c>
      <c r="Q559" s="11">
        <f>2*'OddsRatio_working_3-way'!K559*'OddsRatio_working_3-way'!L559*'OddsRatio_working_3-way'!M559</f>
        <v>8.0329027697448749E-2</v>
      </c>
      <c r="R559" s="11">
        <f t="shared" si="127"/>
        <v>0</v>
      </c>
      <c r="S559" s="11">
        <f t="shared" si="128"/>
        <v>-0.83276000458662969</v>
      </c>
      <c r="T559" s="11">
        <f t="shared" si="129"/>
        <v>-0.28666437335167971</v>
      </c>
      <c r="U559" s="11">
        <f>'OddsRatio_working_3-way'!S559-'OddsRatio_working_3-way'!R559^2/3</f>
        <v>-0.83276000458662969</v>
      </c>
      <c r="V559" s="11">
        <f>'OddsRatio_working_3-way'!S559*'OddsRatio_working_3-way'!R559/3-2*'OddsRatio_working_3-way'!R559^3/27-'OddsRatio_working_3-way'!T559</f>
        <v>0.28666437335167971</v>
      </c>
      <c r="W559" s="11">
        <f>'OddsRatio_working_3-way'!V559^2+4*'OddsRatio_working_3-way'!U559^3/27</f>
        <v>-3.3805874791718593E-3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0.14625068412513759</v>
      </c>
      <c r="Y559" s="11">
        <f>IF('OddsRatio_working_3-way'!W559&gt;=0,IF('OddsRatio_working_3-way'!V559+SQRT('OddsRatio_working_3-way'!W559)&gt;0,0,PI()),ACOS('OddsRatio_working_3-way'!V559/(2*'OddsRatio_working_3-way'!X559)))</f>
        <v>0.200110820279785</v>
      </c>
      <c r="Z559" s="11">
        <f>'OddsRatio_working_3-way'!X559^(1/3)*COS('OddsRatio_working_3-way'!Y559/3)</f>
        <v>0.52569326872261879</v>
      </c>
      <c r="AA559" s="11">
        <f>'OddsRatio_working_3-way'!X559^(1/3)*COS(('OddsRatio_working_3-way'!Y559+2*PI())/3)</f>
        <v>-0.29325948627384468</v>
      </c>
      <c r="AB559" s="11">
        <f>'OddsRatio_working_3-way'!X559^(1/3)*COS(('OddsRatio_working_3-way'!Y559+4*PI())/3)</f>
        <v>-0.23243378244877408</v>
      </c>
      <c r="AC559" s="11">
        <f>'OddsRatio_working_3-way'!X559^(1/3)*SIN('OddsRatio_working_3-way'!Y559/3)</f>
        <v>3.5117736477052935E-2</v>
      </c>
      <c r="AD559" s="11">
        <f>'OddsRatio_working_3-way'!X559^(1/3)*SIN(('OddsRatio_working_3-way'!Y559+2*PI())/3)</f>
        <v>0.43770485707374096</v>
      </c>
      <c r="AE559" s="11">
        <f>'OddsRatio_working_3-way'!X559^(1/3)*SIN(('OddsRatio_working_3-way'!Y559+4*PI())/3)</f>
        <v>-0.47282259355079387</v>
      </c>
      <c r="AF559" s="11">
        <f>-'OddsRatio_working_3-way'!U559/(3*'OddsRatio_working_3-way'!X559^(1/3))*COS(('OddsRatio_working_3-way'!Y559)/3)</f>
        <v>0.52569326872261879</v>
      </c>
      <c r="AG559" s="11">
        <f>-'OddsRatio_working_3-way'!U559/(3*'OddsRatio_working_3-way'!X559^(1/3))*COS(('OddsRatio_working_3-way'!Y559+2*PI())/3)</f>
        <v>-0.29325948627384468</v>
      </c>
      <c r="AH559" s="11">
        <f>-'OddsRatio_working_3-way'!U559/(3*'OddsRatio_working_3-way'!X559^(1/3))*COS(('OddsRatio_working_3-way'!Y559+4*PI())/3)</f>
        <v>-0.23243378244877408</v>
      </c>
      <c r="AI559" s="11">
        <f>'OddsRatio_working_3-way'!U559/(3*'OddsRatio_working_3-way'!X559^(1/3))*SIN(('OddsRatio_working_3-way'!Y559)/3)</f>
        <v>-3.5117736477052935E-2</v>
      </c>
      <c r="AJ559" s="11">
        <f>'OddsRatio_working_3-way'!U559/(3*'OddsRatio_working_3-way'!X559^(1/3))*SIN(('OddsRatio_working_3-way'!Y559+2*PI())/3)</f>
        <v>-0.43770485707374096</v>
      </c>
      <c r="AK559" s="11">
        <f>'OddsRatio_working_3-way'!U559/(3*'OddsRatio_working_3-way'!X559^(1/3))*SIN(('OddsRatio_working_3-way'!Y559+4*PI())/3)</f>
        <v>0.47282259355079387</v>
      </c>
      <c r="AL559" s="11">
        <f>'OddsRatio_working_3-way'!Z559+'OddsRatio_working_3-way'!AF559</f>
        <v>1.0513865374452376</v>
      </c>
      <c r="AM559" s="11">
        <f>'OddsRatio_working_3-way'!AA559+'OddsRatio_working_3-way'!AG559</f>
        <v>-0.58651897254768937</v>
      </c>
      <c r="AN559" s="11">
        <f>'OddsRatio_working_3-way'!AB559+'OddsRatio_working_3-way'!AH559</f>
        <v>-0.46486756489754816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1.0513865374452376</v>
      </c>
      <c r="AS559" s="11">
        <f>IF(('OddsRatio_working_3-way'!X559=0),IF(Q559&gt;0,-Q559^(1/3),(-Q559)^(1/3)),'OddsRatio_working_3-way'!AM559-'OddsRatio_working_3-way'!R559/3)</f>
        <v>-0.58651897254768937</v>
      </c>
      <c r="AT559" s="11">
        <f>IF(('OddsRatio_working_3-way'!X559=0),IF(Q559&gt;0,-Q559^(1/3),(-Q559)^(1/3)),'OddsRatio_working_3-way'!AN559-'OddsRatio_working_3-way'!R559/3)</f>
        <v>-0.46486756489754816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2.15</v>
      </c>
      <c r="B560" s="4">
        <f>IF('True_Odds_Calculator_3-way'!B561="","",'True_Odds_Calculator_3-way'!B561)</f>
        <v>3.35</v>
      </c>
      <c r="C560" s="4">
        <f>IF('True_Odds_Calculator_3-way'!C561="","",'True_Odds_Calculator_3-way'!C561)</f>
        <v>3.7</v>
      </c>
      <c r="D560" s="9">
        <f t="shared" si="117"/>
        <v>0.45217602996945561</v>
      </c>
      <c r="E560" s="9">
        <f t="shared" si="118"/>
        <v>0.28770923268522008</v>
      </c>
      <c r="F560" s="9">
        <f t="shared" si="119"/>
        <v>0.26011473734532464</v>
      </c>
      <c r="G560" s="9">
        <f t="shared" si="120"/>
        <v>1.0535027025292705</v>
      </c>
      <c r="H560" s="9">
        <f t="shared" si="121"/>
        <v>2.2115281079086606</v>
      </c>
      <c r="I560" s="9">
        <f t="shared" si="122"/>
        <v>3.4757313509437857</v>
      </c>
      <c r="J560" s="9">
        <f t="shared" si="123"/>
        <v>3.8444572968290305</v>
      </c>
      <c r="K560" s="11">
        <f t="shared" si="124"/>
        <v>0.46511627906976744</v>
      </c>
      <c r="L560" s="11">
        <f t="shared" si="125"/>
        <v>0.29850746268656714</v>
      </c>
      <c r="M560" s="11">
        <f t="shared" si="126"/>
        <v>0.27027027027027023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-0.27380695516759401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0.23265195080536974</v>
      </c>
      <c r="Q560" s="11">
        <f>2*'OddsRatio_working_3-way'!K560*'OddsRatio_working_3-way'!L560*'OddsRatio_working_3-way'!M560</f>
        <v>7.5049016388828937E-2</v>
      </c>
      <c r="R560" s="11">
        <f t="shared" si="127"/>
        <v>0</v>
      </c>
      <c r="S560" s="11">
        <f t="shared" si="128"/>
        <v>-0.84969335663137635</v>
      </c>
      <c r="T560" s="11">
        <f t="shared" si="129"/>
        <v>-0.2740946311714117</v>
      </c>
      <c r="U560" s="11">
        <f>'OddsRatio_working_3-way'!S560-'OddsRatio_working_3-way'!R560^2/3</f>
        <v>-0.84969335663137635</v>
      </c>
      <c r="V560" s="11">
        <f>'OddsRatio_working_3-way'!S560*'OddsRatio_working_3-way'!R560/3-2*'OddsRatio_working_3-way'!R560^3/27-'OddsRatio_working_3-way'!T560</f>
        <v>0.2740946311714117</v>
      </c>
      <c r="W560" s="11">
        <f>'OddsRatio_working_3-way'!V560^2+4*'OddsRatio_working_3-way'!U560^3/27</f>
        <v>-1.5755183569907225E-2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0.15073407909867251</v>
      </c>
      <c r="Y560" s="11">
        <f>IF('OddsRatio_working_3-way'!W560&gt;=0,IF('OddsRatio_working_3-way'!V560+SQRT('OddsRatio_working_3-way'!W560)&gt;0,0,PI()),ACOS('OddsRatio_working_3-way'!V560/(2*'OddsRatio_working_3-way'!X560)))</f>
        <v>0.42943946868715255</v>
      </c>
      <c r="Z560" s="11">
        <f>'OddsRatio_working_3-way'!X560^(1/3)*COS('OddsRatio_working_3-way'!Y560/3)</f>
        <v>0.52675135126463535</v>
      </c>
      <c r="AA560" s="11">
        <f>'OddsRatio_working_3-way'!X560^(1/3)*COS(('OddsRatio_working_3-way'!Y560+2*PI())/3)</f>
        <v>-0.32912595786368681</v>
      </c>
      <c r="AB560" s="11">
        <f>'OddsRatio_working_3-way'!X560^(1/3)*COS(('OddsRatio_working_3-way'!Y560+4*PI())/3)</f>
        <v>-0.19762539340094823</v>
      </c>
      <c r="AC560" s="11">
        <f>'OddsRatio_working_3-way'!X560^(1/3)*SIN('OddsRatio_working_3-way'!Y560/3)</f>
        <v>7.5921886291149807E-2</v>
      </c>
      <c r="AD560" s="11">
        <f>'OddsRatio_working_3-way'!X560^(1/3)*SIN(('OddsRatio_working_3-way'!Y560+2*PI())/3)</f>
        <v>0.4182191085273797</v>
      </c>
      <c r="AE560" s="11">
        <f>'OddsRatio_working_3-way'!X560^(1/3)*SIN(('OddsRatio_working_3-way'!Y560+4*PI())/3)</f>
        <v>-0.49414099481852952</v>
      </c>
      <c r="AF560" s="11">
        <f>-'OddsRatio_working_3-way'!U560/(3*'OddsRatio_working_3-way'!X560^(1/3))*COS(('OddsRatio_working_3-way'!Y560)/3)</f>
        <v>0.52675135126463513</v>
      </c>
      <c r="AG560" s="11">
        <f>-'OddsRatio_working_3-way'!U560/(3*'OddsRatio_working_3-way'!X560^(1/3))*COS(('OddsRatio_working_3-way'!Y560+2*PI())/3)</f>
        <v>-0.32912595786368665</v>
      </c>
      <c r="AH560" s="11">
        <f>-'OddsRatio_working_3-way'!U560/(3*'OddsRatio_working_3-way'!X560^(1/3))*COS(('OddsRatio_working_3-way'!Y560+4*PI())/3)</f>
        <v>-0.19762539340094815</v>
      </c>
      <c r="AI560" s="11">
        <f>'OddsRatio_working_3-way'!U560/(3*'OddsRatio_working_3-way'!X560^(1/3))*SIN(('OddsRatio_working_3-way'!Y560)/3)</f>
        <v>-7.5921886291149765E-2</v>
      </c>
      <c r="AJ560" s="11">
        <f>'OddsRatio_working_3-way'!U560/(3*'OddsRatio_working_3-way'!X560^(1/3))*SIN(('OddsRatio_working_3-way'!Y560+2*PI())/3)</f>
        <v>-0.41821910852737954</v>
      </c>
      <c r="AK560" s="11">
        <f>'OddsRatio_working_3-way'!U560/(3*'OddsRatio_working_3-way'!X560^(1/3))*SIN(('OddsRatio_working_3-way'!Y560+4*PI())/3)</f>
        <v>0.4941409948185293</v>
      </c>
      <c r="AL560" s="11">
        <f>'OddsRatio_working_3-way'!Z560+'OddsRatio_working_3-way'!AF560</f>
        <v>1.0535027025292705</v>
      </c>
      <c r="AM560" s="11">
        <f>'OddsRatio_working_3-way'!AA560+'OddsRatio_working_3-way'!AG560</f>
        <v>-0.6582519157273734</v>
      </c>
      <c r="AN560" s="11">
        <f>'OddsRatio_working_3-way'!AB560+'OddsRatio_working_3-way'!AH560</f>
        <v>-0.3952507868018964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1.0535027025292705</v>
      </c>
      <c r="AS560" s="11">
        <f>IF(('OddsRatio_working_3-way'!X560=0),IF(Q560&gt;0,-Q560^(1/3),(-Q560)^(1/3)),'OddsRatio_working_3-way'!AM560-'OddsRatio_working_3-way'!R560/3)</f>
        <v>-0.6582519157273734</v>
      </c>
      <c r="AT560" s="11">
        <f>IF(('OddsRatio_working_3-way'!X560=0),IF(Q560&gt;0,-Q560^(1/3),(-Q560)^(1/3)),'OddsRatio_working_3-way'!AN560-'OddsRatio_working_3-way'!R560/3)</f>
        <v>-0.3952507868018964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2.35</v>
      </c>
      <c r="B561" s="4">
        <f>IF('True_Odds_Calculator_3-way'!B562="","",'True_Odds_Calculator_3-way'!B562)</f>
        <v>3.27</v>
      </c>
      <c r="C561" s="4">
        <f>IF('True_Odds_Calculator_3-way'!C562="","",'True_Odds_Calculator_3-way'!C562)</f>
        <v>3.31</v>
      </c>
      <c r="D561" s="9">
        <f t="shared" si="117"/>
        <v>0.4132333174267841</v>
      </c>
      <c r="E561" s="9">
        <f t="shared" si="118"/>
        <v>0.29519393372841662</v>
      </c>
      <c r="F561" s="9">
        <f t="shared" si="119"/>
        <v>0.29157274884479911</v>
      </c>
      <c r="G561" s="9">
        <f t="shared" si="120"/>
        <v>1.0518077046589549</v>
      </c>
      <c r="H561" s="9">
        <f t="shared" si="121"/>
        <v>2.4199404012895891</v>
      </c>
      <c r="I561" s="9">
        <f t="shared" si="122"/>
        <v>3.3876034895758282</v>
      </c>
      <c r="J561" s="9">
        <f t="shared" si="123"/>
        <v>3.4296757977621866</v>
      </c>
      <c r="K561" s="11">
        <f t="shared" si="124"/>
        <v>0.42553191489361702</v>
      </c>
      <c r="L561" s="11">
        <f t="shared" si="125"/>
        <v>0.3058103975535168</v>
      </c>
      <c r="M561" s="11">
        <f t="shared" si="126"/>
        <v>0.30211480362537763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-0.27830947807795303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0.23313693610495015</v>
      </c>
      <c r="Q561" s="11">
        <f>2*'OddsRatio_working_3-way'!K561*'OddsRatio_working_3-way'!L561*'OddsRatio_working_3-way'!M561</f>
        <v>7.8629658045514375E-2</v>
      </c>
      <c r="R561" s="11">
        <f t="shared" si="127"/>
        <v>0</v>
      </c>
      <c r="S561" s="11">
        <f t="shared" si="128"/>
        <v>-0.83768953078791553</v>
      </c>
      <c r="T561" s="11">
        <f t="shared" si="129"/>
        <v>-0.28252598002965107</v>
      </c>
      <c r="U561" s="11">
        <f>'OddsRatio_working_3-way'!S561-'OddsRatio_working_3-way'!R561^2/3</f>
        <v>-0.83768953078791553</v>
      </c>
      <c r="V561" s="11">
        <f>'OddsRatio_working_3-way'!S561*'OddsRatio_working_3-way'!R561/3-2*'OddsRatio_working_3-way'!R561^3/27-'OddsRatio_working_3-way'!T561</f>
        <v>0.28252598002965107</v>
      </c>
      <c r="W561" s="11">
        <f>'OddsRatio_working_3-way'!V561^2+4*'OddsRatio_working_3-way'!U561^3/27</f>
        <v>-7.2644985895096992E-3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0.14755120126690302</v>
      </c>
      <c r="Y561" s="11">
        <f>IF('OddsRatio_working_3-way'!W561&gt;=0,IF('OddsRatio_working_3-way'!V561+SQRT('OddsRatio_working_3-way'!W561)&gt;0,0,PI()),ACOS('OddsRatio_working_3-way'!V561/(2*'OddsRatio_working_3-way'!X561)))</f>
        <v>0.29299603616293979</v>
      </c>
      <c r="Z561" s="11">
        <f>'OddsRatio_working_3-way'!X561^(1/3)*COS('OddsRatio_working_3-way'!Y561/3)</f>
        <v>0.52590385232947745</v>
      </c>
      <c r="AA561" s="11">
        <f>'OddsRatio_working_3-way'!X561^(1/3)*COS(('OddsRatio_working_3-way'!Y561+2*PI())/3)</f>
        <v>-0.30757519672775663</v>
      </c>
      <c r="AB561" s="11">
        <f>'OddsRatio_working_3-way'!X561^(1/3)*COS(('OddsRatio_working_3-way'!Y561+4*PI())/3)</f>
        <v>-0.21832865560172088</v>
      </c>
      <c r="AC561" s="11">
        <f>'OddsRatio_working_3-way'!X561^(1/3)*SIN('OddsRatio_working_3-way'!Y561/3)</f>
        <v>5.1526514543359936E-2</v>
      </c>
      <c r="AD561" s="11">
        <f>'OddsRatio_working_3-way'!X561^(1/3)*SIN(('OddsRatio_working_3-way'!Y561+2*PI())/3)</f>
        <v>0.42968283879374758</v>
      </c>
      <c r="AE561" s="11">
        <f>'OddsRatio_working_3-way'!X561^(1/3)*SIN(('OddsRatio_working_3-way'!Y561+4*PI())/3)</f>
        <v>-0.48120935333710735</v>
      </c>
      <c r="AF561" s="11">
        <f>-'OddsRatio_working_3-way'!U561/(3*'OddsRatio_working_3-way'!X561^(1/3))*COS(('OddsRatio_working_3-way'!Y561)/3)</f>
        <v>0.52590385232947734</v>
      </c>
      <c r="AG561" s="11">
        <f>-'OddsRatio_working_3-way'!U561/(3*'OddsRatio_working_3-way'!X561^(1/3))*COS(('OddsRatio_working_3-way'!Y561+2*PI())/3)</f>
        <v>-0.30757519672775657</v>
      </c>
      <c r="AH561" s="11">
        <f>-'OddsRatio_working_3-way'!U561/(3*'OddsRatio_working_3-way'!X561^(1/3))*COS(('OddsRatio_working_3-way'!Y561+4*PI())/3)</f>
        <v>-0.21832865560172082</v>
      </c>
      <c r="AI561" s="11">
        <f>'OddsRatio_working_3-way'!U561/(3*'OddsRatio_working_3-way'!X561^(1/3))*SIN(('OddsRatio_working_3-way'!Y561)/3)</f>
        <v>-5.1526514543359929E-2</v>
      </c>
      <c r="AJ561" s="11">
        <f>'OddsRatio_working_3-way'!U561/(3*'OddsRatio_working_3-way'!X561^(1/3))*SIN(('OddsRatio_working_3-way'!Y561+2*PI())/3)</f>
        <v>-0.42968283879374752</v>
      </c>
      <c r="AK561" s="11">
        <f>'OddsRatio_working_3-way'!U561/(3*'OddsRatio_working_3-way'!X561^(1/3))*SIN(('OddsRatio_working_3-way'!Y561+4*PI())/3)</f>
        <v>0.48120935333710724</v>
      </c>
      <c r="AL561" s="11">
        <f>'OddsRatio_working_3-way'!Z561+'OddsRatio_working_3-way'!AF561</f>
        <v>1.0518077046589549</v>
      </c>
      <c r="AM561" s="11">
        <f>'OddsRatio_working_3-way'!AA561+'OddsRatio_working_3-way'!AG561</f>
        <v>-0.61515039345551314</v>
      </c>
      <c r="AN561" s="11">
        <f>'OddsRatio_working_3-way'!AB561+'OddsRatio_working_3-way'!AH561</f>
        <v>-0.4366573112034417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1.0518077046589549</v>
      </c>
      <c r="AS561" s="11">
        <f>IF(('OddsRatio_working_3-way'!X561=0),IF(Q561&gt;0,-Q561^(1/3),(-Q561)^(1/3)),'OddsRatio_working_3-way'!AM561-'OddsRatio_working_3-way'!R561/3)</f>
        <v>-0.61515039345551314</v>
      </c>
      <c r="AT561" s="11">
        <f>IF(('OddsRatio_working_3-way'!X561=0),IF(Q561&gt;0,-Q561^(1/3),(-Q561)^(1/3)),'OddsRatio_working_3-way'!AN561-'OddsRatio_working_3-way'!R561/3)</f>
        <v>-0.4366573112034417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3.95</v>
      </c>
      <c r="B562" s="4">
        <f>IF('True_Odds_Calculator_3-way'!B563="","",'True_Odds_Calculator_3-way'!B563)</f>
        <v>3.37</v>
      </c>
      <c r="C562" s="4">
        <f>IF('True_Odds_Calculator_3-way'!C563="","",'True_Odds_Calculator_3-way'!C563)</f>
        <v>2.06</v>
      </c>
      <c r="D562" s="9">
        <f t="shared" si="117"/>
        <v>0.24290497798734212</v>
      </c>
      <c r="E562" s="9">
        <f t="shared" si="118"/>
        <v>0.28538531921804583</v>
      </c>
      <c r="F562" s="9">
        <f t="shared" si="119"/>
        <v>0.47170970279461211</v>
      </c>
      <c r="G562" s="9">
        <f t="shared" si="120"/>
        <v>1.0565546349430828</v>
      </c>
      <c r="H562" s="9">
        <f t="shared" si="121"/>
        <v>4.1168361730820946</v>
      </c>
      <c r="I562" s="9">
        <f t="shared" si="122"/>
        <v>3.5040344848151066</v>
      </c>
      <c r="J562" s="9">
        <f t="shared" si="123"/>
        <v>2.1199479130396681</v>
      </c>
      <c r="K562" s="11">
        <f t="shared" si="124"/>
        <v>0.25316455696202528</v>
      </c>
      <c r="L562" s="11">
        <f t="shared" si="125"/>
        <v>0.29673590504451036</v>
      </c>
      <c r="M562" s="11">
        <f t="shared" si="126"/>
        <v>0.4854368932038835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-0.27026014807985954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0.23266253830453193</v>
      </c>
      <c r="Q562" s="11">
        <f>2*'OddsRatio_working_3-way'!K562*'OddsRatio_working_3-way'!L562*'OddsRatio_working_3-way'!M562</f>
        <v>7.2934964985746656E-2</v>
      </c>
      <c r="R562" s="11">
        <f t="shared" si="127"/>
        <v>0</v>
      </c>
      <c r="S562" s="11">
        <f t="shared" si="128"/>
        <v>-0.86088363363059417</v>
      </c>
      <c r="T562" s="11">
        <f t="shared" si="129"/>
        <v>-0.26986947762714542</v>
      </c>
      <c r="U562" s="11">
        <f>'OddsRatio_working_3-way'!S562-'OddsRatio_working_3-way'!R562^2/3</f>
        <v>-0.86088363363059417</v>
      </c>
      <c r="V562" s="11">
        <f>'OddsRatio_working_3-way'!S562*'OddsRatio_working_3-way'!R562/3-2*'OddsRatio_working_3-way'!R562^3/27-'OddsRatio_working_3-way'!T562</f>
        <v>0.26986947762714542</v>
      </c>
      <c r="W562" s="11">
        <f>'OddsRatio_working_3-way'!V562^2+4*'OddsRatio_working_3-way'!U562^3/27</f>
        <v>-2.1691742300831679E-2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0.15372156424488728</v>
      </c>
      <c r="Y562" s="11">
        <f>IF('OddsRatio_working_3-way'!W562&gt;=0,IF('OddsRatio_working_3-way'!V562+SQRT('OddsRatio_working_3-way'!W562)&gt;0,0,PI()),ACOS('OddsRatio_working_3-way'!V562/(2*'OddsRatio_working_3-way'!X562)))</f>
        <v>0.4995741151412838</v>
      </c>
      <c r="Z562" s="11">
        <f>'OddsRatio_working_3-way'!X562^(1/3)*COS('OddsRatio_working_3-way'!Y562/3)</f>
        <v>0.52827731747154139</v>
      </c>
      <c r="AA562" s="11">
        <f>'OddsRatio_working_3-way'!X562^(1/3)*COS(('OddsRatio_working_3-way'!Y562+2*PI())/3)</f>
        <v>-0.34103609231747561</v>
      </c>
      <c r="AB562" s="11">
        <f>'OddsRatio_working_3-way'!X562^(1/3)*COS(('OddsRatio_working_3-way'!Y562+4*PI())/3)</f>
        <v>-0.18724122515406574</v>
      </c>
      <c r="AC562" s="11">
        <f>'OddsRatio_working_3-way'!X562^(1/3)*SIN('OddsRatio_working_3-way'!Y562/3)</f>
        <v>8.8793507956777373E-2</v>
      </c>
      <c r="AD562" s="11">
        <f>'OddsRatio_working_3-way'!X562^(1/3)*SIN(('OddsRatio_working_3-way'!Y562+2*PI())/3)</f>
        <v>0.41310482319506303</v>
      </c>
      <c r="AE562" s="11">
        <f>'OddsRatio_working_3-way'!X562^(1/3)*SIN(('OddsRatio_working_3-way'!Y562+4*PI())/3)</f>
        <v>-0.50189833115184046</v>
      </c>
      <c r="AF562" s="11">
        <f>-'OddsRatio_working_3-way'!U562/(3*'OddsRatio_working_3-way'!X562^(1/3))*COS(('OddsRatio_working_3-way'!Y562)/3)</f>
        <v>0.5282773174715415</v>
      </c>
      <c r="AG562" s="11">
        <f>-'OddsRatio_working_3-way'!U562/(3*'OddsRatio_working_3-way'!X562^(1/3))*COS(('OddsRatio_working_3-way'!Y562+2*PI())/3)</f>
        <v>-0.34103609231747567</v>
      </c>
      <c r="AH562" s="11">
        <f>-'OddsRatio_working_3-way'!U562/(3*'OddsRatio_working_3-way'!X562^(1/3))*COS(('OddsRatio_working_3-way'!Y562+4*PI())/3)</f>
        <v>-0.18724122515406577</v>
      </c>
      <c r="AI562" s="11">
        <f>'OddsRatio_working_3-way'!U562/(3*'OddsRatio_working_3-way'!X562^(1/3))*SIN(('OddsRatio_working_3-way'!Y562)/3)</f>
        <v>-8.8793507956777387E-2</v>
      </c>
      <c r="AJ562" s="11">
        <f>'OddsRatio_working_3-way'!U562/(3*'OddsRatio_working_3-way'!X562^(1/3))*SIN(('OddsRatio_working_3-way'!Y562+2*PI())/3)</f>
        <v>-0.41310482319506314</v>
      </c>
      <c r="AK562" s="11">
        <f>'OddsRatio_working_3-way'!U562/(3*'OddsRatio_working_3-way'!X562^(1/3))*SIN(('OddsRatio_working_3-way'!Y562+4*PI())/3)</f>
        <v>0.50189833115184057</v>
      </c>
      <c r="AL562" s="11">
        <f>'OddsRatio_working_3-way'!Z562+'OddsRatio_working_3-way'!AF562</f>
        <v>1.0565546349430828</v>
      </c>
      <c r="AM562" s="11">
        <f>'OddsRatio_working_3-way'!AA562+'OddsRatio_working_3-way'!AG562</f>
        <v>-0.68207218463495134</v>
      </c>
      <c r="AN562" s="11">
        <f>'OddsRatio_working_3-way'!AB562+'OddsRatio_working_3-way'!AH562</f>
        <v>-0.37448245030813154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1.0565546349430828</v>
      </c>
      <c r="AS562" s="11">
        <f>IF(('OddsRatio_working_3-way'!X562=0),IF(Q562&gt;0,-Q562^(1/3),(-Q562)^(1/3)),'OddsRatio_working_3-way'!AM562-'OddsRatio_working_3-way'!R562/3)</f>
        <v>-0.68207218463495134</v>
      </c>
      <c r="AT562" s="11">
        <f>IF(('OddsRatio_working_3-way'!X562=0),IF(Q562&gt;0,-Q562^(1/3),(-Q562)^(1/3)),'OddsRatio_working_3-way'!AN562-'OddsRatio_working_3-way'!R562/3)</f>
        <v>-0.37448245030813154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2.4300000000000002</v>
      </c>
      <c r="B563" s="4">
        <f>IF('True_Odds_Calculator_3-way'!B564="","",'True_Odds_Calculator_3-way'!B564)</f>
        <v>3.3</v>
      </c>
      <c r="C563" s="4">
        <f>IF('True_Odds_Calculator_3-way'!C564="","",'True_Odds_Calculator_3-way'!C564)</f>
        <v>3.13</v>
      </c>
      <c r="D563" s="9">
        <f t="shared" si="117"/>
        <v>0.39919276221994615</v>
      </c>
      <c r="E563" s="9">
        <f t="shared" si="118"/>
        <v>0.2923362413666083</v>
      </c>
      <c r="F563" s="9">
        <f t="shared" si="119"/>
        <v>0.30847099641344539</v>
      </c>
      <c r="G563" s="9">
        <f t="shared" si="120"/>
        <v>1.052486320613756</v>
      </c>
      <c r="H563" s="9">
        <f t="shared" si="121"/>
        <v>2.5050554384776715</v>
      </c>
      <c r="I563" s="9">
        <f t="shared" si="122"/>
        <v>3.4207185374116382</v>
      </c>
      <c r="J563" s="9">
        <f t="shared" si="123"/>
        <v>3.2417958629073005</v>
      </c>
      <c r="K563" s="11">
        <f t="shared" si="124"/>
        <v>0.41152263374485593</v>
      </c>
      <c r="L563" s="11">
        <f t="shared" si="125"/>
        <v>0.30303030303030304</v>
      </c>
      <c r="M563" s="11">
        <f t="shared" si="126"/>
        <v>0.31948881789137379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-0.27911226810765322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0.23347106532528378</v>
      </c>
      <c r="Q563" s="11">
        <f>2*'OddsRatio_working_3-way'!K563*'OddsRatio_working_3-way'!L563*'OddsRatio_working_3-way'!M563</f>
        <v>7.9682957448902303E-2</v>
      </c>
      <c r="R563" s="11">
        <f t="shared" si="127"/>
        <v>0</v>
      </c>
      <c r="S563" s="11">
        <f t="shared" si="128"/>
        <v>-0.83647726023721147</v>
      </c>
      <c r="T563" s="11">
        <f t="shared" si="129"/>
        <v>-0.28548711953488443</v>
      </c>
      <c r="U563" s="11">
        <f>'OddsRatio_working_3-way'!S563-'OddsRatio_working_3-way'!R563^2/3</f>
        <v>-0.83647726023721147</v>
      </c>
      <c r="V563" s="11">
        <f>'OddsRatio_working_3-way'!S563*'OddsRatio_working_3-way'!R563/3-2*'OddsRatio_working_3-way'!R563^3/27-'OddsRatio_working_3-way'!T563</f>
        <v>0.28548711953488443</v>
      </c>
      <c r="W563" s="11">
        <f>'OddsRatio_working_3-way'!V563^2+4*'OddsRatio_working_3-way'!U563^3/27</f>
        <v>-5.2049998665636837E-3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0.14723102194076582</v>
      </c>
      <c r="Y563" s="11">
        <f>IF('OddsRatio_working_3-way'!W563&gt;=0,IF('OddsRatio_working_3-way'!V563+SQRT('OddsRatio_working_3-way'!W563)&gt;0,0,PI()),ACOS('OddsRatio_working_3-way'!V563/(2*'OddsRatio_working_3-way'!X563)))</f>
        <v>0.24752839437380891</v>
      </c>
      <c r="Z563" s="11">
        <f>'OddsRatio_working_3-way'!X563^(1/3)*COS('OddsRatio_working_3-way'!Y563/3)</f>
        <v>0.52624316030687801</v>
      </c>
      <c r="AA563" s="11">
        <f>'OddsRatio_working_3-way'!X563^(1/3)*COS(('OddsRatio_working_3-way'!Y563+2*PI())/3)</f>
        <v>-0.30081000320316392</v>
      </c>
      <c r="AB563" s="11">
        <f>'OddsRatio_working_3-way'!X563^(1/3)*COS(('OddsRatio_working_3-way'!Y563+4*PI())/3)</f>
        <v>-0.225433157103714</v>
      </c>
      <c r="AC563" s="11">
        <f>'OddsRatio_working_3-way'!X563^(1/3)*SIN('OddsRatio_working_3-way'!Y563/3)</f>
        <v>4.3518842386182338E-2</v>
      </c>
      <c r="AD563" s="11">
        <f>'OddsRatio_working_3-way'!X563^(1/3)*SIN(('OddsRatio_working_3-way'!Y563+2*PI())/3)</f>
        <v>0.43398052420047195</v>
      </c>
      <c r="AE563" s="11">
        <f>'OddsRatio_working_3-way'!X563^(1/3)*SIN(('OddsRatio_working_3-way'!Y563+4*PI())/3)</f>
        <v>-0.47749936658665432</v>
      </c>
      <c r="AF563" s="11">
        <f>-'OddsRatio_working_3-way'!U563/(3*'OddsRatio_working_3-way'!X563^(1/3))*COS(('OddsRatio_working_3-way'!Y563)/3)</f>
        <v>0.5262431603068779</v>
      </c>
      <c r="AG563" s="11">
        <f>-'OddsRatio_working_3-way'!U563/(3*'OddsRatio_working_3-way'!X563^(1/3))*COS(('OddsRatio_working_3-way'!Y563+2*PI())/3)</f>
        <v>-0.30081000320316387</v>
      </c>
      <c r="AH563" s="11">
        <f>-'OddsRatio_working_3-way'!U563/(3*'OddsRatio_working_3-way'!X563^(1/3))*COS(('OddsRatio_working_3-way'!Y563+4*PI())/3)</f>
        <v>-0.22543315710371395</v>
      </c>
      <c r="AI563" s="11">
        <f>'OddsRatio_working_3-way'!U563/(3*'OddsRatio_working_3-way'!X563^(1/3))*SIN(('OddsRatio_working_3-way'!Y563)/3)</f>
        <v>-4.3518842386182331E-2</v>
      </c>
      <c r="AJ563" s="11">
        <f>'OddsRatio_working_3-way'!U563/(3*'OddsRatio_working_3-way'!X563^(1/3))*SIN(('OddsRatio_working_3-way'!Y563+2*PI())/3)</f>
        <v>-0.43398052420047184</v>
      </c>
      <c r="AK563" s="11">
        <f>'OddsRatio_working_3-way'!U563/(3*'OddsRatio_working_3-way'!X563^(1/3))*SIN(('OddsRatio_working_3-way'!Y563+4*PI())/3)</f>
        <v>0.47749936658665421</v>
      </c>
      <c r="AL563" s="11">
        <f>'OddsRatio_working_3-way'!Z563+'OddsRatio_working_3-way'!AF563</f>
        <v>1.052486320613756</v>
      </c>
      <c r="AM563" s="11">
        <f>'OddsRatio_working_3-way'!AA563+'OddsRatio_working_3-way'!AG563</f>
        <v>-0.60162000640632773</v>
      </c>
      <c r="AN563" s="11">
        <f>'OddsRatio_working_3-way'!AB563+'OddsRatio_working_3-way'!AH563</f>
        <v>-0.45086631420742795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1.052486320613756</v>
      </c>
      <c r="AS563" s="11">
        <f>IF(('OddsRatio_working_3-way'!X563=0),IF(Q563&gt;0,-Q563^(1/3),(-Q563)^(1/3)),'OddsRatio_working_3-way'!AM563-'OddsRatio_working_3-way'!R563/3)</f>
        <v>-0.60162000640632773</v>
      </c>
      <c r="AT563" s="11">
        <f>IF(('OddsRatio_working_3-way'!X563=0),IF(Q563&gt;0,-Q563^(1/3),(-Q563)^(1/3)),'OddsRatio_working_3-way'!AN563-'OddsRatio_working_3-way'!R563/3)</f>
        <v>-0.45086631420742795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2.14</v>
      </c>
      <c r="B564" s="4">
        <f>IF('True_Odds_Calculator_3-way'!B565="","",'True_Odds_Calculator_3-way'!B565)</f>
        <v>3.37</v>
      </c>
      <c r="C564" s="4">
        <f>IF('True_Odds_Calculator_3-way'!C565="","",'True_Odds_Calculator_3-way'!C565)</f>
        <v>3.71</v>
      </c>
      <c r="D564" s="9">
        <f t="shared" si="117"/>
        <v>0.45444815492673174</v>
      </c>
      <c r="E564" s="9">
        <f t="shared" si="118"/>
        <v>0.28606442115032543</v>
      </c>
      <c r="F564" s="9">
        <f t="shared" si="119"/>
        <v>0.25948742392294294</v>
      </c>
      <c r="G564" s="9">
        <f t="shared" si="120"/>
        <v>1.0530447640202767</v>
      </c>
      <c r="H564" s="9">
        <f t="shared" si="121"/>
        <v>2.2004710309831155</v>
      </c>
      <c r="I564" s="9">
        <f t="shared" si="122"/>
        <v>3.4957160907280564</v>
      </c>
      <c r="J564" s="9">
        <f t="shared" si="123"/>
        <v>3.8537513104949501</v>
      </c>
      <c r="K564" s="11">
        <f t="shared" si="124"/>
        <v>0.46728971962616822</v>
      </c>
      <c r="L564" s="11">
        <f t="shared" si="125"/>
        <v>0.29673590504451036</v>
      </c>
      <c r="M564" s="11">
        <f t="shared" si="126"/>
        <v>0.26954177897574122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-0.27365595573412227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0.23247315028551957</v>
      </c>
      <c r="Q564" s="11">
        <f>2*'OddsRatio_working_3-way'!K564*'OddsRatio_working_3-way'!L564*'OddsRatio_working_3-way'!M564</f>
        <v>7.4750209095022391E-2</v>
      </c>
      <c r="R564" s="11">
        <f t="shared" si="127"/>
        <v>0</v>
      </c>
      <c r="S564" s="11">
        <f t="shared" si="128"/>
        <v>-0.84950882819954066</v>
      </c>
      <c r="T564" s="11">
        <f t="shared" si="129"/>
        <v>-0.27315396405129932</v>
      </c>
      <c r="U564" s="11">
        <f>'OddsRatio_working_3-way'!S564-'OddsRatio_working_3-way'!R564^2/3</f>
        <v>-0.84950882819954066</v>
      </c>
      <c r="V564" s="11">
        <f>'OddsRatio_working_3-way'!S564*'OddsRatio_working_3-way'!R564/3-2*'OddsRatio_working_3-way'!R564^3/27-'OddsRatio_working_3-way'!T564</f>
        <v>0.27315396405129932</v>
      </c>
      <c r="W564" s="11">
        <f>'OddsRatio_working_3-way'!V564^2+4*'OddsRatio_working_3-way'!U564^3/27</f>
        <v>-1.6210763803185937E-2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0.15068497924488397</v>
      </c>
      <c r="Y564" s="11">
        <f>IF('OddsRatio_working_3-way'!W564&gt;=0,IF('OddsRatio_working_3-way'!V564+SQRT('OddsRatio_working_3-way'!W564)&gt;0,0,PI()),ACOS('OddsRatio_working_3-way'!V564/(2*'OddsRatio_working_3-way'!X564)))</f>
        <v>0.43617506919774085</v>
      </c>
      <c r="Z564" s="11">
        <f>'OddsRatio_working_3-way'!X564^(1/3)*COS('OddsRatio_working_3-way'!Y564/3)</f>
        <v>0.52652238201013835</v>
      </c>
      <c r="AA564" s="11">
        <f>'OddsRatio_working_3-way'!X564^(1/3)*COS(('OddsRatio_working_3-way'!Y564+2*PI())/3)</f>
        <v>-0.33002827107947846</v>
      </c>
      <c r="AB564" s="11">
        <f>'OddsRatio_working_3-way'!X564^(1/3)*COS(('OddsRatio_working_3-way'!Y564+4*PI())/3)</f>
        <v>-0.1964941109306601</v>
      </c>
      <c r="AC564" s="11">
        <f>'OddsRatio_working_3-way'!X564^(1/3)*SIN('OddsRatio_working_3-way'!Y564/3)</f>
        <v>7.7095983307930993E-2</v>
      </c>
      <c r="AD564" s="11">
        <f>'OddsRatio_working_3-way'!X564^(1/3)*SIN(('OddsRatio_working_3-way'!Y564+2*PI())/3)</f>
        <v>0.41743376682790906</v>
      </c>
      <c r="AE564" s="11">
        <f>'OddsRatio_working_3-way'!X564^(1/3)*SIN(('OddsRatio_working_3-way'!Y564+4*PI())/3)</f>
        <v>-0.49452975013584005</v>
      </c>
      <c r="AF564" s="11">
        <f>-'OddsRatio_working_3-way'!U564/(3*'OddsRatio_working_3-way'!X564^(1/3))*COS(('OddsRatio_working_3-way'!Y564)/3)</f>
        <v>0.52652238201013823</v>
      </c>
      <c r="AG564" s="11">
        <f>-'OddsRatio_working_3-way'!U564/(3*'OddsRatio_working_3-way'!X564^(1/3))*COS(('OddsRatio_working_3-way'!Y564+2*PI())/3)</f>
        <v>-0.33002827107947835</v>
      </c>
      <c r="AH564" s="11">
        <f>-'OddsRatio_working_3-way'!U564/(3*'OddsRatio_working_3-way'!X564^(1/3))*COS(('OddsRatio_working_3-way'!Y564+4*PI())/3)</f>
        <v>-0.19649411093066005</v>
      </c>
      <c r="AI564" s="11">
        <f>'OddsRatio_working_3-way'!U564/(3*'OddsRatio_working_3-way'!X564^(1/3))*SIN(('OddsRatio_working_3-way'!Y564)/3)</f>
        <v>-7.7095983307930979E-2</v>
      </c>
      <c r="AJ564" s="11">
        <f>'OddsRatio_working_3-way'!U564/(3*'OddsRatio_working_3-way'!X564^(1/3))*SIN(('OddsRatio_working_3-way'!Y564+2*PI())/3)</f>
        <v>-0.417433766827909</v>
      </c>
      <c r="AK564" s="11">
        <f>'OddsRatio_working_3-way'!U564/(3*'OddsRatio_working_3-way'!X564^(1/3))*SIN(('OddsRatio_working_3-way'!Y564+4*PI())/3)</f>
        <v>0.49452975013583994</v>
      </c>
      <c r="AL564" s="11">
        <f>'OddsRatio_working_3-way'!Z564+'OddsRatio_working_3-way'!AF564</f>
        <v>1.0530447640202767</v>
      </c>
      <c r="AM564" s="11">
        <f>'OddsRatio_working_3-way'!AA564+'OddsRatio_working_3-way'!AG564</f>
        <v>-0.66005654215895682</v>
      </c>
      <c r="AN564" s="11">
        <f>'OddsRatio_working_3-way'!AB564+'OddsRatio_working_3-way'!AH564</f>
        <v>-0.39298822186132015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1.0530447640202767</v>
      </c>
      <c r="AS564" s="11">
        <f>IF(('OddsRatio_working_3-way'!X564=0),IF(Q564&gt;0,-Q564^(1/3),(-Q564)^(1/3)),'OddsRatio_working_3-way'!AM564-'OddsRatio_working_3-way'!R564/3)</f>
        <v>-0.66005654215895682</v>
      </c>
      <c r="AT564" s="11">
        <f>IF(('OddsRatio_working_3-way'!X564=0),IF(Q564&gt;0,-Q564^(1/3),(-Q564)^(1/3)),'OddsRatio_working_3-way'!AN564-'OddsRatio_working_3-way'!R564/3)</f>
        <v>-0.39298822186132015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1.87</v>
      </c>
      <c r="B565" s="4">
        <f>IF('True_Odds_Calculator_3-way'!B566="","",'True_Odds_Calculator_3-way'!B566)</f>
        <v>3.45</v>
      </c>
      <c r="C565" s="4">
        <f>IF('True_Odds_Calculator_3-way'!C566="","",'True_Odds_Calculator_3-way'!C566)</f>
        <v>4.74</v>
      </c>
      <c r="D565" s="9">
        <f t="shared" si="117"/>
        <v>0.52036753497596067</v>
      </c>
      <c r="E565" s="9">
        <f t="shared" si="118"/>
        <v>0.27811425807061524</v>
      </c>
      <c r="F565" s="9">
        <f t="shared" si="119"/>
        <v>0.20151820695342387</v>
      </c>
      <c r="G565" s="9">
        <f t="shared" si="120"/>
        <v>1.0594467311669344</v>
      </c>
      <c r="H565" s="9">
        <f t="shared" si="121"/>
        <v>1.9217186561152337</v>
      </c>
      <c r="I565" s="9">
        <f t="shared" si="122"/>
        <v>3.5956444913589891</v>
      </c>
      <c r="J565" s="9">
        <f t="shared" si="123"/>
        <v>4.9623307745643359</v>
      </c>
      <c r="K565" s="11">
        <f t="shared" si="124"/>
        <v>0.53475935828876997</v>
      </c>
      <c r="L565" s="11">
        <f t="shared" si="125"/>
        <v>0.28985507246376813</v>
      </c>
      <c r="M565" s="11">
        <f t="shared" si="126"/>
        <v>0.21097046413502107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-0.26068611263988251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0.23086901911078794</v>
      </c>
      <c r="Q565" s="11">
        <f>2*'OddsRatio_working_3-way'!K565*'OddsRatio_working_3-way'!L565*'OddsRatio_working_3-way'!M565</f>
        <v>6.5401988416653817E-2</v>
      </c>
      <c r="R565" s="11">
        <f t="shared" si="127"/>
        <v>0</v>
      </c>
      <c r="S565" s="11">
        <f t="shared" si="128"/>
        <v>-0.88562070596263576</v>
      </c>
      <c r="T565" s="11">
        <f t="shared" si="129"/>
        <v>-0.25088405268063341</v>
      </c>
      <c r="U565" s="11">
        <f>'OddsRatio_working_3-way'!S565-'OddsRatio_working_3-way'!R565^2/3</f>
        <v>-0.88562070596263576</v>
      </c>
      <c r="V565" s="11">
        <f>'OddsRatio_working_3-way'!S565*'OddsRatio_working_3-way'!R565/3-2*'OddsRatio_working_3-way'!R565^3/27-'OddsRatio_working_3-way'!T565</f>
        <v>0.25088405268063341</v>
      </c>
      <c r="W565" s="11">
        <f>'OddsRatio_working_3-way'!V565^2+4*'OddsRatio_working_3-way'!U565^3/27</f>
        <v>-3.9962911433414128E-2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0.16039460661355867</v>
      </c>
      <c r="Y565" s="11">
        <f>IF('OddsRatio_working_3-way'!W565&gt;=0,IF('OddsRatio_working_3-way'!V565+SQRT('OddsRatio_working_3-way'!W565)&gt;0,0,PI()),ACOS('OddsRatio_working_3-way'!V565/(2*'OddsRatio_working_3-way'!X565)))</f>
        <v>0.67279360810623989</v>
      </c>
      <c r="Z565" s="11">
        <f>'OddsRatio_working_3-way'!X565^(1/3)*COS('OddsRatio_working_3-way'!Y565/3)</f>
        <v>0.52972336558346722</v>
      </c>
      <c r="AA565" s="11">
        <f>'OddsRatio_working_3-way'!X565^(1/3)*COS(('OddsRatio_working_3-way'!Y565+2*PI())/3)</f>
        <v>-0.36950413811868094</v>
      </c>
      <c r="AB565" s="11">
        <f>'OddsRatio_working_3-way'!X565^(1/3)*COS(('OddsRatio_working_3-way'!Y565+4*PI())/3)</f>
        <v>-0.16021922746478648</v>
      </c>
      <c r="AC565" s="11">
        <f>'OddsRatio_working_3-way'!X565^(1/3)*SIN('OddsRatio_working_3-way'!Y565/3)</f>
        <v>0.12083069950335296</v>
      </c>
      <c r="AD565" s="11">
        <f>'OddsRatio_working_3-way'!X565^(1/3)*SIN(('OddsRatio_working_3-way'!Y565+2*PI())/3)</f>
        <v>0.39833854182179762</v>
      </c>
      <c r="AE565" s="11">
        <f>'OddsRatio_working_3-way'!X565^(1/3)*SIN(('OddsRatio_working_3-way'!Y565+4*PI())/3)</f>
        <v>-0.51916924132515041</v>
      </c>
      <c r="AF565" s="11">
        <f>-'OddsRatio_working_3-way'!U565/(3*'OddsRatio_working_3-way'!X565^(1/3))*COS(('OddsRatio_working_3-way'!Y565)/3)</f>
        <v>0.52972336558346733</v>
      </c>
      <c r="AG565" s="11">
        <f>-'OddsRatio_working_3-way'!U565/(3*'OddsRatio_working_3-way'!X565^(1/3))*COS(('OddsRatio_working_3-way'!Y565+2*PI())/3)</f>
        <v>-0.36950413811868099</v>
      </c>
      <c r="AH565" s="11">
        <f>-'OddsRatio_working_3-way'!U565/(3*'OddsRatio_working_3-way'!X565^(1/3))*COS(('OddsRatio_working_3-way'!Y565+4*PI())/3)</f>
        <v>-0.16021922746478651</v>
      </c>
      <c r="AI565" s="11">
        <f>'OddsRatio_working_3-way'!U565/(3*'OddsRatio_working_3-way'!X565^(1/3))*SIN(('OddsRatio_working_3-way'!Y565)/3)</f>
        <v>-0.12083069950335298</v>
      </c>
      <c r="AJ565" s="11">
        <f>'OddsRatio_working_3-way'!U565/(3*'OddsRatio_working_3-way'!X565^(1/3))*SIN(('OddsRatio_working_3-way'!Y565+2*PI())/3)</f>
        <v>-0.39833854182179773</v>
      </c>
      <c r="AK565" s="11">
        <f>'OddsRatio_working_3-way'!U565/(3*'OddsRatio_working_3-way'!X565^(1/3))*SIN(('OddsRatio_working_3-way'!Y565+4*PI())/3)</f>
        <v>0.51916924132515052</v>
      </c>
      <c r="AL565" s="11">
        <f>'OddsRatio_working_3-way'!Z565+'OddsRatio_working_3-way'!AF565</f>
        <v>1.0594467311669344</v>
      </c>
      <c r="AM565" s="11">
        <f>'OddsRatio_working_3-way'!AA565+'OddsRatio_working_3-way'!AG565</f>
        <v>-0.73900827623736198</v>
      </c>
      <c r="AN565" s="11">
        <f>'OddsRatio_working_3-way'!AB565+'OddsRatio_working_3-way'!AH565</f>
        <v>-0.32043845492957301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1.0594467311669344</v>
      </c>
      <c r="AS565" s="11">
        <f>IF(('OddsRatio_working_3-way'!X565=0),IF(Q565&gt;0,-Q565^(1/3),(-Q565)^(1/3)),'OddsRatio_working_3-way'!AM565-'OddsRatio_working_3-way'!R565/3)</f>
        <v>-0.73900827623736198</v>
      </c>
      <c r="AT565" s="11">
        <f>IF(('OddsRatio_working_3-way'!X565=0),IF(Q565&gt;0,-Q565^(1/3),(-Q565)^(1/3)),'OddsRatio_working_3-way'!AN565-'OddsRatio_working_3-way'!R565/3)</f>
        <v>-0.32043845492957301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3.49</v>
      </c>
      <c r="B566" s="4">
        <f>IF('True_Odds_Calculator_3-way'!B567="","",'True_Odds_Calculator_3-way'!B567)</f>
        <v>3.35</v>
      </c>
      <c r="C566" s="4">
        <f>IF('True_Odds_Calculator_3-way'!C567="","",'True_Odds_Calculator_3-way'!C567)</f>
        <v>2.23</v>
      </c>
      <c r="D566" s="9">
        <f t="shared" si="117"/>
        <v>0.27621765308692814</v>
      </c>
      <c r="E566" s="9">
        <f t="shared" si="118"/>
        <v>0.28793505190947455</v>
      </c>
      <c r="F566" s="9">
        <f t="shared" si="119"/>
        <v>0.43584729500359731</v>
      </c>
      <c r="G566" s="9">
        <f t="shared" si="120"/>
        <v>1.0523427379895693</v>
      </c>
      <c r="H566" s="9">
        <f t="shared" si="121"/>
        <v>3.6203334175940274</v>
      </c>
      <c r="I566" s="9">
        <f t="shared" si="122"/>
        <v>3.4730054342754886</v>
      </c>
      <c r="J566" s="9">
        <f t="shared" si="123"/>
        <v>2.2943815677271702</v>
      </c>
      <c r="K566" s="11">
        <f t="shared" si="124"/>
        <v>0.28653295128939826</v>
      </c>
      <c r="L566" s="11">
        <f t="shared" si="125"/>
        <v>0.29850746268656714</v>
      </c>
      <c r="M566" s="11">
        <f t="shared" si="126"/>
        <v>0.44843049327354262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-0.27605602092202575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0.2328164131352182</v>
      </c>
      <c r="Q566" s="11">
        <f>2*'OddsRatio_working_3-way'!K566*'OddsRatio_working_3-way'!L566*'OddsRatio_working_3-way'!M566</f>
        <v>7.6710515036315707E-2</v>
      </c>
      <c r="R566" s="11">
        <f t="shared" si="127"/>
        <v>0</v>
      </c>
      <c r="S566" s="11">
        <f t="shared" si="128"/>
        <v>-0.843366546969751</v>
      </c>
      <c r="T566" s="11">
        <f t="shared" si="129"/>
        <v>-0.27788024611853407</v>
      </c>
      <c r="U566" s="11">
        <f>'OddsRatio_working_3-way'!S566-'OddsRatio_working_3-way'!R566^2/3</f>
        <v>-0.843366546969751</v>
      </c>
      <c r="V566" s="11">
        <f>'OddsRatio_working_3-way'!S566*'OddsRatio_working_3-way'!R566/3-2*'OddsRatio_working_3-way'!R566^3/27-'OddsRatio_working_3-way'!T566</f>
        <v>0.27788024611853407</v>
      </c>
      <c r="W566" s="11">
        <f>'OddsRatio_working_3-way'!V566^2+4*'OddsRatio_working_3-way'!U566^3/27</f>
        <v>-1.1650554824482809E-2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0.14905366987043617</v>
      </c>
      <c r="Y566" s="11">
        <f>IF('OddsRatio_working_3-way'!W566&gt;=0,IF('OddsRatio_working_3-way'!V566+SQRT('OddsRatio_working_3-way'!W566)&gt;0,0,PI()),ACOS('OddsRatio_working_3-way'!V566/(2*'OddsRatio_working_3-way'!X566)))</f>
        <v>0.37049484707336822</v>
      </c>
      <c r="Z566" s="11">
        <f>'OddsRatio_working_3-way'!X566^(1/3)*COS('OddsRatio_working_3-way'!Y566/3)</f>
        <v>0.52617136899478478</v>
      </c>
      <c r="AA566" s="11">
        <f>'OddsRatio_working_3-way'!X566^(1/3)*COS(('OddsRatio_working_3-way'!Y566+2*PI())/3)</f>
        <v>-0.31964896392895736</v>
      </c>
      <c r="AB566" s="11">
        <f>'OddsRatio_working_3-way'!X566^(1/3)*COS(('OddsRatio_working_3-way'!Y566+4*PI())/3)</f>
        <v>-0.20652240506582728</v>
      </c>
      <c r="AC566" s="11">
        <f>'OddsRatio_working_3-way'!X566^(1/3)*SIN('OddsRatio_working_3-way'!Y566/3)</f>
        <v>6.5313649212124097E-2</v>
      </c>
      <c r="AD566" s="11">
        <f>'OddsRatio_working_3-way'!X566^(1/3)*SIN(('OddsRatio_working_3-way'!Y566+2*PI())/3)</f>
        <v>0.42302094768745729</v>
      </c>
      <c r="AE566" s="11">
        <f>'OddsRatio_working_3-way'!X566^(1/3)*SIN(('OddsRatio_working_3-way'!Y566+4*PI())/3)</f>
        <v>-0.48833459689958142</v>
      </c>
      <c r="AF566" s="11">
        <f>-'OddsRatio_working_3-way'!U566/(3*'OddsRatio_working_3-way'!X566^(1/3))*COS(('OddsRatio_working_3-way'!Y566)/3)</f>
        <v>0.52617136899478467</v>
      </c>
      <c r="AG566" s="11">
        <f>-'OddsRatio_working_3-way'!U566/(3*'OddsRatio_working_3-way'!X566^(1/3))*COS(('OddsRatio_working_3-way'!Y566+2*PI())/3)</f>
        <v>-0.31964896392895731</v>
      </c>
      <c r="AH566" s="11">
        <f>-'OddsRatio_working_3-way'!U566/(3*'OddsRatio_working_3-way'!X566^(1/3))*COS(('OddsRatio_working_3-way'!Y566+4*PI())/3)</f>
        <v>-0.20652240506582725</v>
      </c>
      <c r="AI566" s="11">
        <f>'OddsRatio_working_3-way'!U566/(3*'OddsRatio_working_3-way'!X566^(1/3))*SIN(('OddsRatio_working_3-way'!Y566)/3)</f>
        <v>-6.5313649212124084E-2</v>
      </c>
      <c r="AJ566" s="11">
        <f>'OddsRatio_working_3-way'!U566/(3*'OddsRatio_working_3-way'!X566^(1/3))*SIN(('OddsRatio_working_3-way'!Y566+2*PI())/3)</f>
        <v>-0.42302094768745724</v>
      </c>
      <c r="AK566" s="11">
        <f>'OddsRatio_working_3-way'!U566/(3*'OddsRatio_working_3-way'!X566^(1/3))*SIN(('OddsRatio_working_3-way'!Y566+4*PI())/3)</f>
        <v>0.48833459689958136</v>
      </c>
      <c r="AL566" s="11">
        <f>'OddsRatio_working_3-way'!Z566+'OddsRatio_working_3-way'!AF566</f>
        <v>1.0523427379895693</v>
      </c>
      <c r="AM566" s="11">
        <f>'OddsRatio_working_3-way'!AA566+'OddsRatio_working_3-way'!AG566</f>
        <v>-0.63929792785791473</v>
      </c>
      <c r="AN566" s="11">
        <f>'OddsRatio_working_3-way'!AB566+'OddsRatio_working_3-way'!AH566</f>
        <v>-0.41304481013165451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1.0523427379895693</v>
      </c>
      <c r="AS566" s="11">
        <f>IF(('OddsRatio_working_3-way'!X566=0),IF(Q566&gt;0,-Q566^(1/3),(-Q566)^(1/3)),'OddsRatio_working_3-way'!AM566-'OddsRatio_working_3-way'!R566/3)</f>
        <v>-0.63929792785791473</v>
      </c>
      <c r="AT566" s="11">
        <f>IF(('OddsRatio_working_3-way'!X566=0),IF(Q566&gt;0,-Q566^(1/3),(-Q566)^(1/3)),'OddsRatio_working_3-way'!AN566-'OddsRatio_working_3-way'!R566/3)</f>
        <v>-0.41304481013165451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4.38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1.87</v>
      </c>
      <c r="D567" s="9">
        <f t="shared" si="117"/>
        <v>0.2181371471552917</v>
      </c>
      <c r="E567" s="9">
        <f t="shared" si="118"/>
        <v>0.26172814409511741</v>
      </c>
      <c r="F567" s="9">
        <f t="shared" si="119"/>
        <v>0.52013470874959111</v>
      </c>
      <c r="G567" s="9">
        <f t="shared" si="120"/>
        <v>1.0604354814424983</v>
      </c>
      <c r="H567" s="9">
        <f t="shared" si="121"/>
        <v>4.5842719272756449</v>
      </c>
      <c r="I567" s="9">
        <f t="shared" si="122"/>
        <v>3.8207583806370451</v>
      </c>
      <c r="J567" s="9">
        <f t="shared" si="123"/>
        <v>1.9225788688549736</v>
      </c>
      <c r="K567" s="11">
        <f t="shared" si="124"/>
        <v>0.22831050228310504</v>
      </c>
      <c r="L567" s="11">
        <f t="shared" si="125"/>
        <v>0.27322404371584696</v>
      </c>
      <c r="M567" s="11">
        <f t="shared" si="126"/>
        <v>0.53475935828876997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-0.26092806107601174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0.23050547482193029</v>
      </c>
      <c r="Q567" s="11">
        <f>2*'OddsRatio_working_3-way'!K567*'OddsRatio_working_3-way'!L567*'OddsRatio_working_3-way'!M567</f>
        <v>6.6716490541803272E-2</v>
      </c>
      <c r="R567" s="11">
        <f t="shared" si="127"/>
        <v>0</v>
      </c>
      <c r="S567" s="11">
        <f t="shared" si="128"/>
        <v>-0.88340623032791032</v>
      </c>
      <c r="T567" s="11">
        <f t="shared" si="129"/>
        <v>-0.2556892128300754</v>
      </c>
      <c r="U567" s="11">
        <f>'OddsRatio_working_3-way'!S567-'OddsRatio_working_3-way'!R567^2/3</f>
        <v>-0.88340623032791032</v>
      </c>
      <c r="V567" s="11">
        <f>'OddsRatio_working_3-way'!S567*'OddsRatio_working_3-way'!R567/3-2*'OddsRatio_working_3-way'!R567^3/27-'OddsRatio_working_3-way'!T567</f>
        <v>0.2556892128300754</v>
      </c>
      <c r="W567" s="11">
        <f>'OddsRatio_working_3-way'!V567^2+4*'OddsRatio_working_3-way'!U567^3/27</f>
        <v>-3.6758733726423631E-2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0.15979338791396158</v>
      </c>
      <c r="Y567" s="11">
        <f>IF('OddsRatio_working_3-way'!W567&gt;=0,IF('OddsRatio_working_3-way'!V567+SQRT('OddsRatio_working_3-way'!W567)&gt;0,0,PI()),ACOS('OddsRatio_working_3-way'!V567/(2*'OddsRatio_working_3-way'!X567)))</f>
        <v>0.6433978841952066</v>
      </c>
      <c r="Z567" s="11">
        <f>'OddsRatio_working_3-way'!X567^(1/3)*COS('OddsRatio_working_3-way'!Y567/3)</f>
        <v>0.53021774072124916</v>
      </c>
      <c r="AA567" s="11">
        <f>'OddsRatio_working_3-way'!X567^(1/3)*COS(('OddsRatio_working_3-way'!Y567+2*PI())/3)</f>
        <v>-0.36512595965199646</v>
      </c>
      <c r="AB567" s="11">
        <f>'OddsRatio_working_3-way'!X567^(1/3)*COS(('OddsRatio_working_3-way'!Y567+4*PI())/3)</f>
        <v>-0.16509178106925285</v>
      </c>
      <c r="AC567" s="11">
        <f>'OddsRatio_working_3-way'!X567^(1/3)*SIN('OddsRatio_working_3-way'!Y567/3)</f>
        <v>0.11548978685187278</v>
      </c>
      <c r="AD567" s="11">
        <f>'OddsRatio_working_3-way'!X567^(1/3)*SIN(('OddsRatio_working_3-way'!Y567+2*PI())/3)</f>
        <v>0.40143713957585619</v>
      </c>
      <c r="AE567" s="11">
        <f>'OddsRatio_working_3-way'!X567^(1/3)*SIN(('OddsRatio_working_3-way'!Y567+4*PI())/3)</f>
        <v>-0.51692692642772897</v>
      </c>
      <c r="AF567" s="11">
        <f>-'OddsRatio_working_3-way'!U567/(3*'OddsRatio_working_3-way'!X567^(1/3))*COS(('OddsRatio_working_3-way'!Y567)/3)</f>
        <v>0.53021774072124916</v>
      </c>
      <c r="AG567" s="11">
        <f>-'OddsRatio_working_3-way'!U567/(3*'OddsRatio_working_3-way'!X567^(1/3))*COS(('OddsRatio_working_3-way'!Y567+2*PI())/3)</f>
        <v>-0.36512595965199646</v>
      </c>
      <c r="AH567" s="11">
        <f>-'OddsRatio_working_3-way'!U567/(3*'OddsRatio_working_3-way'!X567^(1/3))*COS(('OddsRatio_working_3-way'!Y567+4*PI())/3)</f>
        <v>-0.16509178106925285</v>
      </c>
      <c r="AI567" s="11">
        <f>'OddsRatio_working_3-way'!U567/(3*'OddsRatio_working_3-way'!X567^(1/3))*SIN(('OddsRatio_working_3-way'!Y567)/3)</f>
        <v>-0.11548978685187278</v>
      </c>
      <c r="AJ567" s="11">
        <f>'OddsRatio_working_3-way'!U567/(3*'OddsRatio_working_3-way'!X567^(1/3))*SIN(('OddsRatio_working_3-way'!Y567+2*PI())/3)</f>
        <v>-0.40143713957585619</v>
      </c>
      <c r="AK567" s="11">
        <f>'OddsRatio_working_3-way'!U567/(3*'OddsRatio_working_3-way'!X567^(1/3))*SIN(('OddsRatio_working_3-way'!Y567+4*PI())/3)</f>
        <v>0.51692692642772897</v>
      </c>
      <c r="AL567" s="11">
        <f>'OddsRatio_working_3-way'!Z567+'OddsRatio_working_3-way'!AF567</f>
        <v>1.0604354814424983</v>
      </c>
      <c r="AM567" s="11">
        <f>'OddsRatio_working_3-way'!AA567+'OddsRatio_working_3-way'!AG567</f>
        <v>-0.73025191930399291</v>
      </c>
      <c r="AN567" s="11">
        <f>'OddsRatio_working_3-way'!AB567+'OddsRatio_working_3-way'!AH567</f>
        <v>-0.33018356213850569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1.0604354814424983</v>
      </c>
      <c r="AS567" s="11">
        <f>IF(('OddsRatio_working_3-way'!X567=0),IF(Q567&gt;0,-Q567^(1/3),(-Q567)^(1/3)),'OddsRatio_working_3-way'!AM567-'OddsRatio_working_3-way'!R567/3)</f>
        <v>-0.73025191930399291</v>
      </c>
      <c r="AT567" s="11">
        <f>IF(('OddsRatio_working_3-way'!X567=0),IF(Q567&gt;0,-Q567^(1/3),(-Q567)^(1/3)),'OddsRatio_working_3-way'!AN567-'OddsRatio_working_3-way'!R567/3)</f>
        <v>-0.33018356213850569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3.09</v>
      </c>
      <c r="C568" s="4">
        <f>IF('True_Odds_Calculator_3-way'!C569="","",'True_Odds_Calculator_3-way'!C569)</f>
        <v>2.65</v>
      </c>
      <c r="D568" s="9">
        <f t="shared" si="117"/>
        <v>0.32132940812790661</v>
      </c>
      <c r="E568" s="9">
        <f t="shared" si="118"/>
        <v>0.31287802060830433</v>
      </c>
      <c r="F568" s="9">
        <f t="shared" si="119"/>
        <v>0.36579257126378917</v>
      </c>
      <c r="G568" s="9">
        <f t="shared" si="120"/>
        <v>1.0507816965774897</v>
      </c>
      <c r="H568" s="9">
        <f t="shared" si="121"/>
        <v>3.1120712101207539</v>
      </c>
      <c r="I568" s="9">
        <f t="shared" si="122"/>
        <v>3.1961337458469532</v>
      </c>
      <c r="J568" s="9">
        <f t="shared" si="123"/>
        <v>2.7337897993528575</v>
      </c>
      <c r="K568" s="11">
        <f t="shared" si="124"/>
        <v>0.33222591362126247</v>
      </c>
      <c r="L568" s="11">
        <f t="shared" si="125"/>
        <v>0.3236245954692557</v>
      </c>
      <c r="M568" s="11">
        <f t="shared" si="126"/>
        <v>0.37735849056603776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-0.28122597995690013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0.23329046874546733</v>
      </c>
      <c r="Q568" s="11">
        <f>2*'OddsRatio_working_3-way'!K568*'OddsRatio_working_3-way'!L568*'OddsRatio_working_3-way'!M568</f>
        <v>8.1144510867988642E-2</v>
      </c>
      <c r="R568" s="11">
        <f t="shared" si="127"/>
        <v>0</v>
      </c>
      <c r="S568" s="11">
        <f t="shared" si="128"/>
        <v>-0.82954806942523851</v>
      </c>
      <c r="T568" s="11">
        <f t="shared" si="129"/>
        <v>-0.28853845893051777</v>
      </c>
      <c r="U568" s="11">
        <f>'OddsRatio_working_3-way'!S568-'OddsRatio_working_3-way'!R568^2/3</f>
        <v>-0.82954806942523851</v>
      </c>
      <c r="V568" s="11">
        <f>'OddsRatio_working_3-way'!S568*'OddsRatio_working_3-way'!R568/3-2*'OddsRatio_working_3-way'!R568^3/27-'OddsRatio_working_3-way'!T568</f>
        <v>0.28853845893051777</v>
      </c>
      <c r="W568" s="11">
        <f>'OddsRatio_working_3-way'!V568^2+4*'OddsRatio_working_3-way'!U568^3/27</f>
        <v>-1.3164471327480054E-3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0.14540537250626789</v>
      </c>
      <c r="Y568" s="11">
        <f>IF('OddsRatio_working_3-way'!W568&gt;=0,IF('OddsRatio_working_3-way'!V568+SQRT('OddsRatio_working_3-way'!W568)&gt;0,0,PI()),ACOS('OddsRatio_working_3-way'!V568/(2*'OddsRatio_working_3-way'!X568)))</f>
        <v>0.1250905401971607</v>
      </c>
      <c r="Z568" s="11">
        <f>'OddsRatio_working_3-way'!X568^(1/3)*COS('OddsRatio_working_3-way'!Y568/3)</f>
        <v>0.52539084828874483</v>
      </c>
      <c r="AA568" s="11">
        <f>'OddsRatio_working_3-way'!X568^(1/3)*COS(('OddsRatio_working_3-way'!Y568+2*PI())/3)</f>
        <v>-0.28167856817096776</v>
      </c>
      <c r="AB568" s="11">
        <f>'OddsRatio_working_3-way'!X568^(1/3)*COS(('OddsRatio_working_3-way'!Y568+4*PI())/3)</f>
        <v>-0.24371228011777712</v>
      </c>
      <c r="AC568" s="11">
        <f>'OddsRatio_working_3-way'!X568^(1/3)*SIN('OddsRatio_working_3-way'!Y568/3)</f>
        <v>2.1919846627640484E-2</v>
      </c>
      <c r="AD568" s="11">
        <f>'OddsRatio_working_3-way'!X568^(1/3)*SIN(('OddsRatio_working_3-way'!Y568+2*PI())/3)</f>
        <v>0.44404189822008872</v>
      </c>
      <c r="AE568" s="11">
        <f>'OddsRatio_working_3-way'!X568^(1/3)*SIN(('OddsRatio_working_3-way'!Y568+4*PI())/3)</f>
        <v>-0.46596174484772923</v>
      </c>
      <c r="AF568" s="11">
        <f>-'OddsRatio_working_3-way'!U568/(3*'OddsRatio_working_3-way'!X568^(1/3))*COS(('OddsRatio_working_3-way'!Y568)/3)</f>
        <v>0.52539084828874483</v>
      </c>
      <c r="AG568" s="11">
        <f>-'OddsRatio_working_3-way'!U568/(3*'OddsRatio_working_3-way'!X568^(1/3))*COS(('OddsRatio_working_3-way'!Y568+2*PI())/3)</f>
        <v>-0.28167856817096776</v>
      </c>
      <c r="AH568" s="11">
        <f>-'OddsRatio_working_3-way'!U568/(3*'OddsRatio_working_3-way'!X568^(1/3))*COS(('OddsRatio_working_3-way'!Y568+4*PI())/3)</f>
        <v>-0.24371228011777712</v>
      </c>
      <c r="AI568" s="11">
        <f>'OddsRatio_working_3-way'!U568/(3*'OddsRatio_working_3-way'!X568^(1/3))*SIN(('OddsRatio_working_3-way'!Y568)/3)</f>
        <v>-2.1919846627640484E-2</v>
      </c>
      <c r="AJ568" s="11">
        <f>'OddsRatio_working_3-way'!U568/(3*'OddsRatio_working_3-way'!X568^(1/3))*SIN(('OddsRatio_working_3-way'!Y568+2*PI())/3)</f>
        <v>-0.44404189822008872</v>
      </c>
      <c r="AK568" s="11">
        <f>'OddsRatio_working_3-way'!U568/(3*'OddsRatio_working_3-way'!X568^(1/3))*SIN(('OddsRatio_working_3-way'!Y568+4*PI())/3)</f>
        <v>0.46596174484772923</v>
      </c>
      <c r="AL568" s="11">
        <f>'OddsRatio_working_3-way'!Z568+'OddsRatio_working_3-way'!AF568</f>
        <v>1.0507816965774897</v>
      </c>
      <c r="AM568" s="11">
        <f>'OddsRatio_working_3-way'!AA568+'OddsRatio_working_3-way'!AG568</f>
        <v>-0.56335713634193552</v>
      </c>
      <c r="AN568" s="11">
        <f>'OddsRatio_working_3-way'!AB568+'OddsRatio_working_3-way'!AH568</f>
        <v>-0.48742456023555425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1.0507816965774897</v>
      </c>
      <c r="AS568" s="11">
        <f>IF(('OddsRatio_working_3-way'!X568=0),IF(Q568&gt;0,-Q568^(1/3),(-Q568)^(1/3)),'OddsRatio_working_3-way'!AM568-'OddsRatio_working_3-way'!R568/3)</f>
        <v>-0.56335713634193552</v>
      </c>
      <c r="AT568" s="11">
        <f>IF(('OddsRatio_working_3-way'!X568=0),IF(Q568&gt;0,-Q568^(1/3),(-Q568)^(1/3)),'OddsRatio_working_3-way'!AN568-'OddsRatio_working_3-way'!R568/3)</f>
        <v>-0.48742456023555425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2.87</v>
      </c>
      <c r="B569" s="4">
        <f>IF('True_Odds_Calculator_3-way'!B570="","",'True_Odds_Calculator_3-way'!B570)</f>
        <v>3.15</v>
      </c>
      <c r="C569" s="4">
        <f>IF('True_Odds_Calculator_3-way'!C570="","",'True_Odds_Calculator_3-way'!C570)</f>
        <v>2.72</v>
      </c>
      <c r="D569" s="9">
        <f t="shared" si="117"/>
        <v>0.33716951511671661</v>
      </c>
      <c r="E569" s="9">
        <f t="shared" si="118"/>
        <v>0.30672761371596541</v>
      </c>
      <c r="F569" s="9">
        <f t="shared" si="119"/>
        <v>0.35610287116731792</v>
      </c>
      <c r="G569" s="9">
        <f t="shared" si="120"/>
        <v>1.0512658732736222</v>
      </c>
      <c r="H569" s="9">
        <f t="shared" si="121"/>
        <v>2.9658671830216741</v>
      </c>
      <c r="I569" s="9">
        <f t="shared" si="122"/>
        <v>3.260221627538288</v>
      </c>
      <c r="J569" s="9">
        <f t="shared" si="123"/>
        <v>2.8081773020306304</v>
      </c>
      <c r="K569" s="11">
        <f t="shared" si="124"/>
        <v>0.34843205574912889</v>
      </c>
      <c r="L569" s="11">
        <f t="shared" si="125"/>
        <v>0.31746031746031744</v>
      </c>
      <c r="M569" s="11">
        <f t="shared" si="126"/>
        <v>0.36764705882352938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-0.28122061832863221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0.23342670401493926</v>
      </c>
      <c r="Q569" s="11">
        <f>2*'OddsRatio_working_3-way'!K569*'OddsRatio_working_3-way'!L569*'OddsRatio_working_3-way'!M569</f>
        <v>8.1333346346668722E-2</v>
      </c>
      <c r="R569" s="11">
        <f t="shared" si="127"/>
        <v>0</v>
      </c>
      <c r="S569" s="11">
        <f t="shared" si="128"/>
        <v>-0.83004832790090322</v>
      </c>
      <c r="T569" s="11">
        <f t="shared" si="129"/>
        <v>-0.28921544526163873</v>
      </c>
      <c r="U569" s="11">
        <f>'OddsRatio_working_3-way'!S569-'OddsRatio_working_3-way'!R569^2/3</f>
        <v>-0.83004832790090322</v>
      </c>
      <c r="V569" s="11">
        <f>'OddsRatio_working_3-way'!S569*'OddsRatio_working_3-way'!R569/3-2*'OddsRatio_working_3-way'!R569^3/27-'OddsRatio_working_3-way'!T569</f>
        <v>0.28921544526163873</v>
      </c>
      <c r="W569" s="11">
        <f>'OddsRatio_working_3-way'!V569^2+4*'OddsRatio_working_3-way'!U569^3/27</f>
        <v>-1.0784091981888982E-3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0.14553692227067058</v>
      </c>
      <c r="Y569" s="11">
        <f>IF('OddsRatio_working_3-way'!W569&gt;=0,IF('OddsRatio_working_3-way'!V569+SQRT('OddsRatio_working_3-way'!W569)&gt;0,0,PI()),ACOS('OddsRatio_working_3-way'!V569/(2*'OddsRatio_working_3-way'!X569)))</f>
        <v>0.1130613741196238</v>
      </c>
      <c r="Z569" s="11">
        <f>'OddsRatio_working_3-way'!X569^(1/3)*COS('OddsRatio_working_3-way'!Y569/3)</f>
        <v>0.5256329366368111</v>
      </c>
      <c r="AA569" s="11">
        <f>'OddsRatio_working_3-way'!X569^(1/3)*COS(('OddsRatio_working_3-way'!Y569+2*PI())/3)</f>
        <v>-0.27998020675580282</v>
      </c>
      <c r="AB569" s="11">
        <f>'OddsRatio_working_3-way'!X569^(1/3)*COS(('OddsRatio_working_3-way'!Y569+4*PI())/3)</f>
        <v>-0.2456527298810082</v>
      </c>
      <c r="AC569" s="11">
        <f>'OddsRatio_working_3-way'!X569^(1/3)*SIN('OddsRatio_working_3-way'!Y569/3)</f>
        <v>1.9818978014263244E-2</v>
      </c>
      <c r="AD569" s="11">
        <f>'OddsRatio_working_3-way'!X569^(1/3)*SIN(('OddsRatio_working_3-way'!Y569+2*PI())/3)</f>
        <v>0.44530198718616298</v>
      </c>
      <c r="AE569" s="11">
        <f>'OddsRatio_working_3-way'!X569^(1/3)*SIN(('OddsRatio_working_3-way'!Y569+4*PI())/3)</f>
        <v>-0.46512096520042628</v>
      </c>
      <c r="AF569" s="11">
        <f>-'OddsRatio_working_3-way'!U569/(3*'OddsRatio_working_3-way'!X569^(1/3))*COS(('OddsRatio_working_3-way'!Y569)/3)</f>
        <v>0.5256329366368111</v>
      </c>
      <c r="AG569" s="11">
        <f>-'OddsRatio_working_3-way'!U569/(3*'OddsRatio_working_3-way'!X569^(1/3))*COS(('OddsRatio_working_3-way'!Y569+2*PI())/3)</f>
        <v>-0.27998020675580282</v>
      </c>
      <c r="AH569" s="11">
        <f>-'OddsRatio_working_3-way'!U569/(3*'OddsRatio_working_3-way'!X569^(1/3))*COS(('OddsRatio_working_3-way'!Y569+4*PI())/3)</f>
        <v>-0.2456527298810082</v>
      </c>
      <c r="AI569" s="11">
        <f>'OddsRatio_working_3-way'!U569/(3*'OddsRatio_working_3-way'!X569^(1/3))*SIN(('OddsRatio_working_3-way'!Y569)/3)</f>
        <v>-1.9818978014263244E-2</v>
      </c>
      <c r="AJ569" s="11">
        <f>'OddsRatio_working_3-way'!U569/(3*'OddsRatio_working_3-way'!X569^(1/3))*SIN(('OddsRatio_working_3-way'!Y569+2*PI())/3)</f>
        <v>-0.44530198718616298</v>
      </c>
      <c r="AK569" s="11">
        <f>'OddsRatio_working_3-way'!U569/(3*'OddsRatio_working_3-way'!X569^(1/3))*SIN(('OddsRatio_working_3-way'!Y569+4*PI())/3)</f>
        <v>0.46512096520042628</v>
      </c>
      <c r="AL569" s="11">
        <f>'OddsRatio_working_3-way'!Z569+'OddsRatio_working_3-way'!AF569</f>
        <v>1.0512658732736222</v>
      </c>
      <c r="AM569" s="11">
        <f>'OddsRatio_working_3-way'!AA569+'OddsRatio_working_3-way'!AG569</f>
        <v>-0.55996041351160564</v>
      </c>
      <c r="AN569" s="11">
        <f>'OddsRatio_working_3-way'!AB569+'OddsRatio_working_3-way'!AH569</f>
        <v>-0.49130545976201639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1.0512658732736222</v>
      </c>
      <c r="AS569" s="11">
        <f>IF(('OddsRatio_working_3-way'!X569=0),IF(Q569&gt;0,-Q569^(1/3),(-Q569)^(1/3)),'OddsRatio_working_3-way'!AM569-'OddsRatio_working_3-way'!R569/3)</f>
        <v>-0.55996041351160564</v>
      </c>
      <c r="AT569" s="11">
        <f>IF(('OddsRatio_working_3-way'!X569=0),IF(Q569&gt;0,-Q569^(1/3),(-Q569)^(1/3)),'OddsRatio_working_3-way'!AN569-'OddsRatio_working_3-way'!R569/3)</f>
        <v>-0.49130545976201639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3.33</v>
      </c>
      <c r="B570" s="4">
        <f>IF('True_Odds_Calculator_3-way'!B571="","",'True_Odds_Calculator_3-way'!B571)</f>
        <v>3.4</v>
      </c>
      <c r="C570" s="4">
        <f>IF('True_Odds_Calculator_3-way'!C571="","",'True_Odds_Calculator_3-way'!C571)</f>
        <v>2.2200000000000002</v>
      </c>
      <c r="D570" s="9">
        <f t="shared" si="117"/>
        <v>0.28618086267527693</v>
      </c>
      <c r="E570" s="9">
        <f t="shared" si="118"/>
        <v>0.28017250444365227</v>
      </c>
      <c r="F570" s="9">
        <f t="shared" si="119"/>
        <v>0.43364663288107086</v>
      </c>
      <c r="G570" s="9">
        <f t="shared" si="120"/>
        <v>1.0705123393319957</v>
      </c>
      <c r="H570" s="9">
        <f t="shared" si="121"/>
        <v>3.4942937506435494</v>
      </c>
      <c r="I570" s="9">
        <f t="shared" si="122"/>
        <v>3.5692296143967903</v>
      </c>
      <c r="J570" s="9">
        <f t="shared" si="123"/>
        <v>2.3060250539850347</v>
      </c>
      <c r="K570" s="11">
        <f t="shared" si="124"/>
        <v>0.3003003003003003</v>
      </c>
      <c r="L570" s="11">
        <f t="shared" si="125"/>
        <v>0.29411764705882354</v>
      </c>
      <c r="M570" s="11">
        <f t="shared" si="126"/>
        <v>0.4504504504504504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-0.27142563867524128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0.23672320969618266</v>
      </c>
      <c r="Q570" s="11">
        <f>2*'OddsRatio_working_3-way'!K570*'OddsRatio_working_3-way'!L570*'OddsRatio_working_3-way'!M570</f>
        <v>7.9570826788632823E-2</v>
      </c>
      <c r="R570" s="11">
        <f t="shared" si="127"/>
        <v>0</v>
      </c>
      <c r="S570" s="11">
        <f t="shared" si="128"/>
        <v>-0.87214756443631392</v>
      </c>
      <c r="T570" s="11">
        <f t="shared" si="129"/>
        <v>-0.29315884518867696</v>
      </c>
      <c r="U570" s="11">
        <f>'OddsRatio_working_3-way'!S570-'OddsRatio_working_3-way'!R570^2/3</f>
        <v>-0.87214756443631392</v>
      </c>
      <c r="V570" s="11">
        <f>'OddsRatio_working_3-way'!S570*'OddsRatio_working_3-way'!R570/3-2*'OddsRatio_working_3-way'!R570^3/27-'OddsRatio_working_3-way'!T570</f>
        <v>0.29315884518867696</v>
      </c>
      <c r="W570" s="11">
        <f>'OddsRatio_working_3-way'!V570^2+4*'OddsRatio_working_3-way'!U570^3/27</f>
        <v>-1.2338116950800934E-2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0.15674838552849565</v>
      </c>
      <c r="Y570" s="11">
        <f>IF('OddsRatio_working_3-way'!W570&gt;=0,IF('OddsRatio_working_3-way'!V570+SQRT('OddsRatio_working_3-way'!W570)&gt;0,0,PI()),ACOS('OddsRatio_working_3-way'!V570/(2*'OddsRatio_working_3-way'!X570)))</f>
        <v>0.36218304105082866</v>
      </c>
      <c r="Z570" s="11">
        <f>'OddsRatio_working_3-way'!X570^(1/3)*COS('OddsRatio_working_3-way'!Y570/3)</f>
        <v>0.53525616966599798</v>
      </c>
      <c r="AA570" s="11">
        <f>'OddsRatio_working_3-way'!X570^(1/3)*COS(('OddsRatio_working_3-way'!Y570+2*PI())/3)</f>
        <v>-0.32386433412953247</v>
      </c>
      <c r="AB570" s="11">
        <f>'OddsRatio_working_3-way'!X570^(1/3)*COS(('OddsRatio_working_3-way'!Y570+4*PI())/3)</f>
        <v>-0.21139183553646559</v>
      </c>
      <c r="AC570" s="11">
        <f>'OddsRatio_working_3-way'!X570^(1/3)*SIN('OddsRatio_working_3-way'!Y570/3)</f>
        <v>6.4936027339137198E-2</v>
      </c>
      <c r="AD570" s="11">
        <f>'OddsRatio_working_3-way'!X570^(1/3)*SIN(('OddsRatio_working_3-way'!Y570+2*PI())/3)</f>
        <v>0.43107742679353933</v>
      </c>
      <c r="AE570" s="11">
        <f>'OddsRatio_working_3-way'!X570^(1/3)*SIN(('OddsRatio_working_3-way'!Y570+4*PI())/3)</f>
        <v>-0.49601345413267633</v>
      </c>
      <c r="AF570" s="11">
        <f>-'OddsRatio_working_3-way'!U570/(3*'OddsRatio_working_3-way'!X570^(1/3))*COS(('OddsRatio_working_3-way'!Y570)/3)</f>
        <v>0.53525616966599776</v>
      </c>
      <c r="AG570" s="11">
        <f>-'OddsRatio_working_3-way'!U570/(3*'OddsRatio_working_3-way'!X570^(1/3))*COS(('OddsRatio_working_3-way'!Y570+2*PI())/3)</f>
        <v>-0.32386433412953231</v>
      </c>
      <c r="AH570" s="11">
        <f>-'OddsRatio_working_3-way'!U570/(3*'OddsRatio_working_3-way'!X570^(1/3))*COS(('OddsRatio_working_3-way'!Y570+4*PI())/3)</f>
        <v>-0.21139183553646551</v>
      </c>
      <c r="AI570" s="11">
        <f>'OddsRatio_working_3-way'!U570/(3*'OddsRatio_working_3-way'!X570^(1/3))*SIN(('OddsRatio_working_3-way'!Y570)/3)</f>
        <v>-6.4936027339137184E-2</v>
      </c>
      <c r="AJ570" s="11">
        <f>'OddsRatio_working_3-way'!U570/(3*'OddsRatio_working_3-way'!X570^(1/3))*SIN(('OddsRatio_working_3-way'!Y570+2*PI())/3)</f>
        <v>-0.43107742679353916</v>
      </c>
      <c r="AK570" s="11">
        <f>'OddsRatio_working_3-way'!U570/(3*'OddsRatio_working_3-way'!X570^(1/3))*SIN(('OddsRatio_working_3-way'!Y570+4*PI())/3)</f>
        <v>0.49601345413267617</v>
      </c>
      <c r="AL570" s="11">
        <f>'OddsRatio_working_3-way'!Z570+'OddsRatio_working_3-way'!AF570</f>
        <v>1.0705123393319957</v>
      </c>
      <c r="AM570" s="11">
        <f>'OddsRatio_working_3-way'!AA570+'OddsRatio_working_3-way'!AG570</f>
        <v>-0.64772866825906483</v>
      </c>
      <c r="AN570" s="11">
        <f>'OddsRatio_working_3-way'!AB570+'OddsRatio_working_3-way'!AH570</f>
        <v>-0.42278367107293113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1.0705123393319957</v>
      </c>
      <c r="AS570" s="11">
        <f>IF(('OddsRatio_working_3-way'!X570=0),IF(Q570&gt;0,-Q570^(1/3),(-Q570)^(1/3)),'OddsRatio_working_3-way'!AM570-'OddsRatio_working_3-way'!R570/3)</f>
        <v>-0.64772866825906483</v>
      </c>
      <c r="AT570" s="11">
        <f>IF(('OddsRatio_working_3-way'!X570=0),IF(Q570&gt;0,-Q570^(1/3),(-Q570)^(1/3)),'OddsRatio_working_3-way'!AN570-'OddsRatio_working_3-way'!R570/3)</f>
        <v>-0.42278367107293113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2.09</v>
      </c>
      <c r="B571" s="4">
        <f>IF('True_Odds_Calculator_3-way'!B572="","",'True_Odds_Calculator_3-way'!B572)</f>
        <v>3.5</v>
      </c>
      <c r="C571" s="4">
        <f>IF('True_Odds_Calculator_3-way'!C572="","",'True_Odds_Calculator_3-way'!C572)</f>
        <v>3.55</v>
      </c>
      <c r="D571" s="9">
        <f t="shared" si="117"/>
        <v>0.46087027140234454</v>
      </c>
      <c r="E571" s="9">
        <f t="shared" si="118"/>
        <v>0.27151440339721467</v>
      </c>
      <c r="F571" s="9">
        <f t="shared" si="119"/>
        <v>0.26761532520044085</v>
      </c>
      <c r="G571" s="9">
        <f t="shared" si="120"/>
        <v>1.0732183449392041</v>
      </c>
      <c r="H571" s="9">
        <f t="shared" si="121"/>
        <v>2.1698079959837324</v>
      </c>
      <c r="I571" s="9">
        <f t="shared" si="122"/>
        <v>3.6830458623480102</v>
      </c>
      <c r="J571" s="9">
        <f t="shared" si="123"/>
        <v>3.7367067795949702</v>
      </c>
      <c r="K571" s="11">
        <f t="shared" si="124"/>
        <v>0.47846889952153115</v>
      </c>
      <c r="L571" s="11">
        <f t="shared" si="125"/>
        <v>0.2857142857142857</v>
      </c>
      <c r="M571" s="11">
        <f t="shared" si="126"/>
        <v>0.28169014084507044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-0.26758637952114595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0.23644257891848702</v>
      </c>
      <c r="Q571" s="11">
        <f>2*'OddsRatio_working_3-way'!K571*'OddsRatio_working_3-way'!L571*'OddsRatio_working_3-way'!M571</f>
        <v>7.7017126683546266E-2</v>
      </c>
      <c r="R571" s="11">
        <f t="shared" si="127"/>
        <v>0</v>
      </c>
      <c r="S571" s="11">
        <f t="shared" si="128"/>
        <v>-0.88361216046051483</v>
      </c>
      <c r="T571" s="11">
        <f t="shared" si="129"/>
        <v>-0.28782155063860421</v>
      </c>
      <c r="U571" s="11">
        <f>'OddsRatio_working_3-way'!S571-'OddsRatio_working_3-way'!R571^2/3</f>
        <v>-0.88361216046051483</v>
      </c>
      <c r="V571" s="11">
        <f>'OddsRatio_working_3-way'!S571*'OddsRatio_working_3-way'!R571/3-2*'OddsRatio_working_3-way'!R571^3/27-'OddsRatio_working_3-way'!T571</f>
        <v>0.28782155063860421</v>
      </c>
      <c r="W571" s="11">
        <f>'OddsRatio_working_3-way'!V571^2+4*'OddsRatio_working_3-way'!U571^3/27</f>
        <v>-1.9365905247055143E-2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0.15984926513677328</v>
      </c>
      <c r="Y571" s="11">
        <f>IF('OddsRatio_working_3-way'!W571&gt;=0,IF('OddsRatio_working_3-way'!V571+SQRT('OddsRatio_working_3-way'!W571)&gt;0,0,PI()),ACOS('OddsRatio_working_3-way'!V571/(2*'OddsRatio_working_3-way'!X571)))</f>
        <v>0.45035989290504164</v>
      </c>
      <c r="Z571" s="11">
        <f>'OddsRatio_working_3-way'!X571^(1/3)*COS('OddsRatio_working_3-way'!Y571/3)</f>
        <v>0.53660917246960216</v>
      </c>
      <c r="AA571" s="11">
        <f>'OddsRatio_working_3-way'!X571^(1/3)*COS(('OddsRatio_working_3-way'!Y571+2*PI())/3)</f>
        <v>-0.33859674178039001</v>
      </c>
      <c r="AB571" s="11">
        <f>'OddsRatio_working_3-way'!X571^(1/3)*COS(('OddsRatio_working_3-way'!Y571+4*PI())/3)</f>
        <v>-0.19801243068921229</v>
      </c>
      <c r="AC571" s="11">
        <f>'OddsRatio_working_3-way'!X571^(1/3)*SIN('OddsRatio_working_3-way'!Y571/3)</f>
        <v>8.1166389852329823E-2</v>
      </c>
      <c r="AD571" s="11">
        <f>'OddsRatio_working_3-way'!X571^(1/3)*SIN(('OddsRatio_working_3-way'!Y571+2*PI())/3)</f>
        <v>0.42413398033625588</v>
      </c>
      <c r="AE571" s="11">
        <f>'OddsRatio_working_3-way'!X571^(1/3)*SIN(('OddsRatio_working_3-way'!Y571+4*PI())/3)</f>
        <v>-0.50530037018858553</v>
      </c>
      <c r="AF571" s="11">
        <f>-'OddsRatio_working_3-way'!U571/(3*'OddsRatio_working_3-way'!X571^(1/3))*COS(('OddsRatio_working_3-way'!Y571)/3)</f>
        <v>0.53660917246960205</v>
      </c>
      <c r="AG571" s="11">
        <f>-'OddsRatio_working_3-way'!U571/(3*'OddsRatio_working_3-way'!X571^(1/3))*COS(('OddsRatio_working_3-way'!Y571+2*PI())/3)</f>
        <v>-0.33859674178038995</v>
      </c>
      <c r="AH571" s="11">
        <f>-'OddsRatio_working_3-way'!U571/(3*'OddsRatio_working_3-way'!X571^(1/3))*COS(('OddsRatio_working_3-way'!Y571+4*PI())/3)</f>
        <v>-0.19801243068921226</v>
      </c>
      <c r="AI571" s="11">
        <f>'OddsRatio_working_3-way'!U571/(3*'OddsRatio_working_3-way'!X571^(1/3))*SIN(('OddsRatio_working_3-way'!Y571)/3)</f>
        <v>-8.1166389852329809E-2</v>
      </c>
      <c r="AJ571" s="11">
        <f>'OddsRatio_working_3-way'!U571/(3*'OddsRatio_working_3-way'!X571^(1/3))*SIN(('OddsRatio_working_3-way'!Y571+2*PI())/3)</f>
        <v>-0.42413398033625582</v>
      </c>
      <c r="AK571" s="11">
        <f>'OddsRatio_working_3-way'!U571/(3*'OddsRatio_working_3-way'!X571^(1/3))*SIN(('OddsRatio_working_3-way'!Y571+4*PI())/3)</f>
        <v>0.50530037018858542</v>
      </c>
      <c r="AL571" s="11">
        <f>'OddsRatio_working_3-way'!Z571+'OddsRatio_working_3-way'!AF571</f>
        <v>1.0732183449392041</v>
      </c>
      <c r="AM571" s="11">
        <f>'OddsRatio_working_3-way'!AA571+'OddsRatio_working_3-way'!AG571</f>
        <v>-0.67719348356078002</v>
      </c>
      <c r="AN571" s="11">
        <f>'OddsRatio_working_3-way'!AB571+'OddsRatio_working_3-way'!AH571</f>
        <v>-0.39602486137842452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1.0732183449392041</v>
      </c>
      <c r="AS571" s="11">
        <f>IF(('OddsRatio_working_3-way'!X571=0),IF(Q571&gt;0,-Q571^(1/3),(-Q571)^(1/3)),'OddsRatio_working_3-way'!AM571-'OddsRatio_working_3-way'!R571/3)</f>
        <v>-0.67719348356078002</v>
      </c>
      <c r="AT571" s="11">
        <f>IF(('OddsRatio_working_3-way'!X571=0),IF(Q571&gt;0,-Q571^(1/3),(-Q571)^(1/3)),'OddsRatio_working_3-way'!AN571-'OddsRatio_working_3-way'!R571/3)</f>
        <v>-0.39602486137842452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2.91</v>
      </c>
      <c r="B572" s="4">
        <f>IF('True_Odds_Calculator_3-way'!B573="","",'True_Odds_Calculator_3-way'!B573)</f>
        <v>3.35</v>
      </c>
      <c r="C572" s="4">
        <f>IF('True_Odds_Calculator_3-way'!C573="","",'True_Odds_Calculator_3-way'!C573)</f>
        <v>2.4900000000000002</v>
      </c>
      <c r="D572" s="9">
        <f t="shared" si="117"/>
        <v>0.32903357815446405</v>
      </c>
      <c r="E572" s="9">
        <f t="shared" si="118"/>
        <v>0.28498410365345145</v>
      </c>
      <c r="F572" s="9">
        <f t="shared" si="119"/>
        <v>0.38598231819208439</v>
      </c>
      <c r="G572" s="9">
        <f t="shared" si="120"/>
        <v>1.0676458077876296</v>
      </c>
      <c r="H572" s="9">
        <f t="shared" si="121"/>
        <v>3.0392034928743725</v>
      </c>
      <c r="I572" s="9">
        <f t="shared" si="122"/>
        <v>3.50896764830093</v>
      </c>
      <c r="J572" s="9">
        <f t="shared" si="123"/>
        <v>2.5907922536035684</v>
      </c>
      <c r="K572" s="11">
        <f t="shared" si="124"/>
        <v>0.3436426116838488</v>
      </c>
      <c r="L572" s="11">
        <f t="shared" si="125"/>
        <v>0.29850746268656714</v>
      </c>
      <c r="M572" s="11">
        <f t="shared" si="126"/>
        <v>0.40160642570281119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-0.27551823954792332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0.23688125842859559</v>
      </c>
      <c r="Q572" s="11">
        <f>2*'OddsRatio_working_3-way'!K572*'OddsRatio_working_3-way'!L572*'OddsRatio_working_3-way'!M572</f>
        <v>8.2393481192554976E-2</v>
      </c>
      <c r="R572" s="11">
        <f t="shared" si="127"/>
        <v>0</v>
      </c>
      <c r="S572" s="11">
        <f t="shared" si="128"/>
        <v>-0.85976615855732752</v>
      </c>
      <c r="T572" s="11">
        <f t="shared" si="129"/>
        <v>-0.2990490986286356</v>
      </c>
      <c r="U572" s="11">
        <f>'OddsRatio_working_3-way'!S572-'OddsRatio_working_3-way'!R572^2/3</f>
        <v>-0.85976615855732752</v>
      </c>
      <c r="V572" s="11">
        <f>'OddsRatio_working_3-way'!S572*'OddsRatio_working_3-way'!R572/3-2*'OddsRatio_working_3-way'!R572^3/27-'OddsRatio_working_3-way'!T572</f>
        <v>0.2990490986286356</v>
      </c>
      <c r="W572" s="11">
        <f>'OddsRatio_working_3-way'!V572^2+4*'OddsRatio_working_3-way'!U572^3/27</f>
        <v>-4.7233097461869128E-3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0.1534223526224148</v>
      </c>
      <c r="Y572" s="11">
        <f>IF('OddsRatio_working_3-way'!W572&gt;=0,IF('OddsRatio_working_3-way'!V572+SQRT('OddsRatio_working_3-way'!W572)&gt;0,0,PI()),ACOS('OddsRatio_working_3-way'!V572/(2*'OddsRatio_working_3-way'!X572)))</f>
        <v>0.22589385385941441</v>
      </c>
      <c r="Z572" s="11">
        <f>'OddsRatio_working_3-way'!X572^(1/3)*COS('OddsRatio_working_3-way'!Y572/3)</f>
        <v>0.53382290389381482</v>
      </c>
      <c r="AA572" s="11">
        <f>'OddsRatio_working_3-way'!X572^(1/3)*COS(('OddsRatio_working_3-way'!Y572+2*PI())/3)</f>
        <v>-0.30178794973715406</v>
      </c>
      <c r="AB572" s="11">
        <f>'OddsRatio_working_3-way'!X572^(1/3)*COS(('OddsRatio_working_3-way'!Y572+4*PI())/3)</f>
        <v>-0.23203495415666084</v>
      </c>
      <c r="AC572" s="11">
        <f>'OddsRatio_working_3-way'!X572^(1/3)*SIN('OddsRatio_working_3-way'!Y572/3)</f>
        <v>4.027191077518058E-2</v>
      </c>
      <c r="AD572" s="11">
        <f>'OddsRatio_working_3-way'!X572^(1/3)*SIN(('OddsRatio_working_3-way'!Y572+2*PI())/3)</f>
        <v>0.44216824050643222</v>
      </c>
      <c r="AE572" s="11">
        <f>'OddsRatio_working_3-way'!X572^(1/3)*SIN(('OddsRatio_working_3-way'!Y572+4*PI())/3)</f>
        <v>-0.48244015128161283</v>
      </c>
      <c r="AF572" s="11">
        <f>-'OddsRatio_working_3-way'!U572/(3*'OddsRatio_working_3-way'!X572^(1/3))*COS(('OddsRatio_working_3-way'!Y572)/3)</f>
        <v>0.53382290389381482</v>
      </c>
      <c r="AG572" s="11">
        <f>-'OddsRatio_working_3-way'!U572/(3*'OddsRatio_working_3-way'!X572^(1/3))*COS(('OddsRatio_working_3-way'!Y572+2*PI())/3)</f>
        <v>-0.30178794973715406</v>
      </c>
      <c r="AH572" s="11">
        <f>-'OddsRatio_working_3-way'!U572/(3*'OddsRatio_working_3-way'!X572^(1/3))*COS(('OddsRatio_working_3-way'!Y572+4*PI())/3)</f>
        <v>-0.23203495415666084</v>
      </c>
      <c r="AI572" s="11">
        <f>'OddsRatio_working_3-way'!U572/(3*'OddsRatio_working_3-way'!X572^(1/3))*SIN(('OddsRatio_working_3-way'!Y572)/3)</f>
        <v>-4.027191077518058E-2</v>
      </c>
      <c r="AJ572" s="11">
        <f>'OddsRatio_working_3-way'!U572/(3*'OddsRatio_working_3-way'!X572^(1/3))*SIN(('OddsRatio_working_3-way'!Y572+2*PI())/3)</f>
        <v>-0.44216824050643222</v>
      </c>
      <c r="AK572" s="11">
        <f>'OddsRatio_working_3-way'!U572/(3*'OddsRatio_working_3-way'!X572^(1/3))*SIN(('OddsRatio_working_3-way'!Y572+4*PI())/3)</f>
        <v>0.48244015128161283</v>
      </c>
      <c r="AL572" s="11">
        <f>'OddsRatio_working_3-way'!Z572+'OddsRatio_working_3-way'!AF572</f>
        <v>1.0676458077876296</v>
      </c>
      <c r="AM572" s="11">
        <f>'OddsRatio_working_3-way'!AA572+'OddsRatio_working_3-way'!AG572</f>
        <v>-0.60357589947430812</v>
      </c>
      <c r="AN572" s="11">
        <f>'OddsRatio_working_3-way'!AB572+'OddsRatio_working_3-way'!AH572</f>
        <v>-0.46406990831332168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1.0676458077876296</v>
      </c>
      <c r="AS572" s="11">
        <f>IF(('OddsRatio_working_3-way'!X572=0),IF(Q572&gt;0,-Q572^(1/3),(-Q572)^(1/3)),'OddsRatio_working_3-way'!AM572-'OddsRatio_working_3-way'!R572/3)</f>
        <v>-0.60357589947430812</v>
      </c>
      <c r="AT572" s="11">
        <f>IF(('OddsRatio_working_3-way'!X572=0),IF(Q572&gt;0,-Q572^(1/3),(-Q572)^(1/3)),'OddsRatio_working_3-way'!AN572-'OddsRatio_working_3-way'!R572/3)</f>
        <v>-0.46406990831332168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3.64</v>
      </c>
      <c r="B573" s="4">
        <f>IF('True_Odds_Calculator_3-way'!B574="","",'True_Odds_Calculator_3-way'!B574)</f>
        <v>3.27</v>
      </c>
      <c r="C573" s="4">
        <f>IF('True_Odds_Calculator_3-way'!C574="","",'True_Odds_Calculator_3-way'!C574)</f>
        <v>2.15</v>
      </c>
      <c r="D573" s="9">
        <f t="shared" si="117"/>
        <v>0.26102778794762055</v>
      </c>
      <c r="E573" s="9">
        <f t="shared" si="118"/>
        <v>0.29118528771528185</v>
      </c>
      <c r="F573" s="9">
        <f t="shared" si="119"/>
        <v>0.44778692433709766</v>
      </c>
      <c r="G573" s="9">
        <f t="shared" si="120"/>
        <v>1.0723521770895772</v>
      </c>
      <c r="H573" s="9">
        <f t="shared" si="121"/>
        <v>3.8310097475164837</v>
      </c>
      <c r="I573" s="9">
        <f t="shared" si="122"/>
        <v>3.4342394419933409</v>
      </c>
      <c r="J573" s="9">
        <f t="shared" si="123"/>
        <v>2.2332050036530138</v>
      </c>
      <c r="K573" s="11">
        <f t="shared" si="124"/>
        <v>0.27472527472527469</v>
      </c>
      <c r="L573" s="11">
        <f t="shared" si="125"/>
        <v>0.3058103975535168</v>
      </c>
      <c r="M573" s="11">
        <f t="shared" si="126"/>
        <v>0.46511627906976744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-0.26930227868994672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0.23680181563689134</v>
      </c>
      <c r="Q573" s="11">
        <f>2*'OddsRatio_working_3-way'!K573*'OddsRatio_working_3-way'!L573*'OddsRatio_working_3-way'!M573</f>
        <v>7.8152414401614301E-2</v>
      </c>
      <c r="R573" s="11">
        <f t="shared" si="127"/>
        <v>0</v>
      </c>
      <c r="S573" s="11">
        <f t="shared" si="128"/>
        <v>-0.87931604882380576</v>
      </c>
      <c r="T573" s="11">
        <f t="shared" si="129"/>
        <v>-0.29020331644350023</v>
      </c>
      <c r="U573" s="11">
        <f>'OddsRatio_working_3-way'!S573-'OddsRatio_working_3-way'!R573^2/3</f>
        <v>-0.87931604882380576</v>
      </c>
      <c r="V573" s="11">
        <f>'OddsRatio_working_3-way'!S573*'OddsRatio_working_3-way'!R573/3-2*'OddsRatio_working_3-way'!R573^3/27-'OddsRatio_working_3-way'!T573</f>
        <v>0.29020331644350023</v>
      </c>
      <c r="W573" s="11">
        <f>'OddsRatio_working_3-way'!V573^2+4*'OddsRatio_working_3-way'!U573^3/27</f>
        <v>-1.6505632054236455E-2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0.15868490549595665</v>
      </c>
      <c r="Y573" s="11">
        <f>IF('OddsRatio_working_3-way'!W573&gt;=0,IF('OddsRatio_working_3-way'!V573+SQRT('OddsRatio_working_3-way'!W573)&gt;0,0,PI()),ACOS('OddsRatio_working_3-way'!V573/(2*'OddsRatio_working_3-way'!X573)))</f>
        <v>0.41677025412962299</v>
      </c>
      <c r="Z573" s="11">
        <f>'OddsRatio_working_3-way'!X573^(1/3)*COS('OddsRatio_working_3-way'!Y573/3)</f>
        <v>0.5361760885447886</v>
      </c>
      <c r="AA573" s="11">
        <f>'OddsRatio_working_3-way'!X573^(1/3)*COS(('OddsRatio_working_3-way'!Y573+2*PI())/3)</f>
        <v>-0.33301426209354623</v>
      </c>
      <c r="AB573" s="11">
        <f>'OddsRatio_working_3-way'!X573^(1/3)*COS(('OddsRatio_working_3-way'!Y573+4*PI())/3)</f>
        <v>-0.20316182645124226</v>
      </c>
      <c r="AC573" s="11">
        <f>'OddsRatio_working_3-way'!X573^(1/3)*SIN('OddsRatio_working_3-way'!Y573/3)</f>
        <v>7.4970338673012768E-2</v>
      </c>
      <c r="AD573" s="11">
        <f>'OddsRatio_working_3-way'!X573^(1/3)*SIN(('OddsRatio_working_3-way'!Y573+2*PI())/3)</f>
        <v>0.42685694424505516</v>
      </c>
      <c r="AE573" s="11">
        <f>'OddsRatio_working_3-way'!X573^(1/3)*SIN(('OddsRatio_working_3-way'!Y573+4*PI())/3)</f>
        <v>-0.50182728291806789</v>
      </c>
      <c r="AF573" s="11">
        <f>-'OddsRatio_working_3-way'!U573/(3*'OddsRatio_working_3-way'!X573^(1/3))*COS(('OddsRatio_working_3-way'!Y573)/3)</f>
        <v>0.5361760885447886</v>
      </c>
      <c r="AG573" s="11">
        <f>-'OddsRatio_working_3-way'!U573/(3*'OddsRatio_working_3-way'!X573^(1/3))*COS(('OddsRatio_working_3-way'!Y573+2*PI())/3)</f>
        <v>-0.33301426209354623</v>
      </c>
      <c r="AH573" s="11">
        <f>-'OddsRatio_working_3-way'!U573/(3*'OddsRatio_working_3-way'!X573^(1/3))*COS(('OddsRatio_working_3-way'!Y573+4*PI())/3)</f>
        <v>-0.20316182645124226</v>
      </c>
      <c r="AI573" s="11">
        <f>'OddsRatio_working_3-way'!U573/(3*'OddsRatio_working_3-way'!X573^(1/3))*SIN(('OddsRatio_working_3-way'!Y573)/3)</f>
        <v>-7.4970338673012768E-2</v>
      </c>
      <c r="AJ573" s="11">
        <f>'OddsRatio_working_3-way'!U573/(3*'OddsRatio_working_3-way'!X573^(1/3))*SIN(('OddsRatio_working_3-way'!Y573+2*PI())/3)</f>
        <v>-0.42685694424505516</v>
      </c>
      <c r="AK573" s="11">
        <f>'OddsRatio_working_3-way'!U573/(3*'OddsRatio_working_3-way'!X573^(1/3))*SIN(('OddsRatio_working_3-way'!Y573+4*PI())/3)</f>
        <v>0.50182728291806789</v>
      </c>
      <c r="AL573" s="11">
        <f>'OddsRatio_working_3-way'!Z573+'OddsRatio_working_3-way'!AF573</f>
        <v>1.0723521770895772</v>
      </c>
      <c r="AM573" s="11">
        <f>'OddsRatio_working_3-way'!AA573+'OddsRatio_working_3-way'!AG573</f>
        <v>-0.66602852418709246</v>
      </c>
      <c r="AN573" s="11">
        <f>'OddsRatio_working_3-way'!AB573+'OddsRatio_working_3-way'!AH573</f>
        <v>-0.40632365290248451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1.0723521770895772</v>
      </c>
      <c r="AS573" s="11">
        <f>IF(('OddsRatio_working_3-way'!X573=0),IF(Q573&gt;0,-Q573^(1/3),(-Q573)^(1/3)),'OddsRatio_working_3-way'!AM573-'OddsRatio_working_3-way'!R573/3)</f>
        <v>-0.66602852418709246</v>
      </c>
      <c r="AT573" s="11">
        <f>IF(('OddsRatio_working_3-way'!X573=0),IF(Q573&gt;0,-Q573^(1/3),(-Q573)^(1/3)),'OddsRatio_working_3-way'!AN573-'OddsRatio_working_3-way'!R573/3)</f>
        <v>-0.40632365290248451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1.53</v>
      </c>
      <c r="B574" s="4">
        <f>IF('True_Odds_Calculator_3-way'!B575="","",'True_Odds_Calculator_3-way'!B575)</f>
        <v>4.07</v>
      </c>
      <c r="C574" s="4">
        <f>IF('True_Odds_Calculator_3-way'!C575="","",'True_Odds_Calculator_3-way'!C575)</f>
        <v>6.59</v>
      </c>
      <c r="D574" s="9">
        <f t="shared" si="117"/>
        <v>0.63168616517804521</v>
      </c>
      <c r="E574" s="9">
        <f t="shared" si="118"/>
        <v>0.22844745946954478</v>
      </c>
      <c r="F574" s="9">
        <f t="shared" si="119"/>
        <v>0.13986637535240992</v>
      </c>
      <c r="G574" s="9">
        <f t="shared" si="120"/>
        <v>1.1001218676668933</v>
      </c>
      <c r="H574" s="9">
        <f t="shared" si="121"/>
        <v>1.5830645898634537</v>
      </c>
      <c r="I574" s="9">
        <f t="shared" si="122"/>
        <v>4.3773741337373631</v>
      </c>
      <c r="J574" s="9">
        <f t="shared" si="123"/>
        <v>7.1496812402579346</v>
      </c>
      <c r="K574" s="11">
        <f t="shared" si="124"/>
        <v>0.65359477124183007</v>
      </c>
      <c r="L574" s="11">
        <f t="shared" si="125"/>
        <v>0.24570024570024568</v>
      </c>
      <c r="M574" s="11">
        <f t="shared" si="126"/>
        <v>0.15174506828528073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-0.22164339731062932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0.2239464883399544</v>
      </c>
      <c r="Q574" s="11">
        <f>2*'OddsRatio_working_3-way'!K574*'OddsRatio_working_3-way'!L574*'OddsRatio_working_3-way'!M574</f>
        <v>4.8736994198031416E-2</v>
      </c>
      <c r="R574" s="11">
        <f t="shared" si="127"/>
        <v>0</v>
      </c>
      <c r="S574" s="11">
        <f t="shared" si="128"/>
        <v>-1.010390975130639</v>
      </c>
      <c r="T574" s="11">
        <f t="shared" si="129"/>
        <v>-0.21988922200884414</v>
      </c>
      <c r="U574" s="11">
        <f>'OddsRatio_working_3-way'!S574-'OddsRatio_working_3-way'!R574^2/3</f>
        <v>-1.010390975130639</v>
      </c>
      <c r="V574" s="11">
        <f>'OddsRatio_working_3-way'!S574*'OddsRatio_working_3-way'!R574/3-2*'OddsRatio_working_3-way'!R574^3/27-'OddsRatio_working_3-way'!T574</f>
        <v>0.21988922200884414</v>
      </c>
      <c r="W574" s="11">
        <f>'OddsRatio_working_3-way'!V574^2+4*'OddsRatio_working_3-way'!U574^3/27</f>
        <v>-0.10446324329213261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0.1954574846659673</v>
      </c>
      <c r="Y574" s="11">
        <f>IF('OddsRatio_working_3-way'!W574&gt;=0,IF('OddsRatio_working_3-way'!V574+SQRT('OddsRatio_working_3-way'!W574)&gt;0,0,PI()),ACOS('OddsRatio_working_3-way'!V574/(2*'OddsRatio_working_3-way'!X574)))</f>
        <v>0.9733912969993177</v>
      </c>
      <c r="Z574" s="11">
        <f>'OddsRatio_working_3-way'!X574^(1/3)*COS('OddsRatio_working_3-way'!Y574/3)</f>
        <v>0.55006093383344667</v>
      </c>
      <c r="AA574" s="11">
        <f>'OddsRatio_working_3-way'!X574^(1/3)*COS(('OddsRatio_working_3-way'!Y574+2*PI())/3)</f>
        <v>-0.43525677744457375</v>
      </c>
      <c r="AB574" s="11">
        <f>'OddsRatio_working_3-way'!X574^(1/3)*COS(('OddsRatio_working_3-way'!Y574+4*PI())/3)</f>
        <v>-0.11480415638887317</v>
      </c>
      <c r="AC574" s="11">
        <f>'OddsRatio_working_3-way'!X574^(1/3)*SIN('OddsRatio_working_3-way'!Y574/3)</f>
        <v>0.18501340702903002</v>
      </c>
      <c r="AD574" s="11">
        <f>'OddsRatio_working_3-way'!X574^(1/3)*SIN(('OddsRatio_working_3-way'!Y574+2*PI())/3)</f>
        <v>0.3838600388146412</v>
      </c>
      <c r="AE574" s="11">
        <f>'OddsRatio_working_3-way'!X574^(1/3)*SIN(('OddsRatio_working_3-way'!Y574+4*PI())/3)</f>
        <v>-0.56887344584367106</v>
      </c>
      <c r="AF574" s="11">
        <f>-'OddsRatio_working_3-way'!U574/(3*'OddsRatio_working_3-way'!X574^(1/3))*COS(('OddsRatio_working_3-way'!Y574)/3)</f>
        <v>0.55006093383344667</v>
      </c>
      <c r="AG574" s="11">
        <f>-'OddsRatio_working_3-way'!U574/(3*'OddsRatio_working_3-way'!X574^(1/3))*COS(('OddsRatio_working_3-way'!Y574+2*PI())/3)</f>
        <v>-0.43525677744457375</v>
      </c>
      <c r="AH574" s="11">
        <f>-'OddsRatio_working_3-way'!U574/(3*'OddsRatio_working_3-way'!X574^(1/3))*COS(('OddsRatio_working_3-way'!Y574+4*PI())/3)</f>
        <v>-0.11480415638887317</v>
      </c>
      <c r="AI574" s="11">
        <f>'OddsRatio_working_3-way'!U574/(3*'OddsRatio_working_3-way'!X574^(1/3))*SIN(('OddsRatio_working_3-way'!Y574)/3)</f>
        <v>-0.18501340702903002</v>
      </c>
      <c r="AJ574" s="11">
        <f>'OddsRatio_working_3-way'!U574/(3*'OddsRatio_working_3-way'!X574^(1/3))*SIN(('OddsRatio_working_3-way'!Y574+2*PI())/3)</f>
        <v>-0.3838600388146412</v>
      </c>
      <c r="AK574" s="11">
        <f>'OddsRatio_working_3-way'!U574/(3*'OddsRatio_working_3-way'!X574^(1/3))*SIN(('OddsRatio_working_3-way'!Y574+4*PI())/3)</f>
        <v>0.56887344584367106</v>
      </c>
      <c r="AL574" s="11">
        <f>'OddsRatio_working_3-way'!Z574+'OddsRatio_working_3-way'!AF574</f>
        <v>1.1001218676668933</v>
      </c>
      <c r="AM574" s="11">
        <f>'OddsRatio_working_3-way'!AA574+'OddsRatio_working_3-way'!AG574</f>
        <v>-0.8705135548891475</v>
      </c>
      <c r="AN574" s="11">
        <f>'OddsRatio_working_3-way'!AB574+'OddsRatio_working_3-way'!AH574</f>
        <v>-0.22960831277774635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1.1001218676668933</v>
      </c>
      <c r="AS574" s="11">
        <f>IF(('OddsRatio_working_3-way'!X574=0),IF(Q574&gt;0,-Q574^(1/3),(-Q574)^(1/3)),'OddsRatio_working_3-way'!AM574-'OddsRatio_working_3-way'!R574/3)</f>
        <v>-0.8705135548891475</v>
      </c>
      <c r="AT574" s="11">
        <f>IF(('OddsRatio_working_3-way'!X574=0),IF(Q574&gt;0,-Q574^(1/3),(-Q574)^(1/3)),'OddsRatio_working_3-way'!AN574-'OddsRatio_working_3-way'!R574/3)</f>
        <v>-0.22960831277774635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</v>
      </c>
      <c r="B575" s="4">
        <f>IF('True_Odds_Calculator_3-way'!B576="","",'True_Odds_Calculator_3-way'!B576)</f>
        <v>3.68</v>
      </c>
      <c r="C575" s="4">
        <f>IF('True_Odds_Calculator_3-way'!C576="","",'True_Odds_Calculator_3-way'!C576)</f>
        <v>3.65</v>
      </c>
      <c r="D575" s="9">
        <f t="shared" si="117"/>
        <v>0.48215719201406898</v>
      </c>
      <c r="E575" s="9">
        <f t="shared" si="118"/>
        <v>0.25784139117697152</v>
      </c>
      <c r="F575" s="9">
        <f t="shared" si="119"/>
        <v>0.26000141680895977</v>
      </c>
      <c r="G575" s="9">
        <f t="shared" si="120"/>
        <v>1.0740124103983515</v>
      </c>
      <c r="H575" s="9">
        <f t="shared" si="121"/>
        <v>2.0740124103983515</v>
      </c>
      <c r="I575" s="9">
        <f t="shared" si="122"/>
        <v>3.8783532598675823</v>
      </c>
      <c r="J575" s="9">
        <f t="shared" si="123"/>
        <v>3.8461328875556324</v>
      </c>
      <c r="K575" s="11">
        <f t="shared" si="124"/>
        <v>0.5</v>
      </c>
      <c r="L575" s="11">
        <f t="shared" si="125"/>
        <v>0.27173913043478259</v>
      </c>
      <c r="M575" s="11">
        <f t="shared" si="126"/>
        <v>0.27397260273972601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-0.26436867182846957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0.23563132817153062</v>
      </c>
      <c r="Q575" s="11">
        <f>2*'OddsRatio_working_3-way'!K575*'OddsRatio_working_3-way'!L575*'OddsRatio_working_3-way'!M575</f>
        <v>7.4449076831447275E-2</v>
      </c>
      <c r="R575" s="11">
        <f t="shared" si="127"/>
        <v>0</v>
      </c>
      <c r="S575" s="11">
        <f t="shared" si="128"/>
        <v>-0.89129822585187168</v>
      </c>
      <c r="T575" s="11">
        <f t="shared" si="129"/>
        <v>-0.28161081385525172</v>
      </c>
      <c r="U575" s="11">
        <f>'OddsRatio_working_3-way'!S575-'OddsRatio_working_3-way'!R575^2/3</f>
        <v>-0.89129822585187168</v>
      </c>
      <c r="V575" s="11">
        <f>'OddsRatio_working_3-way'!S575*'OddsRatio_working_3-way'!R575/3-2*'OddsRatio_working_3-way'!R575^3/27-'OddsRatio_working_3-way'!T575</f>
        <v>0.28161081385525172</v>
      </c>
      <c r="W575" s="11">
        <f>'OddsRatio_working_3-way'!V575^2+4*'OddsRatio_working_3-way'!U575^3/27</f>
        <v>-2.5592901560092085E-2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0.16193945785409228</v>
      </c>
      <c r="Y575" s="11">
        <f>IF('OddsRatio_working_3-way'!W575&gt;=0,IF('OddsRatio_working_3-way'!V575+SQRT('OddsRatio_working_3-way'!W575)&gt;0,0,PI()),ACOS('OddsRatio_working_3-way'!V575/(2*'OddsRatio_working_3-way'!X575)))</f>
        <v>0.51661909086062585</v>
      </c>
      <c r="Z575" s="11">
        <f>'OddsRatio_working_3-way'!X575^(1/3)*COS('OddsRatio_working_3-way'!Y575/3)</f>
        <v>0.53700620519917586</v>
      </c>
      <c r="AA575" s="11">
        <f>'OddsRatio_working_3-way'!X575^(1/3)*COS(('OddsRatio_working_3-way'!Y575+2*PI())/3)</f>
        <v>-0.34939072925628645</v>
      </c>
      <c r="AB575" s="11">
        <f>'OddsRatio_working_3-way'!X575^(1/3)*COS(('OddsRatio_working_3-way'!Y575+4*PI())/3)</f>
        <v>-0.18761547594288952</v>
      </c>
      <c r="AC575" s="11">
        <f>'OddsRatio_working_3-way'!X575^(1/3)*SIN('OddsRatio_working_3-way'!Y575/3)</f>
        <v>9.3400986048709791E-2</v>
      </c>
      <c r="AD575" s="11">
        <f>'OddsRatio_working_3-way'!X575^(1/3)*SIN(('OddsRatio_working_3-way'!Y575+2*PI())/3)</f>
        <v>0.41836052266801055</v>
      </c>
      <c r="AE575" s="11">
        <f>'OddsRatio_working_3-way'!X575^(1/3)*SIN(('OddsRatio_working_3-way'!Y575+4*PI())/3)</f>
        <v>-0.51176150871672021</v>
      </c>
      <c r="AF575" s="11">
        <f>-'OddsRatio_working_3-way'!U575/(3*'OddsRatio_working_3-way'!X575^(1/3))*COS(('OddsRatio_working_3-way'!Y575)/3)</f>
        <v>0.53700620519917575</v>
      </c>
      <c r="AG575" s="11">
        <f>-'OddsRatio_working_3-way'!U575/(3*'OddsRatio_working_3-way'!X575^(1/3))*COS(('OddsRatio_working_3-way'!Y575+2*PI())/3)</f>
        <v>-0.34939072925628639</v>
      </c>
      <c r="AH575" s="11">
        <f>-'OddsRatio_working_3-way'!U575/(3*'OddsRatio_working_3-way'!X575^(1/3))*COS(('OddsRatio_working_3-way'!Y575+4*PI())/3)</f>
        <v>-0.18761547594288946</v>
      </c>
      <c r="AI575" s="11">
        <f>'OddsRatio_working_3-way'!U575/(3*'OddsRatio_working_3-way'!X575^(1/3))*SIN(('OddsRatio_working_3-way'!Y575)/3)</f>
        <v>-9.3400986048709778E-2</v>
      </c>
      <c r="AJ575" s="11">
        <f>'OddsRatio_working_3-way'!U575/(3*'OddsRatio_working_3-way'!X575^(1/3))*SIN(('OddsRatio_working_3-way'!Y575+2*PI())/3)</f>
        <v>-0.41836052266801044</v>
      </c>
      <c r="AK575" s="11">
        <f>'OddsRatio_working_3-way'!U575/(3*'OddsRatio_working_3-way'!X575^(1/3))*SIN(('OddsRatio_working_3-way'!Y575+4*PI())/3)</f>
        <v>0.5117615087167201</v>
      </c>
      <c r="AL575" s="11">
        <f>'OddsRatio_working_3-way'!Z575+'OddsRatio_working_3-way'!AF575</f>
        <v>1.0740124103983515</v>
      </c>
      <c r="AM575" s="11">
        <f>'OddsRatio_working_3-way'!AA575+'OddsRatio_working_3-way'!AG575</f>
        <v>-0.6987814585125729</v>
      </c>
      <c r="AN575" s="11">
        <f>'OddsRatio_working_3-way'!AB575+'OddsRatio_working_3-way'!AH575</f>
        <v>-0.37523095188577898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1.0740124103983515</v>
      </c>
      <c r="AS575" s="11">
        <f>IF(('OddsRatio_working_3-way'!X575=0),IF(Q575&gt;0,-Q575^(1/3),(-Q575)^(1/3)),'OddsRatio_working_3-way'!AM575-'OddsRatio_working_3-way'!R575/3)</f>
        <v>-0.6987814585125729</v>
      </c>
      <c r="AT575" s="11">
        <f>IF(('OddsRatio_working_3-way'!X575=0),IF(Q575&gt;0,-Q575^(1/3),(-Q575)^(1/3)),'OddsRatio_working_3-way'!AN575-'OddsRatio_working_3-way'!R575/3)</f>
        <v>-0.37523095188577898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3.42</v>
      </c>
      <c r="B576" s="4">
        <f>IF('True_Odds_Calculator_3-way'!B577="","",'True_Odds_Calculator_3-way'!B577)</f>
        <v>3.73</v>
      </c>
      <c r="C576" s="4">
        <f>IF('True_Odds_Calculator_3-way'!C577="","",'True_Odds_Calculator_3-way'!C577)</f>
        <v>2.06</v>
      </c>
      <c r="D576" s="9">
        <f t="shared" si="117"/>
        <v>0.27791106003289789</v>
      </c>
      <c r="E576" s="9">
        <f t="shared" si="118"/>
        <v>0.25438106665357935</v>
      </c>
      <c r="F576" s="9">
        <f t="shared" si="119"/>
        <v>0.46770787331352259</v>
      </c>
      <c r="G576" s="9">
        <f t="shared" si="120"/>
        <v>1.0736667315623087</v>
      </c>
      <c r="H576" s="9">
        <f t="shared" si="121"/>
        <v>3.5982734903807874</v>
      </c>
      <c r="I576" s="9">
        <f t="shared" si="122"/>
        <v>3.9311101771651025</v>
      </c>
      <c r="J576" s="9">
        <f t="shared" si="123"/>
        <v>2.1380867354560471</v>
      </c>
      <c r="K576" s="11">
        <f t="shared" si="124"/>
        <v>0.29239766081871343</v>
      </c>
      <c r="L576" s="11">
        <f t="shared" si="125"/>
        <v>0.26809651474530832</v>
      </c>
      <c r="M576" s="11">
        <f t="shared" si="126"/>
        <v>0.4854368932038835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-0.26649049287108018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0.23631399485725949</v>
      </c>
      <c r="Q576" s="11">
        <f>2*'OddsRatio_working_3-way'!K576*'OddsRatio_working_3-way'!L576*'OddsRatio_working_3-way'!M576</f>
        <v>7.6107566781726088E-2</v>
      </c>
      <c r="R576" s="11">
        <f t="shared" si="127"/>
        <v>0</v>
      </c>
      <c r="S576" s="11">
        <f t="shared" si="128"/>
        <v>-0.88676332244085287</v>
      </c>
      <c r="T576" s="11">
        <f t="shared" si="129"/>
        <v>-0.28559205231589468</v>
      </c>
      <c r="U576" s="11">
        <f>'OddsRatio_working_3-way'!S576-'OddsRatio_working_3-way'!R576^2/3</f>
        <v>-0.88676332244085287</v>
      </c>
      <c r="V576" s="11">
        <f>'OddsRatio_working_3-way'!S576*'OddsRatio_working_3-way'!R576/3-2*'OddsRatio_working_3-way'!R576^3/27-'OddsRatio_working_3-way'!T576</f>
        <v>0.28559205231589468</v>
      </c>
      <c r="W576" s="11">
        <f>'OddsRatio_working_3-way'!V576^2+4*'OddsRatio_working_3-way'!U576^3/27</f>
        <v>-2.1741716001614647E-2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0.16070511531032497</v>
      </c>
      <c r="Y576" s="11">
        <f>IF('OddsRatio_working_3-way'!W576&gt;=0,IF('OddsRatio_working_3-way'!V576+SQRT('OddsRatio_working_3-way'!W576)&gt;0,0,PI()),ACOS('OddsRatio_working_3-way'!V576/(2*'OddsRatio_working_3-way'!X576)))</f>
        <v>0.47660116284330933</v>
      </c>
      <c r="Z576" s="11">
        <f>'OddsRatio_working_3-way'!X576^(1/3)*COS('OddsRatio_working_3-way'!Y576/3)</f>
        <v>0.53683336578115437</v>
      </c>
      <c r="AA576" s="11">
        <f>'OddsRatio_working_3-way'!X576^(1/3)*COS(('OddsRatio_working_3-way'!Y576+2*PI())/3)</f>
        <v>-0.3429034847300389</v>
      </c>
      <c r="AB576" s="11">
        <f>'OddsRatio_working_3-way'!X576^(1/3)*COS(('OddsRatio_working_3-way'!Y576+4*PI())/3)</f>
        <v>-0.19392988105111555</v>
      </c>
      <c r="AC576" s="11">
        <f>'OddsRatio_working_3-way'!X576^(1/3)*SIN('OddsRatio_working_3-way'!Y576/3)</f>
        <v>8.6009950186175257E-2</v>
      </c>
      <c r="AD576" s="11">
        <f>'OddsRatio_working_3-way'!X576^(1/3)*SIN(('OddsRatio_working_3-way'!Y576+2*PI())/3)</f>
        <v>0.42190635727249592</v>
      </c>
      <c r="AE576" s="11">
        <f>'OddsRatio_working_3-way'!X576^(1/3)*SIN(('OddsRatio_working_3-way'!Y576+4*PI())/3)</f>
        <v>-0.507916307458671</v>
      </c>
      <c r="AF576" s="11">
        <f>-'OddsRatio_working_3-way'!U576/(3*'OddsRatio_working_3-way'!X576^(1/3))*COS(('OddsRatio_working_3-way'!Y576)/3)</f>
        <v>0.53683336578115437</v>
      </c>
      <c r="AG576" s="11">
        <f>-'OddsRatio_working_3-way'!U576/(3*'OddsRatio_working_3-way'!X576^(1/3))*COS(('OddsRatio_working_3-way'!Y576+2*PI())/3)</f>
        <v>-0.3429034847300389</v>
      </c>
      <c r="AH576" s="11">
        <f>-'OddsRatio_working_3-way'!U576/(3*'OddsRatio_working_3-way'!X576^(1/3))*COS(('OddsRatio_working_3-way'!Y576+4*PI())/3)</f>
        <v>-0.19392988105111555</v>
      </c>
      <c r="AI576" s="11">
        <f>'OddsRatio_working_3-way'!U576/(3*'OddsRatio_working_3-way'!X576^(1/3))*SIN(('OddsRatio_working_3-way'!Y576)/3)</f>
        <v>-8.6009950186175257E-2</v>
      </c>
      <c r="AJ576" s="11">
        <f>'OddsRatio_working_3-way'!U576/(3*'OddsRatio_working_3-way'!X576^(1/3))*SIN(('OddsRatio_working_3-way'!Y576+2*PI())/3)</f>
        <v>-0.42190635727249592</v>
      </c>
      <c r="AK576" s="11">
        <f>'OddsRatio_working_3-way'!U576/(3*'OddsRatio_working_3-way'!X576^(1/3))*SIN(('OddsRatio_working_3-way'!Y576+4*PI())/3)</f>
        <v>0.507916307458671</v>
      </c>
      <c r="AL576" s="11">
        <f>'OddsRatio_working_3-way'!Z576+'OddsRatio_working_3-way'!AF576</f>
        <v>1.0736667315623087</v>
      </c>
      <c r="AM576" s="11">
        <f>'OddsRatio_working_3-way'!AA576+'OddsRatio_working_3-way'!AG576</f>
        <v>-0.6858069694600778</v>
      </c>
      <c r="AN576" s="11">
        <f>'OddsRatio_working_3-way'!AB576+'OddsRatio_working_3-way'!AH576</f>
        <v>-0.38785976210223111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1.0736667315623087</v>
      </c>
      <c r="AS576" s="11">
        <f>IF(('OddsRatio_working_3-way'!X576=0),IF(Q576&gt;0,-Q576^(1/3),(-Q576)^(1/3)),'OddsRatio_working_3-way'!AM576-'OddsRatio_working_3-way'!R576/3)</f>
        <v>-0.6858069694600778</v>
      </c>
      <c r="AT576" s="11">
        <f>IF(('OddsRatio_working_3-way'!X576=0),IF(Q576&gt;0,-Q576^(1/3),(-Q576)^(1/3)),'OddsRatio_working_3-way'!AN576-'OddsRatio_working_3-way'!R576/3)</f>
        <v>-0.38785976210223111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2.88</v>
      </c>
      <c r="B577" s="4">
        <f>IF('True_Odds_Calculator_3-way'!B578="","",'True_Odds_Calculator_3-way'!B578)</f>
        <v>2.98</v>
      </c>
      <c r="C577" s="4">
        <f>IF('True_Odds_Calculator_3-way'!C578="","",'True_Odds_Calculator_3-way'!C578)</f>
        <v>2.73</v>
      </c>
      <c r="D577" s="9">
        <f t="shared" si="117"/>
        <v>0.33090351128047502</v>
      </c>
      <c r="E577" s="9">
        <f t="shared" si="118"/>
        <v>0.31953131547102842</v>
      </c>
      <c r="F577" s="9">
        <f t="shared" si="119"/>
        <v>0.34956517324849629</v>
      </c>
      <c r="G577" s="9">
        <f t="shared" si="120"/>
        <v>1.0755473287048456</v>
      </c>
      <c r="H577" s="9">
        <f t="shared" si="121"/>
        <v>3.0220289779651095</v>
      </c>
      <c r="I577" s="9">
        <f t="shared" si="122"/>
        <v>3.1295837108355942</v>
      </c>
      <c r="J577" s="9">
        <f t="shared" si="123"/>
        <v>2.8606968786593838</v>
      </c>
      <c r="K577" s="11">
        <f t="shared" si="124"/>
        <v>0.34722222222222221</v>
      </c>
      <c r="L577" s="11">
        <f t="shared" si="125"/>
        <v>0.33557046979865773</v>
      </c>
      <c r="M577" s="11">
        <f t="shared" si="126"/>
        <v>0.36630036630036628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-0.27485126730093157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0.23858350200632081</v>
      </c>
      <c r="Q577" s="11">
        <f>2*'OddsRatio_working_3-way'!K577*'OddsRatio_working_3-way'!L577*'OddsRatio_working_3-way'!M577</f>
        <v>8.5360823615857173E-2</v>
      </c>
      <c r="R577" s="11">
        <f t="shared" si="127"/>
        <v>0</v>
      </c>
      <c r="S577" s="11">
        <f t="shared" si="128"/>
        <v>-0.86804585021286584</v>
      </c>
      <c r="T577" s="11">
        <f t="shared" si="129"/>
        <v>-0.310570966086893</v>
      </c>
      <c r="U577" s="11">
        <f>'OddsRatio_working_3-way'!S577-'OddsRatio_working_3-way'!R577^2/3</f>
        <v>-0.86804585021286584</v>
      </c>
      <c r="V577" s="11">
        <f>'OddsRatio_working_3-way'!S577*'OddsRatio_working_3-way'!R577/3-2*'OddsRatio_working_3-way'!R577^3/27-'OddsRatio_working_3-way'!T577</f>
        <v>0.310570966086893</v>
      </c>
      <c r="W577" s="11">
        <f>'OddsRatio_working_3-way'!V577^2+4*'OddsRatio_working_3-way'!U577^3/27</f>
        <v>-4.4577449447164019E-4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0.15564390404912881</v>
      </c>
      <c r="Y577" s="11">
        <f>IF('OddsRatio_working_3-way'!W577&gt;=0,IF('OddsRatio_working_3-way'!V577+SQRT('OddsRatio_working_3-way'!W577)&gt;0,0,PI()),ACOS('OddsRatio_working_3-way'!V577/(2*'OddsRatio_working_3-way'!X577)))</f>
        <v>6.7878001059023196E-2</v>
      </c>
      <c r="Z577" s="11">
        <f>'OddsRatio_working_3-way'!X577^(1/3)*COS('OddsRatio_working_3-way'!Y577/3)</f>
        <v>0.5377736643524228</v>
      </c>
      <c r="AA577" s="11">
        <f>'OddsRatio_working_3-way'!X577^(1/3)*COS(('OddsRatio_working_3-way'!Y577+2*PI())/3)</f>
        <v>-0.27942613955109452</v>
      </c>
      <c r="AB577" s="11">
        <f>'OddsRatio_working_3-way'!X577^(1/3)*COS(('OddsRatio_working_3-way'!Y577+4*PI())/3)</f>
        <v>-0.25834752480132833</v>
      </c>
      <c r="AC577" s="11">
        <f>'OddsRatio_working_3-way'!X577^(1/3)*SIN('OddsRatio_working_3-way'!Y577/3)</f>
        <v>1.2169743899921946E-2</v>
      </c>
      <c r="AD577" s="11">
        <f>'OddsRatio_working_3-way'!X577^(1/3)*SIN(('OddsRatio_working_3-way'!Y577+2*PI())/3)</f>
        <v>0.45964078286548304</v>
      </c>
      <c r="AE577" s="11">
        <f>'OddsRatio_working_3-way'!X577^(1/3)*SIN(('OddsRatio_working_3-way'!Y577+4*PI())/3)</f>
        <v>-0.47181052676540502</v>
      </c>
      <c r="AF577" s="11">
        <f>-'OddsRatio_working_3-way'!U577/(3*'OddsRatio_working_3-way'!X577^(1/3))*COS(('OddsRatio_working_3-way'!Y577)/3)</f>
        <v>0.5377736643524228</v>
      </c>
      <c r="AG577" s="11">
        <f>-'OddsRatio_working_3-way'!U577/(3*'OddsRatio_working_3-way'!X577^(1/3))*COS(('OddsRatio_working_3-way'!Y577+2*PI())/3)</f>
        <v>-0.27942613955109452</v>
      </c>
      <c r="AH577" s="11">
        <f>-'OddsRatio_working_3-way'!U577/(3*'OddsRatio_working_3-way'!X577^(1/3))*COS(('OddsRatio_working_3-way'!Y577+4*PI())/3)</f>
        <v>-0.25834752480132833</v>
      </c>
      <c r="AI577" s="11">
        <f>'OddsRatio_working_3-way'!U577/(3*'OddsRatio_working_3-way'!X577^(1/3))*SIN(('OddsRatio_working_3-way'!Y577)/3)</f>
        <v>-1.2169743899921946E-2</v>
      </c>
      <c r="AJ577" s="11">
        <f>'OddsRatio_working_3-way'!U577/(3*'OddsRatio_working_3-way'!X577^(1/3))*SIN(('OddsRatio_working_3-way'!Y577+2*PI())/3)</f>
        <v>-0.45964078286548304</v>
      </c>
      <c r="AK577" s="11">
        <f>'OddsRatio_working_3-way'!U577/(3*'OddsRatio_working_3-way'!X577^(1/3))*SIN(('OddsRatio_working_3-way'!Y577+4*PI())/3)</f>
        <v>0.47181052676540502</v>
      </c>
      <c r="AL577" s="11">
        <f>'OddsRatio_working_3-way'!Z577+'OddsRatio_working_3-way'!AF577</f>
        <v>1.0755473287048456</v>
      </c>
      <c r="AM577" s="11">
        <f>'OddsRatio_working_3-way'!AA577+'OddsRatio_working_3-way'!AG577</f>
        <v>-0.55885227910218904</v>
      </c>
      <c r="AN577" s="11">
        <f>'OddsRatio_working_3-way'!AB577+'OddsRatio_working_3-way'!AH577</f>
        <v>-0.51669504960265666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1.0755473287048456</v>
      </c>
      <c r="AS577" s="11">
        <f>IF(('OddsRatio_working_3-way'!X577=0),IF(Q577&gt;0,-Q577^(1/3),(-Q577)^(1/3)),'OddsRatio_working_3-way'!AM577-'OddsRatio_working_3-way'!R577/3)</f>
        <v>-0.55885227910218904</v>
      </c>
      <c r="AT577" s="11">
        <f>IF(('OddsRatio_working_3-way'!X577=0),IF(Q577&gt;0,-Q577^(1/3),(-Q577)^(1/3)),'OddsRatio_working_3-way'!AN577-'OddsRatio_working_3-way'!R577/3)</f>
        <v>-0.51669504960265666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1.22</v>
      </c>
      <c r="B578" s="4">
        <f>IF('True_Odds_Calculator_3-way'!B579="","",'True_Odds_Calculator_3-way'!B579)</f>
        <v>6.55</v>
      </c>
      <c r="C578" s="4">
        <f>IF('True_Odds_Calculator_3-way'!C579="","",'True_Odds_Calculator_3-way'!C579)</f>
        <v>12.46</v>
      </c>
      <c r="D578" s="9">
        <f t="shared" si="117"/>
        <v>0.79617017336487916</v>
      </c>
      <c r="E578" s="9">
        <f t="shared" si="118"/>
        <v>0.13407509062045636</v>
      </c>
      <c r="F578" s="9">
        <f t="shared" si="119"/>
        <v>6.9754736014664212E-2</v>
      </c>
      <c r="G578" s="9">
        <f t="shared" si="120"/>
        <v>1.1636949523769884</v>
      </c>
      <c r="H578" s="9">
        <f t="shared" si="121"/>
        <v>1.2560128895229374</v>
      </c>
      <c r="I578" s="9">
        <f t="shared" si="122"/>
        <v>7.4585069856922859</v>
      </c>
      <c r="J578" s="9">
        <f t="shared" si="123"/>
        <v>14.335944154240289</v>
      </c>
      <c r="K578" s="11">
        <f t="shared" si="124"/>
        <v>0.81967213114754101</v>
      </c>
      <c r="L578" s="11">
        <f t="shared" si="125"/>
        <v>0.15267175572519084</v>
      </c>
      <c r="M578" s="11">
        <f t="shared" si="126"/>
        <v>8.0256821829855537E-2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-0.14053390320932868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0.17304780880095244</v>
      </c>
      <c r="Q578" s="11">
        <f>2*'OddsRatio_working_3-way'!K578*'OddsRatio_working_3-way'!L578*'OddsRatio_working_3-way'!M578</f>
        <v>2.0086803110963718E-2</v>
      </c>
      <c r="R578" s="11">
        <f t="shared" si="127"/>
        <v>0</v>
      </c>
      <c r="S578" s="11">
        <f t="shared" si="128"/>
        <v>-1.2313598701033266</v>
      </c>
      <c r="T578" s="11">
        <f t="shared" si="129"/>
        <v>-0.14293208010485509</v>
      </c>
      <c r="U578" s="11">
        <f>'OddsRatio_working_3-way'!S578-'OddsRatio_working_3-way'!R578^2/3</f>
        <v>-1.2313598701033266</v>
      </c>
      <c r="V578" s="11">
        <f>'OddsRatio_working_3-way'!S578*'OddsRatio_working_3-way'!R578/3-2*'OddsRatio_working_3-way'!R578^3/27-'OddsRatio_working_3-way'!T578</f>
        <v>0.14293208010485509</v>
      </c>
      <c r="W578" s="11">
        <f>'OddsRatio_working_3-way'!V578^2+4*'OddsRatio_working_3-way'!U578^3/27</f>
        <v>-0.25616980842845766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0.26296358490842336</v>
      </c>
      <c r="Y578" s="11">
        <f>IF('OddsRatio_working_3-way'!W578&gt;=0,IF('OddsRatio_working_3-way'!V578+SQRT('OddsRatio_working_3-way'!W578)&gt;0,0,PI()),ACOS('OddsRatio_working_3-way'!V578/(2*'OddsRatio_working_3-way'!X578)))</f>
        <v>1.2955628617361759</v>
      </c>
      <c r="Z578" s="11">
        <f>'OddsRatio_working_3-way'!X578^(1/3)*COS('OddsRatio_working_3-way'!Y578/3)</f>
        <v>0.58184747618849419</v>
      </c>
      <c r="AA578" s="11">
        <f>'OddsRatio_working_3-way'!X578^(1/3)*COS(('OddsRatio_working_3-way'!Y578+2*PI())/3)</f>
        <v>-0.52315229655689932</v>
      </c>
      <c r="AB578" s="11">
        <f>'OddsRatio_working_3-way'!X578^(1/3)*COS(('OddsRatio_working_3-way'!Y578+4*PI())/3)</f>
        <v>-5.8695179631594881E-2</v>
      </c>
      <c r="AC578" s="11">
        <f>'OddsRatio_working_3-way'!X578^(1/3)*SIN('OddsRatio_working_3-way'!Y578/3)</f>
        <v>0.26815444148386203</v>
      </c>
      <c r="AD578" s="11">
        <f>'OddsRatio_working_3-way'!X578^(1/3)*SIN(('OddsRatio_working_3-way'!Y578+2*PI())/3)</f>
        <v>0.36981747476516608</v>
      </c>
      <c r="AE578" s="11">
        <f>'OddsRatio_working_3-way'!X578^(1/3)*SIN(('OddsRatio_working_3-way'!Y578+4*PI())/3)</f>
        <v>-0.63797191624902827</v>
      </c>
      <c r="AF578" s="11">
        <f>-'OddsRatio_working_3-way'!U578/(3*'OddsRatio_working_3-way'!X578^(1/3))*COS(('OddsRatio_working_3-way'!Y578)/3)</f>
        <v>0.58184747618849408</v>
      </c>
      <c r="AG578" s="11">
        <f>-'OddsRatio_working_3-way'!U578/(3*'OddsRatio_working_3-way'!X578^(1/3))*COS(('OddsRatio_working_3-way'!Y578+2*PI())/3)</f>
        <v>-0.52315229655689921</v>
      </c>
      <c r="AH578" s="11">
        <f>-'OddsRatio_working_3-way'!U578/(3*'OddsRatio_working_3-way'!X578^(1/3))*COS(('OddsRatio_working_3-way'!Y578+4*PI())/3)</f>
        <v>-5.8695179631594867E-2</v>
      </c>
      <c r="AI578" s="11">
        <f>'OddsRatio_working_3-way'!U578/(3*'OddsRatio_working_3-way'!X578^(1/3))*SIN(('OddsRatio_working_3-way'!Y578)/3)</f>
        <v>-0.26815444148386197</v>
      </c>
      <c r="AJ578" s="11">
        <f>'OddsRatio_working_3-way'!U578/(3*'OddsRatio_working_3-way'!X578^(1/3))*SIN(('OddsRatio_working_3-way'!Y578+2*PI())/3)</f>
        <v>-0.36981747476516602</v>
      </c>
      <c r="AK578" s="11">
        <f>'OddsRatio_working_3-way'!U578/(3*'OddsRatio_working_3-way'!X578^(1/3))*SIN(('OddsRatio_working_3-way'!Y578+4*PI())/3)</f>
        <v>0.63797191624902816</v>
      </c>
      <c r="AL578" s="11">
        <f>'OddsRatio_working_3-way'!Z578+'OddsRatio_working_3-way'!AF578</f>
        <v>1.1636949523769884</v>
      </c>
      <c r="AM578" s="11">
        <f>'OddsRatio_working_3-way'!AA578+'OddsRatio_working_3-way'!AG578</f>
        <v>-1.0463045931137986</v>
      </c>
      <c r="AN578" s="11">
        <f>'OddsRatio_working_3-way'!AB578+'OddsRatio_working_3-way'!AH578</f>
        <v>-0.11739035926318975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1.1636949523769884</v>
      </c>
      <c r="AS578" s="11">
        <f>IF(('OddsRatio_working_3-way'!X578=0),IF(Q578&gt;0,-Q578^(1/3),(-Q578)^(1/3)),'OddsRatio_working_3-way'!AM578-'OddsRatio_working_3-way'!R578/3)</f>
        <v>-1.0463045931137986</v>
      </c>
      <c r="AT578" s="11">
        <f>IF(('OddsRatio_working_3-way'!X578=0),IF(Q578&gt;0,-Q578^(1/3),(-Q578)^(1/3)),'OddsRatio_working_3-way'!AN578-'OddsRatio_working_3-way'!R578/3)</f>
        <v>-0.11739035926318975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6.52</v>
      </c>
      <c r="B579" s="4">
        <f>IF('True_Odds_Calculator_3-way'!B580="","",'True_Odds_Calculator_3-way'!B580)</f>
        <v>4.58</v>
      </c>
      <c r="C579" s="4">
        <f>IF('True_Odds_Calculator_3-way'!C580="","",'True_Odds_Calculator_3-way'!C580)</f>
        <v>1.47</v>
      </c>
      <c r="D579" s="9">
        <f t="shared" si="117"/>
        <v>0.14066003299296198</v>
      </c>
      <c r="E579" s="9">
        <f t="shared" si="118"/>
        <v>0.20152283191100612</v>
      </c>
      <c r="F579" s="9">
        <f t="shared" si="119"/>
        <v>0.65781713509603201</v>
      </c>
      <c r="G579" s="9">
        <f t="shared" si="120"/>
        <v>1.1067644940954025</v>
      </c>
      <c r="H579" s="9">
        <f t="shared" si="121"/>
        <v>7.1093400074066215</v>
      </c>
      <c r="I579" s="9">
        <f t="shared" si="122"/>
        <v>4.9622168888615406</v>
      </c>
      <c r="J579" s="9">
        <f t="shared" si="123"/>
        <v>1.520179312224839</v>
      </c>
      <c r="K579" s="11">
        <f t="shared" si="124"/>
        <v>0.15337423312883436</v>
      </c>
      <c r="L579" s="11">
        <f t="shared" si="125"/>
        <v>0.2183406113537118</v>
      </c>
      <c r="M579" s="11">
        <f t="shared" si="126"/>
        <v>0.68027210884353739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-0.21158727911021358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0.21801256736519986</v>
      </c>
      <c r="Q579" s="11">
        <f>2*'OddsRatio_working_3-way'!K579*'OddsRatio_working_3-way'!L579*'OddsRatio_working_3-way'!M579</f>
        <v>4.5561665071097157E-2</v>
      </c>
      <c r="R579" s="11">
        <f t="shared" si="127"/>
        <v>0</v>
      </c>
      <c r="S579" s="11">
        <f t="shared" si="128"/>
        <v>-1.0303670820004232</v>
      </c>
      <c r="T579" s="11">
        <f t="shared" si="129"/>
        <v>-0.21533272351106025</v>
      </c>
      <c r="U579" s="11">
        <f>'OddsRatio_working_3-way'!S579-'OddsRatio_working_3-way'!R579^2/3</f>
        <v>-1.0303670820004232</v>
      </c>
      <c r="V579" s="11">
        <f>'OddsRatio_working_3-way'!S579*'OddsRatio_working_3-way'!R579/3-2*'OddsRatio_working_3-way'!R579^3/27-'OddsRatio_working_3-way'!T579</f>
        <v>0.21533272351106025</v>
      </c>
      <c r="W579" s="11">
        <f>'OddsRatio_working_3-way'!V579^2+4*'OddsRatio_working_3-way'!U579^3/27</f>
        <v>-0.11569044460119424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0.20128252930637383</v>
      </c>
      <c r="Y579" s="11">
        <f>IF('OddsRatio_working_3-way'!W579&gt;=0,IF('OddsRatio_working_3-way'!V579+SQRT('OddsRatio_working_3-way'!W579)&gt;0,0,PI()),ACOS('OddsRatio_working_3-way'!V579/(2*'OddsRatio_working_3-way'!X579)))</f>
        <v>1.0064049585692243</v>
      </c>
      <c r="Z579" s="11">
        <f>'OddsRatio_working_3-way'!X579^(1/3)*COS('OddsRatio_working_3-way'!Y579/3)</f>
        <v>0.55338224704770111</v>
      </c>
      <c r="AA579" s="11">
        <f>'OddsRatio_working_3-way'!X579^(1/3)*COS(('OddsRatio_working_3-way'!Y579+2*PI())/3)</f>
        <v>-0.44377743950883336</v>
      </c>
      <c r="AB579" s="11">
        <f>'OddsRatio_working_3-way'!X579^(1/3)*COS(('OddsRatio_working_3-way'!Y579+4*PI())/3)</f>
        <v>-0.10960480753886769</v>
      </c>
      <c r="AC579" s="11">
        <f>'OddsRatio_working_3-way'!X579^(1/3)*SIN('OddsRatio_working_3-way'!Y579/3)</f>
        <v>0.19293465902366547</v>
      </c>
      <c r="AD579" s="11">
        <f>'OddsRatio_working_3-way'!X579^(1/3)*SIN(('OddsRatio_working_3-way'!Y579+2*PI())/3)</f>
        <v>0.38277575443479273</v>
      </c>
      <c r="AE579" s="11">
        <f>'OddsRatio_working_3-way'!X579^(1/3)*SIN(('OddsRatio_working_3-way'!Y579+4*PI())/3)</f>
        <v>-0.57571041345845808</v>
      </c>
      <c r="AF579" s="11">
        <f>-'OddsRatio_working_3-way'!U579/(3*'OddsRatio_working_3-way'!X579^(1/3))*COS(('OddsRatio_working_3-way'!Y579)/3)</f>
        <v>0.55338224704770123</v>
      </c>
      <c r="AG579" s="11">
        <f>-'OddsRatio_working_3-way'!U579/(3*'OddsRatio_working_3-way'!X579^(1/3))*COS(('OddsRatio_working_3-way'!Y579+2*PI())/3)</f>
        <v>-0.44377743950883342</v>
      </c>
      <c r="AH579" s="11">
        <f>-'OddsRatio_working_3-way'!U579/(3*'OddsRatio_working_3-way'!X579^(1/3))*COS(('OddsRatio_working_3-way'!Y579+4*PI())/3)</f>
        <v>-0.10960480753886771</v>
      </c>
      <c r="AI579" s="11">
        <f>'OddsRatio_working_3-way'!U579/(3*'OddsRatio_working_3-way'!X579^(1/3))*SIN(('OddsRatio_working_3-way'!Y579)/3)</f>
        <v>-0.19293465902366552</v>
      </c>
      <c r="AJ579" s="11">
        <f>'OddsRatio_working_3-way'!U579/(3*'OddsRatio_working_3-way'!X579^(1/3))*SIN(('OddsRatio_working_3-way'!Y579+2*PI())/3)</f>
        <v>-0.38277575443479278</v>
      </c>
      <c r="AK579" s="11">
        <f>'OddsRatio_working_3-way'!U579/(3*'OddsRatio_working_3-way'!X579^(1/3))*SIN(('OddsRatio_working_3-way'!Y579+4*PI())/3)</f>
        <v>0.57571041345845819</v>
      </c>
      <c r="AL579" s="11">
        <f>'OddsRatio_working_3-way'!Z579+'OddsRatio_working_3-way'!AF579</f>
        <v>1.1067644940954025</v>
      </c>
      <c r="AM579" s="11">
        <f>'OddsRatio_working_3-way'!AA579+'OddsRatio_working_3-way'!AG579</f>
        <v>-0.88755487901766683</v>
      </c>
      <c r="AN579" s="11">
        <f>'OddsRatio_working_3-way'!AB579+'OddsRatio_working_3-way'!AH579</f>
        <v>-0.2192096150777354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1.1067644940954025</v>
      </c>
      <c r="AS579" s="11">
        <f>IF(('OddsRatio_working_3-way'!X579=0),IF(Q579&gt;0,-Q579^(1/3),(-Q579)^(1/3)),'OddsRatio_working_3-way'!AM579-'OddsRatio_working_3-way'!R579/3)</f>
        <v>-0.88755487901766683</v>
      </c>
      <c r="AT579" s="11">
        <f>IF(('OddsRatio_working_3-way'!X579=0),IF(Q579&gt;0,-Q579^(1/3),(-Q579)^(1/3)),'OddsRatio_working_3-way'!AN579-'OddsRatio_working_3-way'!R579/3)</f>
        <v>-0.2192096150777354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2.59</v>
      </c>
      <c r="B580" s="4">
        <f>IF('True_Odds_Calculator_3-way'!B581="","",'True_Odds_Calculator_3-way'!B581)</f>
        <v>3.21</v>
      </c>
      <c r="C580" s="4">
        <f>IF('True_Odds_Calculator_3-way'!C581="","",'True_Odds_Calculator_3-way'!C581)</f>
        <v>2.98</v>
      </c>
      <c r="D580" s="9">
        <f t="shared" ref="D580:D643" si="130">(K580/(AR580+K580-(AR580*K580)))</f>
        <v>0.37441068034895436</v>
      </c>
      <c r="E580" s="9">
        <f t="shared" ref="E580:E643" si="131">(L580/(AR580+L580-(AR580*L580)))</f>
        <v>0.30098761438533128</v>
      </c>
      <c r="F580" s="9">
        <f t="shared" ref="F580:F643" si="132">(M580/(AR580+M580-(AR580*M580)))</f>
        <v>0.32460170526571447</v>
      </c>
      <c r="G580" s="9">
        <f t="shared" ref="G580:G643" si="133">AR580</f>
        <v>1.0508578492727656</v>
      </c>
      <c r="H580" s="9">
        <f t="shared" ref="H580:H643" si="134">IF(A580="","",1/D580)</f>
        <v>2.6708639803436975</v>
      </c>
      <c r="I580" s="9">
        <f t="shared" ref="I580:I643" si="135">IF(B580="","",1/E580)</f>
        <v>3.3223958468928125</v>
      </c>
      <c r="J580" s="9">
        <f t="shared" ref="J580:J643" si="136">IF(C580="","",1/F580)</f>
        <v>3.0806985415600754</v>
      </c>
      <c r="K580" s="11">
        <f t="shared" ref="K580:K643" si="137">1/A580</f>
        <v>0.38610038610038611</v>
      </c>
      <c r="L580" s="11">
        <f t="shared" ref="L580:L643" si="138">1/B580</f>
        <v>0.3115264797507788</v>
      </c>
      <c r="M580" s="11">
        <f t="shared" ref="M580:M643" si="139">1/C580</f>
        <v>0.33557046979865773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-0.28082355166341877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0.23329572347950325</v>
      </c>
      <c r="Q580" s="11">
        <f>2*'OddsRatio_working_3-way'!K580*'OddsRatio_working_3-way'!L580*'OddsRatio_working_3-way'!M580</f>
        <v>8.0725163833738123E-2</v>
      </c>
      <c r="R580" s="11">
        <f t="shared" ref="R580:R643" si="140">O580/N580</f>
        <v>0</v>
      </c>
      <c r="S580" s="11">
        <f t="shared" ref="S580:S643" si="141">P580/N580</f>
        <v>-0.83075554773667981</v>
      </c>
      <c r="T580" s="11">
        <f t="shared" ref="T580:T643" si="142">Q580/N580</f>
        <v>-0.28745866703691331</v>
      </c>
      <c r="U580" s="11">
        <f>'OddsRatio_working_3-way'!S580-'OddsRatio_working_3-way'!R580^2/3</f>
        <v>-0.83075554773667981</v>
      </c>
      <c r="V580" s="11">
        <f>'OddsRatio_working_3-way'!S580*'OddsRatio_working_3-way'!R580/3-2*'OddsRatio_working_3-way'!R580^3/27-'OddsRatio_working_3-way'!T580</f>
        <v>0.28745866703691331</v>
      </c>
      <c r="W580" s="11">
        <f>'OddsRatio_working_3-way'!V580^2+4*'OddsRatio_working_3-way'!U580^3/27</f>
        <v>-2.3082425025661296E-3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0.1457229629787333</v>
      </c>
      <c r="Y580" s="11">
        <f>IF('OddsRatio_working_3-way'!W580&gt;=0,IF('OddsRatio_working_3-way'!V580+SQRT('OddsRatio_working_3-way'!W580)&gt;0,0,PI()),ACOS('OddsRatio_working_3-way'!V580/(2*'OddsRatio_working_3-way'!X580)))</f>
        <v>0.16560353363514668</v>
      </c>
      <c r="Z580" s="11">
        <f>'OddsRatio_working_3-way'!X580^(1/3)*COS('OddsRatio_working_3-way'!Y580/3)</f>
        <v>0.5254289246363828</v>
      </c>
      <c r="AA580" s="11">
        <f>'OddsRatio_working_3-way'!X580^(1/3)*COS(('OddsRatio_working_3-way'!Y580+2*PI())/3)</f>
        <v>-0.2878584636059871</v>
      </c>
      <c r="AB580" s="11">
        <f>'OddsRatio_working_3-way'!X580^(1/3)*COS(('OddsRatio_working_3-way'!Y580+4*PI())/3)</f>
        <v>-0.23757046103039584</v>
      </c>
      <c r="AC580" s="11">
        <f>'OddsRatio_working_3-way'!X580^(1/3)*SIN('OddsRatio_working_3-way'!Y580/3)</f>
        <v>2.9033791824026239E-2</v>
      </c>
      <c r="AD580" s="11">
        <f>'OddsRatio_working_3-way'!X580^(1/3)*SIN(('OddsRatio_working_3-way'!Y580+2*PI())/3)</f>
        <v>0.4405179007062337</v>
      </c>
      <c r="AE580" s="11">
        <f>'OddsRatio_working_3-way'!X580^(1/3)*SIN(('OddsRatio_working_3-way'!Y580+4*PI())/3)</f>
        <v>-0.46955169253025991</v>
      </c>
      <c r="AF580" s="11">
        <f>-'OddsRatio_working_3-way'!U580/(3*'OddsRatio_working_3-way'!X580^(1/3))*COS(('OddsRatio_working_3-way'!Y580)/3)</f>
        <v>0.52542892463638291</v>
      </c>
      <c r="AG580" s="11">
        <f>-'OddsRatio_working_3-way'!U580/(3*'OddsRatio_working_3-way'!X580^(1/3))*COS(('OddsRatio_working_3-way'!Y580+2*PI())/3)</f>
        <v>-0.28785846360598716</v>
      </c>
      <c r="AH580" s="11">
        <f>-'OddsRatio_working_3-way'!U580/(3*'OddsRatio_working_3-way'!X580^(1/3))*COS(('OddsRatio_working_3-way'!Y580+4*PI())/3)</f>
        <v>-0.23757046103039589</v>
      </c>
      <c r="AI580" s="11">
        <f>'OddsRatio_working_3-way'!U580/(3*'OddsRatio_working_3-way'!X580^(1/3))*SIN(('OddsRatio_working_3-way'!Y580)/3)</f>
        <v>-2.9033791824026243E-2</v>
      </c>
      <c r="AJ580" s="11">
        <f>'OddsRatio_working_3-way'!U580/(3*'OddsRatio_working_3-way'!X580^(1/3))*SIN(('OddsRatio_working_3-way'!Y580+2*PI())/3)</f>
        <v>-0.44051790070623381</v>
      </c>
      <c r="AK580" s="11">
        <f>'OddsRatio_working_3-way'!U580/(3*'OddsRatio_working_3-way'!X580^(1/3))*SIN(('OddsRatio_working_3-way'!Y580+4*PI())/3)</f>
        <v>0.46955169253026002</v>
      </c>
      <c r="AL580" s="11">
        <f>'OddsRatio_working_3-way'!Z580+'OddsRatio_working_3-way'!AF580</f>
        <v>1.0508578492727656</v>
      </c>
      <c r="AM580" s="11">
        <f>'OddsRatio_working_3-way'!AA580+'OddsRatio_working_3-way'!AG580</f>
        <v>-0.57571692721197421</v>
      </c>
      <c r="AN580" s="11">
        <f>'OddsRatio_working_3-way'!AB580+'OddsRatio_working_3-way'!AH580</f>
        <v>-0.47514092206079173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1.0508578492727656</v>
      </c>
      <c r="AS580" s="11">
        <f>IF(('OddsRatio_working_3-way'!X580=0),IF(Q580&gt;0,-Q580^(1/3),(-Q580)^(1/3)),'OddsRatio_working_3-way'!AM580-'OddsRatio_working_3-way'!R580/3)</f>
        <v>-0.57571692721197421</v>
      </c>
      <c r="AT580" s="11">
        <f>IF(('OddsRatio_working_3-way'!X580=0),IF(Q580&gt;0,-Q580^(1/3),(-Q580)^(1/3)),'OddsRatio_working_3-way'!AN580-'OddsRatio_working_3-way'!R580/3)</f>
        <v>-0.47514092206079173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2.11</v>
      </c>
      <c r="B581" s="4">
        <f>IF('True_Odds_Calculator_3-way'!B582="","",'True_Odds_Calculator_3-way'!B582)</f>
        <v>2.84</v>
      </c>
      <c r="C581" s="4">
        <f>IF('True_Odds_Calculator_3-way'!C582="","",'True_Odds_Calculator_3-way'!C582)</f>
        <v>4.92</v>
      </c>
      <c r="D581" s="9">
        <f t="shared" si="130"/>
        <v>0.46245053165117206</v>
      </c>
      <c r="E581" s="9">
        <f t="shared" si="131"/>
        <v>0.34166419967798883</v>
      </c>
      <c r="F581" s="9">
        <f t="shared" si="132"/>
        <v>0.19588526867083933</v>
      </c>
      <c r="G581" s="9">
        <f t="shared" si="133"/>
        <v>1.0472013051539801</v>
      </c>
      <c r="H581" s="9">
        <f t="shared" si="134"/>
        <v>2.162393448720918</v>
      </c>
      <c r="I581" s="9">
        <f t="shared" si="135"/>
        <v>2.9268504014833234</v>
      </c>
      <c r="J581" s="9">
        <f t="shared" si="136"/>
        <v>5.1050291162036014</v>
      </c>
      <c r="K581" s="11">
        <f t="shared" si="137"/>
        <v>0.47393364928909953</v>
      </c>
      <c r="L581" s="11">
        <f t="shared" si="138"/>
        <v>0.35211267605633806</v>
      </c>
      <c r="M581" s="11">
        <f t="shared" si="139"/>
        <v>0.2032520325203252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-0.27155698030513464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0.23301873429921804</v>
      </c>
      <c r="Q581" s="11">
        <f>2*'OddsRatio_working_3-way'!K581*'OddsRatio_working_3-way'!L581*'OddsRatio_working_3-way'!M581</f>
        <v>6.7836603871679196E-2</v>
      </c>
      <c r="R581" s="11">
        <f t="shared" si="140"/>
        <v>0</v>
      </c>
      <c r="S581" s="11">
        <f t="shared" si="141"/>
        <v>-0.85808412671766654</v>
      </c>
      <c r="T581" s="11">
        <f t="shared" si="142"/>
        <v>-0.24980615042726828</v>
      </c>
      <c r="U581" s="11">
        <f>'OddsRatio_working_3-way'!S581-'OddsRatio_working_3-way'!R581^2/3</f>
        <v>-0.85808412671766654</v>
      </c>
      <c r="V581" s="11">
        <f>'OddsRatio_working_3-way'!S581*'OddsRatio_working_3-way'!R581/3-2*'OddsRatio_working_3-way'!R581^3/27-'OddsRatio_working_3-way'!T581</f>
        <v>0.24980615042726828</v>
      </c>
      <c r="W581" s="11">
        <f>'OddsRatio_working_3-way'!V581^2+4*'OddsRatio_working_3-way'!U581^3/27</f>
        <v>-3.1199038823602393E-2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0.15297234359100126</v>
      </c>
      <c r="Y581" s="11">
        <f>IF('OddsRatio_working_3-way'!W581&gt;=0,IF('OddsRatio_working_3-way'!V581+SQRT('OddsRatio_working_3-way'!W581)&gt;0,0,PI()),ACOS('OddsRatio_working_3-way'!V581/(2*'OddsRatio_working_3-way'!X581)))</f>
        <v>0.61546068983156865</v>
      </c>
      <c r="Z581" s="11">
        <f>'OddsRatio_working_3-way'!X581^(1/3)*COS('OddsRatio_working_3-way'!Y581/3)</f>
        <v>0.52360065257699007</v>
      </c>
      <c r="AA581" s="11">
        <f>'OddsRatio_working_3-way'!X581^(1/3)*COS(('OddsRatio_working_3-way'!Y581+2*PI())/3)</f>
        <v>-0.35615497188228229</v>
      </c>
      <c r="AB581" s="11">
        <f>'OddsRatio_working_3-way'!X581^(1/3)*COS(('OddsRatio_working_3-way'!Y581+4*PI())/3)</f>
        <v>-0.16744568069470797</v>
      </c>
      <c r="AC581" s="11">
        <f>'OddsRatio_working_3-way'!X581^(1/3)*SIN('OddsRatio_working_3-way'!Y581/3)</f>
        <v>0.10895136006572974</v>
      </c>
      <c r="AD581" s="11">
        <f>'OddsRatio_working_3-way'!X581^(1/3)*SIN(('OddsRatio_working_3-way'!Y581+2*PI())/3)</f>
        <v>0.39897578653691868</v>
      </c>
      <c r="AE581" s="11">
        <f>'OddsRatio_working_3-way'!X581^(1/3)*SIN(('OddsRatio_working_3-way'!Y581+4*PI())/3)</f>
        <v>-0.50792714660264826</v>
      </c>
      <c r="AF581" s="11">
        <f>-'OddsRatio_working_3-way'!U581/(3*'OddsRatio_working_3-way'!X581^(1/3))*COS(('OddsRatio_working_3-way'!Y581)/3)</f>
        <v>0.52360065257699007</v>
      </c>
      <c r="AG581" s="11">
        <f>-'OddsRatio_working_3-way'!U581/(3*'OddsRatio_working_3-way'!X581^(1/3))*COS(('OddsRatio_working_3-way'!Y581+2*PI())/3)</f>
        <v>-0.35615497188228229</v>
      </c>
      <c r="AH581" s="11">
        <f>-'OddsRatio_working_3-way'!U581/(3*'OddsRatio_working_3-way'!X581^(1/3))*COS(('OddsRatio_working_3-way'!Y581+4*PI())/3)</f>
        <v>-0.16744568069470797</v>
      </c>
      <c r="AI581" s="11">
        <f>'OddsRatio_working_3-way'!U581/(3*'OddsRatio_working_3-way'!X581^(1/3))*SIN(('OddsRatio_working_3-way'!Y581)/3)</f>
        <v>-0.10895136006572974</v>
      </c>
      <c r="AJ581" s="11">
        <f>'OddsRatio_working_3-way'!U581/(3*'OddsRatio_working_3-way'!X581^(1/3))*SIN(('OddsRatio_working_3-way'!Y581+2*PI())/3)</f>
        <v>-0.39897578653691868</v>
      </c>
      <c r="AK581" s="11">
        <f>'OddsRatio_working_3-way'!U581/(3*'OddsRatio_working_3-way'!X581^(1/3))*SIN(('OddsRatio_working_3-way'!Y581+4*PI())/3)</f>
        <v>0.50792714660264826</v>
      </c>
      <c r="AL581" s="11">
        <f>'OddsRatio_working_3-way'!Z581+'OddsRatio_working_3-way'!AF581</f>
        <v>1.0472013051539801</v>
      </c>
      <c r="AM581" s="11">
        <f>'OddsRatio_working_3-way'!AA581+'OddsRatio_working_3-way'!AG581</f>
        <v>-0.71230994376456458</v>
      </c>
      <c r="AN581" s="11">
        <f>'OddsRatio_working_3-way'!AB581+'OddsRatio_working_3-way'!AH581</f>
        <v>-0.33489136138941594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1.0472013051539801</v>
      </c>
      <c r="AS581" s="11">
        <f>IF(('OddsRatio_working_3-way'!X581=0),IF(Q581&gt;0,-Q581^(1/3),(-Q581)^(1/3)),'OddsRatio_working_3-way'!AM581-'OddsRatio_working_3-way'!R581/3)</f>
        <v>-0.71230994376456458</v>
      </c>
      <c r="AT581" s="11">
        <f>IF(('OddsRatio_working_3-way'!X581=0),IF(Q581&gt;0,-Q581^(1/3),(-Q581)^(1/3)),'OddsRatio_working_3-way'!AN581-'OddsRatio_working_3-way'!R581/3)</f>
        <v>-0.33489136138941594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6.83</v>
      </c>
      <c r="B582" s="4">
        <f>IF('True_Odds_Calculator_3-way'!B583="","",'True_Odds_Calculator_3-way'!B583)</f>
        <v>3.92</v>
      </c>
      <c r="C582" s="4">
        <f>IF('True_Odds_Calculator_3-way'!C583="","",'True_Odds_Calculator_3-way'!C583)</f>
        <v>1.59</v>
      </c>
      <c r="D582" s="9">
        <f t="shared" si="130"/>
        <v>0.13956754431004556</v>
      </c>
      <c r="E582" s="9">
        <f t="shared" si="131"/>
        <v>0.24463143559334441</v>
      </c>
      <c r="F582" s="9">
        <f t="shared" si="132"/>
        <v>0.6158010200966102</v>
      </c>
      <c r="G582" s="9">
        <f t="shared" si="133"/>
        <v>1.0574596183658471</v>
      </c>
      <c r="H582" s="9">
        <f t="shared" si="134"/>
        <v>7.1649895750728891</v>
      </c>
      <c r="I582" s="9">
        <f t="shared" si="135"/>
        <v>4.0877820856282732</v>
      </c>
      <c r="J582" s="9">
        <f t="shared" si="136"/>
        <v>1.6239011748358496</v>
      </c>
      <c r="K582" s="11">
        <f t="shared" si="137"/>
        <v>0.14641288433382138</v>
      </c>
      <c r="L582" s="11">
        <f t="shared" si="138"/>
        <v>0.25510204081632654</v>
      </c>
      <c r="M582" s="11">
        <f t="shared" si="139"/>
        <v>0.62893081761006286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-0.23593888507086591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0.21940321198785323</v>
      </c>
      <c r="Q582" s="11">
        <f>2*'OddsRatio_working_3-way'!K582*'OddsRatio_working_3-way'!L582*'OddsRatio_working_3-way'!M582</f>
        <v>4.6981415843223392E-2</v>
      </c>
      <c r="R582" s="11">
        <f t="shared" si="140"/>
        <v>0</v>
      </c>
      <c r="S582" s="11">
        <f t="shared" si="141"/>
        <v>-0.92991543942387422</v>
      </c>
      <c r="T582" s="11">
        <f t="shared" si="142"/>
        <v>-0.1991253617610009</v>
      </c>
      <c r="U582" s="11">
        <f>'OddsRatio_working_3-way'!S582-'OddsRatio_working_3-way'!R582^2/3</f>
        <v>-0.92991543942387422</v>
      </c>
      <c r="V582" s="11">
        <f>'OddsRatio_working_3-way'!S582*'OddsRatio_working_3-way'!R582/3-2*'OddsRatio_working_3-way'!R582^3/27-'OddsRatio_working_3-way'!T582</f>
        <v>0.1991253617610009</v>
      </c>
      <c r="W582" s="11">
        <f>'OddsRatio_working_3-way'!V582^2+4*'OddsRatio_working_3-way'!U582^3/27</f>
        <v>-7.9480588173534483E-2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0.17257715511473698</v>
      </c>
      <c r="Y582" s="11">
        <f>IF('OddsRatio_working_3-way'!W582&gt;=0,IF('OddsRatio_working_3-way'!V582+SQRT('OddsRatio_working_3-way'!W582)&gt;0,0,PI()),ACOS('OddsRatio_working_3-way'!V582/(2*'OddsRatio_working_3-way'!X582)))</f>
        <v>0.95584726015896715</v>
      </c>
      <c r="Z582" s="11">
        <f>'OddsRatio_working_3-way'!X582^(1/3)*COS('OddsRatio_working_3-way'!Y582/3)</f>
        <v>0.52872980918292367</v>
      </c>
      <c r="AA582" s="11">
        <f>'OddsRatio_working_3-way'!X582^(1/3)*COS(('OddsRatio_working_3-way'!Y582+2*PI())/3)</f>
        <v>-0.41540281876207807</v>
      </c>
      <c r="AB582" s="11">
        <f>'OddsRatio_working_3-way'!X582^(1/3)*COS(('OddsRatio_working_3-way'!Y582+4*PI())/3)</f>
        <v>-0.11332699042084567</v>
      </c>
      <c r="AC582" s="11">
        <f>'OddsRatio_working_3-way'!X582^(1/3)*SIN('OddsRatio_working_3-way'!Y582/3)</f>
        <v>0.17440356080848984</v>
      </c>
      <c r="AD582" s="11">
        <f>'OddsRatio_working_3-way'!X582^(1/3)*SIN(('OddsRatio_working_3-way'!Y582+2*PI())/3)</f>
        <v>0.37069166608626575</v>
      </c>
      <c r="AE582" s="11">
        <f>'OddsRatio_working_3-way'!X582^(1/3)*SIN(('OddsRatio_working_3-way'!Y582+4*PI())/3)</f>
        <v>-0.54509522689475554</v>
      </c>
      <c r="AF582" s="11">
        <f>-'OddsRatio_working_3-way'!U582/(3*'OddsRatio_working_3-way'!X582^(1/3))*COS(('OddsRatio_working_3-way'!Y582)/3)</f>
        <v>0.52872980918292356</v>
      </c>
      <c r="AG582" s="11">
        <f>-'OddsRatio_working_3-way'!U582/(3*'OddsRatio_working_3-way'!X582^(1/3))*COS(('OddsRatio_working_3-way'!Y582+2*PI())/3)</f>
        <v>-0.41540281876207802</v>
      </c>
      <c r="AH582" s="11">
        <f>-'OddsRatio_working_3-way'!U582/(3*'OddsRatio_working_3-way'!X582^(1/3))*COS(('OddsRatio_working_3-way'!Y582+4*PI())/3)</f>
        <v>-0.11332699042084565</v>
      </c>
      <c r="AI582" s="11">
        <f>'OddsRatio_working_3-way'!U582/(3*'OddsRatio_working_3-way'!X582^(1/3))*SIN(('OddsRatio_working_3-way'!Y582)/3)</f>
        <v>-0.17440356080848982</v>
      </c>
      <c r="AJ582" s="11">
        <f>'OddsRatio_working_3-way'!U582/(3*'OddsRatio_working_3-way'!X582^(1/3))*SIN(('OddsRatio_working_3-way'!Y582+2*PI())/3)</f>
        <v>-0.37069166608626564</v>
      </c>
      <c r="AK582" s="11">
        <f>'OddsRatio_working_3-way'!U582/(3*'OddsRatio_working_3-way'!X582^(1/3))*SIN(('OddsRatio_working_3-way'!Y582+4*PI())/3)</f>
        <v>0.54509522689475542</v>
      </c>
      <c r="AL582" s="11">
        <f>'OddsRatio_working_3-way'!Z582+'OddsRatio_working_3-way'!AF582</f>
        <v>1.0574596183658471</v>
      </c>
      <c r="AM582" s="11">
        <f>'OddsRatio_working_3-way'!AA582+'OddsRatio_working_3-way'!AG582</f>
        <v>-0.83080563752415615</v>
      </c>
      <c r="AN582" s="11">
        <f>'OddsRatio_working_3-way'!AB582+'OddsRatio_working_3-way'!AH582</f>
        <v>-0.2266539808416913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1.0574596183658471</v>
      </c>
      <c r="AS582" s="11">
        <f>IF(('OddsRatio_working_3-way'!X582=0),IF(Q582&gt;0,-Q582^(1/3),(-Q582)^(1/3)),'OddsRatio_working_3-way'!AM582-'OddsRatio_working_3-way'!R582/3)</f>
        <v>-0.83080563752415615</v>
      </c>
      <c r="AT582" s="11">
        <f>IF(('OddsRatio_working_3-way'!X582=0),IF(Q582&gt;0,-Q582^(1/3),(-Q582)^(1/3)),'OddsRatio_working_3-way'!AN582-'OddsRatio_working_3-way'!R582/3)</f>
        <v>-0.2266539808416913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2.73</v>
      </c>
      <c r="B583" s="4">
        <f>IF('True_Odds_Calculator_3-way'!B584="","",'True_Odds_Calculator_3-way'!B584)</f>
        <v>3.12</v>
      </c>
      <c r="C583" s="4">
        <f>IF('True_Odds_Calculator_3-way'!C584="","",'True_Odds_Calculator_3-way'!C584)</f>
        <v>2.84</v>
      </c>
      <c r="D583" s="9">
        <f t="shared" si="130"/>
        <v>0.35295930404810633</v>
      </c>
      <c r="E583" s="9">
        <f t="shared" si="131"/>
        <v>0.30802878791552235</v>
      </c>
      <c r="F583" s="9">
        <f t="shared" si="132"/>
        <v>0.33901190803637138</v>
      </c>
      <c r="G583" s="9">
        <f t="shared" si="133"/>
        <v>1.0596461367880459</v>
      </c>
      <c r="H583" s="9">
        <f t="shared" si="134"/>
        <v>2.8331878166433198</v>
      </c>
      <c r="I583" s="9">
        <f t="shared" si="135"/>
        <v>3.2464498099906574</v>
      </c>
      <c r="J583" s="9">
        <f t="shared" si="136"/>
        <v>2.9497488916900041</v>
      </c>
      <c r="K583" s="11">
        <f t="shared" si="137"/>
        <v>0.36630036630036628</v>
      </c>
      <c r="L583" s="11">
        <f t="shared" si="138"/>
        <v>0.32051282051282048</v>
      </c>
      <c r="M583" s="11">
        <f t="shared" si="139"/>
        <v>0.35211267605633806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-0.27897430605989648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0.23522132135349899</v>
      </c>
      <c r="Q583" s="11">
        <f>2*'OddsRatio_working_3-way'!K583*'OddsRatio_working_3-way'!L583*'OddsRatio_working_3-way'!M583</f>
        <v>8.2678847575922323E-2</v>
      </c>
      <c r="R583" s="11">
        <f t="shared" si="140"/>
        <v>0</v>
      </c>
      <c r="S583" s="11">
        <f t="shared" si="141"/>
        <v>-0.84316482286722272</v>
      </c>
      <c r="T583" s="11">
        <f t="shared" si="142"/>
        <v>-0.29636724881097459</v>
      </c>
      <c r="U583" s="11">
        <f>'OddsRatio_working_3-way'!S583-'OddsRatio_working_3-way'!R583^2/3</f>
        <v>-0.84316482286722272</v>
      </c>
      <c r="V583" s="11">
        <f>'OddsRatio_working_3-way'!S583*'OddsRatio_working_3-way'!R583/3-2*'OddsRatio_working_3-way'!R583^3/27-'OddsRatio_working_3-way'!T583</f>
        <v>0.29636724881097459</v>
      </c>
      <c r="W583" s="11">
        <f>'OddsRatio_working_3-way'!V583^2+4*'OddsRatio_working_3-way'!U583^3/27</f>
        <v>-9.7068632496340179E-4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0.14900019504412529</v>
      </c>
      <c r="Y583" s="11">
        <f>IF('OddsRatio_working_3-way'!W583&gt;=0,IF('OddsRatio_working_3-way'!V583+SQRT('OddsRatio_working_3-way'!W583)&gt;0,0,PI()),ACOS('OddsRatio_working_3-way'!V583/(2*'OddsRatio_working_3-way'!X583)))</f>
        <v>0.10474106821548479</v>
      </c>
      <c r="Z583" s="11">
        <f>'OddsRatio_working_3-way'!X583^(1/3)*COS('OddsRatio_working_3-way'!Y583/3)</f>
        <v>0.52982306839402293</v>
      </c>
      <c r="AA583" s="11">
        <f>'OddsRatio_working_3-way'!X583^(1/3)*COS(('OddsRatio_working_3-way'!Y583+2*PI())/3)</f>
        <v>-0.28093785208236888</v>
      </c>
      <c r="AB583" s="11">
        <f>'OddsRatio_working_3-way'!X583^(1/3)*COS(('OddsRatio_working_3-way'!Y583+4*PI())/3)</f>
        <v>-0.24888521631165419</v>
      </c>
      <c r="AC583" s="11">
        <f>'OddsRatio_working_3-way'!X583^(1/3)*SIN('OddsRatio_working_3-way'!Y583/3)</f>
        <v>1.8505597890459198E-2</v>
      </c>
      <c r="AD583" s="11">
        <f>'OddsRatio_working_3-way'!X583^(1/3)*SIN(('OddsRatio_working_3-way'!Y583+2*PI())/3)</f>
        <v>0.44958743779501437</v>
      </c>
      <c r="AE583" s="11">
        <f>'OddsRatio_working_3-way'!X583^(1/3)*SIN(('OddsRatio_working_3-way'!Y583+4*PI())/3)</f>
        <v>-0.46809303568547356</v>
      </c>
      <c r="AF583" s="11">
        <f>-'OddsRatio_working_3-way'!U583/(3*'OddsRatio_working_3-way'!X583^(1/3))*COS(('OddsRatio_working_3-way'!Y583)/3)</f>
        <v>0.52982306839402293</v>
      </c>
      <c r="AG583" s="11">
        <f>-'OddsRatio_working_3-way'!U583/(3*'OddsRatio_working_3-way'!X583^(1/3))*COS(('OddsRatio_working_3-way'!Y583+2*PI())/3)</f>
        <v>-0.28093785208236888</v>
      </c>
      <c r="AH583" s="11">
        <f>-'OddsRatio_working_3-way'!U583/(3*'OddsRatio_working_3-way'!X583^(1/3))*COS(('OddsRatio_working_3-way'!Y583+4*PI())/3)</f>
        <v>-0.24888521631165419</v>
      </c>
      <c r="AI583" s="11">
        <f>'OddsRatio_working_3-way'!U583/(3*'OddsRatio_working_3-way'!X583^(1/3))*SIN(('OddsRatio_working_3-way'!Y583)/3)</f>
        <v>-1.8505597890459198E-2</v>
      </c>
      <c r="AJ583" s="11">
        <f>'OddsRatio_working_3-way'!U583/(3*'OddsRatio_working_3-way'!X583^(1/3))*SIN(('OddsRatio_working_3-way'!Y583+2*PI())/3)</f>
        <v>-0.44958743779501437</v>
      </c>
      <c r="AK583" s="11">
        <f>'OddsRatio_working_3-way'!U583/(3*'OddsRatio_working_3-way'!X583^(1/3))*SIN(('OddsRatio_working_3-way'!Y583+4*PI())/3)</f>
        <v>0.46809303568547356</v>
      </c>
      <c r="AL583" s="11">
        <f>'OddsRatio_working_3-way'!Z583+'OddsRatio_working_3-way'!AF583</f>
        <v>1.0596461367880459</v>
      </c>
      <c r="AM583" s="11">
        <f>'OddsRatio_working_3-way'!AA583+'OddsRatio_working_3-way'!AG583</f>
        <v>-0.56187570416473775</v>
      </c>
      <c r="AN583" s="11">
        <f>'OddsRatio_working_3-way'!AB583+'OddsRatio_working_3-way'!AH583</f>
        <v>-0.49777043262330839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1.0596461367880459</v>
      </c>
      <c r="AS583" s="11">
        <f>IF(('OddsRatio_working_3-way'!X583=0),IF(Q583&gt;0,-Q583^(1/3),(-Q583)^(1/3)),'OddsRatio_working_3-way'!AM583-'OddsRatio_working_3-way'!R583/3)</f>
        <v>-0.56187570416473775</v>
      </c>
      <c r="AT583" s="11">
        <f>IF(('OddsRatio_working_3-way'!X583=0),IF(Q583&gt;0,-Q583^(1/3),(-Q583)^(1/3)),'OddsRatio_working_3-way'!AN583-'OddsRatio_working_3-way'!R583/3)</f>
        <v>-0.49777043262330839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1.7</v>
      </c>
      <c r="B584" s="4">
        <f>IF('True_Odds_Calculator_3-way'!B585="","",'True_Odds_Calculator_3-way'!B585)</f>
        <v>3.77</v>
      </c>
      <c r="C584" s="4">
        <f>IF('True_Odds_Calculator_3-way'!C585="","",'True_Odds_Calculator_3-way'!C585)</f>
        <v>5.22</v>
      </c>
      <c r="D584" s="9">
        <f t="shared" si="130"/>
        <v>0.5695031241514148</v>
      </c>
      <c r="E584" s="9">
        <f t="shared" si="131"/>
        <v>0.25054681544344098</v>
      </c>
      <c r="F584" s="9">
        <f t="shared" si="132"/>
        <v>0.17995006040514425</v>
      </c>
      <c r="G584" s="9">
        <f t="shared" si="133"/>
        <v>1.0798808836087095</v>
      </c>
      <c r="H584" s="9">
        <f t="shared" si="134"/>
        <v>1.7559166185260966</v>
      </c>
      <c r="I584" s="9">
        <f t="shared" si="135"/>
        <v>3.991270047596124</v>
      </c>
      <c r="J584" s="9">
        <f t="shared" si="136"/>
        <v>5.5570973288287542</v>
      </c>
      <c r="K584" s="11">
        <f t="shared" si="137"/>
        <v>0.58823529411764708</v>
      </c>
      <c r="L584" s="11">
        <f t="shared" si="138"/>
        <v>0.26525198938992045</v>
      </c>
      <c r="M584" s="11">
        <f t="shared" si="139"/>
        <v>0.19157088122605365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-0.24458481218640682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0.2298611447383917</v>
      </c>
      <c r="Q584" s="11">
        <f>2*'OddsRatio_working_3-way'!K584*'OddsRatio_working_3-way'!L584*'OddsRatio_working_3-way'!M584</f>
        <v>5.9781832181636345E-2</v>
      </c>
      <c r="R584" s="11">
        <f t="shared" si="140"/>
        <v>0</v>
      </c>
      <c r="S584" s="11">
        <f t="shared" si="141"/>
        <v>-0.93980138293790016</v>
      </c>
      <c r="T584" s="11">
        <f t="shared" si="142"/>
        <v>-0.24442168606967499</v>
      </c>
      <c r="U584" s="11">
        <f>'OddsRatio_working_3-way'!S584-'OddsRatio_working_3-way'!R584^2/3</f>
        <v>-0.93980138293790016</v>
      </c>
      <c r="V584" s="11">
        <f>'OddsRatio_working_3-way'!S584*'OddsRatio_working_3-way'!R584/3-2*'OddsRatio_working_3-way'!R584^3/27-'OddsRatio_working_3-way'!T584</f>
        <v>0.24442168606967499</v>
      </c>
      <c r="W584" s="11">
        <f>'OddsRatio_working_3-way'!V584^2+4*'OddsRatio_working_3-way'!U584^3/27</f>
        <v>-6.3229538212840941E-2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0.17533646143485365</v>
      </c>
      <c r="Y584" s="11">
        <f>IF('OddsRatio_working_3-way'!W584&gt;=0,IF('OddsRatio_working_3-way'!V584+SQRT('OddsRatio_working_3-way'!W584)&gt;0,0,PI()),ACOS('OddsRatio_working_3-way'!V584/(2*'OddsRatio_working_3-way'!X584)))</f>
        <v>0.7995804955890411</v>
      </c>
      <c r="Z584" s="11">
        <f>'OddsRatio_working_3-way'!X584^(1/3)*COS('OddsRatio_working_3-way'!Y584/3)</f>
        <v>0.53994044180435474</v>
      </c>
      <c r="AA584" s="11">
        <f>'OddsRatio_working_3-way'!X584^(1/3)*COS(('OddsRatio_working_3-way'!Y584+2*PI())/3)</f>
        <v>-0.39763613339475967</v>
      </c>
      <c r="AB584" s="11">
        <f>'OddsRatio_working_3-way'!X584^(1/3)*COS(('OddsRatio_working_3-way'!Y584+4*PI())/3)</f>
        <v>-0.14230430840959524</v>
      </c>
      <c r="AC584" s="11">
        <f>'OddsRatio_working_3-way'!X584^(1/3)*SIN('OddsRatio_working_3-way'!Y584/3)</f>
        <v>0.14741589788786316</v>
      </c>
      <c r="AD584" s="11">
        <f>'OddsRatio_working_3-way'!X584^(1/3)*SIN(('OddsRatio_working_3-way'!Y584+2*PI())/3)</f>
        <v>0.393894190189233</v>
      </c>
      <c r="AE584" s="11">
        <f>'OddsRatio_working_3-way'!X584^(1/3)*SIN(('OddsRatio_working_3-way'!Y584+4*PI())/3)</f>
        <v>-0.54131008807709613</v>
      </c>
      <c r="AF584" s="11">
        <f>-'OddsRatio_working_3-way'!U584/(3*'OddsRatio_working_3-way'!X584^(1/3))*COS(('OddsRatio_working_3-way'!Y584)/3)</f>
        <v>0.53994044180435474</v>
      </c>
      <c r="AG584" s="11">
        <f>-'OddsRatio_working_3-way'!U584/(3*'OddsRatio_working_3-way'!X584^(1/3))*COS(('OddsRatio_working_3-way'!Y584+2*PI())/3)</f>
        <v>-0.39763613339475967</v>
      </c>
      <c r="AH584" s="11">
        <f>-'OddsRatio_working_3-way'!U584/(3*'OddsRatio_working_3-way'!X584^(1/3))*COS(('OddsRatio_working_3-way'!Y584+4*PI())/3)</f>
        <v>-0.14230430840959524</v>
      </c>
      <c r="AI584" s="11">
        <f>'OddsRatio_working_3-way'!U584/(3*'OddsRatio_working_3-way'!X584^(1/3))*SIN(('OddsRatio_working_3-way'!Y584)/3)</f>
        <v>-0.14741589788786316</v>
      </c>
      <c r="AJ584" s="11">
        <f>'OddsRatio_working_3-way'!U584/(3*'OddsRatio_working_3-way'!X584^(1/3))*SIN(('OddsRatio_working_3-way'!Y584+2*PI())/3)</f>
        <v>-0.393894190189233</v>
      </c>
      <c r="AK584" s="11">
        <f>'OddsRatio_working_3-way'!U584/(3*'OddsRatio_working_3-way'!X584^(1/3))*SIN(('OddsRatio_working_3-way'!Y584+4*PI())/3)</f>
        <v>0.54131008807709613</v>
      </c>
      <c r="AL584" s="11">
        <f>'OddsRatio_working_3-way'!Z584+'OddsRatio_working_3-way'!AF584</f>
        <v>1.0798808836087095</v>
      </c>
      <c r="AM584" s="11">
        <f>'OddsRatio_working_3-way'!AA584+'OddsRatio_working_3-way'!AG584</f>
        <v>-0.79527226678951934</v>
      </c>
      <c r="AN584" s="11">
        <f>'OddsRatio_working_3-way'!AB584+'OddsRatio_working_3-way'!AH584</f>
        <v>-0.28460861681919047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1.0798808836087095</v>
      </c>
      <c r="AS584" s="11">
        <f>IF(('OddsRatio_working_3-way'!X584=0),IF(Q584&gt;0,-Q584^(1/3),(-Q584)^(1/3)),'OddsRatio_working_3-way'!AM584-'OddsRatio_working_3-way'!R584/3)</f>
        <v>-0.79527226678951934</v>
      </c>
      <c r="AT584" s="11">
        <f>IF(('OddsRatio_working_3-way'!X584=0),IF(Q584&gt;0,-Q584^(1/3),(-Q584)^(1/3)),'OddsRatio_working_3-way'!AN584-'OddsRatio_working_3-way'!R584/3)</f>
        <v>-0.28460861681919047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5.29</v>
      </c>
      <c r="B585" s="4">
        <f>IF('True_Odds_Calculator_3-way'!B586="","",'True_Odds_Calculator_3-way'!B586)</f>
        <v>3.56</v>
      </c>
      <c r="C585" s="4">
        <f>IF('True_Odds_Calculator_3-way'!C586="","",'True_Odds_Calculator_3-way'!C586)</f>
        <v>1.75</v>
      </c>
      <c r="D585" s="9">
        <f t="shared" si="130"/>
        <v>0.17860663595507303</v>
      </c>
      <c r="E585" s="9">
        <f t="shared" si="131"/>
        <v>0.26707050462703036</v>
      </c>
      <c r="F585" s="9">
        <f t="shared" si="132"/>
        <v>0.5543228594178965</v>
      </c>
      <c r="G585" s="9">
        <f t="shared" si="133"/>
        <v>1.0720037561987279</v>
      </c>
      <c r="H585" s="9">
        <f t="shared" si="134"/>
        <v>5.5988961140925433</v>
      </c>
      <c r="I585" s="9">
        <f t="shared" si="135"/>
        <v>3.7443296158687431</v>
      </c>
      <c r="J585" s="9">
        <f t="shared" si="136"/>
        <v>1.8040028171490463</v>
      </c>
      <c r="K585" s="11">
        <f t="shared" si="137"/>
        <v>0.1890359168241966</v>
      </c>
      <c r="L585" s="11">
        <f t="shared" si="138"/>
        <v>0.2808988764044944</v>
      </c>
      <c r="M585" s="11">
        <f t="shared" si="139"/>
        <v>0.5714285714285714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-0.24992793574599392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0.23060561281924463</v>
      </c>
      <c r="Q585" s="11">
        <f>2*'OddsRatio_working_3-way'!K585*'OddsRatio_working_3-way'!L585*'OddsRatio_working_3-way'!M585</f>
        <v>6.0685687584011751E-2</v>
      </c>
      <c r="R585" s="11">
        <f t="shared" si="140"/>
        <v>0</v>
      </c>
      <c r="S585" s="11">
        <f t="shared" si="141"/>
        <v>-0.92268842268842288</v>
      </c>
      <c r="T585" s="11">
        <f t="shared" si="142"/>
        <v>-0.24281274281274287</v>
      </c>
      <c r="U585" s="11">
        <f>'OddsRatio_working_3-way'!S585-'OddsRatio_working_3-way'!R585^2/3</f>
        <v>-0.92268842268842288</v>
      </c>
      <c r="V585" s="11">
        <f>'OddsRatio_working_3-way'!S585*'OddsRatio_working_3-way'!R585/3-2*'OddsRatio_working_3-way'!R585^3/27-'OddsRatio_working_3-way'!T585</f>
        <v>0.24281274281274287</v>
      </c>
      <c r="W585" s="11">
        <f>'OddsRatio_working_3-way'!V585^2+4*'OddsRatio_working_3-way'!U585^3/27</f>
        <v>-5.7417440156347477E-2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0.1705692441712417</v>
      </c>
      <c r="Y585" s="11">
        <f>IF('OddsRatio_working_3-way'!W585&gt;=0,IF('OddsRatio_working_3-way'!V585+SQRT('OddsRatio_working_3-way'!W585)&gt;0,0,PI()),ACOS('OddsRatio_working_3-way'!V585/(2*'OddsRatio_working_3-way'!X585)))</f>
        <v>0.77877892937810322</v>
      </c>
      <c r="Z585" s="11">
        <f>'OddsRatio_working_3-way'!X585^(1/3)*COS('OddsRatio_working_3-way'!Y585/3)</f>
        <v>0.53600187809936406</v>
      </c>
      <c r="AA585" s="11">
        <f>'OddsRatio_working_3-way'!X585^(1/3)*COS(('OddsRatio_working_3-way'!Y585+2*PI())/3)</f>
        <v>-0.3912835236980079</v>
      </c>
      <c r="AB585" s="11">
        <f>'OddsRatio_working_3-way'!X585^(1/3)*COS(('OddsRatio_working_3-way'!Y585+4*PI())/3)</f>
        <v>-0.14471835440135633</v>
      </c>
      <c r="AC585" s="11">
        <f>'OddsRatio_working_3-way'!X585^(1/3)*SIN('OddsRatio_working_3-way'!Y585/3)</f>
        <v>0.14235446686620745</v>
      </c>
      <c r="AD585" s="11">
        <f>'OddsRatio_working_3-way'!X585^(1/3)*SIN(('OddsRatio_working_3-way'!Y585+2*PI())/3)</f>
        <v>0.39301400947711551</v>
      </c>
      <c r="AE585" s="11">
        <f>'OddsRatio_working_3-way'!X585^(1/3)*SIN(('OddsRatio_working_3-way'!Y585+4*PI())/3)</f>
        <v>-0.53536847634332296</v>
      </c>
      <c r="AF585" s="11">
        <f>-'OddsRatio_working_3-way'!U585/(3*'OddsRatio_working_3-way'!X585^(1/3))*COS(('OddsRatio_working_3-way'!Y585)/3)</f>
        <v>0.53600187809936384</v>
      </c>
      <c r="AG585" s="11">
        <f>-'OddsRatio_working_3-way'!U585/(3*'OddsRatio_working_3-way'!X585^(1/3))*COS(('OddsRatio_working_3-way'!Y585+2*PI())/3)</f>
        <v>-0.39128352369800773</v>
      </c>
      <c r="AH585" s="11">
        <f>-'OddsRatio_working_3-way'!U585/(3*'OddsRatio_working_3-way'!X585^(1/3))*COS(('OddsRatio_working_3-way'!Y585+4*PI())/3)</f>
        <v>-0.14471835440135625</v>
      </c>
      <c r="AI585" s="11">
        <f>'OddsRatio_working_3-way'!U585/(3*'OddsRatio_working_3-way'!X585^(1/3))*SIN(('OddsRatio_working_3-way'!Y585)/3)</f>
        <v>-0.1423544668662074</v>
      </c>
      <c r="AJ585" s="11">
        <f>'OddsRatio_working_3-way'!U585/(3*'OddsRatio_working_3-way'!X585^(1/3))*SIN(('OddsRatio_working_3-way'!Y585+2*PI())/3)</f>
        <v>-0.39301400947711534</v>
      </c>
      <c r="AK585" s="11">
        <f>'OddsRatio_working_3-way'!U585/(3*'OddsRatio_working_3-way'!X585^(1/3))*SIN(('OddsRatio_working_3-way'!Y585+4*PI())/3)</f>
        <v>0.53536847634332274</v>
      </c>
      <c r="AL585" s="11">
        <f>'OddsRatio_working_3-way'!Z585+'OddsRatio_working_3-way'!AF585</f>
        <v>1.0720037561987279</v>
      </c>
      <c r="AM585" s="11">
        <f>'OddsRatio_working_3-way'!AA585+'OddsRatio_working_3-way'!AG585</f>
        <v>-0.78256704739601557</v>
      </c>
      <c r="AN585" s="11">
        <f>'OddsRatio_working_3-way'!AB585+'OddsRatio_working_3-way'!AH585</f>
        <v>-0.28943670880271255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1.0720037561987279</v>
      </c>
      <c r="AS585" s="11">
        <f>IF(('OddsRatio_working_3-way'!X585=0),IF(Q585&gt;0,-Q585^(1/3),(-Q585)^(1/3)),'OddsRatio_working_3-way'!AM585-'OddsRatio_working_3-way'!R585/3)</f>
        <v>-0.78256704739601557</v>
      </c>
      <c r="AT585" s="11">
        <f>IF(('OddsRatio_working_3-way'!X585=0),IF(Q585&gt;0,-Q585^(1/3),(-Q585)^(1/3)),'OddsRatio_working_3-way'!AN585-'OddsRatio_working_3-way'!R585/3)</f>
        <v>-0.28943670880271255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1.79</v>
      </c>
      <c r="B586" s="4">
        <f>IF('True_Odds_Calculator_3-way'!B587="","",'True_Odds_Calculator_3-way'!B587)</f>
        <v>3.52</v>
      </c>
      <c r="C586" s="4">
        <f>IF('True_Odds_Calculator_3-way'!C587="","",'True_Odds_Calculator_3-way'!C587)</f>
        <v>5.03</v>
      </c>
      <c r="D586" s="9">
        <f t="shared" si="130"/>
        <v>0.54162674160877222</v>
      </c>
      <c r="E586" s="9">
        <f t="shared" si="131"/>
        <v>0.27030257813774772</v>
      </c>
      <c r="F586" s="9">
        <f t="shared" si="132"/>
        <v>0.18807068025347989</v>
      </c>
      <c r="G586" s="9">
        <f t="shared" si="133"/>
        <v>1.0712530786346943</v>
      </c>
      <c r="H586" s="9">
        <f t="shared" si="134"/>
        <v>1.846289932121409</v>
      </c>
      <c r="I586" s="9">
        <f t="shared" si="135"/>
        <v>3.6995577581594294</v>
      </c>
      <c r="J586" s="9">
        <f t="shared" si="136"/>
        <v>5.3171499068978187</v>
      </c>
      <c r="K586" s="11">
        <f t="shared" si="137"/>
        <v>0.55865921787709494</v>
      </c>
      <c r="L586" s="11">
        <f t="shared" si="138"/>
        <v>0.28409090909090912</v>
      </c>
      <c r="M586" s="11">
        <f t="shared" si="139"/>
        <v>0.19880715705765406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-0.25314479299924164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0.23159670721228748</v>
      </c>
      <c r="Q586" s="11">
        <f>2*'OddsRatio_working_3-way'!K586*'OddsRatio_working_3-way'!L586*'OddsRatio_working_3-way'!M586</f>
        <v>6.3105369812612389E-2</v>
      </c>
      <c r="R586" s="11">
        <f t="shared" si="140"/>
        <v>0</v>
      </c>
      <c r="S586" s="11">
        <f t="shared" si="141"/>
        <v>-0.91487841589924102</v>
      </c>
      <c r="T586" s="11">
        <f t="shared" si="142"/>
        <v>-0.24928567190715015</v>
      </c>
      <c r="U586" s="11">
        <f>'OddsRatio_working_3-way'!S586-'OddsRatio_working_3-way'!R586^2/3</f>
        <v>-0.91487841589924102</v>
      </c>
      <c r="V586" s="11">
        <f>'OddsRatio_working_3-way'!S586*'OddsRatio_working_3-way'!R586/3-2*'OddsRatio_working_3-way'!R586^3/27-'OddsRatio_working_3-way'!T586</f>
        <v>0.24928567190715015</v>
      </c>
      <c r="W586" s="11">
        <f>'OddsRatio_working_3-way'!V586^2+4*'OddsRatio_working_3-way'!U586^3/27</f>
        <v>-5.1301918349270711E-2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0.16840818312026143</v>
      </c>
      <c r="Y586" s="11">
        <f>IF('OddsRatio_working_3-way'!W586&gt;=0,IF('OddsRatio_working_3-way'!V586+SQRT('OddsRatio_working_3-way'!W586)&gt;0,0,PI()),ACOS('OddsRatio_working_3-way'!V586/(2*'OddsRatio_working_3-way'!X586)))</f>
        <v>0.73754249459932897</v>
      </c>
      <c r="Z586" s="11">
        <f>'OddsRatio_working_3-way'!X586^(1/3)*COS('OddsRatio_working_3-way'!Y586/3)</f>
        <v>0.53562653931734727</v>
      </c>
      <c r="AA586" s="11">
        <f>'OddsRatio_working_3-way'!X586^(1/3)*COS(('OddsRatio_working_3-way'!Y586+2*PI())/3)</f>
        <v>-0.38420812246154445</v>
      </c>
      <c r="AB586" s="11">
        <f>'OddsRatio_working_3-way'!X586^(1/3)*COS(('OddsRatio_working_3-way'!Y586+4*PI())/3)</f>
        <v>-0.15141841685580318</v>
      </c>
      <c r="AC586" s="11">
        <f>'OddsRatio_working_3-way'!X586^(1/3)*SIN('OddsRatio_working_3-way'!Y586/3)</f>
        <v>0.1344011991960487</v>
      </c>
      <c r="AD586" s="11">
        <f>'OddsRatio_working_3-way'!X586^(1/3)*SIN(('OddsRatio_working_3-way'!Y586+2*PI())/3)</f>
        <v>0.39666559039194282</v>
      </c>
      <c r="AE586" s="11">
        <f>'OddsRatio_working_3-way'!X586^(1/3)*SIN(('OddsRatio_working_3-way'!Y586+4*PI())/3)</f>
        <v>-0.53106678958799136</v>
      </c>
      <c r="AF586" s="11">
        <f>-'OddsRatio_working_3-way'!U586/(3*'OddsRatio_working_3-way'!X586^(1/3))*COS(('OddsRatio_working_3-way'!Y586)/3)</f>
        <v>0.53562653931734716</v>
      </c>
      <c r="AG586" s="11">
        <f>-'OddsRatio_working_3-way'!U586/(3*'OddsRatio_working_3-way'!X586^(1/3))*COS(('OddsRatio_working_3-way'!Y586+2*PI())/3)</f>
        <v>-0.3842081224615444</v>
      </c>
      <c r="AH586" s="11">
        <f>-'OddsRatio_working_3-way'!U586/(3*'OddsRatio_working_3-way'!X586^(1/3))*COS(('OddsRatio_working_3-way'!Y586+4*PI())/3)</f>
        <v>-0.15141841685580315</v>
      </c>
      <c r="AI586" s="11">
        <f>'OddsRatio_working_3-way'!U586/(3*'OddsRatio_working_3-way'!X586^(1/3))*SIN(('OddsRatio_working_3-way'!Y586)/3)</f>
        <v>-0.13440119919604868</v>
      </c>
      <c r="AJ586" s="11">
        <f>'OddsRatio_working_3-way'!U586/(3*'OddsRatio_working_3-way'!X586^(1/3))*SIN(('OddsRatio_working_3-way'!Y586+2*PI())/3)</f>
        <v>-0.39666559039194277</v>
      </c>
      <c r="AK586" s="11">
        <f>'OddsRatio_working_3-way'!U586/(3*'OddsRatio_working_3-way'!X586^(1/3))*SIN(('OddsRatio_working_3-way'!Y586+4*PI())/3)</f>
        <v>0.53106678958799125</v>
      </c>
      <c r="AL586" s="11">
        <f>'OddsRatio_working_3-way'!Z586+'OddsRatio_working_3-way'!AF586</f>
        <v>1.0712530786346943</v>
      </c>
      <c r="AM586" s="11">
        <f>'OddsRatio_working_3-way'!AA586+'OddsRatio_working_3-way'!AG586</f>
        <v>-0.76841624492308891</v>
      </c>
      <c r="AN586" s="11">
        <f>'OddsRatio_working_3-way'!AB586+'OddsRatio_working_3-way'!AH586</f>
        <v>-0.3028368337116063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1.0712530786346943</v>
      </c>
      <c r="AS586" s="11">
        <f>IF(('OddsRatio_working_3-way'!X586=0),IF(Q586&gt;0,-Q586^(1/3),(-Q586)^(1/3)),'OddsRatio_working_3-way'!AM586-'OddsRatio_working_3-way'!R586/3)</f>
        <v>-0.76841624492308891</v>
      </c>
      <c r="AT586" s="11">
        <f>IF(('OddsRatio_working_3-way'!X586=0),IF(Q586&gt;0,-Q586^(1/3),(-Q586)^(1/3)),'OddsRatio_working_3-way'!AN586-'OddsRatio_working_3-way'!R586/3)</f>
        <v>-0.3028368337116063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1.98</v>
      </c>
      <c r="B587" s="4">
        <f>IF('True_Odds_Calculator_3-way'!B588="","",'True_Odds_Calculator_3-way'!B588)</f>
        <v>3.72</v>
      </c>
      <c r="C587" s="4">
        <f>IF('True_Odds_Calculator_3-way'!C588="","",'True_Odds_Calculator_3-way'!C588)</f>
        <v>3.75</v>
      </c>
      <c r="D587" s="9">
        <f t="shared" si="130"/>
        <v>0.48912493545427593</v>
      </c>
      <c r="E587" s="9">
        <f t="shared" si="131"/>
        <v>0.25648062342872135</v>
      </c>
      <c r="F587" s="9">
        <f t="shared" si="132"/>
        <v>0.25439444111700249</v>
      </c>
      <c r="G587" s="9">
        <f t="shared" si="133"/>
        <v>1.0657830923851539</v>
      </c>
      <c r="H587" s="9">
        <f t="shared" si="134"/>
        <v>2.0444674305374506</v>
      </c>
      <c r="I587" s="9">
        <f t="shared" si="135"/>
        <v>3.8989300112876184</v>
      </c>
      <c r="J587" s="9">
        <f t="shared" si="136"/>
        <v>3.9309035040591729</v>
      </c>
      <c r="K587" s="11">
        <f t="shared" si="137"/>
        <v>0.50505050505050508</v>
      </c>
      <c r="L587" s="11">
        <f t="shared" si="138"/>
        <v>0.26881720430107525</v>
      </c>
      <c r="M587" s="11">
        <f t="shared" si="139"/>
        <v>0.26666666666666666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-0.26539227399442433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0.23351797545345937</v>
      </c>
      <c r="Q587" s="11">
        <f>2*'OddsRatio_working_3-way'!K587*'OddsRatio_working_3-way'!L587*'OddsRatio_working_3-way'!M587</f>
        <v>7.2408674559212183E-2</v>
      </c>
      <c r="R587" s="11">
        <f t="shared" si="140"/>
        <v>0</v>
      </c>
      <c r="S587" s="11">
        <f t="shared" si="141"/>
        <v>-0.8798974135108597</v>
      </c>
      <c r="T587" s="11">
        <f t="shared" si="142"/>
        <v>-0.27283640729018899</v>
      </c>
      <c r="U587" s="11">
        <f>'OddsRatio_working_3-way'!S587-'OddsRatio_working_3-way'!R587^2/3</f>
        <v>-0.8798974135108597</v>
      </c>
      <c r="V587" s="11">
        <f>'OddsRatio_working_3-way'!S587*'OddsRatio_working_3-way'!R587/3-2*'OddsRatio_working_3-way'!R587^3/27-'OddsRatio_working_3-way'!T587</f>
        <v>0.27283640729018899</v>
      </c>
      <c r="W587" s="11">
        <f>'OddsRatio_working_3-way'!V587^2+4*'OddsRatio_working_3-way'!U587^3/27</f>
        <v>-2.6483805797823196E-2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0.15884230461438875</v>
      </c>
      <c r="Y587" s="11">
        <f>IF('OddsRatio_working_3-way'!W587&gt;=0,IF('OddsRatio_working_3-way'!V587+SQRT('OddsRatio_working_3-way'!W587)&gt;0,0,PI()),ACOS('OddsRatio_working_3-way'!V587/(2*'OddsRatio_working_3-way'!X587)))</f>
        <v>0.53781912970808343</v>
      </c>
      <c r="Z587" s="11">
        <f>'OddsRatio_working_3-way'!X587^(1/3)*COS('OddsRatio_working_3-way'!Y587/3)</f>
        <v>0.53289154619257695</v>
      </c>
      <c r="AA587" s="11">
        <f>'OddsRatio_working_3-way'!X587^(1/3)*COS(('OddsRatio_working_3-way'!Y587+2*PI())/3)</f>
        <v>-0.35007772497521084</v>
      </c>
      <c r="AB587" s="11">
        <f>'OddsRatio_working_3-way'!X587^(1/3)*COS(('OddsRatio_working_3-way'!Y587+4*PI())/3)</f>
        <v>-0.18281382121736603</v>
      </c>
      <c r="AC587" s="11">
        <f>'OddsRatio_working_3-way'!X587^(1/3)*SIN('OddsRatio_working_3-way'!Y587/3)</f>
        <v>9.6569859860299381E-2</v>
      </c>
      <c r="AD587" s="11">
        <f>'OddsRatio_working_3-way'!X587^(1/3)*SIN(('OddsRatio_working_3-way'!Y587+2*PI())/3)</f>
        <v>0.4132126865345907</v>
      </c>
      <c r="AE587" s="11">
        <f>'OddsRatio_working_3-way'!X587^(1/3)*SIN(('OddsRatio_working_3-way'!Y587+4*PI())/3)</f>
        <v>-0.50978254639488996</v>
      </c>
      <c r="AF587" s="11">
        <f>-'OddsRatio_working_3-way'!U587/(3*'OddsRatio_working_3-way'!X587^(1/3))*COS(('OddsRatio_working_3-way'!Y587)/3)</f>
        <v>0.53289154619257695</v>
      </c>
      <c r="AG587" s="11">
        <f>-'OddsRatio_working_3-way'!U587/(3*'OddsRatio_working_3-way'!X587^(1/3))*COS(('OddsRatio_working_3-way'!Y587+2*PI())/3)</f>
        <v>-0.35007772497521084</v>
      </c>
      <c r="AH587" s="11">
        <f>-'OddsRatio_working_3-way'!U587/(3*'OddsRatio_working_3-way'!X587^(1/3))*COS(('OddsRatio_working_3-way'!Y587+4*PI())/3)</f>
        <v>-0.18281382121736603</v>
      </c>
      <c r="AI587" s="11">
        <f>'OddsRatio_working_3-way'!U587/(3*'OddsRatio_working_3-way'!X587^(1/3))*SIN(('OddsRatio_working_3-way'!Y587)/3)</f>
        <v>-9.6569859860299381E-2</v>
      </c>
      <c r="AJ587" s="11">
        <f>'OddsRatio_working_3-way'!U587/(3*'OddsRatio_working_3-way'!X587^(1/3))*SIN(('OddsRatio_working_3-way'!Y587+2*PI())/3)</f>
        <v>-0.4132126865345907</v>
      </c>
      <c r="AK587" s="11">
        <f>'OddsRatio_working_3-way'!U587/(3*'OddsRatio_working_3-way'!X587^(1/3))*SIN(('OddsRatio_working_3-way'!Y587+4*PI())/3)</f>
        <v>0.50978254639488996</v>
      </c>
      <c r="AL587" s="11">
        <f>'OddsRatio_working_3-way'!Z587+'OddsRatio_working_3-way'!AF587</f>
        <v>1.0657830923851539</v>
      </c>
      <c r="AM587" s="11">
        <f>'OddsRatio_working_3-way'!AA587+'OddsRatio_working_3-way'!AG587</f>
        <v>-0.70015544995042167</v>
      </c>
      <c r="AN587" s="11">
        <f>'OddsRatio_working_3-way'!AB587+'OddsRatio_working_3-way'!AH587</f>
        <v>-0.36562764243473206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1.0657830923851539</v>
      </c>
      <c r="AS587" s="11">
        <f>IF(('OddsRatio_working_3-way'!X587=0),IF(Q587&gt;0,-Q587^(1/3),(-Q587)^(1/3)),'OddsRatio_working_3-way'!AM587-'OddsRatio_working_3-way'!R587/3)</f>
        <v>-0.70015544995042167</v>
      </c>
      <c r="AT587" s="11">
        <f>IF(('OddsRatio_working_3-way'!X587=0),IF(Q587&gt;0,-Q587^(1/3),(-Q587)^(1/3)),'OddsRatio_working_3-way'!AN587-'OddsRatio_working_3-way'!R587/3)</f>
        <v>-0.36562764243473206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1.72</v>
      </c>
      <c r="B588" s="4">
        <f>IF('True_Odds_Calculator_3-way'!B589="","",'True_Odds_Calculator_3-way'!B589)</f>
        <v>3.89</v>
      </c>
      <c r="C588" s="4">
        <f>IF('True_Odds_Calculator_3-way'!C589="","",'True_Odds_Calculator_3-way'!C589)</f>
        <v>4.9000000000000004</v>
      </c>
      <c r="D588" s="9">
        <f t="shared" si="130"/>
        <v>0.56378819513040601</v>
      </c>
      <c r="E588" s="9">
        <f t="shared" si="131"/>
        <v>0.2435692219313596</v>
      </c>
      <c r="F588" s="9">
        <f t="shared" si="132"/>
        <v>0.19264258293823419</v>
      </c>
      <c r="G588" s="9">
        <f t="shared" si="133"/>
        <v>1.0746052049660459</v>
      </c>
      <c r="H588" s="9">
        <f t="shared" si="134"/>
        <v>1.7737157475755532</v>
      </c>
      <c r="I588" s="9">
        <f t="shared" si="135"/>
        <v>4.1056090423518725</v>
      </c>
      <c r="J588" s="9">
        <f t="shared" si="136"/>
        <v>5.1909602993675801</v>
      </c>
      <c r="K588" s="11">
        <f t="shared" si="137"/>
        <v>0.58139534883720934</v>
      </c>
      <c r="L588" s="11">
        <f t="shared" si="138"/>
        <v>0.25706940874035988</v>
      </c>
      <c r="M588" s="11">
        <f t="shared" si="139"/>
        <v>0.2040816326530612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-0.24752599670824271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0.22906873037969899</v>
      </c>
      <c r="Q588" s="11">
        <f>2*'OddsRatio_working_3-way'!K588*'OddsRatio_working_3-way'!L588*'OddsRatio_working_3-way'!M588</f>
        <v>6.1003656559174148E-2</v>
      </c>
      <c r="R588" s="11">
        <f t="shared" si="140"/>
        <v>0</v>
      </c>
      <c r="S588" s="11">
        <f t="shared" si="141"/>
        <v>-0.9254330188586245</v>
      </c>
      <c r="T588" s="11">
        <f t="shared" si="142"/>
        <v>-0.24645353365076542</v>
      </c>
      <c r="U588" s="11">
        <f>'OddsRatio_working_3-way'!S588-'OddsRatio_working_3-way'!R588^2/3</f>
        <v>-0.9254330188586245</v>
      </c>
      <c r="V588" s="11">
        <f>'OddsRatio_working_3-way'!S588*'OddsRatio_working_3-way'!R588/3-2*'OddsRatio_working_3-way'!R588^3/27-'OddsRatio_working_3-way'!T588</f>
        <v>0.24645353365076542</v>
      </c>
      <c r="W588" s="11">
        <f>'OddsRatio_working_3-way'!V588^2+4*'OddsRatio_working_3-way'!U588^3/27</f>
        <v>-5.6677715112713425E-2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0.17133086365397099</v>
      </c>
      <c r="Y588" s="11">
        <f>IF('OddsRatio_working_3-way'!W588&gt;=0,IF('OddsRatio_working_3-way'!V588+SQRT('OddsRatio_working_3-way'!W588)&gt;0,0,PI()),ACOS('OddsRatio_working_3-way'!V588/(2*'OddsRatio_working_3-way'!X588)))</f>
        <v>0.76809897536312477</v>
      </c>
      <c r="Z588" s="11">
        <f>'OddsRatio_working_3-way'!X588^(1/3)*COS('OddsRatio_working_3-way'!Y588/3)</f>
        <v>0.53730260248302297</v>
      </c>
      <c r="AA588" s="11">
        <f>'OddsRatio_working_3-way'!X588^(1/3)*COS(('OddsRatio_working_3-way'!Y588+2*PI())/3)</f>
        <v>-0.39046135722370096</v>
      </c>
      <c r="AB588" s="11">
        <f>'OddsRatio_working_3-way'!X588^(1/3)*COS(('OddsRatio_working_3-way'!Y588+4*PI())/3)</f>
        <v>-0.14684124525932168</v>
      </c>
      <c r="AC588" s="11">
        <f>'OddsRatio_working_3-way'!X588^(1/3)*SIN('OddsRatio_working_3-way'!Y588/3)</f>
        <v>0.14065413722264108</v>
      </c>
      <c r="AD588" s="11">
        <f>'OddsRatio_working_3-way'!X588^(1/3)*SIN(('OddsRatio_working_3-way'!Y588+2*PI())/3)</f>
        <v>0.39499063465846923</v>
      </c>
      <c r="AE588" s="11">
        <f>'OddsRatio_working_3-way'!X588^(1/3)*SIN(('OddsRatio_working_3-way'!Y588+4*PI())/3)</f>
        <v>-0.53564477188111026</v>
      </c>
      <c r="AF588" s="11">
        <f>-'OddsRatio_working_3-way'!U588/(3*'OddsRatio_working_3-way'!X588^(1/3))*COS(('OddsRatio_working_3-way'!Y588)/3)</f>
        <v>0.53730260248302286</v>
      </c>
      <c r="AG588" s="11">
        <f>-'OddsRatio_working_3-way'!U588/(3*'OddsRatio_working_3-way'!X588^(1/3))*COS(('OddsRatio_working_3-way'!Y588+2*PI())/3)</f>
        <v>-0.39046135722370084</v>
      </c>
      <c r="AH588" s="11">
        <f>-'OddsRatio_working_3-way'!U588/(3*'OddsRatio_working_3-way'!X588^(1/3))*COS(('OddsRatio_working_3-way'!Y588+4*PI())/3)</f>
        <v>-0.14684124525932166</v>
      </c>
      <c r="AI588" s="11">
        <f>'OddsRatio_working_3-way'!U588/(3*'OddsRatio_working_3-way'!X588^(1/3))*SIN(('OddsRatio_working_3-way'!Y588)/3)</f>
        <v>-0.14065413722264106</v>
      </c>
      <c r="AJ588" s="11">
        <f>'OddsRatio_working_3-way'!U588/(3*'OddsRatio_working_3-way'!X588^(1/3))*SIN(('OddsRatio_working_3-way'!Y588+2*PI())/3)</f>
        <v>-0.39499063465846918</v>
      </c>
      <c r="AK588" s="11">
        <f>'OddsRatio_working_3-way'!U588/(3*'OddsRatio_working_3-way'!X588^(1/3))*SIN(('OddsRatio_working_3-way'!Y588+4*PI())/3)</f>
        <v>0.53564477188111015</v>
      </c>
      <c r="AL588" s="11">
        <f>'OddsRatio_working_3-way'!Z588+'OddsRatio_working_3-way'!AF588</f>
        <v>1.0746052049660459</v>
      </c>
      <c r="AM588" s="11">
        <f>'OddsRatio_working_3-way'!AA588+'OddsRatio_working_3-way'!AG588</f>
        <v>-0.7809227144474018</v>
      </c>
      <c r="AN588" s="11">
        <f>'OddsRatio_working_3-way'!AB588+'OddsRatio_working_3-way'!AH588</f>
        <v>-0.29368249051864337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1.0746052049660459</v>
      </c>
      <c r="AS588" s="11">
        <f>IF(('OddsRatio_working_3-way'!X588=0),IF(Q588&gt;0,-Q588^(1/3),(-Q588)^(1/3)),'OddsRatio_working_3-way'!AM588-'OddsRatio_working_3-way'!R588/3)</f>
        <v>-0.7809227144474018</v>
      </c>
      <c r="AT588" s="11">
        <f>IF(('OddsRatio_working_3-way'!X588=0),IF(Q588&gt;0,-Q588^(1/3),(-Q588)^(1/3)),'OddsRatio_working_3-way'!AN588-'OddsRatio_working_3-way'!R588/3)</f>
        <v>-0.29368249051864337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3.58</v>
      </c>
      <c r="B589" s="4">
        <f>IF('True_Odds_Calculator_3-way'!B590="","",'True_Odds_Calculator_3-way'!B590)</f>
        <v>3.3</v>
      </c>
      <c r="C589" s="4">
        <f>IF('True_Odds_Calculator_3-way'!C590="","",'True_Odds_Calculator_3-way'!C590)</f>
        <v>2.19</v>
      </c>
      <c r="D589" s="9">
        <f t="shared" si="130"/>
        <v>0.26750344192764369</v>
      </c>
      <c r="E589" s="9">
        <f t="shared" si="131"/>
        <v>0.29060533079515555</v>
      </c>
      <c r="F589" s="9">
        <f t="shared" si="132"/>
        <v>0.44189122727720093</v>
      </c>
      <c r="G589" s="9">
        <f t="shared" si="133"/>
        <v>1.0613448281479811</v>
      </c>
      <c r="H589" s="9">
        <f t="shared" si="134"/>
        <v>3.7382696566217919</v>
      </c>
      <c r="I589" s="9">
        <f t="shared" si="135"/>
        <v>3.4410931047403559</v>
      </c>
      <c r="J589" s="9">
        <f t="shared" si="136"/>
        <v>2.263000345496097</v>
      </c>
      <c r="K589" s="11">
        <f t="shared" si="137"/>
        <v>0.27932960893854747</v>
      </c>
      <c r="L589" s="11">
        <f t="shared" si="138"/>
        <v>0.30303030303030304</v>
      </c>
      <c r="M589" s="11">
        <f t="shared" si="139"/>
        <v>0.45662100456621008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-0.2729313491538945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0.23461058893828465</v>
      </c>
      <c r="Q589" s="11">
        <f>2*'OddsRatio_working_3-way'!K589*'OddsRatio_working_3-way'!L589*'OddsRatio_working_3-way'!M589</f>
        <v>7.7301676750670401E-2</v>
      </c>
      <c r="R589" s="11">
        <f t="shared" si="140"/>
        <v>0</v>
      </c>
      <c r="S589" s="11">
        <f t="shared" si="141"/>
        <v>-0.85959560770718801</v>
      </c>
      <c r="T589" s="11">
        <f t="shared" si="142"/>
        <v>-0.2832275478442135</v>
      </c>
      <c r="U589" s="11">
        <f>'OddsRatio_working_3-way'!S589-'OddsRatio_working_3-way'!R589^2/3</f>
        <v>-0.85959560770718801</v>
      </c>
      <c r="V589" s="11">
        <f>'OddsRatio_working_3-way'!S589*'OddsRatio_working_3-way'!R589/3-2*'OddsRatio_working_3-way'!R589^3/27-'OddsRatio_working_3-way'!T589</f>
        <v>0.2832275478442135</v>
      </c>
      <c r="W589" s="11">
        <f>'OddsRatio_working_3-way'!V589^2+4*'OddsRatio_working_3-way'!U589^3/27</f>
        <v>-1.3879808916975003E-2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0.15337670355600069</v>
      </c>
      <c r="Y589" s="11">
        <f>IF('OddsRatio_working_3-way'!W589&gt;=0,IF('OddsRatio_working_3-way'!V589+SQRT('OddsRatio_working_3-way'!W589)&gt;0,0,PI()),ACOS('OddsRatio_working_3-way'!V589/(2*'OddsRatio_working_3-way'!X589)))</f>
        <v>0.39419266123030705</v>
      </c>
      <c r="Z589" s="11">
        <f>'OddsRatio_working_3-way'!X589^(1/3)*COS('OddsRatio_working_3-way'!Y589/3)</f>
        <v>0.53067241407399057</v>
      </c>
      <c r="AA589" s="11">
        <f>'OddsRatio_working_3-way'!X589^(1/3)*COS(('OddsRatio_working_3-way'!Y589+2*PI())/3)</f>
        <v>-0.3260732931743735</v>
      </c>
      <c r="AB589" s="11">
        <f>'OddsRatio_working_3-way'!X589^(1/3)*COS(('OddsRatio_working_3-way'!Y589+4*PI())/3)</f>
        <v>-0.20459912089961718</v>
      </c>
      <c r="AC589" s="11">
        <f>'OddsRatio_working_3-way'!X589^(1/3)*SIN('OddsRatio_working_3-way'!Y589/3)</f>
        <v>7.0133146062417717E-2</v>
      </c>
      <c r="AD589" s="11">
        <f>'OddsRatio_working_3-way'!X589^(1/3)*SIN(('OddsRatio_working_3-way'!Y589+2*PI())/3)</f>
        <v>0.42450921864448171</v>
      </c>
      <c r="AE589" s="11">
        <f>'OddsRatio_working_3-way'!X589^(1/3)*SIN(('OddsRatio_working_3-way'!Y589+4*PI())/3)</f>
        <v>-0.49464236470689926</v>
      </c>
      <c r="AF589" s="11">
        <f>-'OddsRatio_working_3-way'!U589/(3*'OddsRatio_working_3-way'!X589^(1/3))*COS(('OddsRatio_working_3-way'!Y589)/3)</f>
        <v>0.53067241407399057</v>
      </c>
      <c r="AG589" s="11">
        <f>-'OddsRatio_working_3-way'!U589/(3*'OddsRatio_working_3-way'!X589^(1/3))*COS(('OddsRatio_working_3-way'!Y589+2*PI())/3)</f>
        <v>-0.3260732931743735</v>
      </c>
      <c r="AH589" s="11">
        <f>-'OddsRatio_working_3-way'!U589/(3*'OddsRatio_working_3-way'!X589^(1/3))*COS(('OddsRatio_working_3-way'!Y589+4*PI())/3)</f>
        <v>-0.20459912089961718</v>
      </c>
      <c r="AI589" s="11">
        <f>'OddsRatio_working_3-way'!U589/(3*'OddsRatio_working_3-way'!X589^(1/3))*SIN(('OddsRatio_working_3-way'!Y589)/3)</f>
        <v>-7.0133146062417717E-2</v>
      </c>
      <c r="AJ589" s="11">
        <f>'OddsRatio_working_3-way'!U589/(3*'OddsRatio_working_3-way'!X589^(1/3))*SIN(('OddsRatio_working_3-way'!Y589+2*PI())/3)</f>
        <v>-0.42450921864448171</v>
      </c>
      <c r="AK589" s="11">
        <f>'OddsRatio_working_3-way'!U589/(3*'OddsRatio_working_3-way'!X589^(1/3))*SIN(('OddsRatio_working_3-way'!Y589+4*PI())/3)</f>
        <v>0.49464236470689926</v>
      </c>
      <c r="AL589" s="11">
        <f>'OddsRatio_working_3-way'!Z589+'OddsRatio_working_3-way'!AF589</f>
        <v>1.0613448281479811</v>
      </c>
      <c r="AM589" s="11">
        <f>'OddsRatio_working_3-way'!AA589+'OddsRatio_working_3-way'!AG589</f>
        <v>-0.652146586348747</v>
      </c>
      <c r="AN589" s="11">
        <f>'OddsRatio_working_3-way'!AB589+'OddsRatio_working_3-way'!AH589</f>
        <v>-0.40919824179923436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1.0613448281479811</v>
      </c>
      <c r="AS589" s="11">
        <f>IF(('OddsRatio_working_3-way'!X589=0),IF(Q589&gt;0,-Q589^(1/3),(-Q589)^(1/3)),'OddsRatio_working_3-way'!AM589-'OddsRatio_working_3-way'!R589/3)</f>
        <v>-0.652146586348747</v>
      </c>
      <c r="AT589" s="11">
        <f>IF(('OddsRatio_working_3-way'!X589=0),IF(Q589&gt;0,-Q589^(1/3),(-Q589)^(1/3)),'OddsRatio_working_3-way'!AN589-'OddsRatio_working_3-way'!R589/3)</f>
        <v>-0.40919824179923436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3.39</v>
      </c>
      <c r="B590" s="4">
        <f>IF('True_Odds_Calculator_3-way'!B591="","",'True_Odds_Calculator_3-way'!B591)</f>
        <v>3.46</v>
      </c>
      <c r="C590" s="4">
        <f>IF('True_Odds_Calculator_3-way'!C591="","",'True_Odds_Calculator_3-way'!C591)</f>
        <v>2.19</v>
      </c>
      <c r="D590" s="9">
        <f t="shared" si="130"/>
        <v>0.28226124058022928</v>
      </c>
      <c r="E590" s="9">
        <f t="shared" si="131"/>
        <v>0.27644981288076453</v>
      </c>
      <c r="F590" s="9">
        <f t="shared" si="132"/>
        <v>0.44128894653900608</v>
      </c>
      <c r="G590" s="9">
        <f t="shared" si="133"/>
        <v>1.0639402836266412</v>
      </c>
      <c r="H590" s="9">
        <f t="shared" si="134"/>
        <v>3.5428172778676723</v>
      </c>
      <c r="I590" s="9">
        <f t="shared" si="135"/>
        <v>3.6172930977215372</v>
      </c>
      <c r="J590" s="9">
        <f t="shared" si="136"/>
        <v>2.2660889375157027</v>
      </c>
      <c r="K590" s="11">
        <f t="shared" si="137"/>
        <v>0.29498525073746312</v>
      </c>
      <c r="L590" s="11">
        <f t="shared" si="138"/>
        <v>0.28901734104046245</v>
      </c>
      <c r="M590" s="11">
        <f t="shared" si="139"/>
        <v>0.45662100456621008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-0.27237049343985398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0.23513486346956444</v>
      </c>
      <c r="Q590" s="11">
        <f>2*'OddsRatio_working_3-way'!K590*'OddsRatio_working_3-way'!L590*'OddsRatio_working_3-way'!M590</f>
        <v>7.7859226314425309E-2</v>
      </c>
      <c r="R590" s="11">
        <f t="shared" si="140"/>
        <v>0</v>
      </c>
      <c r="S590" s="11">
        <f t="shared" si="141"/>
        <v>-0.86329051469552054</v>
      </c>
      <c r="T590" s="11">
        <f t="shared" si="142"/>
        <v>-0.28585778632302006</v>
      </c>
      <c r="U590" s="11">
        <f>'OddsRatio_working_3-way'!S590-'OddsRatio_working_3-way'!R590^2/3</f>
        <v>-0.86329051469552054</v>
      </c>
      <c r="V590" s="11">
        <f>'OddsRatio_working_3-way'!S590*'OddsRatio_working_3-way'!R590/3-2*'OddsRatio_working_3-way'!R590^3/27-'OddsRatio_working_3-way'!T590</f>
        <v>0.28585778632302006</v>
      </c>
      <c r="W590" s="11">
        <f>'OddsRatio_working_3-way'!V590^2+4*'OddsRatio_working_3-way'!U590^3/27</f>
        <v>-1.3601617043063563E-2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0.15436668280798235</v>
      </c>
      <c r="Y590" s="11">
        <f>IF('OddsRatio_working_3-way'!W590&gt;=0,IF('OddsRatio_working_3-way'!V590+SQRT('OddsRatio_working_3-way'!W590)&gt;0,0,PI()),ACOS('OddsRatio_working_3-way'!V590/(2*'OddsRatio_working_3-way'!X590)))</f>
        <v>0.38737183331377811</v>
      </c>
      <c r="Z590" s="11">
        <f>'OddsRatio_working_3-way'!X590^(1/3)*COS('OddsRatio_working_3-way'!Y590/3)</f>
        <v>0.53197014181332059</v>
      </c>
      <c r="AA590" s="11">
        <f>'OddsRatio_working_3-way'!X590^(1/3)*COS(('OddsRatio_working_3-way'!Y590+2*PI())/3)</f>
        <v>-0.32580525845414987</v>
      </c>
      <c r="AB590" s="11">
        <f>'OddsRatio_working_3-way'!X590^(1/3)*COS(('OddsRatio_working_3-way'!Y590+4*PI())/3)</f>
        <v>-0.20616488335917038</v>
      </c>
      <c r="AC590" s="11">
        <f>'OddsRatio_working_3-way'!X590^(1/3)*SIN('OddsRatio_working_3-way'!Y590/3)</f>
        <v>6.9074402767034179E-2</v>
      </c>
      <c r="AD590" s="11">
        <f>'OddsRatio_working_3-way'!X590^(1/3)*SIN(('OddsRatio_working_3-way'!Y590+2*PI())/3)</f>
        <v>0.42616245548162907</v>
      </c>
      <c r="AE590" s="11">
        <f>'OddsRatio_working_3-way'!X590^(1/3)*SIN(('OddsRatio_working_3-way'!Y590+4*PI())/3)</f>
        <v>-0.4952368582486632</v>
      </c>
      <c r="AF590" s="11">
        <f>-'OddsRatio_working_3-way'!U590/(3*'OddsRatio_working_3-way'!X590^(1/3))*COS(('OddsRatio_working_3-way'!Y590)/3)</f>
        <v>0.53197014181332059</v>
      </c>
      <c r="AG590" s="11">
        <f>-'OddsRatio_working_3-way'!U590/(3*'OddsRatio_working_3-way'!X590^(1/3))*COS(('OddsRatio_working_3-way'!Y590+2*PI())/3)</f>
        <v>-0.32580525845414987</v>
      </c>
      <c r="AH590" s="11">
        <f>-'OddsRatio_working_3-way'!U590/(3*'OddsRatio_working_3-way'!X590^(1/3))*COS(('OddsRatio_working_3-way'!Y590+4*PI())/3)</f>
        <v>-0.20616488335917038</v>
      </c>
      <c r="AI590" s="11">
        <f>'OddsRatio_working_3-way'!U590/(3*'OddsRatio_working_3-way'!X590^(1/3))*SIN(('OddsRatio_working_3-way'!Y590)/3)</f>
        <v>-6.9074402767034179E-2</v>
      </c>
      <c r="AJ590" s="11">
        <f>'OddsRatio_working_3-way'!U590/(3*'OddsRatio_working_3-way'!X590^(1/3))*SIN(('OddsRatio_working_3-way'!Y590+2*PI())/3)</f>
        <v>-0.42616245548162907</v>
      </c>
      <c r="AK590" s="11">
        <f>'OddsRatio_working_3-way'!U590/(3*'OddsRatio_working_3-way'!X590^(1/3))*SIN(('OddsRatio_working_3-way'!Y590+4*PI())/3)</f>
        <v>0.4952368582486632</v>
      </c>
      <c r="AL590" s="11">
        <f>'OddsRatio_working_3-way'!Z590+'OddsRatio_working_3-way'!AF590</f>
        <v>1.0639402836266412</v>
      </c>
      <c r="AM590" s="11">
        <f>'OddsRatio_working_3-way'!AA590+'OddsRatio_working_3-way'!AG590</f>
        <v>-0.65161051690829974</v>
      </c>
      <c r="AN590" s="11">
        <f>'OddsRatio_working_3-way'!AB590+'OddsRatio_working_3-way'!AH590</f>
        <v>-0.41232976671834076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1.0639402836266412</v>
      </c>
      <c r="AS590" s="11">
        <f>IF(('OddsRatio_working_3-way'!X590=0),IF(Q590&gt;0,-Q590^(1/3),(-Q590)^(1/3)),'OddsRatio_working_3-way'!AM590-'OddsRatio_working_3-way'!R590/3)</f>
        <v>-0.65161051690829974</v>
      </c>
      <c r="AT590" s="11">
        <f>IF(('OddsRatio_working_3-way'!X590=0),IF(Q590&gt;0,-Q590^(1/3),(-Q590)^(1/3)),'OddsRatio_working_3-way'!AN590-'OddsRatio_working_3-way'!R590/3)</f>
        <v>-0.41232976671834076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2.93</v>
      </c>
      <c r="B591" s="4">
        <f>IF('True_Odds_Calculator_3-way'!B592="","",'True_Odds_Calculator_3-way'!B592)</f>
        <v>3.37</v>
      </c>
      <c r="C591" s="4">
        <f>IF('True_Odds_Calculator_3-way'!C592="","",'True_Odds_Calculator_3-way'!C592)</f>
        <v>2.5</v>
      </c>
      <c r="D591" s="9">
        <f t="shared" si="130"/>
        <v>0.32860673612977548</v>
      </c>
      <c r="E591" s="9">
        <f t="shared" si="131"/>
        <v>0.28498574891117073</v>
      </c>
      <c r="F591" s="9">
        <f t="shared" si="132"/>
        <v>0.38640751495905379</v>
      </c>
      <c r="G591" s="9">
        <f t="shared" si="133"/>
        <v>1.0586275909704059</v>
      </c>
      <c r="H591" s="9">
        <f t="shared" si="134"/>
        <v>3.0431512505728842</v>
      </c>
      <c r="I591" s="9">
        <f t="shared" si="135"/>
        <v>3.5089473905998618</v>
      </c>
      <c r="J591" s="9">
        <f t="shared" si="136"/>
        <v>2.5879413864556087</v>
      </c>
      <c r="K591" s="11">
        <f t="shared" si="137"/>
        <v>0.34129692832764502</v>
      </c>
      <c r="L591" s="11">
        <f t="shared" si="138"/>
        <v>0.29673590504451036</v>
      </c>
      <c r="M591" s="11">
        <f t="shared" si="139"/>
        <v>0.4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-0.27794533172643576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0.23495812276561912</v>
      </c>
      <c r="Q591" s="11">
        <f>2*'OddsRatio_working_3-way'!K591*'OddsRatio_working_3-way'!L591*'OddsRatio_working_3-way'!M591</f>
        <v>8.1020042332972109E-2</v>
      </c>
      <c r="R591" s="11">
        <f t="shared" si="140"/>
        <v>0</v>
      </c>
      <c r="S591" s="11">
        <f t="shared" si="141"/>
        <v>-0.84533933815759754</v>
      </c>
      <c r="T591" s="11">
        <f t="shared" si="142"/>
        <v>-0.29149632350261984</v>
      </c>
      <c r="U591" s="11">
        <f>'OddsRatio_working_3-way'!S591-'OddsRatio_working_3-way'!R591^2/3</f>
        <v>-0.84533933815759754</v>
      </c>
      <c r="V591" s="11">
        <f>'OddsRatio_working_3-way'!S591*'OddsRatio_working_3-way'!R591/3-2*'OddsRatio_working_3-way'!R591^3/27-'OddsRatio_working_3-way'!T591</f>
        <v>0.29149632350261984</v>
      </c>
      <c r="W591" s="11">
        <f>'OddsRatio_working_3-way'!V591^2+4*'OddsRatio_working_3-way'!U591^3/27</f>
        <v>-4.5229755665652238E-3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0.1495769719760609</v>
      </c>
      <c r="Y591" s="11">
        <f>IF('OddsRatio_working_3-way'!W591&gt;=0,IF('OddsRatio_working_3-way'!V591+SQRT('OddsRatio_working_3-way'!W591)&gt;0,0,PI()),ACOS('OddsRatio_working_3-way'!V591/(2*'OddsRatio_working_3-way'!X591)))</f>
        <v>0.22674897678700234</v>
      </c>
      <c r="Z591" s="11">
        <f>'OddsRatio_working_3-way'!X591^(1/3)*COS('OddsRatio_working_3-way'!Y591/3)</f>
        <v>0.52931379548520296</v>
      </c>
      <c r="AA591" s="11">
        <f>'OddsRatio_working_3-way'!X591^(1/3)*COS(('OddsRatio_working_3-way'!Y591+2*PI())/3)</f>
        <v>-0.29937020889532656</v>
      </c>
      <c r="AB591" s="11">
        <f>'OddsRatio_working_3-way'!X591^(1/3)*COS(('OddsRatio_working_3-way'!Y591+4*PI())/3)</f>
        <v>-0.22994358658987657</v>
      </c>
      <c r="AC591" s="11">
        <f>'OddsRatio_working_3-way'!X591^(1/3)*SIN('OddsRatio_working_3-way'!Y591/3)</f>
        <v>4.0083479076978103E-2</v>
      </c>
      <c r="AD591" s="11">
        <f>'OddsRatio_working_3-way'!X591^(1/3)*SIN(('OddsRatio_working_3-way'!Y591+2*PI())/3)</f>
        <v>0.43835745392525766</v>
      </c>
      <c r="AE591" s="11">
        <f>'OddsRatio_working_3-way'!X591^(1/3)*SIN(('OddsRatio_working_3-way'!Y591+4*PI())/3)</f>
        <v>-0.47844093300223572</v>
      </c>
      <c r="AF591" s="11">
        <f>-'OddsRatio_working_3-way'!U591/(3*'OddsRatio_working_3-way'!X591^(1/3))*COS(('OddsRatio_working_3-way'!Y591)/3)</f>
        <v>0.52931379548520296</v>
      </c>
      <c r="AG591" s="11">
        <f>-'OddsRatio_working_3-way'!U591/(3*'OddsRatio_working_3-way'!X591^(1/3))*COS(('OddsRatio_working_3-way'!Y591+2*PI())/3)</f>
        <v>-0.29937020889532656</v>
      </c>
      <c r="AH591" s="11">
        <f>-'OddsRatio_working_3-way'!U591/(3*'OddsRatio_working_3-way'!X591^(1/3))*COS(('OddsRatio_working_3-way'!Y591+4*PI())/3)</f>
        <v>-0.22994358658987657</v>
      </c>
      <c r="AI591" s="11">
        <f>'OddsRatio_working_3-way'!U591/(3*'OddsRatio_working_3-way'!X591^(1/3))*SIN(('OddsRatio_working_3-way'!Y591)/3)</f>
        <v>-4.0083479076978103E-2</v>
      </c>
      <c r="AJ591" s="11">
        <f>'OddsRatio_working_3-way'!U591/(3*'OddsRatio_working_3-way'!X591^(1/3))*SIN(('OddsRatio_working_3-way'!Y591+2*PI())/3)</f>
        <v>-0.43835745392525766</v>
      </c>
      <c r="AK591" s="11">
        <f>'OddsRatio_working_3-way'!U591/(3*'OddsRatio_working_3-way'!X591^(1/3))*SIN(('OddsRatio_working_3-way'!Y591+4*PI())/3)</f>
        <v>0.47844093300223572</v>
      </c>
      <c r="AL591" s="11">
        <f>'OddsRatio_working_3-way'!Z591+'OddsRatio_working_3-way'!AF591</f>
        <v>1.0586275909704059</v>
      </c>
      <c r="AM591" s="11">
        <f>'OddsRatio_working_3-way'!AA591+'OddsRatio_working_3-way'!AG591</f>
        <v>-0.59874041779065312</v>
      </c>
      <c r="AN591" s="11">
        <f>'OddsRatio_working_3-way'!AB591+'OddsRatio_working_3-way'!AH591</f>
        <v>-0.45988717317975314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1.0586275909704059</v>
      </c>
      <c r="AS591" s="11">
        <f>IF(('OddsRatio_working_3-way'!X591=0),IF(Q591&gt;0,-Q591^(1/3),(-Q591)^(1/3)),'OddsRatio_working_3-way'!AM591-'OddsRatio_working_3-way'!R591/3)</f>
        <v>-0.59874041779065312</v>
      </c>
      <c r="AT591" s="11">
        <f>IF(('OddsRatio_working_3-way'!X591=0),IF(Q591&gt;0,-Q591^(1/3),(-Q591)^(1/3)),'OddsRatio_working_3-way'!AN591-'OddsRatio_working_3-way'!R591/3)</f>
        <v>-0.45988717317975314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2.2400000000000002</v>
      </c>
      <c r="B592" s="4">
        <f>IF('True_Odds_Calculator_3-way'!B593="","",'True_Odds_Calculator_3-way'!B593)</f>
        <v>3.39</v>
      </c>
      <c r="C592" s="4">
        <f>IF('True_Odds_Calculator_3-way'!C593="","",'True_Odds_Calculator_3-way'!C593)</f>
        <v>3.35</v>
      </c>
      <c r="D592" s="9">
        <f t="shared" si="130"/>
        <v>0.43149764217058761</v>
      </c>
      <c r="E592" s="9">
        <f t="shared" si="131"/>
        <v>0.28253425575837343</v>
      </c>
      <c r="F592" s="9">
        <f t="shared" si="132"/>
        <v>0.2859681020710389</v>
      </c>
      <c r="G592" s="9">
        <f t="shared" si="133"/>
        <v>1.0625078762992772</v>
      </c>
      <c r="H592" s="9">
        <f t="shared" si="134"/>
        <v>2.3175097666111037</v>
      </c>
      <c r="I592" s="9">
        <f t="shared" si="135"/>
        <v>3.5393938243552725</v>
      </c>
      <c r="J592" s="9">
        <f t="shared" si="136"/>
        <v>3.4968935093033018</v>
      </c>
      <c r="K592" s="11">
        <f t="shared" si="137"/>
        <v>0.4464285714285714</v>
      </c>
      <c r="L592" s="11">
        <f t="shared" si="138"/>
        <v>0.29498525073746312</v>
      </c>
      <c r="M592" s="11">
        <f t="shared" si="139"/>
        <v>0.29850746268656714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-0.27377571686447655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0.2350761992817203</v>
      </c>
      <c r="Q592" s="11">
        <f>2*'OddsRatio_working_3-way'!K592*'OddsRatio_working_3-way'!L592*'OddsRatio_working_3-way'!M592</f>
        <v>7.8620802435357962E-2</v>
      </c>
      <c r="R592" s="11">
        <f t="shared" si="140"/>
        <v>0</v>
      </c>
      <c r="S592" s="11">
        <f t="shared" si="141"/>
        <v>-0.85864517852066058</v>
      </c>
      <c r="T592" s="11">
        <f t="shared" si="142"/>
        <v>-0.28717230050858217</v>
      </c>
      <c r="U592" s="11">
        <f>'OddsRatio_working_3-way'!S592-'OddsRatio_working_3-way'!R592^2/3</f>
        <v>-0.85864517852066058</v>
      </c>
      <c r="V592" s="11">
        <f>'OddsRatio_working_3-way'!S592*'OddsRatio_working_3-way'!R592/3-2*'OddsRatio_working_3-way'!R592^3/27-'OddsRatio_working_3-way'!T592</f>
        <v>0.28717230050858217</v>
      </c>
      <c r="W592" s="11">
        <f>'OddsRatio_working_3-way'!V592^2+4*'OddsRatio_working_3-way'!U592^3/27</f>
        <v>-1.1317944681528927E-2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0.15312239782353884</v>
      </c>
      <c r="Y592" s="11">
        <f>IF('OddsRatio_working_3-way'!W592&gt;=0,IF('OddsRatio_working_3-way'!V592+SQRT('OddsRatio_working_3-way'!W592)&gt;0,0,PI()),ACOS('OddsRatio_working_3-way'!V592/(2*'OddsRatio_working_3-way'!X592)))</f>
        <v>0.35478440289429525</v>
      </c>
      <c r="Z592" s="11">
        <f>'OddsRatio_working_3-way'!X592^(1/3)*COS('OddsRatio_working_3-way'!Y592/3)</f>
        <v>0.53125393814963862</v>
      </c>
      <c r="AA592" s="11">
        <f>'OddsRatio_working_3-way'!X592^(1/3)*COS(('OddsRatio_working_3-way'!Y592+2*PI())/3)</f>
        <v>-0.32029171576352305</v>
      </c>
      <c r="AB592" s="11">
        <f>'OddsRatio_working_3-way'!X592^(1/3)*COS(('OddsRatio_working_3-way'!Y592+4*PI())/3)</f>
        <v>-0.21096222238611523</v>
      </c>
      <c r="AC592" s="11">
        <f>'OddsRatio_working_3-way'!X592^(1/3)*SIN('OddsRatio_working_3-way'!Y592/3)</f>
        <v>6.3121412431811755E-2</v>
      </c>
      <c r="AD592" s="11">
        <f>'OddsRatio_working_3-way'!X592^(1/3)*SIN(('OddsRatio_working_3-way'!Y592+2*PI())/3)</f>
        <v>0.4285187000822081</v>
      </c>
      <c r="AE592" s="11">
        <f>'OddsRatio_working_3-way'!X592^(1/3)*SIN(('OddsRatio_working_3-way'!Y592+4*PI())/3)</f>
        <v>-0.4916401125140199</v>
      </c>
      <c r="AF592" s="11">
        <f>-'OddsRatio_working_3-way'!U592/(3*'OddsRatio_working_3-way'!X592^(1/3))*COS(('OddsRatio_working_3-way'!Y592)/3)</f>
        <v>0.53125393814963862</v>
      </c>
      <c r="AG592" s="11">
        <f>-'OddsRatio_working_3-way'!U592/(3*'OddsRatio_working_3-way'!X592^(1/3))*COS(('OddsRatio_working_3-way'!Y592+2*PI())/3)</f>
        <v>-0.32029171576352305</v>
      </c>
      <c r="AH592" s="11">
        <f>-'OddsRatio_working_3-way'!U592/(3*'OddsRatio_working_3-way'!X592^(1/3))*COS(('OddsRatio_working_3-way'!Y592+4*PI())/3)</f>
        <v>-0.21096222238611523</v>
      </c>
      <c r="AI592" s="11">
        <f>'OddsRatio_working_3-way'!U592/(3*'OddsRatio_working_3-way'!X592^(1/3))*SIN(('OddsRatio_working_3-way'!Y592)/3)</f>
        <v>-6.3121412431811755E-2</v>
      </c>
      <c r="AJ592" s="11">
        <f>'OddsRatio_working_3-way'!U592/(3*'OddsRatio_working_3-way'!X592^(1/3))*SIN(('OddsRatio_working_3-way'!Y592+2*PI())/3)</f>
        <v>-0.4285187000822081</v>
      </c>
      <c r="AK592" s="11">
        <f>'OddsRatio_working_3-way'!U592/(3*'OddsRatio_working_3-way'!X592^(1/3))*SIN(('OddsRatio_working_3-way'!Y592+4*PI())/3)</f>
        <v>0.4916401125140199</v>
      </c>
      <c r="AL592" s="11">
        <f>'OddsRatio_working_3-way'!Z592+'OddsRatio_working_3-way'!AF592</f>
        <v>1.0625078762992772</v>
      </c>
      <c r="AM592" s="11">
        <f>'OddsRatio_working_3-way'!AA592+'OddsRatio_working_3-way'!AG592</f>
        <v>-0.64058343152704611</v>
      </c>
      <c r="AN592" s="11">
        <f>'OddsRatio_working_3-way'!AB592+'OddsRatio_working_3-way'!AH592</f>
        <v>-0.42192444477223046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1.0625078762992772</v>
      </c>
      <c r="AS592" s="11">
        <f>IF(('OddsRatio_working_3-way'!X592=0),IF(Q592&gt;0,-Q592^(1/3),(-Q592)^(1/3)),'OddsRatio_working_3-way'!AM592-'OddsRatio_working_3-way'!R592/3)</f>
        <v>-0.64058343152704611</v>
      </c>
      <c r="AT592" s="11">
        <f>IF(('OddsRatio_working_3-way'!X592=0),IF(Q592&gt;0,-Q592^(1/3),(-Q592)^(1/3)),'OddsRatio_working_3-way'!AN592-'OddsRatio_working_3-way'!R592/3)</f>
        <v>-0.42192444477223046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2.5499999999999998</v>
      </c>
      <c r="B593" s="4">
        <f>IF('True_Odds_Calculator_3-way'!B594="","",'True_Odds_Calculator_3-way'!B594)</f>
        <v>3.26</v>
      </c>
      <c r="C593" s="4">
        <f>IF('True_Odds_Calculator_3-way'!C594="","",'True_Odds_Calculator_3-way'!C594)</f>
        <v>2.95</v>
      </c>
      <c r="D593" s="9">
        <f t="shared" si="130"/>
        <v>0.37874538616959158</v>
      </c>
      <c r="E593" s="9">
        <f t="shared" si="131"/>
        <v>0.29484107690731376</v>
      </c>
      <c r="F593" s="9">
        <f t="shared" si="132"/>
        <v>0.32641353692309472</v>
      </c>
      <c r="G593" s="9">
        <f t="shared" si="133"/>
        <v>1.0582556063091202</v>
      </c>
      <c r="H593" s="9">
        <f t="shared" si="134"/>
        <v>2.6402961897791357</v>
      </c>
      <c r="I593" s="9">
        <f t="shared" si="135"/>
        <v>3.3916576702586121</v>
      </c>
      <c r="J593" s="9">
        <f t="shared" si="136"/>
        <v>3.0635984323027845</v>
      </c>
      <c r="K593" s="11">
        <f t="shared" si="137"/>
        <v>0.39215686274509809</v>
      </c>
      <c r="L593" s="11">
        <f t="shared" si="138"/>
        <v>0.30674846625766872</v>
      </c>
      <c r="M593" s="11">
        <f t="shared" si="139"/>
        <v>0.33898305084745761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-0.27854473389647016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0.23487818752331965</v>
      </c>
      <c r="Q593" s="11">
        <f>2*'OddsRatio_working_3-way'!K593*'OddsRatio_working_3-way'!L593*'OddsRatio_working_3-way'!M593</f>
        <v>8.1554926223374874E-2</v>
      </c>
      <c r="R593" s="11">
        <f t="shared" si="140"/>
        <v>0</v>
      </c>
      <c r="S593" s="11">
        <f t="shared" si="141"/>
        <v>-0.84323327257954717</v>
      </c>
      <c r="T593" s="11">
        <f t="shared" si="142"/>
        <v>-0.2927893307567872</v>
      </c>
      <c r="U593" s="11">
        <f>'OddsRatio_working_3-way'!S593-'OddsRatio_working_3-way'!R593^2/3</f>
        <v>-0.84323327257954717</v>
      </c>
      <c r="V593" s="11">
        <f>'OddsRatio_working_3-way'!S593*'OddsRatio_working_3-way'!R593/3-2*'OddsRatio_working_3-way'!R593^3/27-'OddsRatio_working_3-way'!T593</f>
        <v>0.2927893307567872</v>
      </c>
      <c r="W593" s="11">
        <f>'OddsRatio_working_3-way'!V593^2+4*'OddsRatio_working_3-way'!U593^3/27</f>
        <v>-3.1002699293851688E-3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0.14901833958811286</v>
      </c>
      <c r="Y593" s="11">
        <f>IF('OddsRatio_working_3-way'!W593&gt;=0,IF('OddsRatio_working_3-way'!V593+SQRT('OddsRatio_working_3-way'!W593)&gt;0,0,PI()),ACOS('OddsRatio_working_3-way'!V593/(2*'OddsRatio_working_3-way'!X593)))</f>
        <v>0.18792707493505834</v>
      </c>
      <c r="Z593" s="11">
        <f>'OddsRatio_working_3-way'!X593^(1/3)*COS('OddsRatio_working_3-way'!Y593/3)</f>
        <v>0.52912780315456009</v>
      </c>
      <c r="AA593" s="11">
        <f>'OddsRatio_working_3-way'!X593^(1/3)*COS(('OddsRatio_working_3-way'!Y593+2*PI())/3)</f>
        <v>-0.29330662398676371</v>
      </c>
      <c r="AB593" s="11">
        <f>'OddsRatio_working_3-way'!X593^(1/3)*COS(('OddsRatio_working_3-way'!Y593+4*PI())/3)</f>
        <v>-0.23582117916779649</v>
      </c>
      <c r="AC593" s="11">
        <f>'OddsRatio_working_3-way'!X593^(1/3)*SIN('OddsRatio_working_3-way'!Y593/3)</f>
        <v>3.3189237040716135E-2</v>
      </c>
      <c r="AD593" s="11">
        <f>'OddsRatio_working_3-way'!X593^(1/3)*SIN(('OddsRatio_working_3-way'!Y593+2*PI())/3)</f>
        <v>0.44164350086014276</v>
      </c>
      <c r="AE593" s="11">
        <f>'OddsRatio_working_3-way'!X593^(1/3)*SIN(('OddsRatio_working_3-way'!Y593+4*PI())/3)</f>
        <v>-0.47483273790085889</v>
      </c>
      <c r="AF593" s="11">
        <f>-'OddsRatio_working_3-way'!U593/(3*'OddsRatio_working_3-way'!X593^(1/3))*COS(('OddsRatio_working_3-way'!Y593)/3)</f>
        <v>0.52912780315456009</v>
      </c>
      <c r="AG593" s="11">
        <f>-'OddsRatio_working_3-way'!U593/(3*'OddsRatio_working_3-way'!X593^(1/3))*COS(('OddsRatio_working_3-way'!Y593+2*PI())/3)</f>
        <v>-0.29330662398676371</v>
      </c>
      <c r="AH593" s="11">
        <f>-'OddsRatio_working_3-way'!U593/(3*'OddsRatio_working_3-way'!X593^(1/3))*COS(('OddsRatio_working_3-way'!Y593+4*PI())/3)</f>
        <v>-0.23582117916779649</v>
      </c>
      <c r="AI593" s="11">
        <f>'OddsRatio_working_3-way'!U593/(3*'OddsRatio_working_3-way'!X593^(1/3))*SIN(('OddsRatio_working_3-way'!Y593)/3)</f>
        <v>-3.3189237040716135E-2</v>
      </c>
      <c r="AJ593" s="11">
        <f>'OddsRatio_working_3-way'!U593/(3*'OddsRatio_working_3-way'!X593^(1/3))*SIN(('OddsRatio_working_3-way'!Y593+2*PI())/3)</f>
        <v>-0.44164350086014276</v>
      </c>
      <c r="AK593" s="11">
        <f>'OddsRatio_working_3-way'!U593/(3*'OddsRatio_working_3-way'!X593^(1/3))*SIN(('OddsRatio_working_3-way'!Y593+4*PI())/3)</f>
        <v>0.47483273790085889</v>
      </c>
      <c r="AL593" s="11">
        <f>'OddsRatio_working_3-way'!Z593+'OddsRatio_working_3-way'!AF593</f>
        <v>1.0582556063091202</v>
      </c>
      <c r="AM593" s="11">
        <f>'OddsRatio_working_3-way'!AA593+'OddsRatio_working_3-way'!AG593</f>
        <v>-0.58661324797352743</v>
      </c>
      <c r="AN593" s="11">
        <f>'OddsRatio_working_3-way'!AB593+'OddsRatio_working_3-way'!AH593</f>
        <v>-0.47164235833559298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1.0582556063091202</v>
      </c>
      <c r="AS593" s="11">
        <f>IF(('OddsRatio_working_3-way'!X593=0),IF(Q593&gt;0,-Q593^(1/3),(-Q593)^(1/3)),'OddsRatio_working_3-way'!AM593-'OddsRatio_working_3-way'!R593/3)</f>
        <v>-0.58661324797352743</v>
      </c>
      <c r="AT593" s="11">
        <f>IF(('OddsRatio_working_3-way'!X593=0),IF(Q593&gt;0,-Q593^(1/3),(-Q593)^(1/3)),'OddsRatio_working_3-way'!AN593-'OddsRatio_working_3-way'!R593/3)</f>
        <v>-0.47164235833559298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3.21</v>
      </c>
      <c r="B594" s="4">
        <f>IF('True_Odds_Calculator_3-way'!B595="","",'True_Odds_Calculator_3-way'!B595)</f>
        <v>3.15</v>
      </c>
      <c r="C594" s="4">
        <f>IF('True_Odds_Calculator_3-way'!C595="","",'True_Odds_Calculator_3-way'!C595)</f>
        <v>2.44</v>
      </c>
      <c r="D594" s="9">
        <f t="shared" si="130"/>
        <v>0.29918116951007334</v>
      </c>
      <c r="E594" s="9">
        <f t="shared" si="131"/>
        <v>0.30498402602879582</v>
      </c>
      <c r="F594" s="9">
        <f t="shared" si="132"/>
        <v>0.39583480446113084</v>
      </c>
      <c r="G594" s="9">
        <f t="shared" si="133"/>
        <v>1.0599350002580632</v>
      </c>
      <c r="H594" s="9">
        <f t="shared" si="134"/>
        <v>3.3424563505703198</v>
      </c>
      <c r="I594" s="9">
        <f t="shared" si="135"/>
        <v>3.2788602505548359</v>
      </c>
      <c r="J594" s="9">
        <f t="shared" si="136"/>
        <v>2.5263064003716109</v>
      </c>
      <c r="K594" s="11">
        <f t="shared" si="137"/>
        <v>0.3115264797507788</v>
      </c>
      <c r="L594" s="11">
        <f t="shared" si="138"/>
        <v>0.31746031746031744</v>
      </c>
      <c r="M594" s="11">
        <f t="shared" si="139"/>
        <v>0.4098360655737705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-0.27732422829711012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0.23508373439429053</v>
      </c>
      <c r="Q594" s="11">
        <f>2*'OddsRatio_working_3-way'!K594*'OddsRatio_working_3-way'!L594*'OddsRatio_working_3-way'!M594</f>
        <v>8.1063356687686383E-2</v>
      </c>
      <c r="R594" s="11">
        <f t="shared" si="140"/>
        <v>0</v>
      </c>
      <c r="S594" s="11">
        <f t="shared" si="141"/>
        <v>-0.84768552620809812</v>
      </c>
      <c r="T594" s="11">
        <f t="shared" si="142"/>
        <v>-0.29230535386486139</v>
      </c>
      <c r="U594" s="11">
        <f>'OddsRatio_working_3-way'!S594-'OddsRatio_working_3-way'!R594^2/3</f>
        <v>-0.84768552620809812</v>
      </c>
      <c r="V594" s="11">
        <f>'OddsRatio_working_3-way'!S594*'OddsRatio_working_3-way'!R594/3-2*'OddsRatio_working_3-way'!R594^3/27-'OddsRatio_working_3-way'!T594</f>
        <v>0.29230535386486139</v>
      </c>
      <c r="W594" s="11">
        <f>'OddsRatio_working_3-way'!V594^2+4*'OddsRatio_working_3-way'!U594^3/27</f>
        <v>-4.7978801715211628E-3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0.15020011656918164</v>
      </c>
      <c r="Y594" s="11">
        <f>IF('OddsRatio_working_3-way'!W594&gt;=0,IF('OddsRatio_working_3-way'!V594+SQRT('OddsRatio_working_3-way'!W594)&gt;0,0,PI()),ACOS('OddsRatio_working_3-way'!V594/(2*'OddsRatio_working_3-way'!X594)))</f>
        <v>0.23267522953443986</v>
      </c>
      <c r="Z594" s="11">
        <f>'OddsRatio_working_3-way'!X594^(1/3)*COS('OddsRatio_working_3-way'!Y594/3)</f>
        <v>0.52996750012903171</v>
      </c>
      <c r="AA594" s="11">
        <f>'OddsRatio_working_3-way'!X594^(1/3)*COS(('OddsRatio_working_3-way'!Y594+2*PI())/3)</f>
        <v>-0.30065191734660607</v>
      </c>
      <c r="AB594" s="11">
        <f>'OddsRatio_working_3-way'!X594^(1/3)*COS(('OddsRatio_working_3-way'!Y594+4*PI())/3)</f>
        <v>-0.2293155827824255</v>
      </c>
      <c r="AC594" s="11">
        <f>'OddsRatio_working_3-way'!X594^(1/3)*SIN('OddsRatio_working_3-way'!Y594/3)</f>
        <v>4.1186051963630843E-2</v>
      </c>
      <c r="AD594" s="11">
        <f>'OddsRatio_working_3-way'!X594^(1/3)*SIN(('OddsRatio_working_3-way'!Y594+2*PI())/3)</f>
        <v>0.43837229231005886</v>
      </c>
      <c r="AE594" s="11">
        <f>'OddsRatio_working_3-way'!X594^(1/3)*SIN(('OddsRatio_working_3-way'!Y594+4*PI())/3)</f>
        <v>-0.47955834427368965</v>
      </c>
      <c r="AF594" s="11">
        <f>-'OddsRatio_working_3-way'!U594/(3*'OddsRatio_working_3-way'!X594^(1/3))*COS(('OddsRatio_working_3-way'!Y594)/3)</f>
        <v>0.5299675001290316</v>
      </c>
      <c r="AG594" s="11">
        <f>-'OddsRatio_working_3-way'!U594/(3*'OddsRatio_working_3-way'!X594^(1/3))*COS(('OddsRatio_working_3-way'!Y594+2*PI())/3)</f>
        <v>-0.30065191734660601</v>
      </c>
      <c r="AH594" s="11">
        <f>-'OddsRatio_working_3-way'!U594/(3*'OddsRatio_working_3-way'!X594^(1/3))*COS(('OddsRatio_working_3-way'!Y594+4*PI())/3)</f>
        <v>-0.22931558278242545</v>
      </c>
      <c r="AI594" s="11">
        <f>'OddsRatio_working_3-way'!U594/(3*'OddsRatio_working_3-way'!X594^(1/3))*SIN(('OddsRatio_working_3-way'!Y594)/3)</f>
        <v>-4.1186051963630829E-2</v>
      </c>
      <c r="AJ594" s="11">
        <f>'OddsRatio_working_3-way'!U594/(3*'OddsRatio_working_3-way'!X594^(1/3))*SIN(('OddsRatio_working_3-way'!Y594+2*PI())/3)</f>
        <v>-0.43837229231005875</v>
      </c>
      <c r="AK594" s="11">
        <f>'OddsRatio_working_3-way'!U594/(3*'OddsRatio_working_3-way'!X594^(1/3))*SIN(('OddsRatio_working_3-way'!Y594+4*PI())/3)</f>
        <v>0.47955834427368954</v>
      </c>
      <c r="AL594" s="11">
        <f>'OddsRatio_working_3-way'!Z594+'OddsRatio_working_3-way'!AF594</f>
        <v>1.0599350002580632</v>
      </c>
      <c r="AM594" s="11">
        <f>'OddsRatio_working_3-way'!AA594+'OddsRatio_working_3-way'!AG594</f>
        <v>-0.60130383469321202</v>
      </c>
      <c r="AN594" s="11">
        <f>'OddsRatio_working_3-way'!AB594+'OddsRatio_working_3-way'!AH594</f>
        <v>-0.45863116556485095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1.0599350002580632</v>
      </c>
      <c r="AS594" s="11">
        <f>IF(('OddsRatio_working_3-way'!X594=0),IF(Q594&gt;0,-Q594^(1/3),(-Q594)^(1/3)),'OddsRatio_working_3-way'!AM594-'OddsRatio_working_3-way'!R594/3)</f>
        <v>-0.60130383469321202</v>
      </c>
      <c r="AT594" s="11">
        <f>IF(('OddsRatio_working_3-way'!X594=0),IF(Q594&gt;0,-Q594^(1/3),(-Q594)^(1/3)),'OddsRatio_working_3-way'!AN594-'OddsRatio_working_3-way'!R594/3)</f>
        <v>-0.45863116556485095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2.3199999999999998</v>
      </c>
      <c r="B595" s="4">
        <f>IF('True_Odds_Calculator_3-way'!B596="","",'True_Odds_Calculator_3-way'!B596)</f>
        <v>3.36</v>
      </c>
      <c r="C595" s="4">
        <f>IF('True_Odds_Calculator_3-way'!C596="","",'True_Odds_Calculator_3-way'!C596)</f>
        <v>3.23</v>
      </c>
      <c r="D595" s="9">
        <f t="shared" si="130"/>
        <v>0.41692707159528936</v>
      </c>
      <c r="E595" s="9">
        <f t="shared" si="131"/>
        <v>0.28568569423552448</v>
      </c>
      <c r="F595" s="9">
        <f t="shared" si="132"/>
        <v>0.29738723416918617</v>
      </c>
      <c r="G595" s="9">
        <f t="shared" si="133"/>
        <v>1.0594704579099461</v>
      </c>
      <c r="H595" s="9">
        <f t="shared" si="134"/>
        <v>2.3985010044411288</v>
      </c>
      <c r="I595" s="9">
        <f t="shared" si="135"/>
        <v>3.5003502806674729</v>
      </c>
      <c r="J595" s="9">
        <f t="shared" si="136"/>
        <v>3.3626191211391792</v>
      </c>
      <c r="K595" s="11">
        <f t="shared" si="137"/>
        <v>0.43103448275862072</v>
      </c>
      <c r="L595" s="11">
        <f t="shared" si="138"/>
        <v>0.29761904761904762</v>
      </c>
      <c r="M595" s="11">
        <f t="shared" si="139"/>
        <v>0.30959752321981426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-0.27590591590538194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0.23472410742881547</v>
      </c>
      <c r="Q595" s="11">
        <f>2*'OddsRatio_working_3-way'!K595*'OddsRatio_working_3-way'!L595*'OddsRatio_working_3-way'!M595</f>
        <v>7.9432862074049218E-2</v>
      </c>
      <c r="R595" s="11">
        <f t="shared" si="140"/>
        <v>0</v>
      </c>
      <c r="S595" s="11">
        <f t="shared" si="141"/>
        <v>-0.8507396684792754</v>
      </c>
      <c r="T595" s="11">
        <f t="shared" si="142"/>
        <v>-0.28789836496760585</v>
      </c>
      <c r="U595" s="11">
        <f>'OddsRatio_working_3-way'!S595-'OddsRatio_working_3-way'!R595^2/3</f>
        <v>-0.8507396684792754</v>
      </c>
      <c r="V595" s="11">
        <f>'OddsRatio_working_3-way'!S595*'OddsRatio_working_3-way'!R595/3-2*'OddsRatio_working_3-way'!R595^3/27-'OddsRatio_working_3-way'!T595</f>
        <v>0.28789836496760585</v>
      </c>
      <c r="W595" s="11">
        <f>'OddsRatio_working_3-way'!V595^2+4*'OddsRatio_working_3-way'!U595^3/27</f>
        <v>-8.3337354434429439E-3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0.15101258556364078</v>
      </c>
      <c r="Y595" s="11">
        <f>IF('OddsRatio_working_3-way'!W595&gt;=0,IF('OddsRatio_working_3-way'!V595+SQRT('OddsRatio_working_3-way'!W595)&gt;0,0,PI()),ACOS('OddsRatio_working_3-way'!V595/(2*'OddsRatio_working_3-way'!X595)))</f>
        <v>0.30705977019995823</v>
      </c>
      <c r="Z595" s="11">
        <f>'OddsRatio_working_3-way'!X595^(1/3)*COS('OddsRatio_working_3-way'!Y595/3)</f>
        <v>0.52973522895497316</v>
      </c>
      <c r="AA595" s="11">
        <f>'OddsRatio_working_3-way'!X595^(1/3)*COS(('OddsRatio_working_3-way'!Y595+2*PI())/3)</f>
        <v>-0.3119882842821004</v>
      </c>
      <c r="AB595" s="11">
        <f>'OddsRatio_working_3-way'!X595^(1/3)*COS(('OddsRatio_working_3-way'!Y595+4*PI())/3)</f>
        <v>-0.21774694467287273</v>
      </c>
      <c r="AC595" s="11">
        <f>'OddsRatio_working_3-way'!X595^(1/3)*SIN('OddsRatio_working_3-way'!Y595/3)</f>
        <v>5.4410262792178594E-2</v>
      </c>
      <c r="AD595" s="11">
        <f>'OddsRatio_working_3-way'!X595^(1/3)*SIN(('OddsRatio_working_3-way'!Y595+2*PI())/3)</f>
        <v>0.43155903415848351</v>
      </c>
      <c r="AE595" s="11">
        <f>'OddsRatio_working_3-way'!X595^(1/3)*SIN(('OddsRatio_working_3-way'!Y595+4*PI())/3)</f>
        <v>-0.48596929695066204</v>
      </c>
      <c r="AF595" s="11">
        <f>-'OddsRatio_working_3-way'!U595/(3*'OddsRatio_working_3-way'!X595^(1/3))*COS(('OddsRatio_working_3-way'!Y595)/3)</f>
        <v>0.52973522895497305</v>
      </c>
      <c r="AG595" s="11">
        <f>-'OddsRatio_working_3-way'!U595/(3*'OddsRatio_working_3-way'!X595^(1/3))*COS(('OddsRatio_working_3-way'!Y595+2*PI())/3)</f>
        <v>-0.31198828428210035</v>
      </c>
      <c r="AH595" s="11">
        <f>-'OddsRatio_working_3-way'!U595/(3*'OddsRatio_working_3-way'!X595^(1/3))*COS(('OddsRatio_working_3-way'!Y595+4*PI())/3)</f>
        <v>-0.2177469446728727</v>
      </c>
      <c r="AI595" s="11">
        <f>'OddsRatio_working_3-way'!U595/(3*'OddsRatio_working_3-way'!X595^(1/3))*SIN(('OddsRatio_working_3-way'!Y595)/3)</f>
        <v>-5.4410262792178588E-2</v>
      </c>
      <c r="AJ595" s="11">
        <f>'OddsRatio_working_3-way'!U595/(3*'OddsRatio_working_3-way'!X595^(1/3))*SIN(('OddsRatio_working_3-way'!Y595+2*PI())/3)</f>
        <v>-0.43155903415848346</v>
      </c>
      <c r="AK595" s="11">
        <f>'OddsRatio_working_3-way'!U595/(3*'OddsRatio_working_3-way'!X595^(1/3))*SIN(('OddsRatio_working_3-way'!Y595+4*PI())/3)</f>
        <v>0.48596929695066193</v>
      </c>
      <c r="AL595" s="11">
        <f>'OddsRatio_working_3-way'!Z595+'OddsRatio_working_3-way'!AF595</f>
        <v>1.0594704579099461</v>
      </c>
      <c r="AM595" s="11">
        <f>'OddsRatio_working_3-way'!AA595+'OddsRatio_working_3-way'!AG595</f>
        <v>-0.6239765685642007</v>
      </c>
      <c r="AN595" s="11">
        <f>'OddsRatio_working_3-way'!AB595+'OddsRatio_working_3-way'!AH595</f>
        <v>-0.4354938893457454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1.0594704579099461</v>
      </c>
      <c r="AS595" s="11">
        <f>IF(('OddsRatio_working_3-way'!X595=0),IF(Q595&gt;0,-Q595^(1/3),(-Q595)^(1/3)),'OddsRatio_working_3-way'!AM595-'OddsRatio_working_3-way'!R595/3)</f>
        <v>-0.6239765685642007</v>
      </c>
      <c r="AT595" s="11">
        <f>IF(('OddsRatio_working_3-way'!X595=0),IF(Q595&gt;0,-Q595^(1/3),(-Q595)^(1/3)),'OddsRatio_working_3-way'!AN595-'OddsRatio_working_3-way'!R595/3)</f>
        <v>-0.4354938893457454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2.54</v>
      </c>
      <c r="B596" s="4">
        <f>IF('True_Odds_Calculator_3-way'!B597="","",'True_Odds_Calculator_3-way'!B597)</f>
        <v>3.14</v>
      </c>
      <c r="C596" s="4">
        <f>IF('True_Odds_Calculator_3-way'!C597="","",'True_Odds_Calculator_3-way'!C597)</f>
        <v>3.07</v>
      </c>
      <c r="D596" s="9">
        <f t="shared" si="130"/>
        <v>0.38026910164085054</v>
      </c>
      <c r="E596" s="9">
        <f t="shared" si="131"/>
        <v>0.30630955730627479</v>
      </c>
      <c r="F596" s="9">
        <f t="shared" si="132"/>
        <v>0.31342134105287495</v>
      </c>
      <c r="G596" s="9">
        <f t="shared" si="133"/>
        <v>1.0582575853145377</v>
      </c>
      <c r="H596" s="9">
        <f t="shared" si="134"/>
        <v>2.6297166813843882</v>
      </c>
      <c r="I596" s="9">
        <f t="shared" si="135"/>
        <v>3.2646712325731104</v>
      </c>
      <c r="J596" s="9">
        <f t="shared" si="136"/>
        <v>3.1905932016010921</v>
      </c>
      <c r="K596" s="11">
        <f t="shared" si="137"/>
        <v>0.39370078740157477</v>
      </c>
      <c r="L596" s="11">
        <f t="shared" si="138"/>
        <v>0.31847133757961782</v>
      </c>
      <c r="M596" s="11">
        <f t="shared" si="139"/>
        <v>0.32573289902280134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-0.2786141052686264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0.2348367733312989</v>
      </c>
      <c r="Q596" s="11">
        <f>2*'OddsRatio_working_3-way'!K596*'OddsRatio_working_3-way'!L596*'OddsRatio_working_3-way'!M596</f>
        <v>8.1682355941321338E-2</v>
      </c>
      <c r="R596" s="11">
        <f t="shared" si="140"/>
        <v>0</v>
      </c>
      <c r="S596" s="11">
        <f t="shared" si="141"/>
        <v>-0.84287467465037536</v>
      </c>
      <c r="T596" s="11">
        <f t="shared" si="142"/>
        <v>-0.29317379987839137</v>
      </c>
      <c r="U596" s="11">
        <f>'OddsRatio_working_3-way'!S596-'OddsRatio_working_3-way'!R596^2/3</f>
        <v>-0.84287467465037536</v>
      </c>
      <c r="V596" s="11">
        <f>'OddsRatio_working_3-way'!S596*'OddsRatio_working_3-way'!R596/3-2*'OddsRatio_working_3-way'!R596^3/27-'OddsRatio_working_3-way'!T596</f>
        <v>0.29317379987839137</v>
      </c>
      <c r="W596" s="11">
        <f>'OddsRatio_working_3-way'!V596^2+4*'OddsRatio_working_3-way'!U596^3/27</f>
        <v>-2.7617096895272142E-3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0.14892329118094849</v>
      </c>
      <c r="Y596" s="11">
        <f>IF('OddsRatio_working_3-way'!W596&gt;=0,IF('OddsRatio_working_3-way'!V596+SQRT('OddsRatio_working_3-way'!W596)&gt;0,0,PI()),ACOS('OddsRatio_working_3-way'!V596/(2*'OddsRatio_working_3-way'!X596)))</f>
        <v>0.1773682568234729</v>
      </c>
      <c r="Z596" s="11">
        <f>'OddsRatio_working_3-way'!X596^(1/3)*COS('OddsRatio_working_3-way'!Y596/3)</f>
        <v>0.52912879265726886</v>
      </c>
      <c r="AA596" s="11">
        <f>'OddsRatio_working_3-way'!X596^(1/3)*COS(('OddsRatio_working_3-way'!Y596+2*PI())/3)</f>
        <v>-0.2916883571085343</v>
      </c>
      <c r="AB596" s="11">
        <f>'OddsRatio_working_3-way'!X596^(1/3)*COS(('OddsRatio_working_3-way'!Y596+4*PI())/3)</f>
        <v>-0.2374404355487347</v>
      </c>
      <c r="AC596" s="11">
        <f>'OddsRatio_working_3-way'!X596^(1/3)*SIN('OddsRatio_working_3-way'!Y596/3)</f>
        <v>3.1320052115528144E-2</v>
      </c>
      <c r="AD596" s="11">
        <f>'OddsRatio_working_3-way'!X596^(1/3)*SIN(('OddsRatio_working_3-way'!Y596+2*PI())/3)</f>
        <v>0.44257895025721983</v>
      </c>
      <c r="AE596" s="11">
        <f>'OddsRatio_working_3-way'!X596^(1/3)*SIN(('OddsRatio_working_3-way'!Y596+4*PI())/3)</f>
        <v>-0.47389900237274779</v>
      </c>
      <c r="AF596" s="11">
        <f>-'OddsRatio_working_3-way'!U596/(3*'OddsRatio_working_3-way'!X596^(1/3))*COS(('OddsRatio_working_3-way'!Y596)/3)</f>
        <v>0.52912879265726886</v>
      </c>
      <c r="AG596" s="11">
        <f>-'OddsRatio_working_3-way'!U596/(3*'OddsRatio_working_3-way'!X596^(1/3))*COS(('OddsRatio_working_3-way'!Y596+2*PI())/3)</f>
        <v>-0.2916883571085343</v>
      </c>
      <c r="AH596" s="11">
        <f>-'OddsRatio_working_3-way'!U596/(3*'OddsRatio_working_3-way'!X596^(1/3))*COS(('OddsRatio_working_3-way'!Y596+4*PI())/3)</f>
        <v>-0.2374404355487347</v>
      </c>
      <c r="AI596" s="11">
        <f>'OddsRatio_working_3-way'!U596/(3*'OddsRatio_working_3-way'!X596^(1/3))*SIN(('OddsRatio_working_3-way'!Y596)/3)</f>
        <v>-3.1320052115528144E-2</v>
      </c>
      <c r="AJ596" s="11">
        <f>'OddsRatio_working_3-way'!U596/(3*'OddsRatio_working_3-way'!X596^(1/3))*SIN(('OddsRatio_working_3-way'!Y596+2*PI())/3)</f>
        <v>-0.44257895025721983</v>
      </c>
      <c r="AK596" s="11">
        <f>'OddsRatio_working_3-way'!U596/(3*'OddsRatio_working_3-way'!X596^(1/3))*SIN(('OddsRatio_working_3-way'!Y596+4*PI())/3)</f>
        <v>0.47389900237274779</v>
      </c>
      <c r="AL596" s="11">
        <f>'OddsRatio_working_3-way'!Z596+'OddsRatio_working_3-way'!AF596</f>
        <v>1.0582575853145377</v>
      </c>
      <c r="AM596" s="11">
        <f>'OddsRatio_working_3-way'!AA596+'OddsRatio_working_3-way'!AG596</f>
        <v>-0.5833767142170686</v>
      </c>
      <c r="AN596" s="11">
        <f>'OddsRatio_working_3-way'!AB596+'OddsRatio_working_3-way'!AH596</f>
        <v>-0.4748808710974694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1.0582575853145377</v>
      </c>
      <c r="AS596" s="11">
        <f>IF(('OddsRatio_working_3-way'!X596=0),IF(Q596&gt;0,-Q596^(1/3),(-Q596)^(1/3)),'OddsRatio_working_3-way'!AM596-'OddsRatio_working_3-way'!R596/3)</f>
        <v>-0.5833767142170686</v>
      </c>
      <c r="AT596" s="11">
        <f>IF(('OddsRatio_working_3-way'!X596=0),IF(Q596&gt;0,-Q596^(1/3),(-Q596)^(1/3)),'OddsRatio_working_3-way'!AN596-'OddsRatio_working_3-way'!R596/3)</f>
        <v>-0.4748808710974694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1.83</v>
      </c>
      <c r="B597" s="4">
        <f>IF('True_Odds_Calculator_3-way'!B598="","",'True_Odds_Calculator_3-way'!B598)</f>
        <v>3.51</v>
      </c>
      <c r="C597" s="4">
        <f>IF('True_Odds_Calculator_3-way'!C598="","",'True_Odds_Calculator_3-way'!C598)</f>
        <v>4.75</v>
      </c>
      <c r="D597" s="9">
        <f t="shared" si="130"/>
        <v>0.52944683977786877</v>
      </c>
      <c r="E597" s="9">
        <f t="shared" si="131"/>
        <v>0.27117119976055287</v>
      </c>
      <c r="F597" s="9">
        <f t="shared" si="132"/>
        <v>0.19938196046157855</v>
      </c>
      <c r="G597" s="9">
        <f t="shared" si="133"/>
        <v>1.0707997021528639</v>
      </c>
      <c r="H597" s="9">
        <f t="shared" si="134"/>
        <v>1.8887637527868775</v>
      </c>
      <c r="I597" s="9">
        <f t="shared" si="135"/>
        <v>3.6877072524036878</v>
      </c>
      <c r="J597" s="9">
        <f t="shared" si="136"/>
        <v>5.0154988830732394</v>
      </c>
      <c r="K597" s="11">
        <f t="shared" si="137"/>
        <v>0.54644808743169393</v>
      </c>
      <c r="L597" s="11">
        <f t="shared" si="138"/>
        <v>0.28490028490028491</v>
      </c>
      <c r="M597" s="11">
        <f t="shared" si="139"/>
        <v>0.21052631578947367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-0.25605382378462638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0.23237768420397123</v>
      </c>
      <c r="Q597" s="11">
        <f>2*'OddsRatio_working_3-way'!K597*'OddsRatio_working_3-way'!L597*'OddsRatio_working_3-way'!M597</f>
        <v>6.5550827702107531E-2</v>
      </c>
      <c r="R597" s="11">
        <f t="shared" si="140"/>
        <v>0</v>
      </c>
      <c r="S597" s="11">
        <f t="shared" si="141"/>
        <v>-0.90753452055232819</v>
      </c>
      <c r="T597" s="11">
        <f t="shared" si="142"/>
        <v>-0.25600409606553681</v>
      </c>
      <c r="U597" s="11">
        <f>'OddsRatio_working_3-way'!S597-'OddsRatio_working_3-way'!R597^2/3</f>
        <v>-0.90753452055232819</v>
      </c>
      <c r="V597" s="11">
        <f>'OddsRatio_working_3-way'!S597*'OddsRatio_working_3-way'!R597/3-2*'OddsRatio_working_3-way'!R597^3/27-'OddsRatio_working_3-way'!T597</f>
        <v>0.25600409606553681</v>
      </c>
      <c r="W597" s="11">
        <f>'OddsRatio_working_3-way'!V597^2+4*'OddsRatio_working_3-way'!U597^3/27</f>
        <v>-4.5197101163479081E-2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0.16638449324216761</v>
      </c>
      <c r="Y597" s="11">
        <f>IF('OddsRatio_working_3-way'!W597&gt;=0,IF('OddsRatio_working_3-way'!V597+SQRT('OddsRatio_working_3-way'!W597)&gt;0,0,PI()),ACOS('OddsRatio_working_3-way'!V597/(2*'OddsRatio_working_3-way'!X597)))</f>
        <v>0.69302843572092288</v>
      </c>
      <c r="Z597" s="11">
        <f>'OddsRatio_working_3-way'!X597^(1/3)*COS('OddsRatio_working_3-way'!Y597/3)</f>
        <v>0.53539985107643195</v>
      </c>
      <c r="AA597" s="11">
        <f>'OddsRatio_working_3-way'!X597^(1/3)*COS(('OddsRatio_working_3-way'!Y597+2*PI())/3)</f>
        <v>-0.37675899090457093</v>
      </c>
      <c r="AB597" s="11">
        <f>'OddsRatio_working_3-way'!X597^(1/3)*COS(('OddsRatio_working_3-way'!Y597+4*PI())/3)</f>
        <v>-0.15864086017186096</v>
      </c>
      <c r="AC597" s="11">
        <f>'OddsRatio_working_3-way'!X597^(1/3)*SIN('OddsRatio_working_3-way'!Y597/3)</f>
        <v>0.12593056149366813</v>
      </c>
      <c r="AD597" s="11">
        <f>'OddsRatio_working_3-way'!X597^(1/3)*SIN(('OddsRatio_working_3-way'!Y597+2*PI())/3)</f>
        <v>0.40070459146776133</v>
      </c>
      <c r="AE597" s="11">
        <f>'OddsRatio_working_3-way'!X597^(1/3)*SIN(('OddsRatio_working_3-way'!Y597+4*PI())/3)</f>
        <v>-0.52663515296142938</v>
      </c>
      <c r="AF597" s="11">
        <f>-'OddsRatio_working_3-way'!U597/(3*'OddsRatio_working_3-way'!X597^(1/3))*COS(('OddsRatio_working_3-way'!Y597)/3)</f>
        <v>0.53539985107643195</v>
      </c>
      <c r="AG597" s="11">
        <f>-'OddsRatio_working_3-way'!U597/(3*'OddsRatio_working_3-way'!X597^(1/3))*COS(('OddsRatio_working_3-way'!Y597+2*PI())/3)</f>
        <v>-0.37675899090457093</v>
      </c>
      <c r="AH597" s="11">
        <f>-'OddsRatio_working_3-way'!U597/(3*'OddsRatio_working_3-way'!X597^(1/3))*COS(('OddsRatio_working_3-way'!Y597+4*PI())/3)</f>
        <v>-0.15864086017186096</v>
      </c>
      <c r="AI597" s="11">
        <f>'OddsRatio_working_3-way'!U597/(3*'OddsRatio_working_3-way'!X597^(1/3))*SIN(('OddsRatio_working_3-way'!Y597)/3)</f>
        <v>-0.12593056149366813</v>
      </c>
      <c r="AJ597" s="11">
        <f>'OddsRatio_working_3-way'!U597/(3*'OddsRatio_working_3-way'!X597^(1/3))*SIN(('OddsRatio_working_3-way'!Y597+2*PI())/3)</f>
        <v>-0.40070459146776133</v>
      </c>
      <c r="AK597" s="11">
        <f>'OddsRatio_working_3-way'!U597/(3*'OddsRatio_working_3-way'!X597^(1/3))*SIN(('OddsRatio_working_3-way'!Y597+4*PI())/3)</f>
        <v>0.52663515296142938</v>
      </c>
      <c r="AL597" s="11">
        <f>'OddsRatio_working_3-way'!Z597+'OddsRatio_working_3-way'!AF597</f>
        <v>1.0707997021528639</v>
      </c>
      <c r="AM597" s="11">
        <f>'OddsRatio_working_3-way'!AA597+'OddsRatio_working_3-way'!AG597</f>
        <v>-0.75351798180914187</v>
      </c>
      <c r="AN597" s="11">
        <f>'OddsRatio_working_3-way'!AB597+'OddsRatio_working_3-way'!AH597</f>
        <v>-0.31728172034372193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1.0707997021528639</v>
      </c>
      <c r="AS597" s="11">
        <f>IF(('OddsRatio_working_3-way'!X597=0),IF(Q597&gt;0,-Q597^(1/3),(-Q597)^(1/3)),'OddsRatio_working_3-way'!AM597-'OddsRatio_working_3-way'!R597/3)</f>
        <v>-0.75351798180914187</v>
      </c>
      <c r="AT597" s="11">
        <f>IF(('OddsRatio_working_3-way'!X597=0),IF(Q597&gt;0,-Q597^(1/3),(-Q597)^(1/3)),'OddsRatio_working_3-way'!AN597-'OddsRatio_working_3-way'!R597/3)</f>
        <v>-0.31728172034372193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2.2200000000000002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3.47</v>
      </c>
      <c r="D598" s="9">
        <f t="shared" si="130"/>
        <v>0.43582502664327277</v>
      </c>
      <c r="E598" s="9">
        <f t="shared" si="131"/>
        <v>0.28799516693072474</v>
      </c>
      <c r="F598" s="9">
        <f t="shared" si="132"/>
        <v>0.27617980642600243</v>
      </c>
      <c r="G598" s="9">
        <f t="shared" si="133"/>
        <v>1.0610645889547003</v>
      </c>
      <c r="H598" s="9">
        <f t="shared" si="134"/>
        <v>2.2944987985247352</v>
      </c>
      <c r="I598" s="9">
        <f t="shared" si="135"/>
        <v>3.4722804922644523</v>
      </c>
      <c r="J598" s="9">
        <f t="shared" si="136"/>
        <v>3.6208295347181099</v>
      </c>
      <c r="K598" s="11">
        <f t="shared" si="137"/>
        <v>0.4504504504504504</v>
      </c>
      <c r="L598" s="11">
        <f t="shared" si="138"/>
        <v>0.3003003003003003</v>
      </c>
      <c r="M598" s="11">
        <f t="shared" si="139"/>
        <v>0.28818443804034583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-0.27370707415882278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0.23467661134146059</v>
      </c>
      <c r="Q598" s="11">
        <f>2*'OddsRatio_working_3-way'!K598*'OddsRatio_working_3-way'!L598*'OddsRatio_working_3-way'!M598</f>
        <v>7.7965651608458669E-2</v>
      </c>
      <c r="R598" s="11">
        <f t="shared" si="140"/>
        <v>0</v>
      </c>
      <c r="S598" s="11">
        <f t="shared" si="141"/>
        <v>-0.85740060633319926</v>
      </c>
      <c r="T598" s="11">
        <f t="shared" si="142"/>
        <v>-0.28485069977847149</v>
      </c>
      <c r="U598" s="11">
        <f>'OddsRatio_working_3-way'!S598-'OddsRatio_working_3-way'!R598^2/3</f>
        <v>-0.85740060633319926</v>
      </c>
      <c r="V598" s="11">
        <f>'OddsRatio_working_3-way'!S598*'OddsRatio_working_3-way'!R598/3-2*'OddsRatio_working_3-way'!R598^3/27-'OddsRatio_working_3-way'!T598</f>
        <v>0.28485069977847149</v>
      </c>
      <c r="W598" s="11">
        <f>'OddsRatio_working_3-way'!V598^2+4*'OddsRatio_working_3-way'!U598^3/27</f>
        <v>-1.2238727789015608E-2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0.15278960121135576</v>
      </c>
      <c r="Y598" s="11">
        <f>IF('OddsRatio_working_3-way'!W598&gt;=0,IF('OddsRatio_working_3-way'!V598+SQRT('OddsRatio_working_3-way'!W598)&gt;0,0,PI()),ACOS('OddsRatio_working_3-way'!V598/(2*'OddsRatio_working_3-way'!X598)))</f>
        <v>0.37044450485413583</v>
      </c>
      <c r="Z598" s="11">
        <f>'OddsRatio_working_3-way'!X598^(1/3)*COS('OddsRatio_working_3-way'!Y598/3)</f>
        <v>0.53053229447735017</v>
      </c>
      <c r="AA598" s="11">
        <f>'OddsRatio_working_3-way'!X598^(1/3)*COS(('OddsRatio_working_3-way'!Y598+2*PI())/3)</f>
        <v>-0.32229039621004241</v>
      </c>
      <c r="AB598" s="11">
        <f>'OddsRatio_working_3-way'!X598^(1/3)*COS(('OddsRatio_working_3-way'!Y598+4*PI())/3)</f>
        <v>-0.20824189826730785</v>
      </c>
      <c r="AC598" s="11">
        <f>'OddsRatio_working_3-way'!X598^(1/3)*SIN('OddsRatio_working_3-way'!Y598/3)</f>
        <v>6.5845930987910251E-2</v>
      </c>
      <c r="AD598" s="11">
        <f>'OddsRatio_working_3-way'!X598^(1/3)*SIN(('OddsRatio_working_3-way'!Y598+2*PI())/3)</f>
        <v>0.42653147905147676</v>
      </c>
      <c r="AE598" s="11">
        <f>'OddsRatio_working_3-way'!X598^(1/3)*SIN(('OddsRatio_working_3-way'!Y598+4*PI())/3)</f>
        <v>-0.49237741003938706</v>
      </c>
      <c r="AF598" s="11">
        <f>-'OddsRatio_working_3-way'!U598/(3*'OddsRatio_working_3-way'!X598^(1/3))*COS(('OddsRatio_working_3-way'!Y598)/3)</f>
        <v>0.53053229447735017</v>
      </c>
      <c r="AG598" s="11">
        <f>-'OddsRatio_working_3-way'!U598/(3*'OddsRatio_working_3-way'!X598^(1/3))*COS(('OddsRatio_working_3-way'!Y598+2*PI())/3)</f>
        <v>-0.32229039621004241</v>
      </c>
      <c r="AH598" s="11">
        <f>-'OddsRatio_working_3-way'!U598/(3*'OddsRatio_working_3-way'!X598^(1/3))*COS(('OddsRatio_working_3-way'!Y598+4*PI())/3)</f>
        <v>-0.20824189826730785</v>
      </c>
      <c r="AI598" s="11">
        <f>'OddsRatio_working_3-way'!U598/(3*'OddsRatio_working_3-way'!X598^(1/3))*SIN(('OddsRatio_working_3-way'!Y598)/3)</f>
        <v>-6.5845930987910251E-2</v>
      </c>
      <c r="AJ598" s="11">
        <f>'OddsRatio_working_3-way'!U598/(3*'OddsRatio_working_3-way'!X598^(1/3))*SIN(('OddsRatio_working_3-way'!Y598+2*PI())/3)</f>
        <v>-0.42653147905147676</v>
      </c>
      <c r="AK598" s="11">
        <f>'OddsRatio_working_3-way'!U598/(3*'OddsRatio_working_3-way'!X598^(1/3))*SIN(('OddsRatio_working_3-way'!Y598+4*PI())/3)</f>
        <v>0.49237741003938706</v>
      </c>
      <c r="AL598" s="11">
        <f>'OddsRatio_working_3-way'!Z598+'OddsRatio_working_3-way'!AF598</f>
        <v>1.0610645889547003</v>
      </c>
      <c r="AM598" s="11">
        <f>'OddsRatio_working_3-way'!AA598+'OddsRatio_working_3-way'!AG598</f>
        <v>-0.64458079242008481</v>
      </c>
      <c r="AN598" s="11">
        <f>'OddsRatio_working_3-way'!AB598+'OddsRatio_working_3-way'!AH598</f>
        <v>-0.4164837965346157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1.0610645889547003</v>
      </c>
      <c r="AS598" s="11">
        <f>IF(('OddsRatio_working_3-way'!X598=0),IF(Q598&gt;0,-Q598^(1/3),(-Q598)^(1/3)),'OddsRatio_working_3-way'!AM598-'OddsRatio_working_3-way'!R598/3)</f>
        <v>-0.64458079242008481</v>
      </c>
      <c r="AT598" s="11">
        <f>IF(('OddsRatio_working_3-way'!X598=0),IF(Q598&gt;0,-Q598^(1/3),(-Q598)^(1/3)),'OddsRatio_working_3-way'!AN598-'OddsRatio_working_3-way'!R598/3)</f>
        <v>-0.4164837965346157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3.21</v>
      </c>
      <c r="B599" s="4">
        <f>IF('True_Odds_Calculator_3-way'!B600="","",'True_Odds_Calculator_3-way'!B600)</f>
        <v>3.28</v>
      </c>
      <c r="C599" s="4">
        <f>IF('True_Odds_Calculator_3-way'!C600="","",'True_Odds_Calculator_3-way'!C600)</f>
        <v>2.37</v>
      </c>
      <c r="D599" s="9">
        <f t="shared" si="130"/>
        <v>0.29928398256757022</v>
      </c>
      <c r="E599" s="9">
        <f t="shared" si="131"/>
        <v>0.29278571345599563</v>
      </c>
      <c r="F599" s="9">
        <f t="shared" si="132"/>
        <v>0.40793030397643376</v>
      </c>
      <c r="G599" s="9">
        <f t="shared" si="133"/>
        <v>1.0594154371920272</v>
      </c>
      <c r="H599" s="9">
        <f t="shared" si="134"/>
        <v>3.341308116194381</v>
      </c>
      <c r="I599" s="9">
        <f t="shared" si="135"/>
        <v>3.415467196797823</v>
      </c>
      <c r="J599" s="9">
        <f t="shared" si="136"/>
        <v>2.4513991489530778</v>
      </c>
      <c r="K599" s="11">
        <f t="shared" si="137"/>
        <v>0.3115264797507788</v>
      </c>
      <c r="L599" s="11">
        <f t="shared" si="138"/>
        <v>0.3048780487804878</v>
      </c>
      <c r="M599" s="11">
        <f t="shared" si="139"/>
        <v>0.42194092827004215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-0.27664349694484747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0.23483909274204534</v>
      </c>
      <c r="Q599" s="11">
        <f>2*'OddsRatio_working_3-way'!K599*'OddsRatio_working_3-way'!L599*'OddsRatio_working_3-way'!M599</f>
        <v>8.0149861004111034E-2</v>
      </c>
      <c r="R599" s="11">
        <f t="shared" si="140"/>
        <v>0</v>
      </c>
      <c r="S599" s="11">
        <f t="shared" si="141"/>
        <v>-0.84888708874607532</v>
      </c>
      <c r="T599" s="11">
        <f t="shared" si="142"/>
        <v>-0.28972255588603252</v>
      </c>
      <c r="U599" s="11">
        <f>'OddsRatio_working_3-way'!S599-'OddsRatio_working_3-way'!R599^2/3</f>
        <v>-0.84888708874607532</v>
      </c>
      <c r="V599" s="11">
        <f>'OddsRatio_working_3-way'!S599*'OddsRatio_working_3-way'!R599/3-2*'OddsRatio_working_3-way'!R599^3/27-'OddsRatio_working_3-way'!T599</f>
        <v>0.28972255588603252</v>
      </c>
      <c r="W599" s="11">
        <f>'OddsRatio_working_3-way'!V599^2+4*'OddsRatio_working_3-way'!U599^3/27</f>
        <v>-6.6854216235934932E-3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0.15051958428451157</v>
      </c>
      <c r="Y599" s="11">
        <f>IF('OddsRatio_working_3-way'!W599&gt;=0,IF('OddsRatio_working_3-way'!V599+SQRT('OddsRatio_working_3-way'!W599)&gt;0,0,PI()),ACOS('OddsRatio_working_3-way'!V599/(2*'OddsRatio_working_3-way'!X599)))</f>
        <v>0.27506269214316936</v>
      </c>
      <c r="Z599" s="11">
        <f>'OddsRatio_working_3-way'!X599^(1/3)*COS('OddsRatio_working_3-way'!Y599/3)</f>
        <v>0.52970771859601362</v>
      </c>
      <c r="AA599" s="11">
        <f>'OddsRatio_working_3-way'!X599^(1/3)*COS(('OddsRatio_working_3-way'!Y599+2*PI())/3)</f>
        <v>-0.30703290422998364</v>
      </c>
      <c r="AB599" s="11">
        <f>'OddsRatio_working_3-way'!X599^(1/3)*COS(('OddsRatio_working_3-way'!Y599+4*PI())/3)</f>
        <v>-0.22267481436602998</v>
      </c>
      <c r="AC599" s="11">
        <f>'OddsRatio_working_3-way'!X599^(1/3)*SIN('OddsRatio_working_3-way'!Y599/3)</f>
        <v>4.870416589127629E-2</v>
      </c>
      <c r="AD599" s="11">
        <f>'OddsRatio_working_3-way'!X599^(1/3)*SIN(('OddsRatio_working_3-way'!Y599+2*PI())/3)</f>
        <v>0.43438825793920827</v>
      </c>
      <c r="AE599" s="11">
        <f>'OddsRatio_working_3-way'!X599^(1/3)*SIN(('OddsRatio_working_3-way'!Y599+4*PI())/3)</f>
        <v>-0.48309242383048456</v>
      </c>
      <c r="AF599" s="11">
        <f>-'OddsRatio_working_3-way'!U599/(3*'OddsRatio_working_3-way'!X599^(1/3))*COS(('OddsRatio_working_3-way'!Y599)/3)</f>
        <v>0.52970771859601362</v>
      </c>
      <c r="AG599" s="11">
        <f>-'OddsRatio_working_3-way'!U599/(3*'OddsRatio_working_3-way'!X599^(1/3))*COS(('OddsRatio_working_3-way'!Y599+2*PI())/3)</f>
        <v>-0.30703290422998364</v>
      </c>
      <c r="AH599" s="11">
        <f>-'OddsRatio_working_3-way'!U599/(3*'OddsRatio_working_3-way'!X599^(1/3))*COS(('OddsRatio_working_3-way'!Y599+4*PI())/3)</f>
        <v>-0.22267481436602998</v>
      </c>
      <c r="AI599" s="11">
        <f>'OddsRatio_working_3-way'!U599/(3*'OddsRatio_working_3-way'!X599^(1/3))*SIN(('OddsRatio_working_3-way'!Y599)/3)</f>
        <v>-4.870416589127629E-2</v>
      </c>
      <c r="AJ599" s="11">
        <f>'OddsRatio_working_3-way'!U599/(3*'OddsRatio_working_3-way'!X599^(1/3))*SIN(('OddsRatio_working_3-way'!Y599+2*PI())/3)</f>
        <v>-0.43438825793920827</v>
      </c>
      <c r="AK599" s="11">
        <f>'OddsRatio_working_3-way'!U599/(3*'OddsRatio_working_3-way'!X599^(1/3))*SIN(('OddsRatio_working_3-way'!Y599+4*PI())/3)</f>
        <v>0.48309242383048456</v>
      </c>
      <c r="AL599" s="11">
        <f>'OddsRatio_working_3-way'!Z599+'OddsRatio_working_3-way'!AF599</f>
        <v>1.0594154371920272</v>
      </c>
      <c r="AM599" s="11">
        <f>'OddsRatio_working_3-way'!AA599+'OddsRatio_working_3-way'!AG599</f>
        <v>-0.61406580845996728</v>
      </c>
      <c r="AN599" s="11">
        <f>'OddsRatio_working_3-way'!AB599+'OddsRatio_working_3-way'!AH599</f>
        <v>-0.44534962873205997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1.0594154371920272</v>
      </c>
      <c r="AS599" s="11">
        <f>IF(('OddsRatio_working_3-way'!X599=0),IF(Q599&gt;0,-Q599^(1/3),(-Q599)^(1/3)),'OddsRatio_working_3-way'!AM599-'OddsRatio_working_3-way'!R599/3)</f>
        <v>-0.61406580845996728</v>
      </c>
      <c r="AT599" s="11">
        <f>IF(('OddsRatio_working_3-way'!X599=0),IF(Q599&gt;0,-Q599^(1/3),(-Q599)^(1/3)),'OddsRatio_working_3-way'!AN599-'OddsRatio_working_3-way'!R599/3)</f>
        <v>-0.44534962873205997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2.4700000000000002</v>
      </c>
      <c r="B600" s="4">
        <f>IF('True_Odds_Calculator_3-way'!B601="","",'True_Odds_Calculator_3-way'!B601)</f>
        <v>3.06</v>
      </c>
      <c r="C600" s="4">
        <f>IF('True_Odds_Calculator_3-way'!C601="","",'True_Odds_Calculator_3-way'!C601)</f>
        <v>3.26</v>
      </c>
      <c r="D600" s="9">
        <f t="shared" si="130"/>
        <v>0.39107682900167956</v>
      </c>
      <c r="E600" s="9">
        <f t="shared" si="131"/>
        <v>0.31426996201324997</v>
      </c>
      <c r="F600" s="9">
        <f t="shared" si="132"/>
        <v>0.29465320898507036</v>
      </c>
      <c r="G600" s="9">
        <f t="shared" si="133"/>
        <v>1.0592124588821965</v>
      </c>
      <c r="H600" s="9">
        <f t="shared" si="134"/>
        <v>2.5570423145568291</v>
      </c>
      <c r="I600" s="9">
        <f t="shared" si="135"/>
        <v>3.1819776652973246</v>
      </c>
      <c r="J600" s="9">
        <f t="shared" si="136"/>
        <v>3.3938201570737636</v>
      </c>
      <c r="K600" s="11">
        <f t="shared" si="137"/>
        <v>0.40485829959514169</v>
      </c>
      <c r="L600" s="11">
        <f t="shared" si="138"/>
        <v>0.32679738562091504</v>
      </c>
      <c r="M600" s="11">
        <f t="shared" si="139"/>
        <v>0.30674846625766872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-0.27775188463900491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0.23498632209149026</v>
      </c>
      <c r="Q600" s="11">
        <f>2*'OddsRatio_working_3-way'!K600*'OddsRatio_working_3-way'!L600*'OddsRatio_working_3-way'!M600</f>
        <v>8.1169714021240166E-2</v>
      </c>
      <c r="R600" s="11">
        <f t="shared" si="140"/>
        <v>0</v>
      </c>
      <c r="S600" s="11">
        <f t="shared" si="141"/>
        <v>-0.84602962243407565</v>
      </c>
      <c r="T600" s="11">
        <f t="shared" si="142"/>
        <v>-0.29223821154890356</v>
      </c>
      <c r="U600" s="11">
        <f>'OddsRatio_working_3-way'!S600-'OddsRatio_working_3-way'!R600^2/3</f>
        <v>-0.84602962243407565</v>
      </c>
      <c r="V600" s="11">
        <f>'OddsRatio_working_3-way'!S600*'OddsRatio_working_3-way'!R600/3-2*'OddsRatio_working_3-way'!R600^3/27-'OddsRatio_working_3-way'!T600</f>
        <v>0.29223821154890356</v>
      </c>
      <c r="W600" s="11">
        <f>'OddsRatio_working_3-way'!V600^2+4*'OddsRatio_working_3-way'!U600^3/27</f>
        <v>-4.3093228184275939E-3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0.14976022094312069</v>
      </c>
      <c r="Y600" s="11">
        <f>IF('OddsRatio_working_3-way'!W600&gt;=0,IF('OddsRatio_working_3-way'!V600+SQRT('OddsRatio_working_3-way'!W600)&gt;0,0,PI()),ACOS('OddsRatio_working_3-way'!V600/(2*'OddsRatio_working_3-way'!X600)))</f>
        <v>0.22096212298610141</v>
      </c>
      <c r="Z600" s="11">
        <f>'OddsRatio_working_3-way'!X600^(1/3)*COS('OddsRatio_working_3-way'!Y600/3)</f>
        <v>0.52960622944109825</v>
      </c>
      <c r="AA600" s="11">
        <f>'OddsRatio_working_3-way'!X600^(1/3)*COS(('OddsRatio_working_3-way'!Y600+2*PI())/3)</f>
        <v>-0.29864594130767158</v>
      </c>
      <c r="AB600" s="11">
        <f>'OddsRatio_working_3-way'!X600^(1/3)*COS(('OddsRatio_working_3-way'!Y600+4*PI())/3)</f>
        <v>-0.23096028813342676</v>
      </c>
      <c r="AC600" s="11">
        <f>'OddsRatio_working_3-way'!X600^(1/3)*SIN('OddsRatio_working_3-way'!Y600/3)</f>
        <v>3.907833008042591E-2</v>
      </c>
      <c r="AD600" s="11">
        <f>'OddsRatio_working_3-way'!X600^(1/3)*SIN(('OddsRatio_working_3-way'!Y600+2*PI())/3)</f>
        <v>0.43911328365826818</v>
      </c>
      <c r="AE600" s="11">
        <f>'OddsRatio_working_3-way'!X600^(1/3)*SIN(('OddsRatio_working_3-way'!Y600+4*PI())/3)</f>
        <v>-0.47819161373869401</v>
      </c>
      <c r="AF600" s="11">
        <f>-'OddsRatio_working_3-way'!U600/(3*'OddsRatio_working_3-way'!X600^(1/3))*COS(('OddsRatio_working_3-way'!Y600)/3)</f>
        <v>0.52960622944109825</v>
      </c>
      <c r="AG600" s="11">
        <f>-'OddsRatio_working_3-way'!U600/(3*'OddsRatio_working_3-way'!X600^(1/3))*COS(('OddsRatio_working_3-way'!Y600+2*PI())/3)</f>
        <v>-0.29864594130767158</v>
      </c>
      <c r="AH600" s="11">
        <f>-'OddsRatio_working_3-way'!U600/(3*'OddsRatio_working_3-way'!X600^(1/3))*COS(('OddsRatio_working_3-way'!Y600+4*PI())/3)</f>
        <v>-0.23096028813342676</v>
      </c>
      <c r="AI600" s="11">
        <f>'OddsRatio_working_3-way'!U600/(3*'OddsRatio_working_3-way'!X600^(1/3))*SIN(('OddsRatio_working_3-way'!Y600)/3)</f>
        <v>-3.907833008042591E-2</v>
      </c>
      <c r="AJ600" s="11">
        <f>'OddsRatio_working_3-way'!U600/(3*'OddsRatio_working_3-way'!X600^(1/3))*SIN(('OddsRatio_working_3-way'!Y600+2*PI())/3)</f>
        <v>-0.43911328365826818</v>
      </c>
      <c r="AK600" s="11">
        <f>'OddsRatio_working_3-way'!U600/(3*'OddsRatio_working_3-way'!X600^(1/3))*SIN(('OddsRatio_working_3-way'!Y600+4*PI())/3)</f>
        <v>0.47819161373869401</v>
      </c>
      <c r="AL600" s="11">
        <f>'OddsRatio_working_3-way'!Z600+'OddsRatio_working_3-way'!AF600</f>
        <v>1.0592124588821965</v>
      </c>
      <c r="AM600" s="11">
        <f>'OddsRatio_working_3-way'!AA600+'OddsRatio_working_3-way'!AG600</f>
        <v>-0.59729188261534316</v>
      </c>
      <c r="AN600" s="11">
        <f>'OddsRatio_working_3-way'!AB600+'OddsRatio_working_3-way'!AH600</f>
        <v>-0.46192057626685351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1.0592124588821965</v>
      </c>
      <c r="AS600" s="11">
        <f>IF(('OddsRatio_working_3-way'!X600=0),IF(Q600&gt;0,-Q600^(1/3),(-Q600)^(1/3)),'OddsRatio_working_3-way'!AM600-'OddsRatio_working_3-way'!R600/3)</f>
        <v>-0.59729188261534316</v>
      </c>
      <c r="AT600" s="11">
        <f>IF(('OddsRatio_working_3-way'!X600=0),IF(Q600&gt;0,-Q600^(1/3),(-Q600)^(1/3)),'OddsRatio_working_3-way'!AN600-'OddsRatio_working_3-way'!R600/3)</f>
        <v>-0.46192057626685351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2.52</v>
      </c>
      <c r="B601" s="4">
        <f>IF('True_Odds_Calculator_3-way'!B602="","",'True_Odds_Calculator_3-way'!B602)</f>
        <v>3.19</v>
      </c>
      <c r="C601" s="4">
        <f>IF('True_Odds_Calculator_3-way'!C602="","",'True_Odds_Calculator_3-way'!C602)</f>
        <v>3.05</v>
      </c>
      <c r="D601" s="9">
        <f t="shared" si="130"/>
        <v>0.383250024939851</v>
      </c>
      <c r="E601" s="9">
        <f t="shared" si="131"/>
        <v>0.30133108989975321</v>
      </c>
      <c r="F601" s="9">
        <f t="shared" si="132"/>
        <v>0.31541888516039568</v>
      </c>
      <c r="G601" s="9">
        <f t="shared" si="133"/>
        <v>1.0587254693675572</v>
      </c>
      <c r="H601" s="9">
        <f t="shared" si="134"/>
        <v>2.609262713438687</v>
      </c>
      <c r="I601" s="9">
        <f t="shared" si="135"/>
        <v>3.31860877791495</v>
      </c>
      <c r="J601" s="9">
        <f t="shared" si="136"/>
        <v>3.1703872122034911</v>
      </c>
      <c r="K601" s="11">
        <f t="shared" si="137"/>
        <v>0.3968253968253968</v>
      </c>
      <c r="L601" s="11">
        <f t="shared" si="138"/>
        <v>0.31347962382445144</v>
      </c>
      <c r="M601" s="11">
        <f t="shared" si="139"/>
        <v>0.32786885245901642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-0.27832389957884573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0.23492618178881608</v>
      </c>
      <c r="Q601" s="11">
        <f>2*'OddsRatio_working_3-way'!K601*'OddsRatio_working_3-way'!L601*'OddsRatio_working_3-way'!M601</f>
        <v>8.1571590898894472E-2</v>
      </c>
      <c r="R601" s="11">
        <f t="shared" si="140"/>
        <v>0</v>
      </c>
      <c r="S601" s="11">
        <f t="shared" si="141"/>
        <v>-0.84407477095679451</v>
      </c>
      <c r="T601" s="11">
        <f t="shared" si="142"/>
        <v>-0.29308151769333141</v>
      </c>
      <c r="U601" s="11">
        <f>'OddsRatio_working_3-way'!S601-'OddsRatio_working_3-way'!R601^2/3</f>
        <v>-0.84407477095679451</v>
      </c>
      <c r="V601" s="11">
        <f>'OddsRatio_working_3-way'!S601*'OddsRatio_working_3-way'!R601/3-2*'OddsRatio_working_3-way'!R601^3/27-'OddsRatio_working_3-way'!T601</f>
        <v>0.29308151769333141</v>
      </c>
      <c r="W601" s="11">
        <f>'OddsRatio_working_3-way'!V601^2+4*'OddsRatio_working_3-way'!U601^3/27</f>
        <v>-3.1952809182620306E-3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0.14924146284770243</v>
      </c>
      <c r="Y601" s="11">
        <f>IF('OddsRatio_working_3-way'!W601&gt;=0,IF('OddsRatio_working_3-way'!V601+SQRT('OddsRatio_working_3-way'!W601)&gt;0,0,PI()),ACOS('OddsRatio_working_3-way'!V601/(2*'OddsRatio_working_3-way'!X601)))</f>
        <v>0.1905310892421388</v>
      </c>
      <c r="Z601" s="11">
        <f>'OddsRatio_working_3-way'!X601^(1/3)*COS('OddsRatio_working_3-way'!Y601/3)</f>
        <v>0.52936273468377859</v>
      </c>
      <c r="AA601" s="11">
        <f>'OddsRatio_working_3-way'!X601^(1/3)*COS(('OddsRatio_working_3-way'!Y601+2*PI())/3)</f>
        <v>-0.29383636837571242</v>
      </c>
      <c r="AB601" s="11">
        <f>'OddsRatio_working_3-way'!X601^(1/3)*COS(('OddsRatio_working_3-way'!Y601+4*PI())/3)</f>
        <v>-0.23552636630806631</v>
      </c>
      <c r="AC601" s="11">
        <f>'OddsRatio_working_3-way'!X601^(1/3)*SIN('OddsRatio_working_3-way'!Y601/3)</f>
        <v>3.366529539020325E-2</v>
      </c>
      <c r="AD601" s="11">
        <f>'OddsRatio_working_3-way'!X601^(1/3)*SIN(('OddsRatio_working_3-way'!Y601+2*PI())/3)</f>
        <v>0.44160892835785243</v>
      </c>
      <c r="AE601" s="11">
        <f>'OddsRatio_working_3-way'!X601^(1/3)*SIN(('OddsRatio_working_3-way'!Y601+4*PI())/3)</f>
        <v>-0.47527422374805556</v>
      </c>
      <c r="AF601" s="11">
        <f>-'OddsRatio_working_3-way'!U601/(3*'OddsRatio_working_3-way'!X601^(1/3))*COS(('OddsRatio_working_3-way'!Y601)/3)</f>
        <v>0.52936273468377859</v>
      </c>
      <c r="AG601" s="11">
        <f>-'OddsRatio_working_3-way'!U601/(3*'OddsRatio_working_3-way'!X601^(1/3))*COS(('OddsRatio_working_3-way'!Y601+2*PI())/3)</f>
        <v>-0.29383636837571242</v>
      </c>
      <c r="AH601" s="11">
        <f>-'OddsRatio_working_3-way'!U601/(3*'OddsRatio_working_3-way'!X601^(1/3))*COS(('OddsRatio_working_3-way'!Y601+4*PI())/3)</f>
        <v>-0.23552636630806631</v>
      </c>
      <c r="AI601" s="11">
        <f>'OddsRatio_working_3-way'!U601/(3*'OddsRatio_working_3-way'!X601^(1/3))*SIN(('OddsRatio_working_3-way'!Y601)/3)</f>
        <v>-3.366529539020325E-2</v>
      </c>
      <c r="AJ601" s="11">
        <f>'OddsRatio_working_3-way'!U601/(3*'OddsRatio_working_3-way'!X601^(1/3))*SIN(('OddsRatio_working_3-way'!Y601+2*PI())/3)</f>
        <v>-0.44160892835785243</v>
      </c>
      <c r="AK601" s="11">
        <f>'OddsRatio_working_3-way'!U601/(3*'OddsRatio_working_3-way'!X601^(1/3))*SIN(('OddsRatio_working_3-way'!Y601+4*PI())/3)</f>
        <v>0.47527422374805556</v>
      </c>
      <c r="AL601" s="11">
        <f>'OddsRatio_working_3-way'!Z601+'OddsRatio_working_3-way'!AF601</f>
        <v>1.0587254693675572</v>
      </c>
      <c r="AM601" s="11">
        <f>'OddsRatio_working_3-way'!AA601+'OddsRatio_working_3-way'!AG601</f>
        <v>-0.58767273675142484</v>
      </c>
      <c r="AN601" s="11">
        <f>'OddsRatio_working_3-way'!AB601+'OddsRatio_working_3-way'!AH601</f>
        <v>-0.47105273261613262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1.0587254693675572</v>
      </c>
      <c r="AS601" s="11">
        <f>IF(('OddsRatio_working_3-way'!X601=0),IF(Q601&gt;0,-Q601^(1/3),(-Q601)^(1/3)),'OddsRatio_working_3-way'!AM601-'OddsRatio_working_3-way'!R601/3)</f>
        <v>-0.58767273675142484</v>
      </c>
      <c r="AT601" s="11">
        <f>IF(('OddsRatio_working_3-way'!X601=0),IF(Q601&gt;0,-Q601^(1/3),(-Q601)^(1/3)),'OddsRatio_working_3-way'!AN601-'OddsRatio_working_3-way'!R601/3)</f>
        <v>-0.47105273261613262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1.56</v>
      </c>
      <c r="B602" s="4">
        <f>IF('True_Odds_Calculator_3-way'!B603="","",'True_Odds_Calculator_3-way'!B603)</f>
        <v>4.1500000000000004</v>
      </c>
      <c r="C602" s="4">
        <f>IF('True_Odds_Calculator_3-way'!C603="","",'True_Odds_Calculator_3-way'!C603)</f>
        <v>5.75</v>
      </c>
      <c r="D602" s="9">
        <f t="shared" si="130"/>
        <v>0.61732873570516655</v>
      </c>
      <c r="E602" s="9">
        <f t="shared" si="131"/>
        <v>0.22287405854904832</v>
      </c>
      <c r="F602" s="9">
        <f t="shared" si="132"/>
        <v>0.15979720574578504</v>
      </c>
      <c r="G602" s="9">
        <f t="shared" si="133"/>
        <v>1.1069329902536591</v>
      </c>
      <c r="H602" s="9">
        <f t="shared" si="134"/>
        <v>1.6198824745420495</v>
      </c>
      <c r="I602" s="9">
        <f t="shared" si="135"/>
        <v>4.4868389192990268</v>
      </c>
      <c r="J602" s="9">
        <f t="shared" si="136"/>
        <v>6.2579317037048812</v>
      </c>
      <c r="K602" s="11">
        <f t="shared" si="137"/>
        <v>0.64102564102564097</v>
      </c>
      <c r="L602" s="11">
        <f t="shared" si="138"/>
        <v>0.24096385542168672</v>
      </c>
      <c r="M602" s="11">
        <f t="shared" si="139"/>
        <v>0.17391304347826086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-0.22508764153604388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0.2272635693274771</v>
      </c>
      <c r="Q602" s="11">
        <f>2*'OddsRatio_working_3-way'!K602*'OddsRatio_working_3-way'!L602*'OddsRatio_working_3-way'!M602</f>
        <v>5.372661213415534E-2</v>
      </c>
      <c r="R602" s="11">
        <f t="shared" si="140"/>
        <v>0</v>
      </c>
      <c r="S602" s="11">
        <f t="shared" si="141"/>
        <v>-1.0096670247046184</v>
      </c>
      <c r="T602" s="11">
        <f t="shared" si="142"/>
        <v>-0.2386919680152762</v>
      </c>
      <c r="U602" s="11">
        <f>'OddsRatio_working_3-way'!S602-'OddsRatio_working_3-way'!R602^2/3</f>
        <v>-1.0096670247046184</v>
      </c>
      <c r="V602" s="11">
        <f>'OddsRatio_working_3-way'!S602*'OddsRatio_working_3-way'!R602/3-2*'OddsRatio_working_3-way'!R602^3/27-'OddsRatio_working_3-way'!T602</f>
        <v>0.2386919680152762</v>
      </c>
      <c r="W602" s="11">
        <f>'OddsRatio_working_3-way'!V602^2+4*'OddsRatio_working_3-way'!U602^3/27</f>
        <v>-9.5512415754689828E-2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0.19524745283210193</v>
      </c>
      <c r="Y602" s="11">
        <f>IF('OddsRatio_working_3-way'!W602&gt;=0,IF('OddsRatio_working_3-way'!V602+SQRT('OddsRatio_working_3-way'!W602)&gt;0,0,PI()),ACOS('OddsRatio_working_3-way'!V602/(2*'OddsRatio_working_3-way'!X602)))</f>
        <v>0.91315096088084913</v>
      </c>
      <c r="Z602" s="11">
        <f>'OddsRatio_working_3-way'!X602^(1/3)*COS('OddsRatio_working_3-way'!Y602/3)</f>
        <v>0.55346649512682955</v>
      </c>
      <c r="AA602" s="11">
        <f>'OddsRatio_working_3-way'!X602^(1/3)*COS(('OddsRatio_working_3-way'!Y602+2*PI())/3)</f>
        <v>-0.42730842896849219</v>
      </c>
      <c r="AB602" s="11">
        <f>'OddsRatio_working_3-way'!X602^(1/3)*COS(('OddsRatio_working_3-way'!Y602+4*PI())/3)</f>
        <v>-0.12615806615833772</v>
      </c>
      <c r="AC602" s="11">
        <f>'OddsRatio_working_3-way'!X602^(1/3)*SIN('OddsRatio_working_3-way'!Y602/3)</f>
        <v>0.17386924303499635</v>
      </c>
      <c r="AD602" s="11">
        <f>'OddsRatio_working_3-way'!X602^(1/3)*SIN(('OddsRatio_working_3-way'!Y602+2*PI())/3)</f>
        <v>0.3923814234058724</v>
      </c>
      <c r="AE602" s="11">
        <f>'OddsRatio_working_3-way'!X602^(1/3)*SIN(('OddsRatio_working_3-way'!Y602+4*PI())/3)</f>
        <v>-0.56625066644086863</v>
      </c>
      <c r="AF602" s="11">
        <f>-'OddsRatio_working_3-way'!U602/(3*'OddsRatio_working_3-way'!X602^(1/3))*COS(('OddsRatio_working_3-way'!Y602)/3)</f>
        <v>0.55346649512682966</v>
      </c>
      <c r="AG602" s="11">
        <f>-'OddsRatio_working_3-way'!U602/(3*'OddsRatio_working_3-way'!X602^(1/3))*COS(('OddsRatio_working_3-way'!Y602+2*PI())/3)</f>
        <v>-0.42730842896849225</v>
      </c>
      <c r="AH602" s="11">
        <f>-'OddsRatio_working_3-way'!U602/(3*'OddsRatio_working_3-way'!X602^(1/3))*COS(('OddsRatio_working_3-way'!Y602+4*PI())/3)</f>
        <v>-0.12615806615833774</v>
      </c>
      <c r="AI602" s="11">
        <f>'OddsRatio_working_3-way'!U602/(3*'OddsRatio_working_3-way'!X602^(1/3))*SIN(('OddsRatio_working_3-way'!Y602)/3)</f>
        <v>-0.17386924303499637</v>
      </c>
      <c r="AJ602" s="11">
        <f>'OddsRatio_working_3-way'!U602/(3*'OddsRatio_working_3-way'!X602^(1/3))*SIN(('OddsRatio_working_3-way'!Y602+2*PI())/3)</f>
        <v>-0.39238142340587245</v>
      </c>
      <c r="AK602" s="11">
        <f>'OddsRatio_working_3-way'!U602/(3*'OddsRatio_working_3-way'!X602^(1/3))*SIN(('OddsRatio_working_3-way'!Y602+4*PI())/3)</f>
        <v>0.56625066644086874</v>
      </c>
      <c r="AL602" s="11">
        <f>'OddsRatio_working_3-way'!Z602+'OddsRatio_working_3-way'!AF602</f>
        <v>1.1069329902536591</v>
      </c>
      <c r="AM602" s="11">
        <f>'OddsRatio_working_3-way'!AA602+'OddsRatio_working_3-way'!AG602</f>
        <v>-0.85461685793698439</v>
      </c>
      <c r="AN602" s="11">
        <f>'OddsRatio_working_3-way'!AB602+'OddsRatio_working_3-way'!AH602</f>
        <v>-0.25231613231667549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1.1069329902536591</v>
      </c>
      <c r="AS602" s="11">
        <f>IF(('OddsRatio_working_3-way'!X602=0),IF(Q602&gt;0,-Q602^(1/3),(-Q602)^(1/3)),'OddsRatio_working_3-way'!AM602-'OddsRatio_working_3-way'!R602/3)</f>
        <v>-0.85461685793698439</v>
      </c>
      <c r="AT602" s="11">
        <f>IF(('OddsRatio_working_3-way'!X602=0),IF(Q602&gt;0,-Q602^(1/3),(-Q602)^(1/3)),'OddsRatio_working_3-way'!AN602-'OddsRatio_working_3-way'!R602/3)</f>
        <v>-0.25231613231667549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2.89</v>
      </c>
      <c r="B603" s="4">
        <f>IF('True_Odds_Calculator_3-way'!B604="","",'True_Odds_Calculator_3-way'!B604)</f>
        <v>3.34</v>
      </c>
      <c r="C603" s="4">
        <f>IF('True_Odds_Calculator_3-way'!C604="","",'True_Odds_Calculator_3-way'!C604)</f>
        <v>2.4700000000000002</v>
      </c>
      <c r="D603" s="9">
        <f t="shared" si="130"/>
        <v>0.32922259306089596</v>
      </c>
      <c r="E603" s="9">
        <f t="shared" si="131"/>
        <v>0.28388381881008645</v>
      </c>
      <c r="F603" s="9">
        <f t="shared" si="132"/>
        <v>0.38689358812901775</v>
      </c>
      <c r="G603" s="9">
        <f t="shared" si="133"/>
        <v>1.0780204287331938</v>
      </c>
      <c r="H603" s="9">
        <f t="shared" si="134"/>
        <v>3.0374586103057362</v>
      </c>
      <c r="I603" s="9">
        <f t="shared" si="135"/>
        <v>3.5225678032356726</v>
      </c>
      <c r="J603" s="9">
        <f t="shared" si="136"/>
        <v>2.5846900302377951</v>
      </c>
      <c r="K603" s="11">
        <f t="shared" si="137"/>
        <v>0.34602076124567471</v>
      </c>
      <c r="L603" s="11">
        <f t="shared" si="138"/>
        <v>0.29940119760479045</v>
      </c>
      <c r="M603" s="11">
        <f t="shared" si="139"/>
        <v>0.40485829959514169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-0.2726802813967768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0.23907468533786833</v>
      </c>
      <c r="Q603" s="11">
        <f>2*'OddsRatio_working_3-way'!K603*'OddsRatio_working_3-way'!L603*'OddsRatio_working_3-way'!M603</f>
        <v>8.3885854504515189E-2</v>
      </c>
      <c r="R603" s="11">
        <f t="shared" si="140"/>
        <v>0</v>
      </c>
      <c r="S603" s="11">
        <f t="shared" si="141"/>
        <v>-0.87675824637275845</v>
      </c>
      <c r="T603" s="11">
        <f t="shared" si="142"/>
        <v>-0.30763447241149411</v>
      </c>
      <c r="U603" s="11">
        <f>'OddsRatio_working_3-way'!S603-'OddsRatio_working_3-way'!R603^2/3</f>
        <v>-0.87675824637275845</v>
      </c>
      <c r="V603" s="11">
        <f>'OddsRatio_working_3-way'!S603*'OddsRatio_working_3-way'!R603/3-2*'OddsRatio_working_3-way'!R603^3/27-'OddsRatio_working_3-way'!T603</f>
        <v>0.30763447241149411</v>
      </c>
      <c r="W603" s="11">
        <f>'OddsRatio_working_3-way'!V603^2+4*'OddsRatio_working_3-way'!U603^3/27</f>
        <v>-5.2082117659509042E-3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0.15799302229991777</v>
      </c>
      <c r="Y603" s="11">
        <f>IF('OddsRatio_working_3-way'!W603&gt;=0,IF('OddsRatio_working_3-way'!V603+SQRT('OddsRatio_working_3-way'!W603)&gt;0,0,PI()),ACOS('OddsRatio_working_3-way'!V603/(2*'OddsRatio_working_3-way'!X603)))</f>
        <v>0.2304232913763149</v>
      </c>
      <c r="Z603" s="11">
        <f>'OddsRatio_working_3-way'!X603^(1/3)*COS('OddsRatio_working_3-way'!Y603/3)</f>
        <v>0.53901021436659691</v>
      </c>
      <c r="AA603" s="11">
        <f>'OddsRatio_working_3-way'!X603^(1/3)*COS(('OddsRatio_working_3-way'!Y603+2*PI())/3)</f>
        <v>-0.30542937752447652</v>
      </c>
      <c r="AB603" s="11">
        <f>'OddsRatio_working_3-way'!X603^(1/3)*COS(('OddsRatio_working_3-way'!Y603+4*PI())/3)</f>
        <v>-0.2335808368421203</v>
      </c>
      <c r="AC603" s="11">
        <f>'OddsRatio_working_3-way'!X603^(1/3)*SIN('OddsRatio_working_3-way'!Y603/3)</f>
        <v>4.1481774303840098E-2</v>
      </c>
      <c r="AD603" s="11">
        <f>'OddsRatio_working_3-way'!X603^(1/3)*SIN(('OddsRatio_working_3-way'!Y603+2*PI())/3)</f>
        <v>0.44605565138884889</v>
      </c>
      <c r="AE603" s="11">
        <f>'OddsRatio_working_3-way'!X603^(1/3)*SIN(('OddsRatio_working_3-way'!Y603+4*PI())/3)</f>
        <v>-0.48753742569268904</v>
      </c>
      <c r="AF603" s="11">
        <f>-'OddsRatio_working_3-way'!U603/(3*'OddsRatio_working_3-way'!X603^(1/3))*COS(('OddsRatio_working_3-way'!Y603)/3)</f>
        <v>0.53901021436659691</v>
      </c>
      <c r="AG603" s="11">
        <f>-'OddsRatio_working_3-way'!U603/(3*'OddsRatio_working_3-way'!X603^(1/3))*COS(('OddsRatio_working_3-way'!Y603+2*PI())/3)</f>
        <v>-0.30542937752447652</v>
      </c>
      <c r="AH603" s="11">
        <f>-'OddsRatio_working_3-way'!U603/(3*'OddsRatio_working_3-way'!X603^(1/3))*COS(('OddsRatio_working_3-way'!Y603+4*PI())/3)</f>
        <v>-0.2335808368421203</v>
      </c>
      <c r="AI603" s="11">
        <f>'OddsRatio_working_3-way'!U603/(3*'OddsRatio_working_3-way'!X603^(1/3))*SIN(('OddsRatio_working_3-way'!Y603)/3)</f>
        <v>-4.1481774303840098E-2</v>
      </c>
      <c r="AJ603" s="11">
        <f>'OddsRatio_working_3-way'!U603/(3*'OddsRatio_working_3-way'!X603^(1/3))*SIN(('OddsRatio_working_3-way'!Y603+2*PI())/3)</f>
        <v>-0.44605565138884889</v>
      </c>
      <c r="AK603" s="11">
        <f>'OddsRatio_working_3-way'!U603/(3*'OddsRatio_working_3-way'!X603^(1/3))*SIN(('OddsRatio_working_3-way'!Y603+4*PI())/3)</f>
        <v>0.48753742569268904</v>
      </c>
      <c r="AL603" s="11">
        <f>'OddsRatio_working_3-way'!Z603+'OddsRatio_working_3-way'!AF603</f>
        <v>1.0780204287331938</v>
      </c>
      <c r="AM603" s="11">
        <f>'OddsRatio_working_3-way'!AA603+'OddsRatio_working_3-way'!AG603</f>
        <v>-0.61085875504895304</v>
      </c>
      <c r="AN603" s="11">
        <f>'OddsRatio_working_3-way'!AB603+'OddsRatio_working_3-way'!AH603</f>
        <v>-0.46716167368424061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1.0780204287331938</v>
      </c>
      <c r="AS603" s="11">
        <f>IF(('OddsRatio_working_3-way'!X603=0),IF(Q603&gt;0,-Q603^(1/3),(-Q603)^(1/3)),'OddsRatio_working_3-way'!AM603-'OddsRatio_working_3-way'!R603/3)</f>
        <v>-0.61085875504895304</v>
      </c>
      <c r="AT603" s="11">
        <f>IF(('OddsRatio_working_3-way'!X603=0),IF(Q603&gt;0,-Q603^(1/3),(-Q603)^(1/3)),'OddsRatio_working_3-way'!AN603-'OddsRatio_working_3-way'!R603/3)</f>
        <v>-0.46716167368424061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2.8</v>
      </c>
      <c r="B604" s="4">
        <f>IF('True_Odds_Calculator_3-way'!B605="","",'True_Odds_Calculator_3-way'!B605)</f>
        <v>3.29</v>
      </c>
      <c r="C604" s="4">
        <f>IF('True_Odds_Calculator_3-way'!C605="","",'True_Odds_Calculator_3-way'!C605)</f>
        <v>2.57</v>
      </c>
      <c r="D604" s="9">
        <f t="shared" si="130"/>
        <v>0.34015868279388789</v>
      </c>
      <c r="E604" s="9">
        <f t="shared" si="131"/>
        <v>0.28836208462776958</v>
      </c>
      <c r="F604" s="9">
        <f t="shared" si="132"/>
        <v>0.37147923257834242</v>
      </c>
      <c r="G604" s="9">
        <f t="shared" si="133"/>
        <v>1.0776691235633451</v>
      </c>
      <c r="H604" s="9">
        <f t="shared" si="134"/>
        <v>2.9398044224140216</v>
      </c>
      <c r="I604" s="9">
        <f t="shared" si="135"/>
        <v>3.4678622929600604</v>
      </c>
      <c r="J604" s="9">
        <f t="shared" si="136"/>
        <v>2.6919405239944521</v>
      </c>
      <c r="K604" s="11">
        <f t="shared" si="137"/>
        <v>0.35714285714285715</v>
      </c>
      <c r="L604" s="11">
        <f t="shared" si="138"/>
        <v>0.303951367781155</v>
      </c>
      <c r="M604" s="11">
        <f t="shared" si="139"/>
        <v>0.38910505836575876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-0.2733509497846659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0.23907236543098073</v>
      </c>
      <c r="Q604" s="11">
        <f>2*'OddsRatio_working_3-way'!K604*'OddsRatio_working_3-way'!L604*'OddsRatio_working_3-way'!M604</f>
        <v>8.4477867643456092E-2</v>
      </c>
      <c r="R604" s="11">
        <f t="shared" si="140"/>
        <v>0</v>
      </c>
      <c r="S604" s="11">
        <f t="shared" si="141"/>
        <v>-0.87459862722010528</v>
      </c>
      <c r="T604" s="11">
        <f t="shared" si="142"/>
        <v>-0.30904545131452488</v>
      </c>
      <c r="U604" s="11">
        <f>'OddsRatio_working_3-way'!S604-'OddsRatio_working_3-way'!R604^2/3</f>
        <v>-0.87459862722010528</v>
      </c>
      <c r="V604" s="11">
        <f>'OddsRatio_working_3-way'!S604*'OddsRatio_working_3-way'!R604/3-2*'OddsRatio_working_3-way'!R604^3/27-'OddsRatio_working_3-way'!T604</f>
        <v>0.30904545131452488</v>
      </c>
      <c r="W604" s="11">
        <f>'OddsRatio_working_3-way'!V604^2+4*'OddsRatio_working_3-way'!U604^3/27</f>
        <v>-3.6020786098465013E-3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0.15740963247848339</v>
      </c>
      <c r="Y604" s="11">
        <f>IF('OddsRatio_working_3-way'!W604&gt;=0,IF('OddsRatio_working_3-way'!V604+SQRT('OddsRatio_working_3-way'!W604)&gt;0,0,PI()),ACOS('OddsRatio_working_3-way'!V604/(2*'OddsRatio_working_3-way'!X604)))</f>
        <v>0.19181462708075925</v>
      </c>
      <c r="Z604" s="11">
        <f>'OddsRatio_working_3-way'!X604^(1/3)*COS('OddsRatio_working_3-way'!Y604/3)</f>
        <v>0.53883456178167255</v>
      </c>
      <c r="AA604" s="11">
        <f>'OddsRatio_working_3-way'!X604^(1/3)*COS(('OddsRatio_working_3-way'!Y604+2*PI())/3)</f>
        <v>-0.29929441390575251</v>
      </c>
      <c r="AB604" s="11">
        <f>'OddsRatio_working_3-way'!X604^(1/3)*COS(('OddsRatio_working_3-way'!Y604+4*PI())/3)</f>
        <v>-0.23954014787591996</v>
      </c>
      <c r="AC604" s="11">
        <f>'OddsRatio_working_3-way'!X604^(1/3)*SIN('OddsRatio_working_3-way'!Y604/3)</f>
        <v>3.4499141577552239E-2</v>
      </c>
      <c r="AD604" s="11">
        <f>'OddsRatio_working_3-way'!X604^(1/3)*SIN(('OddsRatio_working_3-way'!Y604+2*PI())/3)</f>
        <v>0.44939484815120789</v>
      </c>
      <c r="AE604" s="11">
        <f>'OddsRatio_working_3-way'!X604^(1/3)*SIN(('OddsRatio_working_3-way'!Y604+4*PI())/3)</f>
        <v>-0.48389398972876024</v>
      </c>
      <c r="AF604" s="11">
        <f>-'OddsRatio_working_3-way'!U604/(3*'OddsRatio_working_3-way'!X604^(1/3))*COS(('OddsRatio_working_3-way'!Y604)/3)</f>
        <v>0.53883456178167255</v>
      </c>
      <c r="AG604" s="11">
        <f>-'OddsRatio_working_3-way'!U604/(3*'OddsRatio_working_3-way'!X604^(1/3))*COS(('OddsRatio_working_3-way'!Y604+2*PI())/3)</f>
        <v>-0.29929441390575251</v>
      </c>
      <c r="AH604" s="11">
        <f>-'OddsRatio_working_3-way'!U604/(3*'OddsRatio_working_3-way'!X604^(1/3))*COS(('OddsRatio_working_3-way'!Y604+4*PI())/3)</f>
        <v>-0.23954014787591996</v>
      </c>
      <c r="AI604" s="11">
        <f>'OddsRatio_working_3-way'!U604/(3*'OddsRatio_working_3-way'!X604^(1/3))*SIN(('OddsRatio_working_3-way'!Y604)/3)</f>
        <v>-3.4499141577552239E-2</v>
      </c>
      <c r="AJ604" s="11">
        <f>'OddsRatio_working_3-way'!U604/(3*'OddsRatio_working_3-way'!X604^(1/3))*SIN(('OddsRatio_working_3-way'!Y604+2*PI())/3)</f>
        <v>-0.44939484815120789</v>
      </c>
      <c r="AK604" s="11">
        <f>'OddsRatio_working_3-way'!U604/(3*'OddsRatio_working_3-way'!X604^(1/3))*SIN(('OddsRatio_working_3-way'!Y604+4*PI())/3)</f>
        <v>0.48389398972876024</v>
      </c>
      <c r="AL604" s="11">
        <f>'OddsRatio_working_3-way'!Z604+'OddsRatio_working_3-way'!AF604</f>
        <v>1.0776691235633451</v>
      </c>
      <c r="AM604" s="11">
        <f>'OddsRatio_working_3-way'!AA604+'OddsRatio_working_3-way'!AG604</f>
        <v>-0.59858882781150502</v>
      </c>
      <c r="AN604" s="11">
        <f>'OddsRatio_working_3-way'!AB604+'OddsRatio_working_3-way'!AH604</f>
        <v>-0.47908029575183991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1.0776691235633451</v>
      </c>
      <c r="AS604" s="11">
        <f>IF(('OddsRatio_working_3-way'!X604=0),IF(Q604&gt;0,-Q604^(1/3),(-Q604)^(1/3)),'OddsRatio_working_3-way'!AM604-'OddsRatio_working_3-way'!R604/3)</f>
        <v>-0.59858882781150502</v>
      </c>
      <c r="AT604" s="11">
        <f>IF(('OddsRatio_working_3-way'!X604=0),IF(Q604&gt;0,-Q604^(1/3),(-Q604)^(1/3)),'OddsRatio_working_3-way'!AN604-'OddsRatio_working_3-way'!R604/3)</f>
        <v>-0.47908029575183991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2.66</v>
      </c>
      <c r="B605" s="4">
        <f>IF('True_Odds_Calculator_3-way'!B606="","",'True_Odds_Calculator_3-way'!B606)</f>
        <v>3.31</v>
      </c>
      <c r="C605" s="4">
        <f>IF('True_Odds_Calculator_3-way'!C606="","",'True_Odds_Calculator_3-way'!C606)</f>
        <v>2.69</v>
      </c>
      <c r="D605" s="9">
        <f t="shared" si="130"/>
        <v>0.35870157523232771</v>
      </c>
      <c r="E605" s="9">
        <f t="shared" si="131"/>
        <v>0.28670647469826288</v>
      </c>
      <c r="F605" s="9">
        <f t="shared" si="132"/>
        <v>0.35459195006940941</v>
      </c>
      <c r="G605" s="9">
        <f t="shared" si="133"/>
        <v>1.0770076825546793</v>
      </c>
      <c r="H605" s="9">
        <f t="shared" si="134"/>
        <v>2.7878327530407669</v>
      </c>
      <c r="I605" s="9">
        <f t="shared" si="135"/>
        <v>3.487887746701309</v>
      </c>
      <c r="J605" s="9">
        <f t="shared" si="136"/>
        <v>2.8201429835174081</v>
      </c>
      <c r="K605" s="11">
        <f t="shared" si="137"/>
        <v>0.37593984962406013</v>
      </c>
      <c r="L605" s="11">
        <f t="shared" si="138"/>
        <v>0.30211480362537763</v>
      </c>
      <c r="M605" s="11">
        <f t="shared" si="139"/>
        <v>0.37174721189591081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-0.27361812476023206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0.23897612831143433</v>
      </c>
      <c r="Q605" s="11">
        <f>2*'OddsRatio_working_3-way'!K605*'OddsRatio_working_3-way'!L605*'OddsRatio_working_3-way'!M605</f>
        <v>8.4443861594146422E-2</v>
      </c>
      <c r="R605" s="11">
        <f t="shared" si="140"/>
        <v>0</v>
      </c>
      <c r="S605" s="11">
        <f t="shared" si="141"/>
        <v>-0.87339290304999329</v>
      </c>
      <c r="T605" s="11">
        <f t="shared" si="142"/>
        <v>-0.30861940037102242</v>
      </c>
      <c r="U605" s="11">
        <f>'OddsRatio_working_3-way'!S605-'OddsRatio_working_3-way'!R605^2/3</f>
        <v>-0.87339290304999329</v>
      </c>
      <c r="V605" s="11">
        <f>'OddsRatio_working_3-way'!S605*'OddsRatio_working_3-way'!R605/3-2*'OddsRatio_working_3-way'!R605^3/27-'OddsRatio_working_3-way'!T605</f>
        <v>0.30861940037102242</v>
      </c>
      <c r="W605" s="11">
        <f>'OddsRatio_working_3-way'!V605^2+4*'OddsRatio_working_3-way'!U605^3/27</f>
        <v>-3.4558953129711911E-3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0.15708423663622381</v>
      </c>
      <c r="Y605" s="11">
        <f>IF('OddsRatio_working_3-way'!W605&gt;=0,IF('OddsRatio_working_3-way'!V605+SQRT('OddsRatio_working_3-way'!W605)&gt;0,0,PI()),ACOS('OddsRatio_working_3-way'!V605/(2*'OddsRatio_working_3-way'!X605)))</f>
        <v>0.18822843348488338</v>
      </c>
      <c r="Z605" s="11">
        <f>'OddsRatio_working_3-way'!X605^(1/3)*COS('OddsRatio_working_3-way'!Y605/3)</f>
        <v>0.53850384127733963</v>
      </c>
      <c r="AA605" s="11">
        <f>'OddsRatio_working_3-way'!X605^(1/3)*COS(('OddsRatio_working_3-way'!Y605+2*PI())/3)</f>
        <v>-0.29855098990137213</v>
      </c>
      <c r="AB605" s="11">
        <f>'OddsRatio_working_3-way'!X605^(1/3)*COS(('OddsRatio_working_3-way'!Y605+4*PI())/3)</f>
        <v>-0.23995285137596725</v>
      </c>
      <c r="AC605" s="11">
        <f>'OddsRatio_working_3-way'!X605^(1/3)*SIN('OddsRatio_working_3-way'!Y605/3)</f>
        <v>3.3831651051653457E-2</v>
      </c>
      <c r="AD605" s="11">
        <f>'OddsRatio_working_3-way'!X605^(1/3)*SIN(('OddsRatio_working_3-way'!Y605+2*PI())/3)</f>
        <v>0.44944218105585276</v>
      </c>
      <c r="AE605" s="11">
        <f>'OddsRatio_working_3-way'!X605^(1/3)*SIN(('OddsRatio_working_3-way'!Y605+4*PI())/3)</f>
        <v>-0.48327383210750618</v>
      </c>
      <c r="AF605" s="11">
        <f>-'OddsRatio_working_3-way'!U605/(3*'OddsRatio_working_3-way'!X605^(1/3))*COS(('OddsRatio_working_3-way'!Y605)/3)</f>
        <v>0.53850384127733963</v>
      </c>
      <c r="AG605" s="11">
        <f>-'OddsRatio_working_3-way'!U605/(3*'OddsRatio_working_3-way'!X605^(1/3))*COS(('OddsRatio_working_3-way'!Y605+2*PI())/3)</f>
        <v>-0.29855098990137213</v>
      </c>
      <c r="AH605" s="11">
        <f>-'OddsRatio_working_3-way'!U605/(3*'OddsRatio_working_3-way'!X605^(1/3))*COS(('OddsRatio_working_3-way'!Y605+4*PI())/3)</f>
        <v>-0.23995285137596725</v>
      </c>
      <c r="AI605" s="11">
        <f>'OddsRatio_working_3-way'!U605/(3*'OddsRatio_working_3-way'!X605^(1/3))*SIN(('OddsRatio_working_3-way'!Y605)/3)</f>
        <v>-3.3831651051653457E-2</v>
      </c>
      <c r="AJ605" s="11">
        <f>'OddsRatio_working_3-way'!U605/(3*'OddsRatio_working_3-way'!X605^(1/3))*SIN(('OddsRatio_working_3-way'!Y605+2*PI())/3)</f>
        <v>-0.44944218105585276</v>
      </c>
      <c r="AK605" s="11">
        <f>'OddsRatio_working_3-way'!U605/(3*'OddsRatio_working_3-way'!X605^(1/3))*SIN(('OddsRatio_working_3-way'!Y605+4*PI())/3)</f>
        <v>0.48327383210750618</v>
      </c>
      <c r="AL605" s="11">
        <f>'OddsRatio_working_3-way'!Z605+'OddsRatio_working_3-way'!AF605</f>
        <v>1.0770076825546793</v>
      </c>
      <c r="AM605" s="11">
        <f>'OddsRatio_working_3-way'!AA605+'OddsRatio_working_3-way'!AG605</f>
        <v>-0.59710197980274426</v>
      </c>
      <c r="AN605" s="11">
        <f>'OddsRatio_working_3-way'!AB605+'OddsRatio_working_3-way'!AH605</f>
        <v>-0.4799057027519345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1.0770076825546793</v>
      </c>
      <c r="AS605" s="11">
        <f>IF(('OddsRatio_working_3-way'!X605=0),IF(Q605&gt;0,-Q605^(1/3),(-Q605)^(1/3)),'OddsRatio_working_3-way'!AM605-'OddsRatio_working_3-way'!R605/3)</f>
        <v>-0.59710197980274426</v>
      </c>
      <c r="AT605" s="11">
        <f>IF(('OddsRatio_working_3-way'!X605=0),IF(Q605&gt;0,-Q605^(1/3),(-Q605)^(1/3)),'OddsRatio_working_3-way'!AN605-'OddsRatio_working_3-way'!R605/3)</f>
        <v>-0.4799057027519345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2.38</v>
      </c>
      <c r="B606" s="4">
        <f>IF('True_Odds_Calculator_3-way'!B607="","",'True_Odds_Calculator_3-way'!B607)</f>
        <v>3.57</v>
      </c>
      <c r="C606" s="4">
        <f>IF('True_Odds_Calculator_3-way'!C607="","",'True_Odds_Calculator_3-way'!C607)</f>
        <v>2.86</v>
      </c>
      <c r="D606" s="9">
        <f t="shared" si="130"/>
        <v>0.40199587507227769</v>
      </c>
      <c r="E606" s="9">
        <f t="shared" si="131"/>
        <v>0.26522647789372938</v>
      </c>
      <c r="F606" s="9">
        <f t="shared" si="132"/>
        <v>0.33277764703399287</v>
      </c>
      <c r="G606" s="9">
        <f t="shared" si="133"/>
        <v>1.0779621117591822</v>
      </c>
      <c r="H606" s="9">
        <f t="shared" si="134"/>
        <v>2.4875877142276721</v>
      </c>
      <c r="I606" s="9">
        <f t="shared" si="135"/>
        <v>3.7703626272210982</v>
      </c>
      <c r="J606" s="9">
        <f t="shared" si="136"/>
        <v>3.0050095278720783</v>
      </c>
      <c r="K606" s="11">
        <f t="shared" si="137"/>
        <v>0.42016806722689076</v>
      </c>
      <c r="L606" s="11">
        <f t="shared" si="138"/>
        <v>0.28011204481792717</v>
      </c>
      <c r="M606" s="11">
        <f t="shared" si="139"/>
        <v>0.34965034965034969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-0.27146506484123878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0.23909193459366473</v>
      </c>
      <c r="Q606" s="11">
        <f>2*'OddsRatio_working_3-way'!K606*'OddsRatio_working_3-way'!L606*'OddsRatio_working_3-way'!M606</f>
        <v>8.2303591942741727E-2</v>
      </c>
      <c r="R606" s="11">
        <f t="shared" si="140"/>
        <v>0</v>
      </c>
      <c r="S606" s="11">
        <f t="shared" si="141"/>
        <v>-0.88074660632112323</v>
      </c>
      <c r="T606" s="11">
        <f t="shared" si="142"/>
        <v>-0.30318299701243484</v>
      </c>
      <c r="U606" s="11">
        <f>'OddsRatio_working_3-way'!S606-'OddsRatio_working_3-way'!R606^2/3</f>
        <v>-0.88074660632112323</v>
      </c>
      <c r="V606" s="11">
        <f>'OddsRatio_working_3-way'!S606*'OddsRatio_working_3-way'!R606/3-2*'OddsRatio_working_3-way'!R606^3/27-'OddsRatio_working_3-way'!T606</f>
        <v>0.30318299701243484</v>
      </c>
      <c r="W606" s="11">
        <f>'OddsRatio_working_3-way'!V606^2+4*'OddsRatio_working_3-way'!U606^3/27</f>
        <v>-9.296068517053363E-3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0.15907230918240881</v>
      </c>
      <c r="Y606" s="11">
        <f>IF('OddsRatio_working_3-way'!W606&gt;=0,IF('OddsRatio_working_3-way'!V606+SQRT('OddsRatio_working_3-way'!W606)&gt;0,0,PI()),ACOS('OddsRatio_working_3-way'!V606/(2*'OddsRatio_working_3-way'!X606)))</f>
        <v>0.30789943700474032</v>
      </c>
      <c r="Z606" s="11">
        <f>'OddsRatio_working_3-way'!X606^(1/3)*COS('OddsRatio_working_3-way'!Y606/3)</f>
        <v>0.53898105587959111</v>
      </c>
      <c r="AA606" s="11">
        <f>'OddsRatio_working_3-way'!X606^(1/3)*COS(('OddsRatio_working_3-way'!Y606+2*PI())/3)</f>
        <v>-0.31756565282233362</v>
      </c>
      <c r="AB606" s="11">
        <f>'OddsRatio_working_3-way'!X606^(1/3)*COS(('OddsRatio_working_3-way'!Y606+4*PI())/3)</f>
        <v>-0.22141540305725765</v>
      </c>
      <c r="AC606" s="11">
        <f>'OddsRatio_working_3-way'!X606^(1/3)*SIN('OddsRatio_working_3-way'!Y606/3)</f>
        <v>5.5512372584516315E-2</v>
      </c>
      <c r="AD606" s="11">
        <f>'OddsRatio_working_3-way'!X606^(1/3)*SIN(('OddsRatio_working_3-way'!Y606+2*PI())/3)</f>
        <v>0.43901510025802776</v>
      </c>
      <c r="AE606" s="11">
        <f>'OddsRatio_working_3-way'!X606^(1/3)*SIN(('OddsRatio_working_3-way'!Y606+4*PI())/3)</f>
        <v>-0.49452747284254411</v>
      </c>
      <c r="AF606" s="11">
        <f>-'OddsRatio_working_3-way'!U606/(3*'OddsRatio_working_3-way'!X606^(1/3))*COS(('OddsRatio_working_3-way'!Y606)/3)</f>
        <v>0.53898105587959111</v>
      </c>
      <c r="AG606" s="11">
        <f>-'OddsRatio_working_3-way'!U606/(3*'OddsRatio_working_3-way'!X606^(1/3))*COS(('OddsRatio_working_3-way'!Y606+2*PI())/3)</f>
        <v>-0.31756565282233357</v>
      </c>
      <c r="AH606" s="11">
        <f>-'OddsRatio_working_3-way'!U606/(3*'OddsRatio_working_3-way'!X606^(1/3))*COS(('OddsRatio_working_3-way'!Y606+4*PI())/3)</f>
        <v>-0.2214154030572576</v>
      </c>
      <c r="AI606" s="11">
        <f>'OddsRatio_working_3-way'!U606/(3*'OddsRatio_working_3-way'!X606^(1/3))*SIN(('OddsRatio_working_3-way'!Y606)/3)</f>
        <v>-5.5512372584516308E-2</v>
      </c>
      <c r="AJ606" s="11">
        <f>'OddsRatio_working_3-way'!U606/(3*'OddsRatio_working_3-way'!X606^(1/3))*SIN(('OddsRatio_working_3-way'!Y606+2*PI())/3)</f>
        <v>-0.43901510025802765</v>
      </c>
      <c r="AK606" s="11">
        <f>'OddsRatio_working_3-way'!U606/(3*'OddsRatio_working_3-way'!X606^(1/3))*SIN(('OddsRatio_working_3-way'!Y606+4*PI())/3)</f>
        <v>0.49452747284254406</v>
      </c>
      <c r="AL606" s="11">
        <f>'OddsRatio_working_3-way'!Z606+'OddsRatio_working_3-way'!AF606</f>
        <v>1.0779621117591822</v>
      </c>
      <c r="AM606" s="11">
        <f>'OddsRatio_working_3-way'!AA606+'OddsRatio_working_3-way'!AG606</f>
        <v>-0.63513130564466724</v>
      </c>
      <c r="AN606" s="11">
        <f>'OddsRatio_working_3-way'!AB606+'OddsRatio_working_3-way'!AH606</f>
        <v>-0.44283080611451525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1.0779621117591822</v>
      </c>
      <c r="AS606" s="11">
        <f>IF(('OddsRatio_working_3-way'!X606=0),IF(Q606&gt;0,-Q606^(1/3),(-Q606)^(1/3)),'OddsRatio_working_3-way'!AM606-'OddsRatio_working_3-way'!R606/3)</f>
        <v>-0.63513130564466724</v>
      </c>
      <c r="AT606" s="11">
        <f>IF(('OddsRatio_working_3-way'!X606=0),IF(Q606&gt;0,-Q606^(1/3),(-Q606)^(1/3)),'OddsRatio_working_3-way'!AN606-'OddsRatio_working_3-way'!R606/3)</f>
        <v>-0.44283080611451525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2.41</v>
      </c>
      <c r="B607" s="4">
        <f>IF('True_Odds_Calculator_3-way'!B608="","",'True_Odds_Calculator_3-way'!B608)</f>
        <v>3.29</v>
      </c>
      <c r="C607" s="4">
        <f>IF('True_Odds_Calculator_3-way'!C608="","",'True_Odds_Calculator_3-way'!C608)</f>
        <v>3.02</v>
      </c>
      <c r="D607" s="9">
        <f t="shared" si="130"/>
        <v>0.39688853925362216</v>
      </c>
      <c r="E607" s="9">
        <f t="shared" si="131"/>
        <v>0.28835052217563151</v>
      </c>
      <c r="F607" s="9">
        <f t="shared" si="132"/>
        <v>0.31476093857074622</v>
      </c>
      <c r="G607" s="9">
        <f t="shared" si="133"/>
        <v>1.0777298468915602</v>
      </c>
      <c r="H607" s="9">
        <f t="shared" si="134"/>
        <v>2.5195990841170999</v>
      </c>
      <c r="I607" s="9">
        <f t="shared" si="135"/>
        <v>3.4680013493816726</v>
      </c>
      <c r="J607" s="9">
        <f t="shared" si="136"/>
        <v>3.1770142907209507</v>
      </c>
      <c r="K607" s="11">
        <f t="shared" si="137"/>
        <v>0.41493775933609955</v>
      </c>
      <c r="L607" s="11">
        <f t="shared" si="138"/>
        <v>0.303951367781155</v>
      </c>
      <c r="M607" s="11">
        <f t="shared" si="139"/>
        <v>0.33112582781456956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-0.27238681463627179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0.23887799506858934</v>
      </c>
      <c r="Q607" s="11">
        <f>2*'OddsRatio_working_3-way'!K607*'OddsRatio_working_3-way'!L607*'OddsRatio_working_3-way'!M607</f>
        <v>8.352377449950675E-2</v>
      </c>
      <c r="R607" s="11">
        <f t="shared" si="140"/>
        <v>0</v>
      </c>
      <c r="S607" s="11">
        <f t="shared" si="141"/>
        <v>-0.87698075763164962</v>
      </c>
      <c r="T607" s="11">
        <f t="shared" si="142"/>
        <v>-0.30663662854253476</v>
      </c>
      <c r="U607" s="11">
        <f>'OddsRatio_working_3-way'!S607-'OddsRatio_working_3-way'!R607^2/3</f>
        <v>-0.87698075763164962</v>
      </c>
      <c r="V607" s="11">
        <f>'OddsRatio_working_3-way'!S607*'OddsRatio_working_3-way'!R607/3-2*'OddsRatio_working_3-way'!R607^3/27-'OddsRatio_working_3-way'!T607</f>
        <v>0.30663662854253476</v>
      </c>
      <c r="W607" s="11">
        <f>'OddsRatio_working_3-way'!V607^2+4*'OddsRatio_working_3-way'!U607^3/27</f>
        <v>-5.8971979447474121E-3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0.1580531713606847</v>
      </c>
      <c r="Y607" s="11">
        <f>IF('OddsRatio_working_3-way'!W607&gt;=0,IF('OddsRatio_working_3-way'!V607+SQRT('OddsRatio_working_3-way'!W607)&gt;0,0,PI()),ACOS('OddsRatio_working_3-way'!V607/(2*'OddsRatio_working_3-way'!X607)))</f>
        <v>0.24539009336318851</v>
      </c>
      <c r="Z607" s="11">
        <f>'OddsRatio_working_3-way'!X607^(1/3)*COS('OddsRatio_working_3-way'!Y607/3)</f>
        <v>0.53886492344578008</v>
      </c>
      <c r="AA607" s="11">
        <f>'OddsRatio_working_3-way'!X607^(1/3)*COS(('OddsRatio_working_3-way'!Y607+2*PI())/3)</f>
        <v>-0.30768994618988826</v>
      </c>
      <c r="AB607" s="11">
        <f>'OddsRatio_working_3-way'!X607^(1/3)*COS(('OddsRatio_working_3-way'!Y607+4*PI())/3)</f>
        <v>-0.23117497725589195</v>
      </c>
      <c r="AC607" s="11">
        <f>'OddsRatio_working_3-way'!X607^(1/3)*SIN('OddsRatio_working_3-way'!Y607/3)</f>
        <v>4.417593791107876E-2</v>
      </c>
      <c r="AD607" s="11">
        <f>'OddsRatio_working_3-way'!X607^(1/3)*SIN(('OddsRatio_working_3-way'!Y607+2*PI())/3)</f>
        <v>0.44458274395686292</v>
      </c>
      <c r="AE607" s="11">
        <f>'OddsRatio_working_3-way'!X607^(1/3)*SIN(('OddsRatio_working_3-way'!Y607+4*PI())/3)</f>
        <v>-0.48875868186794158</v>
      </c>
      <c r="AF607" s="11">
        <f>-'OddsRatio_working_3-way'!U607/(3*'OddsRatio_working_3-way'!X607^(1/3))*COS(('OddsRatio_working_3-way'!Y607)/3)</f>
        <v>0.53886492344577996</v>
      </c>
      <c r="AG607" s="11">
        <f>-'OddsRatio_working_3-way'!U607/(3*'OddsRatio_working_3-way'!X607^(1/3))*COS(('OddsRatio_working_3-way'!Y607+2*PI())/3)</f>
        <v>-0.30768994618988821</v>
      </c>
      <c r="AH607" s="11">
        <f>-'OddsRatio_working_3-way'!U607/(3*'OddsRatio_working_3-way'!X607^(1/3))*COS(('OddsRatio_working_3-way'!Y607+4*PI())/3)</f>
        <v>-0.23117497725589189</v>
      </c>
      <c r="AI607" s="11">
        <f>'OddsRatio_working_3-way'!U607/(3*'OddsRatio_working_3-way'!X607^(1/3))*SIN(('OddsRatio_working_3-way'!Y607)/3)</f>
        <v>-4.4175937911078746E-2</v>
      </c>
      <c r="AJ607" s="11">
        <f>'OddsRatio_working_3-way'!U607/(3*'OddsRatio_working_3-way'!X607^(1/3))*SIN(('OddsRatio_working_3-way'!Y607+2*PI())/3)</f>
        <v>-0.44458274395686287</v>
      </c>
      <c r="AK607" s="11">
        <f>'OddsRatio_working_3-way'!U607/(3*'OddsRatio_working_3-way'!X607^(1/3))*SIN(('OddsRatio_working_3-way'!Y607+4*PI())/3)</f>
        <v>0.48875868186794147</v>
      </c>
      <c r="AL607" s="11">
        <f>'OddsRatio_working_3-way'!Z607+'OddsRatio_working_3-way'!AF607</f>
        <v>1.0777298468915602</v>
      </c>
      <c r="AM607" s="11">
        <f>'OddsRatio_working_3-way'!AA607+'OddsRatio_working_3-way'!AG607</f>
        <v>-0.61537989237977642</v>
      </c>
      <c r="AN607" s="11">
        <f>'OddsRatio_working_3-way'!AB607+'OddsRatio_working_3-way'!AH607</f>
        <v>-0.46234995451178384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1.0777298468915602</v>
      </c>
      <c r="AS607" s="11">
        <f>IF(('OddsRatio_working_3-way'!X607=0),IF(Q607&gt;0,-Q607^(1/3),(-Q607)^(1/3)),'OddsRatio_working_3-way'!AM607-'OddsRatio_working_3-way'!R607/3)</f>
        <v>-0.61537989237977642</v>
      </c>
      <c r="AT607" s="11">
        <f>IF(('OddsRatio_working_3-way'!X607=0),IF(Q607&gt;0,-Q607^(1/3),(-Q607)^(1/3)),'OddsRatio_working_3-way'!AN607-'OddsRatio_working_3-way'!R607/3)</f>
        <v>-0.46234995451178384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2.4300000000000002</v>
      </c>
      <c r="B608" s="4">
        <f>IF('True_Odds_Calculator_3-way'!B609="","",'True_Odds_Calculator_3-way'!B609)</f>
        <v>3.41</v>
      </c>
      <c r="C608" s="4">
        <f>IF('True_Odds_Calculator_3-way'!C609="","",'True_Odds_Calculator_3-way'!C609)</f>
        <v>2.9</v>
      </c>
      <c r="D608" s="9">
        <f t="shared" si="130"/>
        <v>0.39365811821369612</v>
      </c>
      <c r="E608" s="9">
        <f t="shared" si="131"/>
        <v>0.2780984711443088</v>
      </c>
      <c r="F608" s="9">
        <f t="shared" si="132"/>
        <v>0.32824341064199525</v>
      </c>
      <c r="G608" s="9">
        <f t="shared" si="133"/>
        <v>1.077115604455257</v>
      </c>
      <c r="H608" s="9">
        <f t="shared" si="134"/>
        <v>2.5402753143710175</v>
      </c>
      <c r="I608" s="9">
        <f t="shared" si="135"/>
        <v>3.5958486067371704</v>
      </c>
      <c r="J608" s="9">
        <f t="shared" si="136"/>
        <v>3.0465196484649879</v>
      </c>
      <c r="K608" s="11">
        <f t="shared" si="137"/>
        <v>0.41152263374485593</v>
      </c>
      <c r="L608" s="11">
        <f t="shared" si="138"/>
        <v>0.29325513196480935</v>
      </c>
      <c r="M608" s="11">
        <f t="shared" si="139"/>
        <v>0.34482758620689657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-0.2724884073295889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0.23886539768383785</v>
      </c>
      <c r="Q608" s="11">
        <f>2*'OddsRatio_working_3-way'!K608*'OddsRatio_working_3-way'!L608*'OddsRatio_working_3-way'!M608</f>
        <v>8.322836156231285E-2</v>
      </c>
      <c r="R608" s="11">
        <f t="shared" si="140"/>
        <v>0</v>
      </c>
      <c r="S608" s="11">
        <f t="shared" si="141"/>
        <v>-0.87660755928936729</v>
      </c>
      <c r="T608" s="11">
        <f t="shared" si="142"/>
        <v>-0.30543817396842066</v>
      </c>
      <c r="U608" s="11">
        <f>'OddsRatio_working_3-way'!S608-'OddsRatio_working_3-way'!R608^2/3</f>
        <v>-0.87660755928936729</v>
      </c>
      <c r="V608" s="11">
        <f>'OddsRatio_working_3-way'!S608*'OddsRatio_working_3-way'!R608/3-2*'OddsRatio_working_3-way'!R608^3/27-'OddsRatio_working_3-way'!T608</f>
        <v>0.30543817396842066</v>
      </c>
      <c r="W608" s="11">
        <f>'OddsRatio_working_3-way'!V608^2+4*'OddsRatio_working_3-way'!U608^3/27</f>
        <v>-6.5032293710036437E-3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0.15795229302558958</v>
      </c>
      <c r="Y608" s="11">
        <f>IF('OddsRatio_working_3-way'!W608&gt;=0,IF('OddsRatio_working_3-way'!V608+SQRT('OddsRatio_working_3-way'!W608)&gt;0,0,PI()),ACOS('OddsRatio_working_3-way'!V608/(2*'OddsRatio_working_3-way'!X608)))</f>
        <v>0.25813231071277087</v>
      </c>
      <c r="Z608" s="11">
        <f>'OddsRatio_working_3-way'!X608^(1/3)*COS('OddsRatio_working_3-way'!Y608/3)</f>
        <v>0.53855780222762861</v>
      </c>
      <c r="AA608" s="11">
        <f>'OddsRatio_working_3-way'!X608^(1/3)*COS(('OddsRatio_working_3-way'!Y608+2*PI())/3)</f>
        <v>-0.30950961161153856</v>
      </c>
      <c r="AB608" s="11">
        <f>'OddsRatio_working_3-way'!X608^(1/3)*COS(('OddsRatio_working_3-way'!Y608+4*PI())/3)</f>
        <v>-0.22904819061609011</v>
      </c>
      <c r="AC608" s="11">
        <f>'OddsRatio_working_3-way'!X608^(1/3)*SIN('OddsRatio_working_3-way'!Y608/3)</f>
        <v>4.6454423071102188E-2</v>
      </c>
      <c r="AD608" s="11">
        <f>'OddsRatio_working_3-way'!X608^(1/3)*SIN(('OddsRatio_working_3-way'!Y608+2*PI())/3)</f>
        <v>0.4431775265998909</v>
      </c>
      <c r="AE608" s="11">
        <f>'OddsRatio_working_3-way'!X608^(1/3)*SIN(('OddsRatio_working_3-way'!Y608+4*PI())/3)</f>
        <v>-0.48963194967099288</v>
      </c>
      <c r="AF608" s="11">
        <f>-'OddsRatio_working_3-way'!U608/(3*'OddsRatio_working_3-way'!X608^(1/3))*COS(('OddsRatio_working_3-way'!Y608)/3)</f>
        <v>0.5385578022276285</v>
      </c>
      <c r="AG608" s="11">
        <f>-'OddsRatio_working_3-way'!U608/(3*'OddsRatio_working_3-way'!X608^(1/3))*COS(('OddsRatio_working_3-way'!Y608+2*PI())/3)</f>
        <v>-0.3095096116115385</v>
      </c>
      <c r="AH608" s="11">
        <f>-'OddsRatio_working_3-way'!U608/(3*'OddsRatio_working_3-way'!X608^(1/3))*COS(('OddsRatio_working_3-way'!Y608+4*PI())/3)</f>
        <v>-0.22904819061609005</v>
      </c>
      <c r="AI608" s="11">
        <f>'OddsRatio_working_3-way'!U608/(3*'OddsRatio_working_3-way'!X608^(1/3))*SIN(('OddsRatio_working_3-way'!Y608)/3)</f>
        <v>-4.6454423071102174E-2</v>
      </c>
      <c r="AJ608" s="11">
        <f>'OddsRatio_working_3-way'!U608/(3*'OddsRatio_working_3-way'!X608^(1/3))*SIN(('OddsRatio_working_3-way'!Y608+2*PI())/3)</f>
        <v>-0.44317752659989079</v>
      </c>
      <c r="AK608" s="11">
        <f>'OddsRatio_working_3-way'!U608/(3*'OddsRatio_working_3-way'!X608^(1/3))*SIN(('OddsRatio_working_3-way'!Y608+4*PI())/3)</f>
        <v>0.48963194967099277</v>
      </c>
      <c r="AL608" s="11">
        <f>'OddsRatio_working_3-way'!Z608+'OddsRatio_working_3-way'!AF608</f>
        <v>1.077115604455257</v>
      </c>
      <c r="AM608" s="11">
        <f>'OddsRatio_working_3-way'!AA608+'OddsRatio_working_3-way'!AG608</f>
        <v>-0.61901922322307712</v>
      </c>
      <c r="AN608" s="11">
        <f>'OddsRatio_working_3-way'!AB608+'OddsRatio_working_3-way'!AH608</f>
        <v>-0.45809638123218016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1.077115604455257</v>
      </c>
      <c r="AS608" s="11">
        <f>IF(('OddsRatio_working_3-way'!X608=0),IF(Q608&gt;0,-Q608^(1/3),(-Q608)^(1/3)),'OddsRatio_working_3-way'!AM608-'OddsRatio_working_3-way'!R608/3)</f>
        <v>-0.61901922322307712</v>
      </c>
      <c r="AT608" s="11">
        <f>IF(('OddsRatio_working_3-way'!X608=0),IF(Q608&gt;0,-Q608^(1/3),(-Q608)^(1/3)),'OddsRatio_working_3-way'!AN608-'OddsRatio_working_3-way'!R608/3)</f>
        <v>-0.45809638123218016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1.46</v>
      </c>
      <c r="B609" s="4">
        <f>IF('True_Odds_Calculator_3-way'!B610="","",'True_Odds_Calculator_3-way'!B610)</f>
        <v>4.66</v>
      </c>
      <c r="C609" s="4">
        <f>IF('True_Odds_Calculator_3-way'!C610="","",'True_Odds_Calculator_3-way'!C610)</f>
        <v>6.29</v>
      </c>
      <c r="D609" s="9">
        <f t="shared" si="130"/>
        <v>0.659758425259521</v>
      </c>
      <c r="E609" s="9">
        <f t="shared" si="131"/>
        <v>0.19595438966455245</v>
      </c>
      <c r="F609" s="9">
        <f t="shared" si="132"/>
        <v>0.14428718507592669</v>
      </c>
      <c r="G609" s="9">
        <f t="shared" si="133"/>
        <v>1.1211006467571241</v>
      </c>
      <c r="H609" s="9">
        <f t="shared" si="134"/>
        <v>1.5157062975082771</v>
      </c>
      <c r="I609" s="9">
        <f t="shared" si="135"/>
        <v>5.1032283671310728</v>
      </c>
      <c r="J609" s="9">
        <f t="shared" si="136"/>
        <v>6.9306224213451859</v>
      </c>
      <c r="K609" s="11">
        <f t="shared" si="137"/>
        <v>0.68493150684931503</v>
      </c>
      <c r="L609" s="11">
        <f t="shared" si="138"/>
        <v>0.21459227467811159</v>
      </c>
      <c r="M609" s="11">
        <f t="shared" si="139"/>
        <v>0.1589825119236884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-0.20811585674132504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0.21988732982566694</v>
      </c>
      <c r="Q609" s="11">
        <f>2*'OddsRatio_working_3-way'!K609*'OddsRatio_working_3-way'!L609*'OddsRatio_working_3-way'!M609</f>
        <v>4.6734820366773004E-2</v>
      </c>
      <c r="R609" s="11">
        <f t="shared" si="140"/>
        <v>0</v>
      </c>
      <c r="S609" s="11">
        <f t="shared" si="141"/>
        <v>-1.0565621152979856</v>
      </c>
      <c r="T609" s="11">
        <f t="shared" si="142"/>
        <v>-0.22456155479234557</v>
      </c>
      <c r="U609" s="11">
        <f>'OddsRatio_working_3-way'!S609-'OddsRatio_working_3-way'!R609^2/3</f>
        <v>-1.0565621152979856</v>
      </c>
      <c r="V609" s="11">
        <f>'OddsRatio_working_3-way'!S609*'OddsRatio_working_3-way'!R609/3-2*'OddsRatio_working_3-way'!R609^3/27-'OddsRatio_working_3-way'!T609</f>
        <v>0.22456155479234557</v>
      </c>
      <c r="W609" s="11">
        <f>'OddsRatio_working_3-way'!V609^2+4*'OddsRatio_working_3-way'!U609^3/27</f>
        <v>-0.12430768176803071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0.20900692193010398</v>
      </c>
      <c r="Y609" s="11">
        <f>IF('OddsRatio_working_3-way'!W609&gt;=0,IF('OddsRatio_working_3-way'!V609+SQRT('OddsRatio_working_3-way'!W609)&gt;0,0,PI()),ACOS('OddsRatio_working_3-way'!V609/(2*'OddsRatio_working_3-way'!X609)))</f>
        <v>1.003669606029745</v>
      </c>
      <c r="Z609" s="11">
        <f>'OddsRatio_working_3-way'!X609^(1/3)*COS('OddsRatio_working_3-way'!Y609/3)</f>
        <v>0.56055032337856203</v>
      </c>
      <c r="AA609" s="11">
        <f>'OddsRatio_working_3-way'!X609^(1/3)*COS(('OddsRatio_working_3-way'!Y609+2*PI())/3)</f>
        <v>-0.44902950991367063</v>
      </c>
      <c r="AB609" s="11">
        <f>'OddsRatio_working_3-way'!X609^(1/3)*COS(('OddsRatio_working_3-way'!Y609+4*PI())/3)</f>
        <v>-0.11152081346489123</v>
      </c>
      <c r="AC609" s="11">
        <f>'OddsRatio_working_3-way'!X609^(1/3)*SIN('OddsRatio_working_3-way'!Y609/3)</f>
        <v>0.19486073674854246</v>
      </c>
      <c r="AD609" s="11">
        <f>'OddsRatio_working_3-way'!X609^(1/3)*SIN(('OddsRatio_working_3-way'!Y609+2*PI())/3)</f>
        <v>0.38802045177114558</v>
      </c>
      <c r="AE609" s="11">
        <f>'OddsRatio_working_3-way'!X609^(1/3)*SIN(('OddsRatio_working_3-way'!Y609+4*PI())/3)</f>
        <v>-0.58288118851968806</v>
      </c>
      <c r="AF609" s="11">
        <f>-'OddsRatio_working_3-way'!U609/(3*'OddsRatio_working_3-way'!X609^(1/3))*COS(('OddsRatio_working_3-way'!Y609)/3)</f>
        <v>0.56055032337856203</v>
      </c>
      <c r="AG609" s="11">
        <f>-'OddsRatio_working_3-way'!U609/(3*'OddsRatio_working_3-way'!X609^(1/3))*COS(('OddsRatio_working_3-way'!Y609+2*PI())/3)</f>
        <v>-0.44902950991367063</v>
      </c>
      <c r="AH609" s="11">
        <f>-'OddsRatio_working_3-way'!U609/(3*'OddsRatio_working_3-way'!X609^(1/3))*COS(('OddsRatio_working_3-way'!Y609+4*PI())/3)</f>
        <v>-0.11152081346489123</v>
      </c>
      <c r="AI609" s="11">
        <f>'OddsRatio_working_3-way'!U609/(3*'OddsRatio_working_3-way'!X609^(1/3))*SIN(('OddsRatio_working_3-way'!Y609)/3)</f>
        <v>-0.19486073674854246</v>
      </c>
      <c r="AJ609" s="11">
        <f>'OddsRatio_working_3-way'!U609/(3*'OddsRatio_working_3-way'!X609^(1/3))*SIN(('OddsRatio_working_3-way'!Y609+2*PI())/3)</f>
        <v>-0.38802045177114558</v>
      </c>
      <c r="AK609" s="11">
        <f>'OddsRatio_working_3-way'!U609/(3*'OddsRatio_working_3-way'!X609^(1/3))*SIN(('OddsRatio_working_3-way'!Y609+4*PI())/3)</f>
        <v>0.58288118851968806</v>
      </c>
      <c r="AL609" s="11">
        <f>'OddsRatio_working_3-way'!Z609+'OddsRatio_working_3-way'!AF609</f>
        <v>1.1211006467571241</v>
      </c>
      <c r="AM609" s="11">
        <f>'OddsRatio_working_3-way'!AA609+'OddsRatio_working_3-way'!AG609</f>
        <v>-0.89805901982734126</v>
      </c>
      <c r="AN609" s="11">
        <f>'OddsRatio_working_3-way'!AB609+'OddsRatio_working_3-way'!AH609</f>
        <v>-0.22304162692978247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1.1211006467571241</v>
      </c>
      <c r="AS609" s="11">
        <f>IF(('OddsRatio_working_3-way'!X609=0),IF(Q609&gt;0,-Q609^(1/3),(-Q609)^(1/3)),'OddsRatio_working_3-way'!AM609-'OddsRatio_working_3-way'!R609/3)</f>
        <v>-0.89805901982734126</v>
      </c>
      <c r="AT609" s="11">
        <f>IF(('OddsRatio_working_3-way'!X609=0),IF(Q609&gt;0,-Q609^(1/3),(-Q609)^(1/3)),'OddsRatio_working_3-way'!AN609-'OddsRatio_working_3-way'!R609/3)</f>
        <v>-0.22304162692978247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2.06</v>
      </c>
      <c r="B610" s="4">
        <f>IF('True_Odds_Calculator_3-way'!B611="","",'True_Odds_Calculator_3-way'!B611)</f>
        <v>3.83</v>
      </c>
      <c r="C610" s="4">
        <f>IF('True_Odds_Calculator_3-way'!C611="","",'True_Odds_Calculator_3-way'!C611)</f>
        <v>3.29</v>
      </c>
      <c r="D610" s="9">
        <f t="shared" si="130"/>
        <v>0.46597666391054948</v>
      </c>
      <c r="E610" s="9">
        <f t="shared" si="131"/>
        <v>0.24632456404863168</v>
      </c>
      <c r="F610" s="9">
        <f t="shared" si="132"/>
        <v>0.28769877204081912</v>
      </c>
      <c r="G610" s="9">
        <f t="shared" si="133"/>
        <v>1.0811605797089825</v>
      </c>
      <c r="H610" s="9">
        <f t="shared" si="134"/>
        <v>2.1460302144915211</v>
      </c>
      <c r="I610" s="9">
        <f t="shared" si="135"/>
        <v>4.0596844405764205</v>
      </c>
      <c r="J610" s="9">
        <f t="shared" si="136"/>
        <v>3.4758577275335694</v>
      </c>
      <c r="K610" s="11">
        <f t="shared" si="137"/>
        <v>0.4854368932038835</v>
      </c>
      <c r="L610" s="11">
        <f t="shared" si="138"/>
        <v>0.2610966057441253</v>
      </c>
      <c r="M610" s="11">
        <f t="shared" si="139"/>
        <v>0.303951367781155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-0.26464633918858427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0.2380820113168316</v>
      </c>
      <c r="Q610" s="11">
        <f>2*'OddsRatio_working_3-way'!K610*'OddsRatio_working_3-way'!L610*'OddsRatio_working_3-way'!M610</f>
        <v>7.7049194600916374E-2</v>
      </c>
      <c r="R610" s="11">
        <f t="shared" si="140"/>
        <v>0</v>
      </c>
      <c r="S610" s="11">
        <f t="shared" si="141"/>
        <v>-0.89962329366353633</v>
      </c>
      <c r="T610" s="11">
        <f t="shared" si="142"/>
        <v>-0.29114022448658133</v>
      </c>
      <c r="U610" s="11">
        <f>'OddsRatio_working_3-way'!S610-'OddsRatio_working_3-way'!R610^2/3</f>
        <v>-0.89962329366353633</v>
      </c>
      <c r="V610" s="11">
        <f>'OddsRatio_working_3-way'!S610*'OddsRatio_working_3-way'!R610/3-2*'OddsRatio_working_3-way'!R610^3/27-'OddsRatio_working_3-way'!T610</f>
        <v>0.29114022448658133</v>
      </c>
      <c r="W610" s="11">
        <f>'OddsRatio_working_3-way'!V610^2+4*'OddsRatio_working_3-way'!U610^3/27</f>
        <v>-2.3101812159922047E-2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0.16421361276856666</v>
      </c>
      <c r="Y610" s="11">
        <f>IF('OddsRatio_working_3-way'!W610&gt;=0,IF('OddsRatio_working_3-way'!V610+SQRT('OddsRatio_working_3-way'!W610)&gt;0,0,PI()),ACOS('OddsRatio_working_3-way'!V610/(2*'OddsRatio_working_3-way'!X610)))</f>
        <v>0.48113983181132003</v>
      </c>
      <c r="Z610" s="11">
        <f>'OddsRatio_working_3-way'!X610^(1/3)*COS('OddsRatio_working_3-way'!Y610/3)</f>
        <v>0.54058028985449125</v>
      </c>
      <c r="AA610" s="11">
        <f>'OddsRatio_working_3-way'!X610^(1/3)*COS(('OddsRatio_working_3-way'!Y610+2*PI())/3)</f>
        <v>-0.34602346706162534</v>
      </c>
      <c r="AB610" s="11">
        <f>'OddsRatio_working_3-way'!X610^(1/3)*COS(('OddsRatio_working_3-way'!Y610+4*PI())/3)</f>
        <v>-0.1945568227928661</v>
      </c>
      <c r="AC610" s="11">
        <f>'OddsRatio_working_3-way'!X610^(1/3)*SIN('OddsRatio_working_3-way'!Y610/3)</f>
        <v>8.7449307841817439E-2</v>
      </c>
      <c r="AD610" s="11">
        <f>'OddsRatio_working_3-way'!X610^(1/3)*SIN(('OddsRatio_working_3-way'!Y610+2*PI())/3)</f>
        <v>0.42443160987823597</v>
      </c>
      <c r="AE610" s="11">
        <f>'OddsRatio_working_3-way'!X610^(1/3)*SIN(('OddsRatio_working_3-way'!Y610+4*PI())/3)</f>
        <v>-0.5118809177200534</v>
      </c>
      <c r="AF610" s="11">
        <f>-'OddsRatio_working_3-way'!U610/(3*'OddsRatio_working_3-way'!X610^(1/3))*COS(('OddsRatio_working_3-way'!Y610)/3)</f>
        <v>0.54058028985449125</v>
      </c>
      <c r="AG610" s="11">
        <f>-'OddsRatio_working_3-way'!U610/(3*'OddsRatio_working_3-way'!X610^(1/3))*COS(('OddsRatio_working_3-way'!Y610+2*PI())/3)</f>
        <v>-0.34602346706162534</v>
      </c>
      <c r="AH610" s="11">
        <f>-'OddsRatio_working_3-way'!U610/(3*'OddsRatio_working_3-way'!X610^(1/3))*COS(('OddsRatio_working_3-way'!Y610+4*PI())/3)</f>
        <v>-0.1945568227928661</v>
      </c>
      <c r="AI610" s="11">
        <f>'OddsRatio_working_3-way'!U610/(3*'OddsRatio_working_3-way'!X610^(1/3))*SIN(('OddsRatio_working_3-way'!Y610)/3)</f>
        <v>-8.7449307841817439E-2</v>
      </c>
      <c r="AJ610" s="11">
        <f>'OddsRatio_working_3-way'!U610/(3*'OddsRatio_working_3-way'!X610^(1/3))*SIN(('OddsRatio_working_3-way'!Y610+2*PI())/3)</f>
        <v>-0.42443160987823597</v>
      </c>
      <c r="AK610" s="11">
        <f>'OddsRatio_working_3-way'!U610/(3*'OddsRatio_working_3-way'!X610^(1/3))*SIN(('OddsRatio_working_3-way'!Y610+4*PI())/3)</f>
        <v>0.5118809177200534</v>
      </c>
      <c r="AL610" s="11">
        <f>'OddsRatio_working_3-way'!Z610+'OddsRatio_working_3-way'!AF610</f>
        <v>1.0811605797089825</v>
      </c>
      <c r="AM610" s="11">
        <f>'OddsRatio_working_3-way'!AA610+'OddsRatio_working_3-way'!AG610</f>
        <v>-0.69204693412325069</v>
      </c>
      <c r="AN610" s="11">
        <f>'OddsRatio_working_3-way'!AB610+'OddsRatio_working_3-way'!AH610</f>
        <v>-0.38911364558573219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1.0811605797089825</v>
      </c>
      <c r="AS610" s="11">
        <f>IF(('OddsRatio_working_3-way'!X610=0),IF(Q610&gt;0,-Q610^(1/3),(-Q610)^(1/3)),'OddsRatio_working_3-way'!AM610-'OddsRatio_working_3-way'!R610/3)</f>
        <v>-0.69204693412325069</v>
      </c>
      <c r="AT610" s="11">
        <f>IF(('OddsRatio_working_3-way'!X610=0),IF(Q610&gt;0,-Q610^(1/3),(-Q610)^(1/3)),'OddsRatio_working_3-way'!AN610-'OddsRatio_working_3-way'!R610/3)</f>
        <v>-0.38911364558573219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3.59</v>
      </c>
      <c r="B611" s="4">
        <f>IF('True_Odds_Calculator_3-way'!B612="","",'True_Odds_Calculator_3-way'!B612)</f>
        <v>3.54</v>
      </c>
      <c r="C611" s="4">
        <f>IF('True_Odds_Calculator_3-way'!C612="","",'True_Odds_Calculator_3-way'!C612)</f>
        <v>2.09</v>
      </c>
      <c r="D611" s="9">
        <f t="shared" si="130"/>
        <v>0.26645409835194844</v>
      </c>
      <c r="E611" s="9">
        <f t="shared" si="131"/>
        <v>0.27028158775324812</v>
      </c>
      <c r="F611" s="9">
        <f t="shared" si="132"/>
        <v>0.46326431389480338</v>
      </c>
      <c r="G611" s="9">
        <f t="shared" si="133"/>
        <v>1.0629311299786113</v>
      </c>
      <c r="H611" s="9">
        <f t="shared" si="134"/>
        <v>3.7529916266446031</v>
      </c>
      <c r="I611" s="9">
        <f t="shared" si="135"/>
        <v>3.6998450701456722</v>
      </c>
      <c r="J611" s="9">
        <f t="shared" si="136"/>
        <v>2.1585949316766864</v>
      </c>
      <c r="K611" s="11">
        <f t="shared" si="137"/>
        <v>0.2785515320334262</v>
      </c>
      <c r="L611" s="11">
        <f t="shared" si="138"/>
        <v>0.2824858757062147</v>
      </c>
      <c r="M611" s="11">
        <f t="shared" si="139"/>
        <v>0.47846889952153115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-0.26997029551702423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0.23417815927985175</v>
      </c>
      <c r="Q611" s="11">
        <f>2*'OddsRatio_working_3-way'!K611*'OddsRatio_working_3-way'!L611*'OddsRatio_working_3-way'!M611</f>
        <v>7.5298443498344622E-2</v>
      </c>
      <c r="R611" s="11">
        <f t="shared" si="140"/>
        <v>0</v>
      </c>
      <c r="S611" s="11">
        <f t="shared" si="141"/>
        <v>-0.86742194666777539</v>
      </c>
      <c r="T611" s="11">
        <f t="shared" si="142"/>
        <v>-0.27891380921793424</v>
      </c>
      <c r="U611" s="11">
        <f>'OddsRatio_working_3-way'!S611-'OddsRatio_working_3-way'!R611^2/3</f>
        <v>-0.86742194666777539</v>
      </c>
      <c r="V611" s="11">
        <f>'OddsRatio_working_3-way'!S611*'OddsRatio_working_3-way'!R611/3-2*'OddsRatio_working_3-way'!R611^3/27-'OddsRatio_working_3-way'!T611</f>
        <v>0.27891380921793424</v>
      </c>
      <c r="W611" s="11">
        <f>'OddsRatio_working_3-way'!V611^2+4*'OddsRatio_working_3-way'!U611^3/27</f>
        <v>-1.8898397273585818E-2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0.1554761318064963</v>
      </c>
      <c r="Y611" s="11">
        <f>IF('OddsRatio_working_3-way'!W611&gt;=0,IF('OddsRatio_working_3-way'!V611+SQRT('OddsRatio_working_3-way'!W611)&gt;0,0,PI()),ACOS('OddsRatio_working_3-way'!V611/(2*'OddsRatio_working_3-way'!X611)))</f>
        <v>0.45793656616640455</v>
      </c>
      <c r="Z611" s="11">
        <f>'OddsRatio_working_3-way'!X611^(1/3)*COS('OddsRatio_working_3-way'!Y611/3)</f>
        <v>0.53146556498930564</v>
      </c>
      <c r="AA611" s="11">
        <f>'OddsRatio_working_3-way'!X611^(1/3)*COS(('OddsRatio_working_3-way'!Y611+2*PI())/3)</f>
        <v>-0.33654063227059511</v>
      </c>
      <c r="AB611" s="11">
        <f>'OddsRatio_working_3-way'!X611^(1/3)*COS(('OddsRatio_working_3-way'!Y611+4*PI())/3)</f>
        <v>-0.19492493271871045</v>
      </c>
      <c r="AC611" s="11">
        <f>'OddsRatio_working_3-way'!X611^(1/3)*SIN('OddsRatio_working_3-way'!Y611/3)</f>
        <v>8.1761862257757792E-2</v>
      </c>
      <c r="AD611" s="11">
        <f>'OddsRatio_working_3-way'!X611^(1/3)*SIN(('OddsRatio_working_3-way'!Y611+2*PI())/3)</f>
        <v>0.41938174938850942</v>
      </c>
      <c r="AE611" s="11">
        <f>'OddsRatio_working_3-way'!X611^(1/3)*SIN(('OddsRatio_working_3-way'!Y611+4*PI())/3)</f>
        <v>-0.5011436116462672</v>
      </c>
      <c r="AF611" s="11">
        <f>-'OddsRatio_working_3-way'!U611/(3*'OddsRatio_working_3-way'!X611^(1/3))*COS(('OddsRatio_working_3-way'!Y611)/3)</f>
        <v>0.53146556498930564</v>
      </c>
      <c r="AG611" s="11">
        <f>-'OddsRatio_working_3-way'!U611/(3*'OddsRatio_working_3-way'!X611^(1/3))*COS(('OddsRatio_working_3-way'!Y611+2*PI())/3)</f>
        <v>-0.33654063227059511</v>
      </c>
      <c r="AH611" s="11">
        <f>-'OddsRatio_working_3-way'!U611/(3*'OddsRatio_working_3-way'!X611^(1/3))*COS(('OddsRatio_working_3-way'!Y611+4*PI())/3)</f>
        <v>-0.19492493271871045</v>
      </c>
      <c r="AI611" s="11">
        <f>'OddsRatio_working_3-way'!U611/(3*'OddsRatio_working_3-way'!X611^(1/3))*SIN(('OddsRatio_working_3-way'!Y611)/3)</f>
        <v>-8.1761862257757792E-2</v>
      </c>
      <c r="AJ611" s="11">
        <f>'OddsRatio_working_3-way'!U611/(3*'OddsRatio_working_3-way'!X611^(1/3))*SIN(('OddsRatio_working_3-way'!Y611+2*PI())/3)</f>
        <v>-0.41938174938850942</v>
      </c>
      <c r="AK611" s="11">
        <f>'OddsRatio_working_3-way'!U611/(3*'OddsRatio_working_3-way'!X611^(1/3))*SIN(('OddsRatio_working_3-way'!Y611+4*PI())/3)</f>
        <v>0.5011436116462672</v>
      </c>
      <c r="AL611" s="11">
        <f>'OddsRatio_working_3-way'!Z611+'OddsRatio_working_3-way'!AF611</f>
        <v>1.0629311299786113</v>
      </c>
      <c r="AM611" s="11">
        <f>'OddsRatio_working_3-way'!AA611+'OddsRatio_working_3-way'!AG611</f>
        <v>-0.67308126454119022</v>
      </c>
      <c r="AN611" s="11">
        <f>'OddsRatio_working_3-way'!AB611+'OddsRatio_working_3-way'!AH611</f>
        <v>-0.38984986543742089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1.0629311299786113</v>
      </c>
      <c r="AS611" s="11">
        <f>IF(('OddsRatio_working_3-way'!X611=0),IF(Q611&gt;0,-Q611^(1/3),(-Q611)^(1/3)),'OddsRatio_working_3-way'!AM611-'OddsRatio_working_3-way'!R611/3)</f>
        <v>-0.67308126454119022</v>
      </c>
      <c r="AT611" s="11">
        <f>IF(('OddsRatio_working_3-way'!X611=0),IF(Q611&gt;0,-Q611^(1/3),(-Q611)^(1/3)),'OddsRatio_working_3-way'!AN611-'OddsRatio_working_3-way'!R611/3)</f>
        <v>-0.38984986543742089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1.38</v>
      </c>
      <c r="B612" s="4">
        <f>IF('True_Odds_Calculator_3-way'!B613="","",'True_Odds_Calculator_3-way'!B613)</f>
        <v>5.04</v>
      </c>
      <c r="C612" s="4">
        <f>IF('True_Odds_Calculator_3-way'!C613="","",'True_Odds_Calculator_3-way'!C613)</f>
        <v>8.0500000000000007</v>
      </c>
      <c r="D612" s="9">
        <f t="shared" si="130"/>
        <v>0.70379924917762549</v>
      </c>
      <c r="E612" s="9">
        <f t="shared" si="131"/>
        <v>0.18266831094847344</v>
      </c>
      <c r="F612" s="9">
        <f t="shared" si="132"/>
        <v>0.11353243987390109</v>
      </c>
      <c r="G612" s="9">
        <f t="shared" si="133"/>
        <v>1.1075255635320462</v>
      </c>
      <c r="H612" s="9">
        <f t="shared" si="134"/>
        <v>1.4208597141421773</v>
      </c>
      <c r="I612" s="9">
        <f t="shared" si="135"/>
        <v>5.4744032766694666</v>
      </c>
      <c r="J612" s="9">
        <f t="shared" si="136"/>
        <v>8.8080552229009275</v>
      </c>
      <c r="K612" s="11">
        <f t="shared" si="137"/>
        <v>0.7246376811594204</v>
      </c>
      <c r="L612" s="11">
        <f t="shared" si="138"/>
        <v>0.1984126984126984</v>
      </c>
      <c r="M612" s="11">
        <f t="shared" si="139"/>
        <v>0.12422360248447203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-0.19330744269982725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0.20486035203831585</v>
      </c>
      <c r="Q612" s="11">
        <f>2*'OddsRatio_working_3-way'!K612*'OddsRatio_working_3-way'!L612*'OddsRatio_working_3-way'!M612</f>
        <v>3.5721072718102154E-2</v>
      </c>
      <c r="R612" s="11">
        <f t="shared" si="140"/>
        <v>0</v>
      </c>
      <c r="S612" s="11">
        <f t="shared" si="141"/>
        <v>-1.0597644310903656</v>
      </c>
      <c r="T612" s="11">
        <f t="shared" si="142"/>
        <v>-0.18478891562168534</v>
      </c>
      <c r="U612" s="11">
        <f>'OddsRatio_working_3-way'!S612-'OddsRatio_working_3-way'!R612^2/3</f>
        <v>-1.0597644310903656</v>
      </c>
      <c r="V612" s="11">
        <f>'OddsRatio_working_3-way'!S612*'OddsRatio_working_3-way'!R612/3-2*'OddsRatio_working_3-way'!R612^3/27-'OddsRatio_working_3-way'!T612</f>
        <v>0.18478891562168534</v>
      </c>
      <c r="W612" s="11">
        <f>'OddsRatio_working_3-way'!V612^2+4*'OddsRatio_working_3-way'!U612^3/27</f>
        <v>-0.14218225974086587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0.20995785474560377</v>
      </c>
      <c r="Y612" s="11">
        <f>IF('OddsRatio_working_3-way'!W612&gt;=0,IF('OddsRatio_working_3-way'!V612+SQRT('OddsRatio_working_3-way'!W612)&gt;0,0,PI()),ACOS('OddsRatio_working_3-way'!V612/(2*'OddsRatio_working_3-way'!X612)))</f>
        <v>1.1151286928273849</v>
      </c>
      <c r="Z612" s="11">
        <f>'OddsRatio_working_3-way'!X612^(1/3)*COS('OddsRatio_working_3-way'!Y612/3)</f>
        <v>0.553762781766023</v>
      </c>
      <c r="AA612" s="11">
        <f>'OddsRatio_working_3-way'!X612^(1/3)*COS(('OddsRatio_working_3-way'!Y612+2*PI())/3)</f>
        <v>-0.46383377498296974</v>
      </c>
      <c r="AB612" s="11">
        <f>'OddsRatio_working_3-way'!X612^(1/3)*COS(('OddsRatio_working_3-way'!Y612+4*PI())/3)</f>
        <v>-8.992900678305342E-2</v>
      </c>
      <c r="AC612" s="11">
        <f>'OddsRatio_working_3-way'!X612^(1/3)*SIN('OddsRatio_working_3-way'!Y612/3)</f>
        <v>0.21587401857150651</v>
      </c>
      <c r="AD612" s="11">
        <f>'OddsRatio_working_3-way'!X612^(1/3)*SIN(('OddsRatio_working_3-way'!Y612+2*PI())/3)</f>
        <v>0.37163562739396089</v>
      </c>
      <c r="AE612" s="11">
        <f>'OddsRatio_working_3-way'!X612^(1/3)*SIN(('OddsRatio_working_3-way'!Y612+4*PI())/3)</f>
        <v>-0.58750964596546729</v>
      </c>
      <c r="AF612" s="11">
        <f>-'OddsRatio_working_3-way'!U612/(3*'OddsRatio_working_3-way'!X612^(1/3))*COS(('OddsRatio_working_3-way'!Y612)/3)</f>
        <v>0.55376278176602312</v>
      </c>
      <c r="AG612" s="11">
        <f>-'OddsRatio_working_3-way'!U612/(3*'OddsRatio_working_3-way'!X612^(1/3))*COS(('OddsRatio_working_3-way'!Y612+2*PI())/3)</f>
        <v>-0.46383377498296985</v>
      </c>
      <c r="AH612" s="11">
        <f>-'OddsRatio_working_3-way'!U612/(3*'OddsRatio_working_3-way'!X612^(1/3))*COS(('OddsRatio_working_3-way'!Y612+4*PI())/3)</f>
        <v>-8.9929006783053447E-2</v>
      </c>
      <c r="AI612" s="11">
        <f>'OddsRatio_working_3-way'!U612/(3*'OddsRatio_working_3-way'!X612^(1/3))*SIN(('OddsRatio_working_3-way'!Y612)/3)</f>
        <v>-0.21587401857150654</v>
      </c>
      <c r="AJ612" s="11">
        <f>'OddsRatio_working_3-way'!U612/(3*'OddsRatio_working_3-way'!X612^(1/3))*SIN(('OddsRatio_working_3-way'!Y612+2*PI())/3)</f>
        <v>-0.37163562739396094</v>
      </c>
      <c r="AK612" s="11">
        <f>'OddsRatio_working_3-way'!U612/(3*'OddsRatio_working_3-way'!X612^(1/3))*SIN(('OddsRatio_working_3-way'!Y612+4*PI())/3)</f>
        <v>0.5875096459654674</v>
      </c>
      <c r="AL612" s="11">
        <f>'OddsRatio_working_3-way'!Z612+'OddsRatio_working_3-way'!AF612</f>
        <v>1.1075255635320462</v>
      </c>
      <c r="AM612" s="11">
        <f>'OddsRatio_working_3-way'!AA612+'OddsRatio_working_3-way'!AG612</f>
        <v>-0.92766754996593959</v>
      </c>
      <c r="AN612" s="11">
        <f>'OddsRatio_working_3-way'!AB612+'OddsRatio_working_3-way'!AH612</f>
        <v>-0.17985801356610687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1.1075255635320462</v>
      </c>
      <c r="AS612" s="11">
        <f>IF(('OddsRatio_working_3-way'!X612=0),IF(Q612&gt;0,-Q612^(1/3),(-Q612)^(1/3)),'OddsRatio_working_3-way'!AM612-'OddsRatio_working_3-way'!R612/3)</f>
        <v>-0.92766754996593959</v>
      </c>
      <c r="AT612" s="11">
        <f>IF(('OddsRatio_working_3-way'!X612=0),IF(Q612&gt;0,-Q612^(1/3),(-Q612)^(1/3)),'OddsRatio_working_3-way'!AN612-'OddsRatio_working_3-way'!R612/3)</f>
        <v>-0.17985801356610687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1.83</v>
      </c>
      <c r="B613" s="4">
        <f>IF('True_Odds_Calculator_3-way'!B614="","",'True_Odds_Calculator_3-way'!B614)</f>
        <v>3.64</v>
      </c>
      <c r="C613" s="4">
        <f>IF('True_Odds_Calculator_3-way'!C614="","",'True_Odds_Calculator_3-way'!C614)</f>
        <v>4.54</v>
      </c>
      <c r="D613" s="9">
        <f t="shared" si="130"/>
        <v>0.52965398610258574</v>
      </c>
      <c r="E613" s="9">
        <f t="shared" si="131"/>
        <v>0.26146787351557799</v>
      </c>
      <c r="F613" s="9">
        <f t="shared" si="132"/>
        <v>0.20887814038183625</v>
      </c>
      <c r="G613" s="9">
        <f t="shared" si="133"/>
        <v>1.0699097133670175</v>
      </c>
      <c r="H613" s="9">
        <f t="shared" si="134"/>
        <v>1.8880250620946248</v>
      </c>
      <c r="I613" s="9">
        <f t="shared" si="135"/>
        <v>3.8245616432889262</v>
      </c>
      <c r="J613" s="9">
        <f t="shared" si="136"/>
        <v>4.7874803853192418</v>
      </c>
      <c r="K613" s="11">
        <f t="shared" si="137"/>
        <v>0.54644808743169393</v>
      </c>
      <c r="L613" s="11">
        <f t="shared" si="138"/>
        <v>0.27472527472527469</v>
      </c>
      <c r="M613" s="11">
        <f t="shared" si="139"/>
        <v>0.22026431718061673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-0.25649384918540696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0.23179800387859889</v>
      </c>
      <c r="Q613" s="11">
        <f>2*'OddsRatio_working_3-way'!K613*'OddsRatio_working_3-way'!L613*'OddsRatio_working_3-way'!M613</f>
        <v>6.6133524644393399E-2</v>
      </c>
      <c r="R613" s="11">
        <f t="shared" si="140"/>
        <v>0</v>
      </c>
      <c r="S613" s="11">
        <f t="shared" si="141"/>
        <v>-0.90371759250664663</v>
      </c>
      <c r="T613" s="11">
        <f t="shared" si="142"/>
        <v>-0.25783668830432138</v>
      </c>
      <c r="U613" s="11">
        <f>'OddsRatio_working_3-way'!S613-'OddsRatio_working_3-way'!R613^2/3</f>
        <v>-0.90371759250664663</v>
      </c>
      <c r="V613" s="11">
        <f>'OddsRatio_working_3-way'!S613*'OddsRatio_working_3-way'!R613/3-2*'OddsRatio_working_3-way'!R613^3/27-'OddsRatio_working_3-way'!T613</f>
        <v>0.25783668830432138</v>
      </c>
      <c r="W613" s="11">
        <f>'OddsRatio_working_3-way'!V613^2+4*'OddsRatio_working_3-way'!U613^3/27</f>
        <v>-4.286411127596973E-2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0.16533592252722146</v>
      </c>
      <c r="Y613" s="11">
        <f>IF('OddsRatio_working_3-way'!W613&gt;=0,IF('OddsRatio_working_3-way'!V613+SQRT('OddsRatio_working_3-way'!W613)&gt;0,0,PI()),ACOS('OddsRatio_working_3-way'!V613/(2*'OddsRatio_working_3-way'!X613)))</f>
        <v>0.67655253081015332</v>
      </c>
      <c r="Z613" s="11">
        <f>'OddsRatio_working_3-way'!X613^(1/3)*COS('OddsRatio_working_3-way'!Y613/3)</f>
        <v>0.53495485668350873</v>
      </c>
      <c r="AA613" s="11">
        <f>'OddsRatio_working_3-way'!X613^(1/3)*COS(('OddsRatio_working_3-way'!Y613+2*PI())/3)</f>
        <v>-0.37376418250099414</v>
      </c>
      <c r="AB613" s="11">
        <f>'OddsRatio_working_3-way'!X613^(1/3)*COS(('OddsRatio_working_3-way'!Y613+4*PI())/3)</f>
        <v>-0.16119067418251429</v>
      </c>
      <c r="AC613" s="11">
        <f>'OddsRatio_working_3-way'!X613^(1/3)*SIN('OddsRatio_working_3-way'!Y613/3)</f>
        <v>0.12272937225025743</v>
      </c>
      <c r="AD613" s="11">
        <f>'OddsRatio_working_3-way'!X613^(1/3)*SIN(('OddsRatio_working_3-way'!Y613+2*PI())/3)</f>
        <v>0.40191980964065355</v>
      </c>
      <c r="AE613" s="11">
        <f>'OddsRatio_working_3-way'!X613^(1/3)*SIN(('OddsRatio_working_3-way'!Y613+4*PI())/3)</f>
        <v>-0.52464918189091092</v>
      </c>
      <c r="AF613" s="11">
        <f>-'OddsRatio_working_3-way'!U613/(3*'OddsRatio_working_3-way'!X613^(1/3))*COS(('OddsRatio_working_3-way'!Y613)/3)</f>
        <v>0.53495485668350862</v>
      </c>
      <c r="AG613" s="11">
        <f>-'OddsRatio_working_3-way'!U613/(3*'OddsRatio_working_3-way'!X613^(1/3))*COS(('OddsRatio_working_3-way'!Y613+2*PI())/3)</f>
        <v>-0.37376418250099408</v>
      </c>
      <c r="AH613" s="11">
        <f>-'OddsRatio_working_3-way'!U613/(3*'OddsRatio_working_3-way'!X613^(1/3))*COS(('OddsRatio_working_3-way'!Y613+4*PI())/3)</f>
        <v>-0.16119067418251426</v>
      </c>
      <c r="AI613" s="11">
        <f>'OddsRatio_working_3-way'!U613/(3*'OddsRatio_working_3-way'!X613^(1/3))*SIN(('OddsRatio_working_3-way'!Y613)/3)</f>
        <v>-0.1227293722502574</v>
      </c>
      <c r="AJ613" s="11">
        <f>'OddsRatio_working_3-way'!U613/(3*'OddsRatio_working_3-way'!X613^(1/3))*SIN(('OddsRatio_working_3-way'!Y613+2*PI())/3)</f>
        <v>-0.40191980964065344</v>
      </c>
      <c r="AK613" s="11">
        <f>'OddsRatio_working_3-way'!U613/(3*'OddsRatio_working_3-way'!X613^(1/3))*SIN(('OddsRatio_working_3-way'!Y613+4*PI())/3)</f>
        <v>0.52464918189091081</v>
      </c>
      <c r="AL613" s="11">
        <f>'OddsRatio_working_3-way'!Z613+'OddsRatio_working_3-way'!AF613</f>
        <v>1.0699097133670175</v>
      </c>
      <c r="AM613" s="11">
        <f>'OddsRatio_working_3-way'!AA613+'OddsRatio_working_3-way'!AG613</f>
        <v>-0.74752836500198816</v>
      </c>
      <c r="AN613" s="11">
        <f>'OddsRatio_working_3-way'!AB613+'OddsRatio_working_3-way'!AH613</f>
        <v>-0.32238134836502852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1.0699097133670175</v>
      </c>
      <c r="AS613" s="11">
        <f>IF(('OddsRatio_working_3-way'!X613=0),IF(Q613&gt;0,-Q613^(1/3),(-Q613)^(1/3)),'OddsRatio_working_3-way'!AM613-'OddsRatio_working_3-way'!R613/3)</f>
        <v>-0.74752836500198816</v>
      </c>
      <c r="AT613" s="11">
        <f>IF(('OddsRatio_working_3-way'!X613=0),IF(Q613&gt;0,-Q613^(1/3),(-Q613)^(1/3)),'OddsRatio_working_3-way'!AN613-'OddsRatio_working_3-way'!R613/3)</f>
        <v>-0.32238134836502852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1.88</v>
      </c>
      <c r="B614" s="4">
        <f>IF('True_Odds_Calculator_3-way'!B615="","",'True_Odds_Calculator_3-way'!B615)</f>
        <v>3.71</v>
      </c>
      <c r="C614" s="4">
        <f>IF('True_Odds_Calculator_3-way'!C615="","",'True_Odds_Calculator_3-way'!C615)</f>
        <v>4.1900000000000004</v>
      </c>
      <c r="D614" s="9">
        <f t="shared" si="130"/>
        <v>0.51582699866828752</v>
      </c>
      <c r="E614" s="9">
        <f t="shared" si="131"/>
        <v>0.25703191019484906</v>
      </c>
      <c r="F614" s="9">
        <f t="shared" si="132"/>
        <v>0.22714109113686304</v>
      </c>
      <c r="G614" s="9">
        <f t="shared" si="133"/>
        <v>1.0666300791599608</v>
      </c>
      <c r="H614" s="9">
        <f t="shared" si="134"/>
        <v>1.9386344696607656</v>
      </c>
      <c r="I614" s="9">
        <f t="shared" si="135"/>
        <v>3.8905675145234948</v>
      </c>
      <c r="J614" s="9">
        <f t="shared" si="136"/>
        <v>4.4025499525202756</v>
      </c>
      <c r="K614" s="11">
        <f t="shared" si="137"/>
        <v>0.53191489361702127</v>
      </c>
      <c r="L614" s="11">
        <f t="shared" si="138"/>
        <v>0.26954177897574122</v>
      </c>
      <c r="M614" s="11">
        <f t="shared" si="139"/>
        <v>0.2386634844868735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-0.26031360357224631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0.23199782428471105</v>
      </c>
      <c r="Q614" s="11">
        <f>2*'OddsRatio_working_3-way'!K614*'OddsRatio_working_3-way'!L614*'OddsRatio_working_3-way'!M614</f>
        <v>6.8435936367171379E-2</v>
      </c>
      <c r="R614" s="11">
        <f t="shared" si="140"/>
        <v>0</v>
      </c>
      <c r="S614" s="11">
        <f t="shared" si="141"/>
        <v>-0.89122435823959301</v>
      </c>
      <c r="T614" s="11">
        <f t="shared" si="142"/>
        <v>-0.26289804077864093</v>
      </c>
      <c r="U614" s="11">
        <f>'OddsRatio_working_3-way'!S614-'OddsRatio_working_3-way'!R614^2/3</f>
        <v>-0.89122435823959301</v>
      </c>
      <c r="V614" s="11">
        <f>'OddsRatio_working_3-way'!S614*'OddsRatio_working_3-way'!R614/3-2*'OddsRatio_working_3-way'!R614^3/27-'OddsRatio_working_3-way'!T614</f>
        <v>0.26289804077864093</v>
      </c>
      <c r="W614" s="11">
        <f>'OddsRatio_working_3-way'!V614^2+4*'OddsRatio_working_3-way'!U614^3/27</f>
        <v>-3.5756093753551585E-2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0.16191932682573715</v>
      </c>
      <c r="Y614" s="11">
        <f>IF('OddsRatio_working_3-way'!W614&gt;=0,IF('OddsRatio_working_3-way'!V614+SQRT('OddsRatio_working_3-way'!W614)&gt;0,0,PI()),ACOS('OddsRatio_working_3-way'!V614/(2*'OddsRatio_working_3-way'!X614)))</f>
        <v>0.62353746467908799</v>
      </c>
      <c r="Z614" s="11">
        <f>'OddsRatio_working_3-way'!X614^(1/3)*COS('OddsRatio_working_3-way'!Y614/3)</f>
        <v>0.53331503957998028</v>
      </c>
      <c r="AA614" s="11">
        <f>'OddsRatio_working_3-way'!X614^(1/3)*COS(('OddsRatio_working_3-way'!Y614+2*PI())/3)</f>
        <v>-0.36406075884419875</v>
      </c>
      <c r="AB614" s="11">
        <f>'OddsRatio_working_3-way'!X614^(1/3)*COS(('OddsRatio_working_3-way'!Y614+4*PI())/3)</f>
        <v>-0.16925428073578136</v>
      </c>
      <c r="AC614" s="11">
        <f>'OddsRatio_working_3-way'!X614^(1/3)*SIN('OddsRatio_working_3-way'!Y614/3)</f>
        <v>0.11247157257577771</v>
      </c>
      <c r="AD614" s="11">
        <f>'OddsRatio_working_3-way'!X614^(1/3)*SIN(('OddsRatio_working_3-way'!Y614+2*PI())/3)</f>
        <v>0.40562858620867742</v>
      </c>
      <c r="AE614" s="11">
        <f>'OddsRatio_working_3-way'!X614^(1/3)*SIN(('OddsRatio_working_3-way'!Y614+4*PI())/3)</f>
        <v>-0.51810015878445503</v>
      </c>
      <c r="AF614" s="11">
        <f>-'OddsRatio_working_3-way'!U614/(3*'OddsRatio_working_3-way'!X614^(1/3))*COS(('OddsRatio_working_3-way'!Y614)/3)</f>
        <v>0.53331503957998039</v>
      </c>
      <c r="AG614" s="11">
        <f>-'OddsRatio_working_3-way'!U614/(3*'OddsRatio_working_3-way'!X614^(1/3))*COS(('OddsRatio_working_3-way'!Y614+2*PI())/3)</f>
        <v>-0.36406075884419881</v>
      </c>
      <c r="AH614" s="11">
        <f>-'OddsRatio_working_3-way'!U614/(3*'OddsRatio_working_3-way'!X614^(1/3))*COS(('OddsRatio_working_3-way'!Y614+4*PI())/3)</f>
        <v>-0.16925428073578141</v>
      </c>
      <c r="AI614" s="11">
        <f>'OddsRatio_working_3-way'!U614/(3*'OddsRatio_working_3-way'!X614^(1/3))*SIN(('OddsRatio_working_3-way'!Y614)/3)</f>
        <v>-0.11247157257577772</v>
      </c>
      <c r="AJ614" s="11">
        <f>'OddsRatio_working_3-way'!U614/(3*'OddsRatio_working_3-way'!X614^(1/3))*SIN(('OddsRatio_working_3-way'!Y614+2*PI())/3)</f>
        <v>-0.40562858620867753</v>
      </c>
      <c r="AK614" s="11">
        <f>'OddsRatio_working_3-way'!U614/(3*'OddsRatio_working_3-way'!X614^(1/3))*SIN(('OddsRatio_working_3-way'!Y614+4*PI())/3)</f>
        <v>0.51810015878445514</v>
      </c>
      <c r="AL614" s="11">
        <f>'OddsRatio_working_3-way'!Z614+'OddsRatio_working_3-way'!AF614</f>
        <v>1.0666300791599608</v>
      </c>
      <c r="AM614" s="11">
        <f>'OddsRatio_working_3-way'!AA614+'OddsRatio_working_3-way'!AG614</f>
        <v>-0.7281215176883975</v>
      </c>
      <c r="AN614" s="11">
        <f>'OddsRatio_working_3-way'!AB614+'OddsRatio_working_3-way'!AH614</f>
        <v>-0.33850856147156277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1.0666300791599608</v>
      </c>
      <c r="AS614" s="11">
        <f>IF(('OddsRatio_working_3-way'!X614=0),IF(Q614&gt;0,-Q614^(1/3),(-Q614)^(1/3)),'OddsRatio_working_3-way'!AM614-'OddsRatio_working_3-way'!R614/3)</f>
        <v>-0.7281215176883975</v>
      </c>
      <c r="AT614" s="11">
        <f>IF(('OddsRatio_working_3-way'!X614=0),IF(Q614&gt;0,-Q614^(1/3),(-Q614)^(1/3)),'OddsRatio_working_3-way'!AN614-'OddsRatio_working_3-way'!R614/3)</f>
        <v>-0.33850856147156277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2.41</v>
      </c>
      <c r="B615" s="4">
        <f>IF('True_Odds_Calculator_3-way'!B616="","",'True_Odds_Calculator_3-way'!B616)</f>
        <v>3.43</v>
      </c>
      <c r="C615" s="4">
        <f>IF('True_Odds_Calculator_3-way'!C616="","",'True_Odds_Calculator_3-way'!C616)</f>
        <v>3.01</v>
      </c>
      <c r="D615" s="9">
        <f t="shared" si="130"/>
        <v>0.40088367132495384</v>
      </c>
      <c r="E615" s="9">
        <f t="shared" si="131"/>
        <v>0.27967263008181703</v>
      </c>
      <c r="F615" s="9">
        <f t="shared" si="132"/>
        <v>0.31944369859322902</v>
      </c>
      <c r="G615" s="9">
        <f t="shared" si="133"/>
        <v>1.0599214386495954</v>
      </c>
      <c r="H615" s="9">
        <f t="shared" si="134"/>
        <v>2.4944892284959299</v>
      </c>
      <c r="I615" s="9">
        <f t="shared" si="135"/>
        <v>3.5756090959185185</v>
      </c>
      <c r="J615" s="9">
        <f t="shared" si="136"/>
        <v>3.130442091685687</v>
      </c>
      <c r="K615" s="11">
        <f t="shared" si="137"/>
        <v>0.41493775933609955</v>
      </c>
      <c r="L615" s="11">
        <f t="shared" si="138"/>
        <v>0.29154518950437314</v>
      </c>
      <c r="M615" s="11">
        <f t="shared" si="139"/>
        <v>0.33222591362126247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-0.27678578713081659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0.23511384714858946</v>
      </c>
      <c r="Q615" s="11">
        <f>2*'OddsRatio_working_3-way'!K615*'OddsRatio_working_3-way'!L615*'OddsRatio_working_3-way'!M615</f>
        <v>8.0380802443962202E-2</v>
      </c>
      <c r="R615" s="11">
        <f t="shared" si="140"/>
        <v>0</v>
      </c>
      <c r="S615" s="11">
        <f t="shared" si="141"/>
        <v>-0.84944335323644415</v>
      </c>
      <c r="T615" s="11">
        <f t="shared" si="142"/>
        <v>-0.29040798401245949</v>
      </c>
      <c r="U615" s="11">
        <f>'OddsRatio_working_3-way'!S615-'OddsRatio_working_3-way'!R615^2/3</f>
        <v>-0.84944335323644415</v>
      </c>
      <c r="V615" s="11">
        <f>'OddsRatio_working_3-way'!S615*'OddsRatio_working_3-way'!R615/3-2*'OddsRatio_working_3-way'!R615^3/27-'OddsRatio_working_3-way'!T615</f>
        <v>0.29040798401245949</v>
      </c>
      <c r="W615" s="11">
        <f>'OddsRatio_working_3-way'!V615^2+4*'OddsRatio_working_3-way'!U615^3/27</f>
        <v>-6.466055873573448E-3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0.15066755876079824</v>
      </c>
      <c r="Y615" s="11">
        <f>IF('OddsRatio_working_3-way'!W615&gt;=0,IF('OddsRatio_working_3-way'!V615+SQRT('OddsRatio_working_3-way'!W615)&gt;0,0,PI()),ACOS('OddsRatio_working_3-way'!V615/(2*'OddsRatio_working_3-way'!X615)))</f>
        <v>0.27012478977447896</v>
      </c>
      <c r="Z615" s="11">
        <f>'OddsRatio_working_3-way'!X615^(1/3)*COS('OddsRatio_working_3-way'!Y615/3)</f>
        <v>0.52996071932479771</v>
      </c>
      <c r="AA615" s="11">
        <f>'OddsRatio_working_3-way'!X615^(1/3)*COS(('OddsRatio_working_3-way'!Y615+2*PI())/3)</f>
        <v>-0.30641784617724804</v>
      </c>
      <c r="AB615" s="11">
        <f>'OddsRatio_working_3-way'!X615^(1/3)*COS(('OddsRatio_working_3-way'!Y615+4*PI())/3)</f>
        <v>-0.22354287314754931</v>
      </c>
      <c r="AC615" s="11">
        <f>'OddsRatio_working_3-way'!X615^(1/3)*SIN('OddsRatio_working_3-way'!Y615/3)</f>
        <v>4.784788798777951E-2</v>
      </c>
      <c r="AD615" s="11">
        <f>'OddsRatio_working_3-way'!X615^(1/3)*SIN(('OddsRatio_working_3-way'!Y615+2*PI())/3)</f>
        <v>0.43503550194925977</v>
      </c>
      <c r="AE615" s="11">
        <f>'OddsRatio_working_3-way'!X615^(1/3)*SIN(('OddsRatio_working_3-way'!Y615+4*PI())/3)</f>
        <v>-0.48288338993703928</v>
      </c>
      <c r="AF615" s="11">
        <f>-'OddsRatio_working_3-way'!U615/(3*'OddsRatio_working_3-way'!X615^(1/3))*COS(('OddsRatio_working_3-way'!Y615)/3)</f>
        <v>0.52996071932479771</v>
      </c>
      <c r="AG615" s="11">
        <f>-'OddsRatio_working_3-way'!U615/(3*'OddsRatio_working_3-way'!X615^(1/3))*COS(('OddsRatio_working_3-way'!Y615+2*PI())/3)</f>
        <v>-0.30641784617724804</v>
      </c>
      <c r="AH615" s="11">
        <f>-'OddsRatio_working_3-way'!U615/(3*'OddsRatio_working_3-way'!X615^(1/3))*COS(('OddsRatio_working_3-way'!Y615+4*PI())/3)</f>
        <v>-0.22354287314754931</v>
      </c>
      <c r="AI615" s="11">
        <f>'OddsRatio_working_3-way'!U615/(3*'OddsRatio_working_3-way'!X615^(1/3))*SIN(('OddsRatio_working_3-way'!Y615)/3)</f>
        <v>-4.784788798777951E-2</v>
      </c>
      <c r="AJ615" s="11">
        <f>'OddsRatio_working_3-way'!U615/(3*'OddsRatio_working_3-way'!X615^(1/3))*SIN(('OddsRatio_working_3-way'!Y615+2*PI())/3)</f>
        <v>-0.43503550194925977</v>
      </c>
      <c r="AK615" s="11">
        <f>'OddsRatio_working_3-way'!U615/(3*'OddsRatio_working_3-way'!X615^(1/3))*SIN(('OddsRatio_working_3-way'!Y615+4*PI())/3)</f>
        <v>0.48288338993703928</v>
      </c>
      <c r="AL615" s="11">
        <f>'OddsRatio_working_3-way'!Z615+'OddsRatio_working_3-way'!AF615</f>
        <v>1.0599214386495954</v>
      </c>
      <c r="AM615" s="11">
        <f>'OddsRatio_working_3-way'!AA615+'OddsRatio_working_3-way'!AG615</f>
        <v>-0.61283569235449609</v>
      </c>
      <c r="AN615" s="11">
        <f>'OddsRatio_working_3-way'!AB615+'OddsRatio_working_3-way'!AH615</f>
        <v>-0.44708574629509862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1.0599214386495954</v>
      </c>
      <c r="AS615" s="11">
        <f>IF(('OddsRatio_working_3-way'!X615=0),IF(Q615&gt;0,-Q615^(1/3),(-Q615)^(1/3)),'OddsRatio_working_3-way'!AM615-'OddsRatio_working_3-way'!R615/3)</f>
        <v>-0.61283569235449609</v>
      </c>
      <c r="AT615" s="11">
        <f>IF(('OddsRatio_working_3-way'!X615=0),IF(Q615&gt;0,-Q615^(1/3),(-Q615)^(1/3)),'OddsRatio_working_3-way'!AN615-'OddsRatio_working_3-way'!R615/3)</f>
        <v>-0.44708574629509862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3.54</v>
      </c>
      <c r="B616" s="4">
        <f>IF('True_Odds_Calculator_3-way'!B617="","",'True_Odds_Calculator_3-way'!B617)</f>
        <v>3.51</v>
      </c>
      <c r="C616" s="4">
        <f>IF('True_Odds_Calculator_3-way'!C617="","",'True_Odds_Calculator_3-way'!C617)</f>
        <v>2.0699999999999998</v>
      </c>
      <c r="D616" s="9">
        <f t="shared" si="130"/>
        <v>0.26698543273776743</v>
      </c>
      <c r="E616" s="9">
        <f t="shared" si="131"/>
        <v>0.26931708644934205</v>
      </c>
      <c r="F616" s="9">
        <f t="shared" si="132"/>
        <v>0.46369748081289081</v>
      </c>
      <c r="G616" s="9">
        <f t="shared" si="133"/>
        <v>1.0809144504577395</v>
      </c>
      <c r="H616" s="9">
        <f t="shared" si="134"/>
        <v>3.7455227041626578</v>
      </c>
      <c r="I616" s="9">
        <f t="shared" si="135"/>
        <v>3.7130952706489264</v>
      </c>
      <c r="J616" s="9">
        <f t="shared" si="136"/>
        <v>2.1565784619897808</v>
      </c>
      <c r="K616" s="11">
        <f t="shared" si="137"/>
        <v>0.2824858757062147</v>
      </c>
      <c r="L616" s="11">
        <f t="shared" si="138"/>
        <v>0.28490028490028491</v>
      </c>
      <c r="M616" s="11">
        <f t="shared" si="139"/>
        <v>0.48309178743961356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-0.26522257781298708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0.23794177564749905</v>
      </c>
      <c r="Q616" s="11">
        <f>2*'OddsRatio_working_3-way'!K616*'OddsRatio_working_3-way'!L616*'OddsRatio_working_3-way'!M616</f>
        <v>7.7758750211601016E-2</v>
      </c>
      <c r="R616" s="11">
        <f t="shared" si="140"/>
        <v>0</v>
      </c>
      <c r="S616" s="11">
        <f t="shared" si="141"/>
        <v>-0.89713997054683559</v>
      </c>
      <c r="T616" s="11">
        <f t="shared" si="142"/>
        <v>-0.29318299691073069</v>
      </c>
      <c r="U616" s="11">
        <f>'OddsRatio_working_3-way'!S616-'OddsRatio_working_3-way'!R616^2/3</f>
        <v>-0.89713997054683559</v>
      </c>
      <c r="V616" s="11">
        <f>'OddsRatio_working_3-way'!S616*'OddsRatio_working_3-way'!R616/3-2*'OddsRatio_working_3-way'!R616^3/27-'OddsRatio_working_3-way'!T616</f>
        <v>0.29318299691073069</v>
      </c>
      <c r="W616" s="11">
        <f>'OddsRatio_working_3-way'!V616^2+4*'OddsRatio_working_3-way'!U616^3/27</f>
        <v>-2.1017388160858588E-2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0.16353413851426873</v>
      </c>
      <c r="Y616" s="11">
        <f>IF('OddsRatio_working_3-way'!W616&gt;=0,IF('OddsRatio_working_3-way'!V616+SQRT('OddsRatio_working_3-way'!W616)&gt;0,0,PI()),ACOS('OddsRatio_working_3-way'!V616/(2*'OddsRatio_working_3-way'!X616)))</f>
        <v>0.45922356938789988</v>
      </c>
      <c r="Z616" s="11">
        <f>'OddsRatio_working_3-way'!X616^(1/3)*COS('OddsRatio_working_3-way'!Y616/3)</f>
        <v>0.54045722522886985</v>
      </c>
      <c r="AA616" s="11">
        <f>'OddsRatio_working_3-way'!X616^(1/3)*COS(('OddsRatio_working_3-way'!Y616+2*PI())/3)</f>
        <v>-0.34243999267424224</v>
      </c>
      <c r="AB616" s="11">
        <f>'OddsRatio_working_3-way'!X616^(1/3)*COS(('OddsRatio_working_3-way'!Y616+4*PI())/3)</f>
        <v>-0.19801723255462769</v>
      </c>
      <c r="AC616" s="11">
        <f>'OddsRatio_working_3-way'!X616^(1/3)*SIN('OddsRatio_working_3-way'!Y616/3)</f>
        <v>8.3382519432168359E-2</v>
      </c>
      <c r="AD616" s="11">
        <f>'OddsRatio_working_3-way'!X616^(1/3)*SIN(('OddsRatio_working_3-way'!Y616+2*PI())/3)</f>
        <v>0.42635842699096516</v>
      </c>
      <c r="AE616" s="11">
        <f>'OddsRatio_working_3-way'!X616^(1/3)*SIN(('OddsRatio_working_3-way'!Y616+4*PI())/3)</f>
        <v>-0.50974094642313339</v>
      </c>
      <c r="AF616" s="11">
        <f>-'OddsRatio_working_3-way'!U616/(3*'OddsRatio_working_3-way'!X616^(1/3))*COS(('OddsRatio_working_3-way'!Y616)/3)</f>
        <v>0.54045722522886974</v>
      </c>
      <c r="AG616" s="11">
        <f>-'OddsRatio_working_3-way'!U616/(3*'OddsRatio_working_3-way'!X616^(1/3))*COS(('OddsRatio_working_3-way'!Y616+2*PI())/3)</f>
        <v>-0.34243999267424219</v>
      </c>
      <c r="AH616" s="11">
        <f>-'OddsRatio_working_3-way'!U616/(3*'OddsRatio_working_3-way'!X616^(1/3))*COS(('OddsRatio_working_3-way'!Y616+4*PI())/3)</f>
        <v>-0.19801723255462766</v>
      </c>
      <c r="AI616" s="11">
        <f>'OddsRatio_working_3-way'!U616/(3*'OddsRatio_working_3-way'!X616^(1/3))*SIN(('OddsRatio_working_3-way'!Y616)/3)</f>
        <v>-8.3382519432168345E-2</v>
      </c>
      <c r="AJ616" s="11">
        <f>'OddsRatio_working_3-way'!U616/(3*'OddsRatio_working_3-way'!X616^(1/3))*SIN(('OddsRatio_working_3-way'!Y616+2*PI())/3)</f>
        <v>-0.4263584269909651</v>
      </c>
      <c r="AK616" s="11">
        <f>'OddsRatio_working_3-way'!U616/(3*'OddsRatio_working_3-way'!X616^(1/3))*SIN(('OddsRatio_working_3-way'!Y616+4*PI())/3)</f>
        <v>0.50974094642313328</v>
      </c>
      <c r="AL616" s="11">
        <f>'OddsRatio_working_3-way'!Z616+'OddsRatio_working_3-way'!AF616</f>
        <v>1.0809144504577395</v>
      </c>
      <c r="AM616" s="11">
        <f>'OddsRatio_working_3-way'!AA616+'OddsRatio_working_3-way'!AG616</f>
        <v>-0.68487998534848438</v>
      </c>
      <c r="AN616" s="11">
        <f>'OddsRatio_working_3-way'!AB616+'OddsRatio_working_3-way'!AH616</f>
        <v>-0.39603446510925533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1.0809144504577395</v>
      </c>
      <c r="AS616" s="11">
        <f>IF(('OddsRatio_working_3-way'!X616=0),IF(Q616&gt;0,-Q616^(1/3),(-Q616)^(1/3)),'OddsRatio_working_3-way'!AM616-'OddsRatio_working_3-way'!R616/3)</f>
        <v>-0.68487998534848438</v>
      </c>
      <c r="AT616" s="11">
        <f>IF(('OddsRatio_working_3-way'!X616=0),IF(Q616&gt;0,-Q616^(1/3),(-Q616)^(1/3)),'OddsRatio_working_3-way'!AN616-'OddsRatio_working_3-way'!R616/3)</f>
        <v>-0.39603446510925533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2.92</v>
      </c>
      <c r="B617" s="4">
        <f>IF('True_Odds_Calculator_3-way'!B618="","",'True_Odds_Calculator_3-way'!B618)</f>
        <v>3.39</v>
      </c>
      <c r="C617" s="4">
        <f>IF('True_Odds_Calculator_3-way'!C618="","",'True_Odds_Calculator_3-way'!C618)</f>
        <v>2.42</v>
      </c>
      <c r="D617" s="9">
        <f t="shared" si="130"/>
        <v>0.32559006021080333</v>
      </c>
      <c r="E617" s="9">
        <f t="shared" si="131"/>
        <v>0.27945487377340705</v>
      </c>
      <c r="F617" s="9">
        <f t="shared" si="132"/>
        <v>0.3949550660157895</v>
      </c>
      <c r="G617" s="9">
        <f t="shared" si="133"/>
        <v>1.078826475065362</v>
      </c>
      <c r="H617" s="9">
        <f t="shared" si="134"/>
        <v>3.0713468321254949</v>
      </c>
      <c r="I617" s="9">
        <f t="shared" si="135"/>
        <v>3.5783952754062152</v>
      </c>
      <c r="J617" s="9">
        <f t="shared" si="136"/>
        <v>2.5319335945928136</v>
      </c>
      <c r="K617" s="11">
        <f t="shared" si="137"/>
        <v>0.34246575342465752</v>
      </c>
      <c r="L617" s="11">
        <f t="shared" si="138"/>
        <v>0.29498525073746312</v>
      </c>
      <c r="M617" s="11">
        <f t="shared" si="139"/>
        <v>0.41322314049586778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-0.27201293620363698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0.23919753859471068</v>
      </c>
      <c r="Q617" s="11">
        <f>2*'OddsRatio_working_3-way'!K617*'OddsRatio_working_3-way'!L617*'OddsRatio_working_3-way'!M617</f>
        <v>8.3489542266914726E-2</v>
      </c>
      <c r="R617" s="11">
        <f t="shared" si="140"/>
        <v>0</v>
      </c>
      <c r="S617" s="11">
        <f t="shared" si="141"/>
        <v>-0.87936089339383583</v>
      </c>
      <c r="T617" s="11">
        <f t="shared" si="142"/>
        <v>-0.30693224900308408</v>
      </c>
      <c r="U617" s="11">
        <f>'OddsRatio_working_3-way'!S617-'OddsRatio_working_3-way'!R617^2/3</f>
        <v>-0.87936089339383583</v>
      </c>
      <c r="V617" s="11">
        <f>'OddsRatio_working_3-way'!S617*'OddsRatio_working_3-way'!R617/3-2*'OddsRatio_working_3-way'!R617^3/27-'OddsRatio_working_3-way'!T617</f>
        <v>0.30693224900308408</v>
      </c>
      <c r="W617" s="11">
        <f>'OddsRatio_working_3-way'!V617^2+4*'OddsRatio_working_3-way'!U617^3/27</f>
        <v>-6.5316027587476594E-3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0.15869704489753336</v>
      </c>
      <c r="Y617" s="11">
        <f>IF('OddsRatio_working_3-way'!W617&gt;=0,IF('OddsRatio_working_3-way'!V617+SQRT('OddsRatio_working_3-way'!W617)&gt;0,0,PI()),ACOS('OddsRatio_working_3-way'!V617/(2*'OddsRatio_working_3-way'!X617)))</f>
        <v>0.25746596760944529</v>
      </c>
      <c r="Z617" s="11">
        <f>'OddsRatio_working_3-way'!X617^(1/3)*COS('OddsRatio_working_3-way'!Y617/3)</f>
        <v>0.53941323753268089</v>
      </c>
      <c r="AA617" s="11">
        <f>'OddsRatio_working_3-way'!X617^(1/3)*COS(('OddsRatio_working_3-way'!Y617+2*PI())/3)</f>
        <v>-0.30989670124128249</v>
      </c>
      <c r="AB617" s="11">
        <f>'OddsRatio_working_3-way'!X617^(1/3)*COS(('OddsRatio_working_3-way'!Y617+4*PI())/3)</f>
        <v>-0.22951653629139826</v>
      </c>
      <c r="AC617" s="11">
        <f>'OddsRatio_working_3-way'!X617^(1/3)*SIN('OddsRatio_working_3-way'!Y617/3)</f>
        <v>4.6407509871322271E-2</v>
      </c>
      <c r="AD617" s="11">
        <f>'OddsRatio_working_3-way'!X617^(1/3)*SIN(('OddsRatio_working_3-way'!Y617+2*PI())/3)</f>
        <v>0.44394181190525017</v>
      </c>
      <c r="AE617" s="11">
        <f>'OddsRatio_working_3-way'!X617^(1/3)*SIN(('OddsRatio_working_3-way'!Y617+4*PI())/3)</f>
        <v>-0.49034932177657237</v>
      </c>
      <c r="AF617" s="11">
        <f>-'OddsRatio_working_3-way'!U617/(3*'OddsRatio_working_3-way'!X617^(1/3))*COS(('OddsRatio_working_3-way'!Y617)/3)</f>
        <v>0.539413237532681</v>
      </c>
      <c r="AG617" s="11">
        <f>-'OddsRatio_working_3-way'!U617/(3*'OddsRatio_working_3-way'!X617^(1/3))*COS(('OddsRatio_working_3-way'!Y617+2*PI())/3)</f>
        <v>-0.30989670124128255</v>
      </c>
      <c r="AH617" s="11">
        <f>-'OddsRatio_working_3-way'!U617/(3*'OddsRatio_working_3-way'!X617^(1/3))*COS(('OddsRatio_working_3-way'!Y617+4*PI())/3)</f>
        <v>-0.22951653629139829</v>
      </c>
      <c r="AI617" s="11">
        <f>'OddsRatio_working_3-way'!U617/(3*'OddsRatio_working_3-way'!X617^(1/3))*SIN(('OddsRatio_working_3-way'!Y617)/3)</f>
        <v>-4.6407509871322278E-2</v>
      </c>
      <c r="AJ617" s="11">
        <f>'OddsRatio_working_3-way'!U617/(3*'OddsRatio_working_3-way'!X617^(1/3))*SIN(('OddsRatio_working_3-way'!Y617+2*PI())/3)</f>
        <v>-0.44394181190525028</v>
      </c>
      <c r="AK617" s="11">
        <f>'OddsRatio_working_3-way'!U617/(3*'OddsRatio_working_3-way'!X617^(1/3))*SIN(('OddsRatio_working_3-way'!Y617+4*PI())/3)</f>
        <v>0.49034932177657248</v>
      </c>
      <c r="AL617" s="11">
        <f>'OddsRatio_working_3-way'!Z617+'OddsRatio_working_3-way'!AF617</f>
        <v>1.078826475065362</v>
      </c>
      <c r="AM617" s="11">
        <f>'OddsRatio_working_3-way'!AA617+'OddsRatio_working_3-way'!AG617</f>
        <v>-0.61979340248256509</v>
      </c>
      <c r="AN617" s="11">
        <f>'OddsRatio_working_3-way'!AB617+'OddsRatio_working_3-way'!AH617</f>
        <v>-0.45903307258279658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1.078826475065362</v>
      </c>
      <c r="AS617" s="11">
        <f>IF(('OddsRatio_working_3-way'!X617=0),IF(Q617&gt;0,-Q617^(1/3),(-Q617)^(1/3)),'OddsRatio_working_3-way'!AM617-'OddsRatio_working_3-way'!R617/3)</f>
        <v>-0.61979340248256509</v>
      </c>
      <c r="AT617" s="11">
        <f>IF(('OddsRatio_working_3-way'!X617=0),IF(Q617&gt;0,-Q617^(1/3),(-Q617)^(1/3)),'OddsRatio_working_3-way'!AN617-'OddsRatio_working_3-way'!R617/3)</f>
        <v>-0.45903307258279658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3.07</v>
      </c>
      <c r="B618" s="4">
        <f>IF('True_Odds_Calculator_3-way'!B619="","",'True_Odds_Calculator_3-way'!B619)</f>
        <v>3.5</v>
      </c>
      <c r="C618" s="4">
        <f>IF('True_Odds_Calculator_3-way'!C619="","",'True_Odds_Calculator_3-way'!C619)</f>
        <v>2.2799999999999998</v>
      </c>
      <c r="D618" s="9">
        <f t="shared" si="130"/>
        <v>0.30936300719446602</v>
      </c>
      <c r="E618" s="9">
        <f t="shared" si="131"/>
        <v>0.27054857809122163</v>
      </c>
      <c r="F618" s="9">
        <f t="shared" si="132"/>
        <v>0.42008841471431246</v>
      </c>
      <c r="G618" s="9">
        <f t="shared" si="133"/>
        <v>1.0784775540942997</v>
      </c>
      <c r="H618" s="9">
        <f t="shared" si="134"/>
        <v>3.2324485369752001</v>
      </c>
      <c r="I618" s="9">
        <f t="shared" si="135"/>
        <v>3.6961938852357492</v>
      </c>
      <c r="J618" s="9">
        <f t="shared" si="136"/>
        <v>2.3804512692407034</v>
      </c>
      <c r="K618" s="11">
        <f t="shared" si="137"/>
        <v>0.32573289902280134</v>
      </c>
      <c r="L618" s="11">
        <f t="shared" si="138"/>
        <v>0.2857142857142857</v>
      </c>
      <c r="M618" s="11">
        <f t="shared" si="139"/>
        <v>0.43859649122807021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-0.27038279738434023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0.23878915529867012</v>
      </c>
      <c r="Q618" s="11">
        <f>2*'OddsRatio_working_3-way'!K618*'OddsRatio_working_3-way'!L618*'OddsRatio_working_3-way'!M618</f>
        <v>8.1637318050827412E-2</v>
      </c>
      <c r="R618" s="11">
        <f t="shared" si="140"/>
        <v>0</v>
      </c>
      <c r="S618" s="11">
        <f t="shared" si="141"/>
        <v>-0.88315217391304379</v>
      </c>
      <c r="T618" s="11">
        <f t="shared" si="142"/>
        <v>-0.30193236714975863</v>
      </c>
      <c r="U618" s="11">
        <f>'OddsRatio_working_3-way'!S618-'OddsRatio_working_3-way'!R618^2/3</f>
        <v>-0.88315217391304379</v>
      </c>
      <c r="V618" s="11">
        <f>'OddsRatio_working_3-way'!S618*'OddsRatio_working_3-way'!R618/3-2*'OddsRatio_working_3-way'!R618^3/27-'OddsRatio_working_3-way'!T618</f>
        <v>0.30193236714975863</v>
      </c>
      <c r="W618" s="11">
        <f>'OddsRatio_working_3-way'!V618^2+4*'OddsRatio_working_3-way'!U618^3/27</f>
        <v>-1.0884459493182327E-2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0.15972446104607693</v>
      </c>
      <c r="Y618" s="11">
        <f>IF('OddsRatio_working_3-way'!W618&gt;=0,IF('OddsRatio_working_3-way'!V618+SQRT('OddsRatio_working_3-way'!W618)&gt;0,0,PI()),ACOS('OddsRatio_working_3-way'!V618/(2*'OddsRatio_working_3-way'!X618)))</f>
        <v>0.33269278720376838</v>
      </c>
      <c r="Z618" s="11">
        <f>'OddsRatio_working_3-way'!X618^(1/3)*COS('OddsRatio_working_3-way'!Y618/3)</f>
        <v>0.53923877704714995</v>
      </c>
      <c r="AA618" s="11">
        <f>'OddsRatio_working_3-way'!X618^(1/3)*COS(('OddsRatio_working_3-way'!Y618+2*PI())/3)</f>
        <v>-0.32162130651494836</v>
      </c>
      <c r="AB618" s="11">
        <f>'OddsRatio_working_3-way'!X618^(1/3)*COS(('OddsRatio_working_3-way'!Y618+4*PI())/3)</f>
        <v>-0.21761747053220154</v>
      </c>
      <c r="AC618" s="11">
        <f>'OddsRatio_working_3-way'!X618^(1/3)*SIN('OddsRatio_working_3-way'!Y618/3)</f>
        <v>6.0046642701392525E-2</v>
      </c>
      <c r="AD618" s="11">
        <f>'OddsRatio_working_3-way'!X618^(1/3)*SIN(('OddsRatio_working_3-way'!Y618+2*PI())/3)</f>
        <v>0.43697115827778876</v>
      </c>
      <c r="AE618" s="11">
        <f>'OddsRatio_working_3-way'!X618^(1/3)*SIN(('OddsRatio_working_3-way'!Y618+4*PI())/3)</f>
        <v>-0.4970178009791813</v>
      </c>
      <c r="AF618" s="11">
        <f>-'OddsRatio_working_3-way'!U618/(3*'OddsRatio_working_3-way'!X618^(1/3))*COS(('OddsRatio_working_3-way'!Y618)/3)</f>
        <v>0.53923877704714984</v>
      </c>
      <c r="AG618" s="11">
        <f>-'OddsRatio_working_3-way'!U618/(3*'OddsRatio_working_3-way'!X618^(1/3))*COS(('OddsRatio_working_3-way'!Y618+2*PI())/3)</f>
        <v>-0.3216213065149483</v>
      </c>
      <c r="AH618" s="11">
        <f>-'OddsRatio_working_3-way'!U618/(3*'OddsRatio_working_3-way'!X618^(1/3))*COS(('OddsRatio_working_3-way'!Y618+4*PI())/3)</f>
        <v>-0.21761747053220148</v>
      </c>
      <c r="AI618" s="11">
        <f>'OddsRatio_working_3-way'!U618/(3*'OddsRatio_working_3-way'!X618^(1/3))*SIN(('OddsRatio_working_3-way'!Y618)/3)</f>
        <v>-6.0046642701392511E-2</v>
      </c>
      <c r="AJ618" s="11">
        <f>'OddsRatio_working_3-way'!U618/(3*'OddsRatio_working_3-way'!X618^(1/3))*SIN(('OddsRatio_working_3-way'!Y618+2*PI())/3)</f>
        <v>-0.43697115827778865</v>
      </c>
      <c r="AK618" s="11">
        <f>'OddsRatio_working_3-way'!U618/(3*'OddsRatio_working_3-way'!X618^(1/3))*SIN(('OddsRatio_working_3-way'!Y618+4*PI())/3)</f>
        <v>0.49701780097918119</v>
      </c>
      <c r="AL618" s="11">
        <f>'OddsRatio_working_3-way'!Z618+'OddsRatio_working_3-way'!AF618</f>
        <v>1.0784775540942997</v>
      </c>
      <c r="AM618" s="11">
        <f>'OddsRatio_working_3-way'!AA618+'OddsRatio_working_3-way'!AG618</f>
        <v>-0.64324261302989671</v>
      </c>
      <c r="AN618" s="11">
        <f>'OddsRatio_working_3-way'!AB618+'OddsRatio_working_3-way'!AH618</f>
        <v>-0.43523494106440302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1.0784775540942997</v>
      </c>
      <c r="AS618" s="11">
        <f>IF(('OddsRatio_working_3-way'!X618=0),IF(Q618&gt;0,-Q618^(1/3),(-Q618)^(1/3)),'OddsRatio_working_3-way'!AM618-'OddsRatio_working_3-way'!R618/3)</f>
        <v>-0.64324261302989671</v>
      </c>
      <c r="AT618" s="11">
        <f>IF(('OddsRatio_working_3-way'!X618=0),IF(Q618&gt;0,-Q618^(1/3),(-Q618)^(1/3)),'OddsRatio_working_3-way'!AN618-'OddsRatio_working_3-way'!R618/3)</f>
        <v>-0.43523494106440302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7.37</v>
      </c>
      <c r="B619" s="4">
        <f>IF('True_Odds_Calculator_3-way'!B620="","",'True_Odds_Calculator_3-way'!B620)</f>
        <v>4.3600000000000003</v>
      </c>
      <c r="C619" s="4">
        <f>IF('True_Odds_Calculator_3-way'!C620="","",'True_Odds_Calculator_3-way'!C620)</f>
        <v>1.44</v>
      </c>
      <c r="D619" s="9">
        <f t="shared" si="130"/>
        <v>0.12233428510630777</v>
      </c>
      <c r="E619" s="9">
        <f t="shared" si="131"/>
        <v>0.20901880806204512</v>
      </c>
      <c r="F619" s="9">
        <f t="shared" si="132"/>
        <v>0.66864690683164718</v>
      </c>
      <c r="G619" s="9">
        <f t="shared" si="133"/>
        <v>1.1262673977131945</v>
      </c>
      <c r="H619" s="9">
        <f t="shared" si="134"/>
        <v>8.1743233234330503</v>
      </c>
      <c r="I619" s="9">
        <f t="shared" si="135"/>
        <v>4.7842584563163335</v>
      </c>
      <c r="J619" s="9">
        <f t="shared" si="136"/>
        <v>1.4955576549938059</v>
      </c>
      <c r="K619" s="11">
        <f t="shared" si="137"/>
        <v>0.13568521031207598</v>
      </c>
      <c r="L619" s="11">
        <f t="shared" si="138"/>
        <v>0.2293577981651376</v>
      </c>
      <c r="M619" s="11">
        <f t="shared" si="139"/>
        <v>0.69444444444444442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-0.2035236660733033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0.21978825638280652</v>
      </c>
      <c r="Q619" s="11">
        <f>2*'OddsRatio_working_3-way'!K619*'OddsRatio_working_3-way'!L619*'OddsRatio_working_3-way'!M619</f>
        <v>4.3222862612154675E-2</v>
      </c>
      <c r="R619" s="11">
        <f t="shared" si="140"/>
        <v>0</v>
      </c>
      <c r="S619" s="11">
        <f t="shared" si="141"/>
        <v>-1.0799149829762067</v>
      </c>
      <c r="T619" s="11">
        <f t="shared" si="142"/>
        <v>-0.21237266135225305</v>
      </c>
      <c r="U619" s="11">
        <f>'OddsRatio_working_3-way'!S619-'OddsRatio_working_3-way'!R619^2/3</f>
        <v>-1.0799149829762067</v>
      </c>
      <c r="V619" s="11">
        <f>'OddsRatio_working_3-way'!S619*'OddsRatio_working_3-way'!R619/3-2*'OddsRatio_working_3-way'!R619^3/27-'OddsRatio_working_3-way'!T619</f>
        <v>0.21237266135225305</v>
      </c>
      <c r="W619" s="11">
        <f>'OddsRatio_working_3-way'!V619^2+4*'OddsRatio_working_3-way'!U619^3/27</f>
        <v>-0.14147778335432504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0.2159744953948057</v>
      </c>
      <c r="Y619" s="11">
        <f>IF('OddsRatio_working_3-way'!W619&gt;=0,IF('OddsRatio_working_3-way'!V619+SQRT('OddsRatio_working_3-way'!W619)&gt;0,0,PI()),ACOS('OddsRatio_working_3-way'!V619/(2*'OddsRatio_working_3-way'!X619)))</f>
        <v>1.0567996267863826</v>
      </c>
      <c r="Z619" s="11">
        <f>'OddsRatio_working_3-way'!X619^(1/3)*COS('OddsRatio_working_3-way'!Y619/3)</f>
        <v>0.56313369885659736</v>
      </c>
      <c r="AA619" s="11">
        <f>'OddsRatio_working_3-way'!X619^(1/3)*COS(('OddsRatio_working_3-way'!Y619+2*PI())/3)</f>
        <v>-0.46084058886918022</v>
      </c>
      <c r="AB619" s="11">
        <f>'OddsRatio_working_3-way'!X619^(1/3)*COS(('OddsRatio_working_3-way'!Y619+4*PI())/3)</f>
        <v>-0.10229310998741721</v>
      </c>
      <c r="AC619" s="11">
        <f>'OddsRatio_working_3-way'!X619^(1/3)*SIN('OddsRatio_working_3-way'!Y619/3)</f>
        <v>0.20700748344964759</v>
      </c>
      <c r="AD619" s="11">
        <f>'OddsRatio_working_3-way'!X619^(1/3)*SIN(('OddsRatio_working_3-way'!Y619+2*PI())/3)</f>
        <v>0.38418434721208539</v>
      </c>
      <c r="AE619" s="11">
        <f>'OddsRatio_working_3-way'!X619^(1/3)*SIN(('OddsRatio_working_3-way'!Y619+4*PI())/3)</f>
        <v>-0.59119183066173298</v>
      </c>
      <c r="AF619" s="11">
        <f>-'OddsRatio_working_3-way'!U619/(3*'OddsRatio_working_3-way'!X619^(1/3))*COS(('OddsRatio_working_3-way'!Y619)/3)</f>
        <v>0.56313369885659714</v>
      </c>
      <c r="AG619" s="11">
        <f>-'OddsRatio_working_3-way'!U619/(3*'OddsRatio_working_3-way'!X619^(1/3))*COS(('OddsRatio_working_3-way'!Y619+2*PI())/3)</f>
        <v>-0.46084058886918006</v>
      </c>
      <c r="AH619" s="11">
        <f>-'OddsRatio_working_3-way'!U619/(3*'OddsRatio_working_3-way'!X619^(1/3))*COS(('OddsRatio_working_3-way'!Y619+4*PI())/3)</f>
        <v>-0.10229310998741717</v>
      </c>
      <c r="AI619" s="11">
        <f>'OddsRatio_working_3-way'!U619/(3*'OddsRatio_working_3-way'!X619^(1/3))*SIN(('OddsRatio_working_3-way'!Y619)/3)</f>
        <v>-0.20700748344964751</v>
      </c>
      <c r="AJ619" s="11">
        <f>'OddsRatio_working_3-way'!U619/(3*'OddsRatio_working_3-way'!X619^(1/3))*SIN(('OddsRatio_working_3-way'!Y619+2*PI())/3)</f>
        <v>-0.38418434721208522</v>
      </c>
      <c r="AK619" s="11">
        <f>'OddsRatio_working_3-way'!U619/(3*'OddsRatio_working_3-way'!X619^(1/3))*SIN(('OddsRatio_working_3-way'!Y619+4*PI())/3)</f>
        <v>0.59119183066173275</v>
      </c>
      <c r="AL619" s="11">
        <f>'OddsRatio_working_3-way'!Z619+'OddsRatio_working_3-way'!AF619</f>
        <v>1.1262673977131945</v>
      </c>
      <c r="AM619" s="11">
        <f>'OddsRatio_working_3-way'!AA619+'OddsRatio_working_3-way'!AG619</f>
        <v>-0.92168117773836022</v>
      </c>
      <c r="AN619" s="11">
        <f>'OddsRatio_working_3-way'!AB619+'OddsRatio_working_3-way'!AH619</f>
        <v>-0.20458621997483439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1.1262673977131945</v>
      </c>
      <c r="AS619" s="11">
        <f>IF(('OddsRatio_working_3-way'!X619=0),IF(Q619&gt;0,-Q619^(1/3),(-Q619)^(1/3)),'OddsRatio_working_3-way'!AM619-'OddsRatio_working_3-way'!R619/3)</f>
        <v>-0.92168117773836022</v>
      </c>
      <c r="AT619" s="11">
        <f>IF(('OddsRatio_working_3-way'!X619=0),IF(Q619&gt;0,-Q619^(1/3),(-Q619)^(1/3)),'OddsRatio_working_3-way'!AN619-'OddsRatio_working_3-way'!R619/3)</f>
        <v>-0.20458621997483439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2.11</v>
      </c>
      <c r="B620" s="4">
        <f>IF('True_Odds_Calculator_3-way'!B621="","",'True_Odds_Calculator_3-way'!B621)</f>
        <v>3.55</v>
      </c>
      <c r="C620" s="4">
        <f>IF('True_Odds_Calculator_3-way'!C621="","",'True_Odds_Calculator_3-way'!C621)</f>
        <v>3.39</v>
      </c>
      <c r="D620" s="9">
        <f t="shared" si="130"/>
        <v>0.45463501721287564</v>
      </c>
      <c r="E620" s="9">
        <f t="shared" si="131"/>
        <v>0.26625761595047159</v>
      </c>
      <c r="F620" s="9">
        <f t="shared" si="132"/>
        <v>0.27910736683665271</v>
      </c>
      <c r="G620" s="9">
        <f t="shared" si="133"/>
        <v>1.0806906325094445</v>
      </c>
      <c r="H620" s="9">
        <f t="shared" si="134"/>
        <v>2.1995666020854832</v>
      </c>
      <c r="I620" s="9">
        <f t="shared" si="135"/>
        <v>3.7557611128990835</v>
      </c>
      <c r="J620" s="9">
        <f t="shared" si="136"/>
        <v>3.5828506116975727</v>
      </c>
      <c r="K620" s="11">
        <f t="shared" si="137"/>
        <v>0.47393364928909953</v>
      </c>
      <c r="L620" s="11">
        <f t="shared" si="138"/>
        <v>0.28169014084507044</v>
      </c>
      <c r="M620" s="11">
        <f t="shared" si="139"/>
        <v>0.29498525073746312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-0.26641001906249395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0.23825656057161099</v>
      </c>
      <c r="Q620" s="11">
        <f>2*'OddsRatio_working_3-way'!K620*'OddsRatio_working_3-way'!L620*'OddsRatio_working_3-way'!M620</f>
        <v>7.8762499362516017E-2</v>
      </c>
      <c r="R620" s="11">
        <f t="shared" si="140"/>
        <v>0</v>
      </c>
      <c r="S620" s="11">
        <f t="shared" si="141"/>
        <v>-0.89432282393148743</v>
      </c>
      <c r="T620" s="11">
        <f t="shared" si="142"/>
        <v>-0.29564390873768176</v>
      </c>
      <c r="U620" s="11">
        <f>'OddsRatio_working_3-way'!S620-'OddsRatio_working_3-way'!R620^2/3</f>
        <v>-0.89432282393148743</v>
      </c>
      <c r="V620" s="11">
        <f>'OddsRatio_working_3-way'!S620*'OddsRatio_working_3-way'!R620/3-2*'OddsRatio_working_3-way'!R620^3/27-'OddsRatio_working_3-way'!T620</f>
        <v>0.29564390873768176</v>
      </c>
      <c r="W620" s="11">
        <f>'OddsRatio_working_3-way'!V620^2+4*'OddsRatio_working_3-way'!U620^3/27</f>
        <v>-1.8563760865145565E-2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0.16276446298166583</v>
      </c>
      <c r="Y620" s="11">
        <f>IF('OddsRatio_working_3-way'!W620&gt;=0,IF('OddsRatio_working_3-way'!V620+SQRT('OddsRatio_working_3-way'!W620)&gt;0,0,PI()),ACOS('OddsRatio_working_3-way'!V620/(2*'OddsRatio_working_3-way'!X620)))</f>
        <v>0.43184396550683557</v>
      </c>
      <c r="Z620" s="11">
        <f>'OddsRatio_working_3-way'!X620^(1/3)*COS('OddsRatio_working_3-way'!Y620/3)</f>
        <v>0.54034531625472226</v>
      </c>
      <c r="AA620" s="11">
        <f>'OddsRatio_working_3-way'!X620^(1/3)*COS(('OddsRatio_working_3-way'!Y620+2*PI())/3)</f>
        <v>-0.33800266906691556</v>
      </c>
      <c r="AB620" s="11">
        <f>'OddsRatio_working_3-way'!X620^(1/3)*COS(('OddsRatio_working_3-way'!Y620+4*PI())/3)</f>
        <v>-0.20234264718780676</v>
      </c>
      <c r="AC620" s="11">
        <f>'OddsRatio_working_3-way'!X620^(1/3)*SIN('OddsRatio_working_3-way'!Y620/3)</f>
        <v>7.8323350150173943E-2</v>
      </c>
      <c r="AD620" s="11">
        <f>'OddsRatio_working_3-way'!X620^(1/3)*SIN(('OddsRatio_working_3-way'!Y620+2*PI())/3)</f>
        <v>0.42879109561743894</v>
      </c>
      <c r="AE620" s="11">
        <f>'OddsRatio_working_3-way'!X620^(1/3)*SIN(('OddsRatio_working_3-way'!Y620+4*PI())/3)</f>
        <v>-0.507114445767613</v>
      </c>
      <c r="AF620" s="11">
        <f>-'OddsRatio_working_3-way'!U620/(3*'OddsRatio_working_3-way'!X620^(1/3))*COS(('OddsRatio_working_3-way'!Y620)/3)</f>
        <v>0.54034531625472215</v>
      </c>
      <c r="AG620" s="11">
        <f>-'OddsRatio_working_3-way'!U620/(3*'OddsRatio_working_3-way'!X620^(1/3))*COS(('OddsRatio_working_3-way'!Y620+2*PI())/3)</f>
        <v>-0.33800266906691551</v>
      </c>
      <c r="AH620" s="11">
        <f>-'OddsRatio_working_3-way'!U620/(3*'OddsRatio_working_3-way'!X620^(1/3))*COS(('OddsRatio_working_3-way'!Y620+4*PI())/3)</f>
        <v>-0.2023426471878067</v>
      </c>
      <c r="AI620" s="11">
        <f>'OddsRatio_working_3-way'!U620/(3*'OddsRatio_working_3-way'!X620^(1/3))*SIN(('OddsRatio_working_3-way'!Y620)/3)</f>
        <v>-7.8323350150173929E-2</v>
      </c>
      <c r="AJ620" s="11">
        <f>'OddsRatio_working_3-way'!U620/(3*'OddsRatio_working_3-way'!X620^(1/3))*SIN(('OddsRatio_working_3-way'!Y620+2*PI())/3)</f>
        <v>-0.42879109561743883</v>
      </c>
      <c r="AK620" s="11">
        <f>'OddsRatio_working_3-way'!U620/(3*'OddsRatio_working_3-way'!X620^(1/3))*SIN(('OddsRatio_working_3-way'!Y620+4*PI())/3)</f>
        <v>0.50711444576761289</v>
      </c>
      <c r="AL620" s="11">
        <f>'OddsRatio_working_3-way'!Z620+'OddsRatio_working_3-way'!AF620</f>
        <v>1.0806906325094445</v>
      </c>
      <c r="AM620" s="11">
        <f>'OddsRatio_working_3-way'!AA620+'OddsRatio_working_3-way'!AG620</f>
        <v>-0.67600533813383112</v>
      </c>
      <c r="AN620" s="11">
        <f>'OddsRatio_working_3-way'!AB620+'OddsRatio_working_3-way'!AH620</f>
        <v>-0.40468529437561346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1.0806906325094445</v>
      </c>
      <c r="AS620" s="11">
        <f>IF(('OddsRatio_working_3-way'!X620=0),IF(Q620&gt;0,-Q620^(1/3),(-Q620)^(1/3)),'OddsRatio_working_3-way'!AM620-'OddsRatio_working_3-way'!R620/3)</f>
        <v>-0.67600533813383112</v>
      </c>
      <c r="AT620" s="11">
        <f>IF(('OddsRatio_working_3-way'!X620=0),IF(Q620&gt;0,-Q620^(1/3),(-Q620)^(1/3)),'OddsRatio_working_3-way'!AN620-'OddsRatio_working_3-way'!R620/3)</f>
        <v>-0.40468529437561346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3.06</v>
      </c>
      <c r="B621" s="4">
        <f>IF('True_Odds_Calculator_3-way'!B622="","",'True_Odds_Calculator_3-way'!B622)</f>
        <v>3.7</v>
      </c>
      <c r="C621" s="4">
        <f>IF('True_Odds_Calculator_3-way'!C622="","",'True_Odds_Calculator_3-way'!C622)</f>
        <v>2.21</v>
      </c>
      <c r="D621" s="9">
        <f t="shared" si="130"/>
        <v>0.31043913614590329</v>
      </c>
      <c r="E621" s="9">
        <f t="shared" si="131"/>
        <v>0.25566696311466397</v>
      </c>
      <c r="F621" s="9">
        <f t="shared" si="132"/>
        <v>0.43389390073943285</v>
      </c>
      <c r="G621" s="9">
        <f t="shared" si="133"/>
        <v>1.0782734663550773</v>
      </c>
      <c r="H621" s="9">
        <f t="shared" si="134"/>
        <v>3.2212433406914585</v>
      </c>
      <c r="I621" s="9">
        <f t="shared" si="135"/>
        <v>3.9113383591587092</v>
      </c>
      <c r="J621" s="9">
        <f t="shared" si="136"/>
        <v>2.3047108942896433</v>
      </c>
      <c r="K621" s="11">
        <f t="shared" si="137"/>
        <v>0.32679738562091504</v>
      </c>
      <c r="L621" s="11">
        <f t="shared" si="138"/>
        <v>0.27027027027027023</v>
      </c>
      <c r="M621" s="11">
        <f t="shared" si="139"/>
        <v>0.45248868778280543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-0.26896819630383639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0.23859366419920047</v>
      </c>
      <c r="Q621" s="11">
        <f>2*'OddsRatio_working_3-way'!K621*'OddsRatio_working_3-way'!L621*'OddsRatio_working_3-way'!M621</f>
        <v>7.9930875778626634E-2</v>
      </c>
      <c r="R621" s="11">
        <f t="shared" si="140"/>
        <v>0</v>
      </c>
      <c r="S621" s="11">
        <f t="shared" si="141"/>
        <v>-0.88707017215402029</v>
      </c>
      <c r="T621" s="11">
        <f t="shared" si="142"/>
        <v>-0.2971759370700236</v>
      </c>
      <c r="U621" s="11">
        <f>'OddsRatio_working_3-way'!S621-'OddsRatio_working_3-way'!R621^2/3</f>
        <v>-0.88707017215402029</v>
      </c>
      <c r="V621" s="11">
        <f>'OddsRatio_working_3-way'!S621*'OddsRatio_working_3-way'!R621/3-2*'OddsRatio_working_3-way'!R621^3/27-'OddsRatio_working_3-way'!T621</f>
        <v>0.2971759370700236</v>
      </c>
      <c r="W621" s="11">
        <f>'OddsRatio_working_3-way'!V621^2+4*'OddsRatio_working_3-way'!U621^3/27</f>
        <v>-1.509827634207897E-2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0.16078853652820341</v>
      </c>
      <c r="Y621" s="11">
        <f>IF('OddsRatio_working_3-way'!W621&gt;=0,IF('OddsRatio_working_3-way'!V621+SQRT('OddsRatio_working_3-way'!W621)&gt;0,0,PI()),ACOS('OddsRatio_working_3-way'!V621/(2*'OddsRatio_working_3-way'!X621)))</f>
        <v>0.39206915563362377</v>
      </c>
      <c r="Z621" s="11">
        <f>'OddsRatio_working_3-way'!X621^(1/3)*COS('OddsRatio_working_3-way'!Y621/3)</f>
        <v>0.53913673317753874</v>
      </c>
      <c r="AA621" s="11">
        <f>'OddsRatio_working_3-way'!X621^(1/3)*COS(('OddsRatio_working_3-way'!Y621+2*PI())/3)</f>
        <v>-0.3309379864547396</v>
      </c>
      <c r="AB621" s="11">
        <f>'OddsRatio_working_3-way'!X621^(1/3)*COS(('OddsRatio_working_3-way'!Y621+4*PI())/3)</f>
        <v>-0.20819874672279923</v>
      </c>
      <c r="AC621" s="11">
        <f>'OddsRatio_working_3-way'!X621^(1/3)*SIN('OddsRatio_working_3-way'!Y621/3)</f>
        <v>7.0863533099365855E-2</v>
      </c>
      <c r="AD621" s="11">
        <f>'OddsRatio_working_3-way'!X621^(1/3)*SIN(('OddsRatio_working_3-way'!Y621+2*PI())/3)</f>
        <v>0.43147434049541822</v>
      </c>
      <c r="AE621" s="11">
        <f>'OddsRatio_working_3-way'!X621^(1/3)*SIN(('OddsRatio_working_3-way'!Y621+4*PI())/3)</f>
        <v>-0.50233787359478399</v>
      </c>
      <c r="AF621" s="11">
        <f>-'OddsRatio_working_3-way'!U621/(3*'OddsRatio_working_3-way'!X621^(1/3))*COS(('OddsRatio_working_3-way'!Y621)/3)</f>
        <v>0.53913673317753852</v>
      </c>
      <c r="AG621" s="11">
        <f>-'OddsRatio_working_3-way'!U621/(3*'OddsRatio_working_3-way'!X621^(1/3))*COS(('OddsRatio_working_3-way'!Y621+2*PI())/3)</f>
        <v>-0.33093798645473949</v>
      </c>
      <c r="AH621" s="11">
        <f>-'OddsRatio_working_3-way'!U621/(3*'OddsRatio_working_3-way'!X621^(1/3))*COS(('OddsRatio_working_3-way'!Y621+4*PI())/3)</f>
        <v>-0.20819874672279914</v>
      </c>
      <c r="AI621" s="11">
        <f>'OddsRatio_working_3-way'!U621/(3*'OddsRatio_working_3-way'!X621^(1/3))*SIN(('OddsRatio_working_3-way'!Y621)/3)</f>
        <v>-7.0863533099365827E-2</v>
      </c>
      <c r="AJ621" s="11">
        <f>'OddsRatio_working_3-way'!U621/(3*'OddsRatio_working_3-way'!X621^(1/3))*SIN(('OddsRatio_working_3-way'!Y621+2*PI())/3)</f>
        <v>-0.431474340495418</v>
      </c>
      <c r="AK621" s="11">
        <f>'OddsRatio_working_3-way'!U621/(3*'OddsRatio_working_3-way'!X621^(1/3))*SIN(('OddsRatio_working_3-way'!Y621+4*PI())/3)</f>
        <v>0.50233787359478388</v>
      </c>
      <c r="AL621" s="11">
        <f>'OddsRatio_working_3-way'!Z621+'OddsRatio_working_3-way'!AF621</f>
        <v>1.0782734663550773</v>
      </c>
      <c r="AM621" s="11">
        <f>'OddsRatio_working_3-way'!AA621+'OddsRatio_working_3-way'!AG621</f>
        <v>-0.66187597290947908</v>
      </c>
      <c r="AN621" s="11">
        <f>'OddsRatio_working_3-way'!AB621+'OddsRatio_working_3-way'!AH621</f>
        <v>-0.4163974934455984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1.0782734663550773</v>
      </c>
      <c r="AS621" s="11">
        <f>IF(('OddsRatio_working_3-way'!X621=0),IF(Q621&gt;0,-Q621^(1/3),(-Q621)^(1/3)),'OddsRatio_working_3-way'!AM621-'OddsRatio_working_3-way'!R621/3)</f>
        <v>-0.66187597290947908</v>
      </c>
      <c r="AT621" s="11">
        <f>IF(('OddsRatio_working_3-way'!X621=0),IF(Q621&gt;0,-Q621^(1/3),(-Q621)^(1/3)),'OddsRatio_working_3-way'!AN621-'OddsRatio_working_3-way'!R621/3)</f>
        <v>-0.4163974934455984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10.86</v>
      </c>
      <c r="B622" s="4">
        <f>IF('True_Odds_Calculator_3-way'!B623="","",'True_Odds_Calculator_3-way'!B623)</f>
        <v>5.42</v>
      </c>
      <c r="C622" s="4">
        <f>IF('True_Odds_Calculator_3-way'!C623="","",'True_Odds_Calculator_3-way'!C623)</f>
        <v>1.28</v>
      </c>
      <c r="D622" s="9">
        <f t="shared" si="130"/>
        <v>8.0693537786904676E-2</v>
      </c>
      <c r="E622" s="9">
        <f t="shared" si="131"/>
        <v>0.16374618831339807</v>
      </c>
      <c r="F622" s="9">
        <f t="shared" si="132"/>
        <v>0.75556027389969727</v>
      </c>
      <c r="G622" s="9">
        <f t="shared" si="133"/>
        <v>1.1554326662530277</v>
      </c>
      <c r="H622" s="9">
        <f t="shared" si="134"/>
        <v>12.392566089254853</v>
      </c>
      <c r="I622" s="9">
        <f t="shared" si="135"/>
        <v>6.1070123848383826</v>
      </c>
      <c r="J622" s="9">
        <f t="shared" si="136"/>
        <v>1.3235211465508478</v>
      </c>
      <c r="K622" s="11">
        <f t="shared" si="137"/>
        <v>9.2081031307550645E-2</v>
      </c>
      <c r="L622" s="11">
        <f t="shared" si="138"/>
        <v>0.18450184501845018</v>
      </c>
      <c r="M622" s="11">
        <f t="shared" si="139"/>
        <v>0.78125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-0.16196386584031597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0.19325124190468423</v>
      </c>
      <c r="Q622" s="11">
        <f>2*'OddsRatio_working_3-way'!K622*'OddsRatio_working_3-way'!L622*'OddsRatio_working_3-way'!M622</f>
        <v>2.6545500261632451E-2</v>
      </c>
      <c r="R622" s="11">
        <f t="shared" si="140"/>
        <v>0</v>
      </c>
      <c r="S622" s="11">
        <f t="shared" si="141"/>
        <v>-1.1931750387781879</v>
      </c>
      <c r="T622" s="11">
        <f t="shared" si="142"/>
        <v>-0.16389767016183901</v>
      </c>
      <c r="U622" s="11">
        <f>'OddsRatio_working_3-way'!S622-'OddsRatio_working_3-way'!R622^2/3</f>
        <v>-1.1931750387781879</v>
      </c>
      <c r="V622" s="11">
        <f>'OddsRatio_working_3-way'!S622*'OddsRatio_working_3-way'!R622/3-2*'OddsRatio_working_3-way'!R622^3/27-'OddsRatio_working_3-way'!T622</f>
        <v>0.16389767016183901</v>
      </c>
      <c r="W622" s="11">
        <f>'OddsRatio_working_3-way'!V622^2+4*'OddsRatio_working_3-way'!U622^3/27</f>
        <v>-0.22479437415387216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0.25082704222150326</v>
      </c>
      <c r="Y622" s="11">
        <f>IF('OddsRatio_working_3-way'!W622&gt;=0,IF('OddsRatio_working_3-way'!V622+SQRT('OddsRatio_working_3-way'!W622)&gt;0,0,PI()),ACOS('OddsRatio_working_3-way'!V622/(2*'OddsRatio_working_3-way'!X622)))</f>
        <v>1.2379711023723488</v>
      </c>
      <c r="Z622" s="11">
        <f>'OddsRatio_working_3-way'!X622^(1/3)*COS('OddsRatio_working_3-way'!Y622/3)</f>
        <v>0.57771633312651383</v>
      </c>
      <c r="AA622" s="11">
        <f>'OddsRatio_working_3-way'!X622^(1/3)*COS(('OddsRatio_working_3-way'!Y622+2*PI())/3)</f>
        <v>-0.50789386804520287</v>
      </c>
      <c r="AB622" s="11">
        <f>'OddsRatio_working_3-way'!X622^(1/3)*COS(('OddsRatio_working_3-way'!Y622+4*PI())/3)</f>
        <v>-6.9822465081311139E-2</v>
      </c>
      <c r="AC622" s="11">
        <f>'OddsRatio_working_3-way'!X622^(1/3)*SIN('OddsRatio_working_3-way'!Y622/3)</f>
        <v>0.25292064242548012</v>
      </c>
      <c r="AD622" s="11">
        <f>'OddsRatio_working_3-way'!X622^(1/3)*SIN(('OddsRatio_working_3-way'!Y622+2*PI())/3)</f>
        <v>0.37385669945601441</v>
      </c>
      <c r="AE622" s="11">
        <f>'OddsRatio_working_3-way'!X622^(1/3)*SIN(('OddsRatio_working_3-way'!Y622+4*PI())/3)</f>
        <v>-0.62677734188149437</v>
      </c>
      <c r="AF622" s="11">
        <f>-'OddsRatio_working_3-way'!U622/(3*'OddsRatio_working_3-way'!X622^(1/3))*COS(('OddsRatio_working_3-way'!Y622)/3)</f>
        <v>0.57771633312651371</v>
      </c>
      <c r="AG622" s="11">
        <f>-'OddsRatio_working_3-way'!U622/(3*'OddsRatio_working_3-way'!X622^(1/3))*COS(('OddsRatio_working_3-way'!Y622+2*PI())/3)</f>
        <v>-0.50789386804520276</v>
      </c>
      <c r="AH622" s="11">
        <f>-'OddsRatio_working_3-way'!U622/(3*'OddsRatio_working_3-way'!X622^(1/3))*COS(('OddsRatio_working_3-way'!Y622+4*PI())/3)</f>
        <v>-6.9822465081311125E-2</v>
      </c>
      <c r="AI622" s="11">
        <f>'OddsRatio_working_3-way'!U622/(3*'OddsRatio_working_3-way'!X622^(1/3))*SIN(('OddsRatio_working_3-way'!Y622)/3)</f>
        <v>-0.25292064242548007</v>
      </c>
      <c r="AJ622" s="11">
        <f>'OddsRatio_working_3-way'!U622/(3*'OddsRatio_working_3-way'!X622^(1/3))*SIN(('OddsRatio_working_3-way'!Y622+2*PI())/3)</f>
        <v>-0.37385669945601435</v>
      </c>
      <c r="AK622" s="11">
        <f>'OddsRatio_working_3-way'!U622/(3*'OddsRatio_working_3-way'!X622^(1/3))*SIN(('OddsRatio_working_3-way'!Y622+4*PI())/3)</f>
        <v>0.62677734188149425</v>
      </c>
      <c r="AL622" s="11">
        <f>'OddsRatio_working_3-way'!Z622+'OddsRatio_working_3-way'!AF622</f>
        <v>1.1554326662530277</v>
      </c>
      <c r="AM622" s="11">
        <f>'OddsRatio_working_3-way'!AA622+'OddsRatio_working_3-way'!AG622</f>
        <v>-1.0157877360904055</v>
      </c>
      <c r="AN622" s="11">
        <f>'OddsRatio_working_3-way'!AB622+'OddsRatio_working_3-way'!AH622</f>
        <v>-0.13964493016262225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1.1554326662530277</v>
      </c>
      <c r="AS622" s="11">
        <f>IF(('OddsRatio_working_3-way'!X622=0),IF(Q622&gt;0,-Q622^(1/3),(-Q622)^(1/3)),'OddsRatio_working_3-way'!AM622-'OddsRatio_working_3-way'!R622/3)</f>
        <v>-1.0157877360904055</v>
      </c>
      <c r="AT622" s="11">
        <f>IF(('OddsRatio_working_3-way'!X622=0),IF(Q622&gt;0,-Q622^(1/3),(-Q622)^(1/3)),'OddsRatio_working_3-way'!AN622-'OddsRatio_working_3-way'!R622/3)</f>
        <v>-0.13964493016262225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3.62</v>
      </c>
      <c r="B623" s="4">
        <f>IF('True_Odds_Calculator_3-way'!B624="","",'True_Odds_Calculator_3-way'!B624)</f>
        <v>3.8</v>
      </c>
      <c r="C623" s="4">
        <f>IF('True_Odds_Calculator_3-way'!C624="","",'True_Odds_Calculator_3-way'!C624)</f>
        <v>1.95</v>
      </c>
      <c r="D623" s="9">
        <f t="shared" si="130"/>
        <v>0.26013879760280828</v>
      </c>
      <c r="E623" s="9">
        <f t="shared" si="131"/>
        <v>0.24755551160084285</v>
      </c>
      <c r="F623" s="9">
        <f t="shared" si="132"/>
        <v>0.49230569079634906</v>
      </c>
      <c r="G623" s="9">
        <f t="shared" si="133"/>
        <v>1.0855350086552282</v>
      </c>
      <c r="H623" s="9">
        <f t="shared" si="134"/>
        <v>3.8441017226766974</v>
      </c>
      <c r="I623" s="9">
        <f t="shared" si="135"/>
        <v>4.0394980242346392</v>
      </c>
      <c r="J623" s="9">
        <f t="shared" si="136"/>
        <v>2.0312582582224663</v>
      </c>
      <c r="K623" s="11">
        <f t="shared" si="137"/>
        <v>0.27624309392265195</v>
      </c>
      <c r="L623" s="11">
        <f t="shared" si="138"/>
        <v>0.26315789473684209</v>
      </c>
      <c r="M623" s="11">
        <f t="shared" si="139"/>
        <v>0.51282051282051289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-0.2598101714123815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0.23747213337210432</v>
      </c>
      <c r="Q623" s="11">
        <f>2*'OddsRatio_working_3-way'!K623*'OddsRatio_working_3-way'!L623*'OddsRatio_working_3-way'!M623</f>
        <v>7.4559539520283935E-2</v>
      </c>
      <c r="R623" s="11">
        <f t="shared" si="140"/>
        <v>0</v>
      </c>
      <c r="S623" s="11">
        <f t="shared" si="141"/>
        <v>-0.91402169546002376</v>
      </c>
      <c r="T623" s="11">
        <f t="shared" si="142"/>
        <v>-0.28697698444584735</v>
      </c>
      <c r="U623" s="11">
        <f>'OddsRatio_working_3-way'!S623-'OddsRatio_working_3-way'!R623^2/3</f>
        <v>-0.91402169546002376</v>
      </c>
      <c r="V623" s="11">
        <f>'OddsRatio_working_3-way'!S623*'OddsRatio_working_3-way'!R623/3-2*'OddsRatio_working_3-way'!R623^3/27-'OddsRatio_working_3-way'!T623</f>
        <v>0.28697698444584735</v>
      </c>
      <c r="W623" s="11">
        <f>'OddsRatio_working_3-way'!V623^2+4*'OddsRatio_working_3-way'!U623^3/27</f>
        <v>-3.0771072352770309E-2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0.16817168456253451</v>
      </c>
      <c r="Y623" s="11">
        <f>IF('OddsRatio_working_3-way'!W623&gt;=0,IF('OddsRatio_working_3-way'!V623+SQRT('OddsRatio_working_3-way'!W623)&gt;0,0,PI()),ACOS('OddsRatio_working_3-way'!V623/(2*'OddsRatio_working_3-way'!X623)))</f>
        <v>0.54865602806202096</v>
      </c>
      <c r="Z623" s="11">
        <f>'OddsRatio_working_3-way'!X623^(1/3)*COS('OddsRatio_working_3-way'!Y623/3)</f>
        <v>0.54276750432761411</v>
      </c>
      <c r="AA623" s="11">
        <f>'OddsRatio_working_3-way'!X623^(1/3)*COS(('OddsRatio_working_3-way'!Y623+2*PI())/3)</f>
        <v>-0.35832051682344945</v>
      </c>
      <c r="AB623" s="11">
        <f>'OddsRatio_working_3-way'!X623^(1/3)*COS(('OddsRatio_working_3-way'!Y623+4*PI())/3)</f>
        <v>-0.1844469875041648</v>
      </c>
      <c r="AC623" s="11">
        <f>'OddsRatio_working_3-way'!X623^(1/3)*SIN('OddsRatio_working_3-way'!Y623/3)</f>
        <v>0.1003859289574394</v>
      </c>
      <c r="AD623" s="11">
        <f>'OddsRatio_working_3-way'!X623^(1/3)*SIN(('OddsRatio_working_3-way'!Y623+2*PI())/3)</f>
        <v>0.41985748261767436</v>
      </c>
      <c r="AE623" s="11">
        <f>'OddsRatio_working_3-way'!X623^(1/3)*SIN(('OddsRatio_working_3-way'!Y623+4*PI())/3)</f>
        <v>-0.52024341157511367</v>
      </c>
      <c r="AF623" s="11">
        <f>-'OddsRatio_working_3-way'!U623/(3*'OddsRatio_working_3-way'!X623^(1/3))*COS(('OddsRatio_working_3-way'!Y623)/3)</f>
        <v>0.542767504327614</v>
      </c>
      <c r="AG623" s="11">
        <f>-'OddsRatio_working_3-way'!U623/(3*'OddsRatio_working_3-way'!X623^(1/3))*COS(('OddsRatio_working_3-way'!Y623+2*PI())/3)</f>
        <v>-0.35832051682344934</v>
      </c>
      <c r="AH623" s="11">
        <f>-'OddsRatio_working_3-way'!U623/(3*'OddsRatio_working_3-way'!X623^(1/3))*COS(('OddsRatio_working_3-way'!Y623+4*PI())/3)</f>
        <v>-0.18444698750416474</v>
      </c>
      <c r="AI623" s="11">
        <f>'OddsRatio_working_3-way'!U623/(3*'OddsRatio_working_3-way'!X623^(1/3))*SIN(('OddsRatio_working_3-way'!Y623)/3)</f>
        <v>-0.10038592895743938</v>
      </c>
      <c r="AJ623" s="11">
        <f>'OddsRatio_working_3-way'!U623/(3*'OddsRatio_working_3-way'!X623^(1/3))*SIN(('OddsRatio_working_3-way'!Y623+2*PI())/3)</f>
        <v>-0.4198574826176743</v>
      </c>
      <c r="AK623" s="11">
        <f>'OddsRatio_working_3-way'!U623/(3*'OddsRatio_working_3-way'!X623^(1/3))*SIN(('OddsRatio_working_3-way'!Y623+4*PI())/3)</f>
        <v>0.52024341157511356</v>
      </c>
      <c r="AL623" s="11">
        <f>'OddsRatio_working_3-way'!Z623+'OddsRatio_working_3-way'!AF623</f>
        <v>1.0855350086552282</v>
      </c>
      <c r="AM623" s="11">
        <f>'OddsRatio_working_3-way'!AA623+'OddsRatio_working_3-way'!AG623</f>
        <v>-0.7166410336468988</v>
      </c>
      <c r="AN623" s="11">
        <f>'OddsRatio_working_3-way'!AB623+'OddsRatio_working_3-way'!AH623</f>
        <v>-0.36889397500832954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1.0855350086552282</v>
      </c>
      <c r="AS623" s="11">
        <f>IF(('OddsRatio_working_3-way'!X623=0),IF(Q623&gt;0,-Q623^(1/3),(-Q623)^(1/3)),'OddsRatio_working_3-way'!AM623-'OddsRatio_working_3-way'!R623/3)</f>
        <v>-0.7166410336468988</v>
      </c>
      <c r="AT623" s="11">
        <f>IF(('OddsRatio_working_3-way'!X623=0),IF(Q623&gt;0,-Q623^(1/3),(-Q623)^(1/3)),'OddsRatio_working_3-way'!AN623-'OddsRatio_working_3-way'!R623/3)</f>
        <v>-0.36889397500832954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1.96</v>
      </c>
      <c r="B624" s="4">
        <f>IF('True_Odds_Calculator_3-way'!B625="","",'True_Odds_Calculator_3-way'!B625)</f>
        <v>3.74</v>
      </c>
      <c r="C624" s="4">
        <f>IF('True_Odds_Calculator_3-way'!C625="","",'True_Odds_Calculator_3-way'!C625)</f>
        <v>3.65</v>
      </c>
      <c r="D624" s="9">
        <f t="shared" si="130"/>
        <v>0.48998449036674147</v>
      </c>
      <c r="E624" s="9">
        <f t="shared" si="131"/>
        <v>0.25183539902298996</v>
      </c>
      <c r="F624" s="9">
        <f t="shared" si="132"/>
        <v>0.25818011061026874</v>
      </c>
      <c r="G624" s="9">
        <f t="shared" si="133"/>
        <v>1.0842509636791524</v>
      </c>
      <c r="H624" s="9">
        <f t="shared" si="134"/>
        <v>2.0408809251319862</v>
      </c>
      <c r="I624" s="9">
        <f t="shared" si="135"/>
        <v>3.9708476404808777</v>
      </c>
      <c r="J624" s="9">
        <f t="shared" si="136"/>
        <v>3.8732650537497539</v>
      </c>
      <c r="K624" s="11">
        <f t="shared" si="137"/>
        <v>0.51020408163265307</v>
      </c>
      <c r="L624" s="11">
        <f t="shared" si="138"/>
        <v>0.26737967914438499</v>
      </c>
      <c r="M624" s="11">
        <f t="shared" si="139"/>
        <v>0.27397260273972601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-0.26052363660283551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0.23733029949215045</v>
      </c>
      <c r="Q624" s="11">
        <f>2*'OddsRatio_working_3-way'!K624*'OddsRatio_working_3-way'!L624*'OddsRatio_working_3-way'!M624</f>
        <v>7.474970062744897E-2</v>
      </c>
      <c r="R624" s="11">
        <f t="shared" si="140"/>
        <v>0</v>
      </c>
      <c r="S624" s="11">
        <f t="shared" si="141"/>
        <v>-0.91097415415691074</v>
      </c>
      <c r="T624" s="11">
        <f t="shared" si="142"/>
        <v>-0.28692099343524752</v>
      </c>
      <c r="U624" s="11">
        <f>'OddsRatio_working_3-way'!S624-'OddsRatio_working_3-way'!R624^2/3</f>
        <v>-0.91097415415691074</v>
      </c>
      <c r="V624" s="11">
        <f>'OddsRatio_working_3-way'!S624*'OddsRatio_working_3-way'!R624/3-2*'OddsRatio_working_3-way'!R624^3/27-'OddsRatio_working_3-way'!T624</f>
        <v>0.28692099343524752</v>
      </c>
      <c r="W624" s="11">
        <f>'OddsRatio_working_3-way'!V624^2+4*'OddsRatio_working_3-way'!U624^3/27</f>
        <v>-2.9675407644918814E-2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0.16733130618535505</v>
      </c>
      <c r="Y624" s="11">
        <f>IF('OddsRatio_working_3-way'!W624&gt;=0,IF('OddsRatio_working_3-way'!V624+SQRT('OddsRatio_working_3-way'!W624)&gt;0,0,PI()),ACOS('OddsRatio_working_3-way'!V624/(2*'OddsRatio_working_3-way'!X624)))</f>
        <v>0.54070882795740305</v>
      </c>
      <c r="Z624" s="11">
        <f>'OddsRatio_working_3-way'!X624^(1/3)*COS('OddsRatio_working_3-way'!Y624/3)</f>
        <v>0.54212548183957621</v>
      </c>
      <c r="AA624" s="11">
        <f>'OddsRatio_working_3-way'!X624^(1/3)*COS(('OddsRatio_working_3-way'!Y624+2*PI())/3)</f>
        <v>-0.35661103134328653</v>
      </c>
      <c r="AB624" s="11">
        <f>'OddsRatio_working_3-way'!X624^(1/3)*COS(('OddsRatio_working_3-way'!Y624+4*PI())/3)</f>
        <v>-0.18551445049628978</v>
      </c>
      <c r="AC624" s="11">
        <f>'OddsRatio_working_3-way'!X624^(1/3)*SIN('OddsRatio_working_3-way'!Y624/3)</f>
        <v>9.8782657009438266E-2</v>
      </c>
      <c r="AD624" s="11">
        <f>'OddsRatio_working_3-way'!X624^(1/3)*SIN(('OddsRatio_working_3-way'!Y624+2*PI())/3)</f>
        <v>0.42010311080723323</v>
      </c>
      <c r="AE624" s="11">
        <f>'OddsRatio_working_3-way'!X624^(1/3)*SIN(('OddsRatio_working_3-way'!Y624+4*PI())/3)</f>
        <v>-0.51888576781667139</v>
      </c>
      <c r="AF624" s="11">
        <f>-'OddsRatio_working_3-way'!U624/(3*'OddsRatio_working_3-way'!X624^(1/3))*COS(('OddsRatio_working_3-way'!Y624)/3)</f>
        <v>0.5421254818395761</v>
      </c>
      <c r="AG624" s="11">
        <f>-'OddsRatio_working_3-way'!U624/(3*'OddsRatio_working_3-way'!X624^(1/3))*COS(('OddsRatio_working_3-way'!Y624+2*PI())/3)</f>
        <v>-0.35661103134328648</v>
      </c>
      <c r="AH624" s="11">
        <f>-'OddsRatio_working_3-way'!U624/(3*'OddsRatio_working_3-way'!X624^(1/3))*COS(('OddsRatio_working_3-way'!Y624+4*PI())/3)</f>
        <v>-0.18551445049628976</v>
      </c>
      <c r="AI624" s="11">
        <f>'OddsRatio_working_3-way'!U624/(3*'OddsRatio_working_3-way'!X624^(1/3))*SIN(('OddsRatio_working_3-way'!Y624)/3)</f>
        <v>-9.8782657009438238E-2</v>
      </c>
      <c r="AJ624" s="11">
        <f>'OddsRatio_working_3-way'!U624/(3*'OddsRatio_working_3-way'!X624^(1/3))*SIN(('OddsRatio_working_3-way'!Y624+2*PI())/3)</f>
        <v>-0.42010311080723317</v>
      </c>
      <c r="AK624" s="11">
        <f>'OddsRatio_working_3-way'!U624/(3*'OddsRatio_working_3-way'!X624^(1/3))*SIN(('OddsRatio_working_3-way'!Y624+4*PI())/3)</f>
        <v>0.51888576781667128</v>
      </c>
      <c r="AL624" s="11">
        <f>'OddsRatio_working_3-way'!Z624+'OddsRatio_working_3-way'!AF624</f>
        <v>1.0842509636791524</v>
      </c>
      <c r="AM624" s="11">
        <f>'OddsRatio_working_3-way'!AA624+'OddsRatio_working_3-way'!AG624</f>
        <v>-0.71322206268657307</v>
      </c>
      <c r="AN624" s="11">
        <f>'OddsRatio_working_3-way'!AB624+'OddsRatio_working_3-way'!AH624</f>
        <v>-0.37102890099257957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1.0842509636791524</v>
      </c>
      <c r="AS624" s="11">
        <f>IF(('OddsRatio_working_3-way'!X624=0),IF(Q624&gt;0,-Q624^(1/3),(-Q624)^(1/3)),'OddsRatio_working_3-way'!AM624-'OddsRatio_working_3-way'!R624/3)</f>
        <v>-0.71322206268657307</v>
      </c>
      <c r="AT624" s="11">
        <f>IF(('OddsRatio_working_3-way'!X624=0),IF(Q624&gt;0,-Q624^(1/3),(-Q624)^(1/3)),'OddsRatio_working_3-way'!AN624-'OddsRatio_working_3-way'!R624/3)</f>
        <v>-0.37102890099257957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2.2799999999999998</v>
      </c>
      <c r="B625" s="4">
        <f>IF('True_Odds_Calculator_3-way'!B626="","",'True_Odds_Calculator_3-way'!B626)</f>
        <v>3.93</v>
      </c>
      <c r="C625" s="4">
        <f>IF('True_Odds_Calculator_3-way'!C626="","",'True_Odds_Calculator_3-way'!C626)</f>
        <v>2.79</v>
      </c>
      <c r="D625" s="9">
        <f t="shared" si="130"/>
        <v>0.41944532903597198</v>
      </c>
      <c r="E625" s="9">
        <f t="shared" si="131"/>
        <v>0.23990632865130596</v>
      </c>
      <c r="F625" s="9">
        <f t="shared" si="132"/>
        <v>0.34064834231272195</v>
      </c>
      <c r="G625" s="9">
        <f t="shared" si="133"/>
        <v>1.0813288533527796</v>
      </c>
      <c r="H625" s="9">
        <f t="shared" si="134"/>
        <v>2.3841009322915578</v>
      </c>
      <c r="I625" s="9">
        <f t="shared" si="135"/>
        <v>4.1682935403236447</v>
      </c>
      <c r="J625" s="9">
        <f t="shared" si="136"/>
        <v>2.9355786475014756</v>
      </c>
      <c r="K625" s="11">
        <f t="shared" si="137"/>
        <v>0.43859649122807021</v>
      </c>
      <c r="L625" s="11">
        <f t="shared" si="138"/>
        <v>0.2544529262086514</v>
      </c>
      <c r="M625" s="11">
        <f t="shared" si="139"/>
        <v>0.35842293906810035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-0.26853383881511927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0.24000464648995604</v>
      </c>
      <c r="Q625" s="11">
        <f>2*'OddsRatio_working_3-way'!K625*'OddsRatio_working_3-way'!L625*'OddsRatio_working_3-way'!M625</f>
        <v>8.000154882998535E-2</v>
      </c>
      <c r="R625" s="11">
        <f t="shared" si="140"/>
        <v>0</v>
      </c>
      <c r="S625" s="11">
        <f t="shared" si="141"/>
        <v>-0.89375941426583083</v>
      </c>
      <c r="T625" s="11">
        <f t="shared" si="142"/>
        <v>-0.29791980475527696</v>
      </c>
      <c r="U625" s="11">
        <f>'OddsRatio_working_3-way'!S625-'OddsRatio_working_3-way'!R625^2/3</f>
        <v>-0.89375941426583083</v>
      </c>
      <c r="V625" s="11">
        <f>'OddsRatio_working_3-way'!S625*'OddsRatio_working_3-way'!R625/3-2*'OddsRatio_working_3-way'!R625^3/27-'OddsRatio_working_3-way'!T625</f>
        <v>0.29791980475527696</v>
      </c>
      <c r="W625" s="11">
        <f>'OddsRatio_working_3-way'!V625^2+4*'OddsRatio_working_3-way'!U625^3/27</f>
        <v>-1.7012721028613523E-2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0.16261067853467978</v>
      </c>
      <c r="Y625" s="11">
        <f>IF('OddsRatio_working_3-way'!W625&gt;=0,IF('OddsRatio_working_3-way'!V625+SQRT('OddsRatio_working_3-way'!W625)&gt;0,0,PI()),ACOS('OddsRatio_working_3-way'!V625/(2*'OddsRatio_working_3-way'!X625)))</f>
        <v>0.41267216402355489</v>
      </c>
      <c r="Z625" s="11">
        <f>'OddsRatio_working_3-way'!X625^(1/3)*COS('OddsRatio_working_3-way'!Y625/3)</f>
        <v>0.54066442667638992</v>
      </c>
      <c r="AA625" s="11">
        <f>'OddsRatio_working_3-way'!X625^(1/3)*COS(('OddsRatio_working_3-way'!Y625+2*PI())/3)</f>
        <v>-0.3351499336118644</v>
      </c>
      <c r="AB625" s="11">
        <f>'OddsRatio_working_3-way'!X625^(1/3)*COS(('OddsRatio_working_3-way'!Y625+4*PI())/3)</f>
        <v>-0.2055144930645256</v>
      </c>
      <c r="AC625" s="11">
        <f>'OddsRatio_working_3-way'!X625^(1/3)*SIN('OddsRatio_working_3-way'!Y625/3)</f>
        <v>7.4845056496521914E-2</v>
      </c>
      <c r="AD625" s="11">
        <f>'OddsRatio_working_3-way'!X625^(1/3)*SIN(('OddsRatio_working_3-way'!Y625+2*PI())/3)</f>
        <v>0.43080660017604172</v>
      </c>
      <c r="AE625" s="11">
        <f>'OddsRatio_working_3-way'!X625^(1/3)*SIN(('OddsRatio_working_3-way'!Y625+4*PI())/3)</f>
        <v>-0.50565165667256351</v>
      </c>
      <c r="AF625" s="11">
        <f>-'OddsRatio_working_3-way'!U625/(3*'OddsRatio_working_3-way'!X625^(1/3))*COS(('OddsRatio_working_3-way'!Y625)/3)</f>
        <v>0.54066442667638981</v>
      </c>
      <c r="AG625" s="11">
        <f>-'OddsRatio_working_3-way'!U625/(3*'OddsRatio_working_3-way'!X625^(1/3))*COS(('OddsRatio_working_3-way'!Y625+2*PI())/3)</f>
        <v>-0.33514993361186435</v>
      </c>
      <c r="AH625" s="11">
        <f>-'OddsRatio_working_3-way'!U625/(3*'OddsRatio_working_3-way'!X625^(1/3))*COS(('OddsRatio_working_3-way'!Y625+4*PI())/3)</f>
        <v>-0.20551449306452557</v>
      </c>
      <c r="AI625" s="11">
        <f>'OddsRatio_working_3-way'!U625/(3*'OddsRatio_working_3-way'!X625^(1/3))*SIN(('OddsRatio_working_3-way'!Y625)/3)</f>
        <v>-7.48450564965219E-2</v>
      </c>
      <c r="AJ625" s="11">
        <f>'OddsRatio_working_3-way'!U625/(3*'OddsRatio_working_3-way'!X625^(1/3))*SIN(('OddsRatio_working_3-way'!Y625+2*PI())/3)</f>
        <v>-0.43080660017604161</v>
      </c>
      <c r="AK625" s="11">
        <f>'OddsRatio_working_3-way'!U625/(3*'OddsRatio_working_3-way'!X625^(1/3))*SIN(('OddsRatio_working_3-way'!Y625+4*PI())/3)</f>
        <v>0.5056516566725634</v>
      </c>
      <c r="AL625" s="11">
        <f>'OddsRatio_working_3-way'!Z625+'OddsRatio_working_3-way'!AF625</f>
        <v>1.0813288533527796</v>
      </c>
      <c r="AM625" s="11">
        <f>'OddsRatio_working_3-way'!AA625+'OddsRatio_working_3-way'!AG625</f>
        <v>-0.67029986722372881</v>
      </c>
      <c r="AN625" s="11">
        <f>'OddsRatio_working_3-way'!AB625+'OddsRatio_working_3-way'!AH625</f>
        <v>-0.41102898612905114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1.0813288533527796</v>
      </c>
      <c r="AS625" s="11">
        <f>IF(('OddsRatio_working_3-way'!X625=0),IF(Q625&gt;0,-Q625^(1/3),(-Q625)^(1/3)),'OddsRatio_working_3-way'!AM625-'OddsRatio_working_3-way'!R625/3)</f>
        <v>-0.67029986722372881</v>
      </c>
      <c r="AT625" s="11">
        <f>IF(('OddsRatio_working_3-way'!X625=0),IF(Q625&gt;0,-Q625^(1/3),(-Q625)^(1/3)),'OddsRatio_working_3-way'!AN625-'OddsRatio_working_3-way'!R625/3)</f>
        <v>-0.41102898612905114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1.92</v>
      </c>
      <c r="B626" s="4">
        <f>IF('True_Odds_Calculator_3-way'!B627="","",'True_Odds_Calculator_3-way'!B627)</f>
        <v>3.26</v>
      </c>
      <c r="C626" s="4">
        <f>IF('True_Odds_Calculator_3-way'!C627="","",'True_Odds_Calculator_3-way'!C627)</f>
        <v>4.8099999999999996</v>
      </c>
      <c r="D626" s="9">
        <f t="shared" si="130"/>
        <v>0.50658397962432611</v>
      </c>
      <c r="E626" s="9">
        <f t="shared" si="131"/>
        <v>0.29475329043817633</v>
      </c>
      <c r="F626" s="9">
        <f t="shared" si="132"/>
        <v>0.19866272993749773</v>
      </c>
      <c r="G626" s="9">
        <f t="shared" si="133"/>
        <v>1.0587025702542614</v>
      </c>
      <c r="H626" s="9">
        <f t="shared" si="134"/>
        <v>1.9740063646339203</v>
      </c>
      <c r="I626" s="9">
        <f t="shared" si="135"/>
        <v>3.3926678087746307</v>
      </c>
      <c r="J626" s="9">
        <f t="shared" si="136"/>
        <v>5.0336567926687357</v>
      </c>
      <c r="K626" s="11">
        <f t="shared" si="137"/>
        <v>0.52083333333333337</v>
      </c>
      <c r="L626" s="11">
        <f t="shared" si="138"/>
        <v>0.30674846625766872</v>
      </c>
      <c r="M626" s="11">
        <f t="shared" si="139"/>
        <v>0.20790020790020791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-0.26312210629695298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0.2321738326339553</v>
      </c>
      <c r="Q626" s="11">
        <f>2*'OddsRatio_working_3-way'!K626*'OddsRatio_working_3-way'!L626*'OddsRatio_working_3-way'!M626</f>
        <v>6.6430281154207543E-2</v>
      </c>
      <c r="R626" s="11">
        <f t="shared" si="140"/>
        <v>0</v>
      </c>
      <c r="S626" s="11">
        <f t="shared" si="141"/>
        <v>-0.88238056429941225</v>
      </c>
      <c r="T626" s="11">
        <f t="shared" si="142"/>
        <v>-0.25246940323302214</v>
      </c>
      <c r="U626" s="11">
        <f>'OddsRatio_working_3-way'!S626-'OddsRatio_working_3-way'!R626^2/3</f>
        <v>-0.88238056429941225</v>
      </c>
      <c r="V626" s="11">
        <f>'OddsRatio_working_3-way'!S626*'OddsRatio_working_3-way'!R626/3-2*'OddsRatio_working_3-way'!R626^3/27-'OddsRatio_working_3-way'!T626</f>
        <v>0.25246940323302214</v>
      </c>
      <c r="W626" s="11">
        <f>'OddsRatio_working_3-way'!V626^2+4*'OddsRatio_working_3-way'!U626^3/27</f>
        <v>-3.8039571035504038E-2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0.15951518000204742</v>
      </c>
      <c r="Y626" s="11">
        <f>IF('OddsRatio_working_3-way'!W626&gt;=0,IF('OddsRatio_working_3-way'!V626+SQRT('OddsRatio_working_3-way'!W626)&gt;0,0,PI()),ACOS('OddsRatio_working_3-way'!V626/(2*'OddsRatio_working_3-way'!X626)))</f>
        <v>0.65775805469745696</v>
      </c>
      <c r="Z626" s="11">
        <f>'OddsRatio_working_3-way'!X626^(1/3)*COS('OddsRatio_working_3-way'!Y626/3)</f>
        <v>0.52935128512713081</v>
      </c>
      <c r="AA626" s="11">
        <f>'OddsRatio_working_3-way'!X626^(1/3)*COS(('OddsRatio_working_3-way'!Y626+2*PI())/3)</f>
        <v>-0.36683020083457168</v>
      </c>
      <c r="AB626" s="11">
        <f>'OddsRatio_working_3-way'!X626^(1/3)*COS(('OddsRatio_working_3-way'!Y626+4*PI())/3)</f>
        <v>-0.16252108429255924</v>
      </c>
      <c r="AC626" s="11">
        <f>'OddsRatio_working_3-way'!X626^(1/3)*SIN('OddsRatio_working_3-way'!Y626/3)</f>
        <v>0.11795792343342561</v>
      </c>
      <c r="AD626" s="11">
        <f>'OddsRatio_working_3-way'!X626^(1/3)*SIN(('OddsRatio_working_3-way'!Y626+2*PI())/3)</f>
        <v>0.39945269872932215</v>
      </c>
      <c r="AE626" s="11">
        <f>'OddsRatio_working_3-way'!X626^(1/3)*SIN(('OddsRatio_working_3-way'!Y626+4*PI())/3)</f>
        <v>-0.51741062216274769</v>
      </c>
      <c r="AF626" s="11">
        <f>-'OddsRatio_working_3-way'!U626/(3*'OddsRatio_working_3-way'!X626^(1/3))*COS(('OddsRatio_working_3-way'!Y626)/3)</f>
        <v>0.5293512851271307</v>
      </c>
      <c r="AG626" s="11">
        <f>-'OddsRatio_working_3-way'!U626/(3*'OddsRatio_working_3-way'!X626^(1/3))*COS(('OddsRatio_working_3-way'!Y626+2*PI())/3)</f>
        <v>-0.36683020083457157</v>
      </c>
      <c r="AH626" s="11">
        <f>-'OddsRatio_working_3-way'!U626/(3*'OddsRatio_working_3-way'!X626^(1/3))*COS(('OddsRatio_working_3-way'!Y626+4*PI())/3)</f>
        <v>-0.16252108429255918</v>
      </c>
      <c r="AI626" s="11">
        <f>'OddsRatio_working_3-way'!U626/(3*'OddsRatio_working_3-way'!X626^(1/3))*SIN(('OddsRatio_working_3-way'!Y626)/3)</f>
        <v>-0.11795792343342558</v>
      </c>
      <c r="AJ626" s="11">
        <f>'OddsRatio_working_3-way'!U626/(3*'OddsRatio_working_3-way'!X626^(1/3))*SIN(('OddsRatio_working_3-way'!Y626+2*PI())/3)</f>
        <v>-0.3994526987293221</v>
      </c>
      <c r="AK626" s="11">
        <f>'OddsRatio_working_3-way'!U626/(3*'OddsRatio_working_3-way'!X626^(1/3))*SIN(('OddsRatio_working_3-way'!Y626+4*PI())/3)</f>
        <v>0.51741062216274758</v>
      </c>
      <c r="AL626" s="11">
        <f>'OddsRatio_working_3-way'!Z626+'OddsRatio_working_3-way'!AF626</f>
        <v>1.0587025702542614</v>
      </c>
      <c r="AM626" s="11">
        <f>'OddsRatio_working_3-way'!AA626+'OddsRatio_working_3-way'!AG626</f>
        <v>-0.73366040166914326</v>
      </c>
      <c r="AN626" s="11">
        <f>'OddsRatio_working_3-way'!AB626+'OddsRatio_working_3-way'!AH626</f>
        <v>-0.32504216858511842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1.0587025702542614</v>
      </c>
      <c r="AS626" s="11">
        <f>IF(('OddsRatio_working_3-way'!X626=0),IF(Q626&gt;0,-Q626^(1/3),(-Q626)^(1/3)),'OddsRatio_working_3-way'!AM626-'OddsRatio_working_3-way'!R626/3)</f>
        <v>-0.73366040166914326</v>
      </c>
      <c r="AT626" s="11">
        <f>IF(('OddsRatio_working_3-way'!X626=0),IF(Q626&gt;0,-Q626^(1/3),(-Q626)^(1/3)),'OddsRatio_working_3-way'!AN626-'OddsRatio_working_3-way'!R626/3)</f>
        <v>-0.32504216858511842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1.94</v>
      </c>
      <c r="B627" s="4">
        <f>IF('True_Odds_Calculator_3-way'!B628="","",'True_Odds_Calculator_3-way'!B628)</f>
        <v>3.31</v>
      </c>
      <c r="C627" s="4">
        <f>IF('True_Odds_Calculator_3-way'!C628="","",'True_Odds_Calculator_3-way'!C628)</f>
        <v>4.57</v>
      </c>
      <c r="D627" s="9">
        <f t="shared" si="130"/>
        <v>0.50094358460569188</v>
      </c>
      <c r="E627" s="9">
        <f t="shared" si="131"/>
        <v>0.29000730161973842</v>
      </c>
      <c r="F627" s="9">
        <f t="shared" si="132"/>
        <v>0.20904911377456981</v>
      </c>
      <c r="G627" s="9">
        <f t="shared" si="133"/>
        <v>1.0598220967828298</v>
      </c>
      <c r="H627" s="9">
        <f t="shared" si="134"/>
        <v>1.9962327709758592</v>
      </c>
      <c r="I627" s="9">
        <f t="shared" si="135"/>
        <v>3.4481890435683367</v>
      </c>
      <c r="J627" s="9">
        <f t="shared" si="136"/>
        <v>4.7835648855147026</v>
      </c>
      <c r="K627" s="11">
        <f t="shared" si="137"/>
        <v>0.51546391752577325</v>
      </c>
      <c r="L627" s="11">
        <f t="shared" si="138"/>
        <v>0.30211480362537763</v>
      </c>
      <c r="M627" s="11">
        <f t="shared" si="139"/>
        <v>0.21881838074398249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-0.26415700128515818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0.23240124531628004</v>
      </c>
      <c r="Q627" s="11">
        <f>2*'OddsRatio_working_3-way'!K627*'OddsRatio_working_3-way'!L627*'OddsRatio_working_3-way'!M627</f>
        <v>6.8152857864011734E-2</v>
      </c>
      <c r="R627" s="11">
        <f t="shared" si="140"/>
        <v>0</v>
      </c>
      <c r="S627" s="11">
        <f t="shared" si="141"/>
        <v>-0.87978453792864753</v>
      </c>
      <c r="T627" s="11">
        <f t="shared" si="142"/>
        <v>-0.25800133077086435</v>
      </c>
      <c r="U627" s="11">
        <f>'OddsRatio_working_3-way'!S627-'OddsRatio_working_3-way'!R627^2/3</f>
        <v>-0.87978453792864753</v>
      </c>
      <c r="V627" s="11">
        <f>'OddsRatio_working_3-way'!S627*'OddsRatio_working_3-way'!R627/3-2*'OddsRatio_working_3-way'!R627^3/27-'OddsRatio_working_3-way'!T627</f>
        <v>0.25800133077086435</v>
      </c>
      <c r="W627" s="11">
        <f>'OddsRatio_working_3-way'!V627^2+4*'OddsRatio_working_3-way'!U627^3/27</f>
        <v>-3.431998903378726E-2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0.15881174052421645</v>
      </c>
      <c r="Y627" s="11">
        <f>IF('OddsRatio_working_3-way'!W627&gt;=0,IF('OddsRatio_working_3-way'!V627+SQRT('OddsRatio_working_3-way'!W627)&gt;0,0,PI()),ACOS('OddsRatio_working_3-way'!V627/(2*'OddsRatio_working_3-way'!X627)))</f>
        <v>0.62273427774461321</v>
      </c>
      <c r="Z627" s="11">
        <f>'OddsRatio_working_3-way'!X627^(1/3)*COS('OddsRatio_working_3-way'!Y627/3)</f>
        <v>0.52991104839141501</v>
      </c>
      <c r="AA627" s="11">
        <f>'OddsRatio_working_3-way'!X627^(1/3)*COS(('OddsRatio_working_3-way'!Y627+2*PI())/3)</f>
        <v>-0.36160874492163791</v>
      </c>
      <c r="AB627" s="11">
        <f>'OddsRatio_working_3-way'!X627^(1/3)*COS(('OddsRatio_working_3-way'!Y627+4*PI())/3)</f>
        <v>-0.16830230346977723</v>
      </c>
      <c r="AC627" s="11">
        <f>'OddsRatio_working_3-way'!X627^(1/3)*SIN('OddsRatio_working_3-way'!Y627/3)</f>
        <v>0.11160552600832056</v>
      </c>
      <c r="AD627" s="11">
        <f>'OddsRatio_working_3-way'!X627^(1/3)*SIN(('OddsRatio_working_3-way'!Y627+2*PI())/3)</f>
        <v>0.40311366664885018</v>
      </c>
      <c r="AE627" s="11">
        <f>'OddsRatio_working_3-way'!X627^(1/3)*SIN(('OddsRatio_working_3-way'!Y627+4*PI())/3)</f>
        <v>-0.51471919265717059</v>
      </c>
      <c r="AF627" s="11">
        <f>-'OddsRatio_working_3-way'!U627/(3*'OddsRatio_working_3-way'!X627^(1/3))*COS(('OddsRatio_working_3-way'!Y627)/3)</f>
        <v>0.5299110483914149</v>
      </c>
      <c r="AG627" s="11">
        <f>-'OddsRatio_working_3-way'!U627/(3*'OddsRatio_working_3-way'!X627^(1/3))*COS(('OddsRatio_working_3-way'!Y627+2*PI())/3)</f>
        <v>-0.36160874492163786</v>
      </c>
      <c r="AH627" s="11">
        <f>-'OddsRatio_working_3-way'!U627/(3*'OddsRatio_working_3-way'!X627^(1/3))*COS(('OddsRatio_working_3-way'!Y627+4*PI())/3)</f>
        <v>-0.1683023034697772</v>
      </c>
      <c r="AI627" s="11">
        <f>'OddsRatio_working_3-way'!U627/(3*'OddsRatio_working_3-way'!X627^(1/3))*SIN(('OddsRatio_working_3-way'!Y627)/3)</f>
        <v>-0.11160552600832054</v>
      </c>
      <c r="AJ627" s="11">
        <f>'OddsRatio_working_3-way'!U627/(3*'OddsRatio_working_3-way'!X627^(1/3))*SIN(('OddsRatio_working_3-way'!Y627+2*PI())/3)</f>
        <v>-0.40311366664885012</v>
      </c>
      <c r="AK627" s="11">
        <f>'OddsRatio_working_3-way'!U627/(3*'OddsRatio_working_3-way'!X627^(1/3))*SIN(('OddsRatio_working_3-way'!Y627+4*PI())/3)</f>
        <v>0.51471919265717048</v>
      </c>
      <c r="AL627" s="11">
        <f>'OddsRatio_working_3-way'!Z627+'OddsRatio_working_3-way'!AF627</f>
        <v>1.0598220967828298</v>
      </c>
      <c r="AM627" s="11">
        <f>'OddsRatio_working_3-way'!AA627+'OddsRatio_working_3-way'!AG627</f>
        <v>-0.72321748984327572</v>
      </c>
      <c r="AN627" s="11">
        <f>'OddsRatio_working_3-way'!AB627+'OddsRatio_working_3-way'!AH627</f>
        <v>-0.33660460693955441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1.0598220967828298</v>
      </c>
      <c r="AS627" s="11">
        <f>IF(('OddsRatio_working_3-way'!X627=0),IF(Q627&gt;0,-Q627^(1/3),(-Q627)^(1/3)),'OddsRatio_working_3-way'!AM627-'OddsRatio_working_3-way'!R627/3)</f>
        <v>-0.72321748984327572</v>
      </c>
      <c r="AT627" s="11">
        <f>IF(('OddsRatio_working_3-way'!X627=0),IF(Q627&gt;0,-Q627^(1/3),(-Q627)^(1/3)),'OddsRatio_working_3-way'!AN627-'OddsRatio_working_3-way'!R627/3)</f>
        <v>-0.33660460693955441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2.2000000000000002</v>
      </c>
      <c r="B628" s="4">
        <f>IF('True_Odds_Calculator_3-way'!B629="","",'True_Odds_Calculator_3-way'!B629)</f>
        <v>3.3</v>
      </c>
      <c r="C628" s="4">
        <f>IF('True_Odds_Calculator_3-way'!C629="","",'True_Odds_Calculator_3-way'!C629)</f>
        <v>3.61</v>
      </c>
      <c r="D628" s="9">
        <f t="shared" si="130"/>
        <v>0.44147208559771894</v>
      </c>
      <c r="E628" s="9">
        <f t="shared" si="131"/>
        <v>0.2919819974999488</v>
      </c>
      <c r="F628" s="9">
        <f t="shared" si="132"/>
        <v>0.26654591690233248</v>
      </c>
      <c r="G628" s="9">
        <f t="shared" si="133"/>
        <v>1.0542907328747591</v>
      </c>
      <c r="H628" s="9">
        <f t="shared" si="134"/>
        <v>2.2651488794497112</v>
      </c>
      <c r="I628" s="9">
        <f t="shared" si="135"/>
        <v>3.4248686856119455</v>
      </c>
      <c r="J628" s="9">
        <f t="shared" si="136"/>
        <v>3.7516988128031206</v>
      </c>
      <c r="K628" s="11">
        <f t="shared" si="137"/>
        <v>0.45454545454545453</v>
      </c>
      <c r="L628" s="11">
        <f t="shared" si="138"/>
        <v>0.30303030303030304</v>
      </c>
      <c r="M628" s="11">
        <f t="shared" si="139"/>
        <v>0.2770083102493075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-0.27485634486389976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0.233129583419183</v>
      </c>
      <c r="Q628" s="11">
        <f>2*'OddsRatio_working_3-way'!K628*'OddsRatio_working_3-way'!L628*'OddsRatio_working_3-way'!M628</f>
        <v>7.631082926978168E-2</v>
      </c>
      <c r="R628" s="11">
        <f t="shared" si="140"/>
        <v>0</v>
      </c>
      <c r="S628" s="11">
        <f t="shared" si="141"/>
        <v>-0.84818701760230952</v>
      </c>
      <c r="T628" s="11">
        <f t="shared" si="142"/>
        <v>-0.27763895829862834</v>
      </c>
      <c r="U628" s="11">
        <f>'OddsRatio_working_3-way'!S628-'OddsRatio_working_3-way'!R628^2/3</f>
        <v>-0.84818701760230952</v>
      </c>
      <c r="V628" s="11">
        <f>'OddsRatio_working_3-way'!S628*'OddsRatio_working_3-way'!R628/3-2*'OddsRatio_working_3-way'!R628^3/27-'OddsRatio_working_3-way'!T628</f>
        <v>0.27763895829862834</v>
      </c>
      <c r="W628" s="11">
        <f>'OddsRatio_working_3-way'!V628^2+4*'OddsRatio_working_3-way'!U628^3/27</f>
        <v>-1.3317162361089444E-2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0.15033342403324429</v>
      </c>
      <c r="Y628" s="11">
        <f>IF('OddsRatio_working_3-way'!W628&gt;=0,IF('OddsRatio_working_3-way'!V628+SQRT('OddsRatio_working_3-way'!W628)&gt;0,0,PI()),ACOS('OddsRatio_working_3-way'!V628/(2*'OddsRatio_working_3-way'!X628)))</f>
        <v>0.39392262222964347</v>
      </c>
      <c r="Z628" s="11">
        <f>'OddsRatio_working_3-way'!X628^(1/3)*COS('OddsRatio_working_3-way'!Y628/3)</f>
        <v>0.52714536643737964</v>
      </c>
      <c r="AA628" s="11">
        <f>'OddsRatio_working_3-way'!X628^(1/3)*COS(('OddsRatio_working_3-way'!Y628+2*PI())/3)</f>
        <v>-0.32386427785076105</v>
      </c>
      <c r="AB628" s="11">
        <f>'OddsRatio_working_3-way'!X628^(1/3)*COS(('OddsRatio_working_3-way'!Y628+4*PI())/3)</f>
        <v>-0.2032810885866185</v>
      </c>
      <c r="AC628" s="11">
        <f>'OddsRatio_working_3-way'!X628^(1/3)*SIN('OddsRatio_working_3-way'!Y628/3)</f>
        <v>6.9618736781396198E-2</v>
      </c>
      <c r="AD628" s="11">
        <f>'OddsRatio_working_3-way'!X628^(1/3)*SIN(('OddsRatio_working_3-way'!Y628+2*PI())/3)</f>
        <v>0.4217119104313295</v>
      </c>
      <c r="AE628" s="11">
        <f>'OddsRatio_working_3-way'!X628^(1/3)*SIN(('OddsRatio_working_3-way'!Y628+4*PI())/3)</f>
        <v>-0.49133064721272574</v>
      </c>
      <c r="AF628" s="11">
        <f>-'OddsRatio_working_3-way'!U628/(3*'OddsRatio_working_3-way'!X628^(1/3))*COS(('OddsRatio_working_3-way'!Y628)/3)</f>
        <v>0.52714536643737953</v>
      </c>
      <c r="AG628" s="11">
        <f>-'OddsRatio_working_3-way'!U628/(3*'OddsRatio_working_3-way'!X628^(1/3))*COS(('OddsRatio_working_3-way'!Y628+2*PI())/3)</f>
        <v>-0.32386427785076094</v>
      </c>
      <c r="AH628" s="11">
        <f>-'OddsRatio_working_3-way'!U628/(3*'OddsRatio_working_3-way'!X628^(1/3))*COS(('OddsRatio_working_3-way'!Y628+4*PI())/3)</f>
        <v>-0.20328108858661847</v>
      </c>
      <c r="AI628" s="11">
        <f>'OddsRatio_working_3-way'!U628/(3*'OddsRatio_working_3-way'!X628^(1/3))*SIN(('OddsRatio_working_3-way'!Y628)/3)</f>
        <v>-6.9618736781396184E-2</v>
      </c>
      <c r="AJ628" s="11">
        <f>'OddsRatio_working_3-way'!U628/(3*'OddsRatio_working_3-way'!X628^(1/3))*SIN(('OddsRatio_working_3-way'!Y628+2*PI())/3)</f>
        <v>-0.42171191043132938</v>
      </c>
      <c r="AK628" s="11">
        <f>'OddsRatio_working_3-way'!U628/(3*'OddsRatio_working_3-way'!X628^(1/3))*SIN(('OddsRatio_working_3-way'!Y628+4*PI())/3)</f>
        <v>0.49133064721272562</v>
      </c>
      <c r="AL628" s="11">
        <f>'OddsRatio_working_3-way'!Z628+'OddsRatio_working_3-way'!AF628</f>
        <v>1.0542907328747591</v>
      </c>
      <c r="AM628" s="11">
        <f>'OddsRatio_working_3-way'!AA628+'OddsRatio_working_3-way'!AG628</f>
        <v>-0.64772855570152199</v>
      </c>
      <c r="AN628" s="11">
        <f>'OddsRatio_working_3-way'!AB628+'OddsRatio_working_3-way'!AH628</f>
        <v>-0.40656217717323695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1.0542907328747591</v>
      </c>
      <c r="AS628" s="11">
        <f>IF(('OddsRatio_working_3-way'!X628=0),IF(Q628&gt;0,-Q628^(1/3),(-Q628)^(1/3)),'OddsRatio_working_3-way'!AM628-'OddsRatio_working_3-way'!R628/3)</f>
        <v>-0.64772855570152199</v>
      </c>
      <c r="AT628" s="11">
        <f>IF(('OddsRatio_working_3-way'!X628=0),IF(Q628&gt;0,-Q628^(1/3),(-Q628)^(1/3)),'OddsRatio_working_3-way'!AN628-'OddsRatio_working_3-way'!R628/3)</f>
        <v>-0.40656217717323695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2.82</v>
      </c>
      <c r="B629" s="4">
        <f>IF('True_Odds_Calculator_3-way'!B630="","",'True_Odds_Calculator_3-way'!B630)</f>
        <v>2.81</v>
      </c>
      <c r="C629" s="4">
        <f>IF('True_Odds_Calculator_3-way'!C630="","",'True_Odds_Calculator_3-way'!C630)</f>
        <v>3.1</v>
      </c>
      <c r="D629" s="9">
        <f t="shared" si="130"/>
        <v>0.34342123428612165</v>
      </c>
      <c r="E629" s="9">
        <f t="shared" si="131"/>
        <v>0.3446646380368219</v>
      </c>
      <c r="F629" s="9">
        <f t="shared" si="132"/>
        <v>0.31191412767705656</v>
      </c>
      <c r="G629" s="9">
        <f t="shared" si="133"/>
        <v>1.0504812386717144</v>
      </c>
      <c r="H629" s="9">
        <f t="shared" si="134"/>
        <v>2.9118758543825201</v>
      </c>
      <c r="I629" s="9">
        <f t="shared" si="135"/>
        <v>2.9013710419958021</v>
      </c>
      <c r="J629" s="9">
        <f t="shared" si="136"/>
        <v>3.2060106012106</v>
      </c>
      <c r="K629" s="11">
        <f t="shared" si="137"/>
        <v>0.3546099290780142</v>
      </c>
      <c r="L629" s="11">
        <f t="shared" si="138"/>
        <v>0.35587188612099646</v>
      </c>
      <c r="M629" s="11">
        <f t="shared" si="139"/>
        <v>0.32258064516129031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-0.28161263455108121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0.233258511493172</v>
      </c>
      <c r="Q629" s="11">
        <f>2*'OddsRatio_working_3-way'!K629*'OddsRatio_working_3-way'!L629*'OddsRatio_working_3-way'!M629</f>
        <v>8.141658341821012E-2</v>
      </c>
      <c r="R629" s="11">
        <f t="shared" si="140"/>
        <v>0</v>
      </c>
      <c r="S629" s="11">
        <f t="shared" si="141"/>
        <v>-0.82829561914013361</v>
      </c>
      <c r="T629" s="11">
        <f t="shared" si="142"/>
        <v>-0.28910841854803965</v>
      </c>
      <c r="U629" s="11">
        <f>'OddsRatio_working_3-way'!S629-'OddsRatio_working_3-way'!R629^2/3</f>
        <v>-0.82829561914013361</v>
      </c>
      <c r="V629" s="11">
        <f>'OddsRatio_working_3-way'!S629*'OddsRatio_working_3-way'!R629/3-2*'OddsRatio_working_3-way'!R629^3/27-'OddsRatio_working_3-way'!T629</f>
        <v>0.28910841854803965</v>
      </c>
      <c r="W629" s="11">
        <f>'OddsRatio_working_3-way'!V629^2+4*'OddsRatio_working_3-way'!U629^3/27</f>
        <v>-6.047348227228716E-4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0.14507619764977933</v>
      </c>
      <c r="Y629" s="11">
        <f>IF('OddsRatio_working_3-way'!W629&gt;=0,IF('OddsRatio_working_3-way'!V629+SQRT('OddsRatio_working_3-way'!W629)&gt;0,0,PI()),ACOS('OddsRatio_working_3-way'!V629/(2*'OddsRatio_working_3-way'!X629)))</f>
        <v>8.4855038423803153E-2</v>
      </c>
      <c r="Z629" s="11">
        <f>'OddsRatio_working_3-way'!X629^(1/3)*COS('OddsRatio_working_3-way'!Y629/3)</f>
        <v>0.5252406193358572</v>
      </c>
      <c r="AA629" s="11">
        <f>'OddsRatio_working_3-way'!X629^(1/3)*COS(('OddsRatio_working_3-way'!Y629+2*PI())/3)</f>
        <v>-0.27548979430397019</v>
      </c>
      <c r="AB629" s="11">
        <f>'OddsRatio_working_3-way'!X629^(1/3)*COS(('OddsRatio_working_3-way'!Y629+4*PI())/3)</f>
        <v>-0.24975082503188709</v>
      </c>
      <c r="AC629" s="11">
        <f>'OddsRatio_working_3-way'!X629^(1/3)*SIN('OddsRatio_working_3-way'!Y629/3)</f>
        <v>1.4860400837900762E-2</v>
      </c>
      <c r="AD629" s="11">
        <f>'OddsRatio_working_3-way'!X629^(1/3)*SIN(('OddsRatio_working_3-way'!Y629+2*PI())/3)</f>
        <v>0.44744151902537393</v>
      </c>
      <c r="AE629" s="11">
        <f>'OddsRatio_working_3-way'!X629^(1/3)*SIN(('OddsRatio_working_3-way'!Y629+4*PI())/3)</f>
        <v>-0.46230191986327462</v>
      </c>
      <c r="AF629" s="11">
        <f>-'OddsRatio_working_3-way'!U629/(3*'OddsRatio_working_3-way'!X629^(1/3))*COS(('OddsRatio_working_3-way'!Y629)/3)</f>
        <v>0.52524061933585708</v>
      </c>
      <c r="AG629" s="11">
        <f>-'OddsRatio_working_3-way'!U629/(3*'OddsRatio_working_3-way'!X629^(1/3))*COS(('OddsRatio_working_3-way'!Y629+2*PI())/3)</f>
        <v>-0.27548979430397014</v>
      </c>
      <c r="AH629" s="11">
        <f>-'OddsRatio_working_3-way'!U629/(3*'OddsRatio_working_3-way'!X629^(1/3))*COS(('OddsRatio_working_3-way'!Y629+4*PI())/3)</f>
        <v>-0.24975082503188703</v>
      </c>
      <c r="AI629" s="11">
        <f>'OddsRatio_working_3-way'!U629/(3*'OddsRatio_working_3-way'!X629^(1/3))*SIN(('OddsRatio_working_3-way'!Y629)/3)</f>
        <v>-1.4860400837900758E-2</v>
      </c>
      <c r="AJ629" s="11">
        <f>'OddsRatio_working_3-way'!U629/(3*'OddsRatio_working_3-way'!X629^(1/3))*SIN(('OddsRatio_working_3-way'!Y629+2*PI())/3)</f>
        <v>-0.44744151902537388</v>
      </c>
      <c r="AK629" s="11">
        <f>'OddsRatio_working_3-way'!U629/(3*'OddsRatio_working_3-way'!X629^(1/3))*SIN(('OddsRatio_working_3-way'!Y629+4*PI())/3)</f>
        <v>0.46230191986327457</v>
      </c>
      <c r="AL629" s="11">
        <f>'OddsRatio_working_3-way'!Z629+'OddsRatio_working_3-way'!AF629</f>
        <v>1.0504812386717144</v>
      </c>
      <c r="AM629" s="11">
        <f>'OddsRatio_working_3-way'!AA629+'OddsRatio_working_3-way'!AG629</f>
        <v>-0.55097958860794027</v>
      </c>
      <c r="AN629" s="11">
        <f>'OddsRatio_working_3-way'!AB629+'OddsRatio_working_3-way'!AH629</f>
        <v>-0.49950165006377412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1.0504812386717144</v>
      </c>
      <c r="AS629" s="11">
        <f>IF(('OddsRatio_working_3-way'!X629=0),IF(Q629&gt;0,-Q629^(1/3),(-Q629)^(1/3)),'OddsRatio_working_3-way'!AM629-'OddsRatio_working_3-way'!R629/3)</f>
        <v>-0.55097958860794027</v>
      </c>
      <c r="AT629" s="11">
        <f>IF(('OddsRatio_working_3-way'!X629=0),IF(Q629&gt;0,-Q629^(1/3),(-Q629)^(1/3)),'OddsRatio_working_3-way'!AN629-'OddsRatio_working_3-way'!R629/3)</f>
        <v>-0.49950165006377412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3.53</v>
      </c>
      <c r="B630" s="4">
        <f>IF('True_Odds_Calculator_3-way'!B631="","",'True_Odds_Calculator_3-way'!B631)</f>
        <v>2.92</v>
      </c>
      <c r="C630" s="4">
        <f>IF('True_Odds_Calculator_3-way'!C631="","",'True_Odds_Calculator_3-way'!C631)</f>
        <v>2.4500000000000002</v>
      </c>
      <c r="D630" s="9">
        <f t="shared" si="130"/>
        <v>0.27303900942476894</v>
      </c>
      <c r="E630" s="9">
        <f t="shared" si="131"/>
        <v>0.33106680271172223</v>
      </c>
      <c r="F630" s="9">
        <f t="shared" si="132"/>
        <v>0.39589418786350861</v>
      </c>
      <c r="G630" s="9">
        <f t="shared" si="133"/>
        <v>1.052363764857303</v>
      </c>
      <c r="H630" s="9">
        <f t="shared" si="134"/>
        <v>3.662480325088977</v>
      </c>
      <c r="I630" s="9">
        <f t="shared" si="135"/>
        <v>3.0205384285260219</v>
      </c>
      <c r="J630" s="9">
        <f t="shared" si="136"/>
        <v>2.52592745904309</v>
      </c>
      <c r="K630" s="11">
        <f t="shared" si="137"/>
        <v>0.28328611898016998</v>
      </c>
      <c r="L630" s="11">
        <f t="shared" si="138"/>
        <v>0.34246575342465752</v>
      </c>
      <c r="M630" s="11">
        <f t="shared" si="139"/>
        <v>0.4081632653061224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-0.27891130063729475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0.23362987167780297</v>
      </c>
      <c r="Q630" s="11">
        <f>2*'OddsRatio_working_3-way'!K630*'OddsRatio_working_3-way'!L630*'OddsRatio_working_3-way'!M630</f>
        <v>7.9196566670441684E-2</v>
      </c>
      <c r="R630" s="11">
        <f t="shared" si="140"/>
        <v>0</v>
      </c>
      <c r="S630" s="11">
        <f t="shared" si="141"/>
        <v>-0.83764935713961186</v>
      </c>
      <c r="T630" s="11">
        <f t="shared" si="142"/>
        <v>-0.28394893462359727</v>
      </c>
      <c r="U630" s="11">
        <f>'OddsRatio_working_3-way'!S630-'OddsRatio_working_3-way'!R630^2/3</f>
        <v>-0.83764935713961186</v>
      </c>
      <c r="V630" s="11">
        <f>'OddsRatio_working_3-way'!S630*'OddsRatio_working_3-way'!R630/3-2*'OddsRatio_working_3-way'!R630^3/27-'OddsRatio_working_3-way'!T630</f>
        <v>0.28394893462359727</v>
      </c>
      <c r="W630" s="11">
        <f>'OddsRatio_working_3-way'!V630^2+4*'OddsRatio_working_3-way'!U630^3/27</f>
        <v>-6.4459018623732323E-3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0.14754058707373469</v>
      </c>
      <c r="Y630" s="11">
        <f>IF('OddsRatio_working_3-way'!W630&gt;=0,IF('OddsRatio_working_3-way'!V630+SQRT('OddsRatio_working_3-way'!W630)&gt;0,0,PI()),ACOS('OddsRatio_working_3-way'!V630/(2*'OddsRatio_working_3-way'!X630)))</f>
        <v>0.27555634181852762</v>
      </c>
      <c r="Z630" s="11">
        <f>'OddsRatio_working_3-way'!X630^(1/3)*COS('OddsRatio_working_3-way'!Y630/3)</f>
        <v>0.52618188242865149</v>
      </c>
      <c r="AA630" s="11">
        <f>'OddsRatio_working_3-way'!X630^(1/3)*COS(('OddsRatio_working_3-way'!Y630+2*PI())/3)</f>
        <v>-0.30506485260918631</v>
      </c>
      <c r="AB630" s="11">
        <f>'OddsRatio_working_3-way'!X630^(1/3)*COS(('OddsRatio_working_3-way'!Y630+4*PI())/3)</f>
        <v>-0.22111702981946502</v>
      </c>
      <c r="AC630" s="11">
        <f>'OddsRatio_working_3-way'!X630^(1/3)*SIN('OddsRatio_working_3-way'!Y630/3)</f>
        <v>4.8467298085528653E-2</v>
      </c>
      <c r="AD630" s="11">
        <f>'OddsRatio_working_3-way'!X630^(1/3)*SIN(('OddsRatio_working_3-way'!Y630+2*PI())/3)</f>
        <v>0.43145322815156462</v>
      </c>
      <c r="AE630" s="11">
        <f>'OddsRatio_working_3-way'!X630^(1/3)*SIN(('OddsRatio_working_3-way'!Y630+4*PI())/3)</f>
        <v>-0.47992052623709325</v>
      </c>
      <c r="AF630" s="11">
        <f>-'OddsRatio_working_3-way'!U630/(3*'OddsRatio_working_3-way'!X630^(1/3))*COS(('OddsRatio_working_3-way'!Y630)/3)</f>
        <v>0.52618188242865138</v>
      </c>
      <c r="AG630" s="11">
        <f>-'OddsRatio_working_3-way'!U630/(3*'OddsRatio_working_3-way'!X630^(1/3))*COS(('OddsRatio_working_3-way'!Y630+2*PI())/3)</f>
        <v>-0.30506485260918625</v>
      </c>
      <c r="AH630" s="11">
        <f>-'OddsRatio_working_3-way'!U630/(3*'OddsRatio_working_3-way'!X630^(1/3))*COS(('OddsRatio_working_3-way'!Y630+4*PI())/3)</f>
        <v>-0.22111702981946499</v>
      </c>
      <c r="AI630" s="11">
        <f>'OddsRatio_working_3-way'!U630/(3*'OddsRatio_working_3-way'!X630^(1/3))*SIN(('OddsRatio_working_3-way'!Y630)/3)</f>
        <v>-4.8467298085528639E-2</v>
      </c>
      <c r="AJ630" s="11">
        <f>'OddsRatio_working_3-way'!U630/(3*'OddsRatio_working_3-way'!X630^(1/3))*SIN(('OddsRatio_working_3-way'!Y630+2*PI())/3)</f>
        <v>-0.43145322815156456</v>
      </c>
      <c r="AK630" s="11">
        <f>'OddsRatio_working_3-way'!U630/(3*'OddsRatio_working_3-way'!X630^(1/3))*SIN(('OddsRatio_working_3-way'!Y630+4*PI())/3)</f>
        <v>0.47992052623709314</v>
      </c>
      <c r="AL630" s="11">
        <f>'OddsRatio_working_3-way'!Z630+'OddsRatio_working_3-way'!AF630</f>
        <v>1.052363764857303</v>
      </c>
      <c r="AM630" s="11">
        <f>'OddsRatio_working_3-way'!AA630+'OddsRatio_working_3-way'!AG630</f>
        <v>-0.61012970521837251</v>
      </c>
      <c r="AN630" s="11">
        <f>'OddsRatio_working_3-way'!AB630+'OddsRatio_working_3-way'!AH630</f>
        <v>-0.44223405963893003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1.052363764857303</v>
      </c>
      <c r="AS630" s="11">
        <f>IF(('OddsRatio_working_3-way'!X630=0),IF(Q630&gt;0,-Q630^(1/3),(-Q630)^(1/3)),'OddsRatio_working_3-way'!AM630-'OddsRatio_working_3-way'!R630/3)</f>
        <v>-0.61012970521837251</v>
      </c>
      <c r="AT630" s="11">
        <f>IF(('OddsRatio_working_3-way'!X630=0),IF(Q630&gt;0,-Q630^(1/3),(-Q630)^(1/3)),'OddsRatio_working_3-way'!AN630-'OddsRatio_working_3-way'!R630/3)</f>
        <v>-0.44223405963893003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2.44</v>
      </c>
      <c r="B631" s="4">
        <f>IF('True_Odds_Calculator_3-way'!B632="","",'True_Odds_Calculator_3-way'!B632)</f>
        <v>2.99</v>
      </c>
      <c r="C631" s="4">
        <f>IF('True_Odds_Calculator_3-way'!C632="","",'True_Odds_Calculator_3-way'!C632)</f>
        <v>3.46</v>
      </c>
      <c r="D631" s="9">
        <f t="shared" si="130"/>
        <v>0.39777611267998597</v>
      </c>
      <c r="E631" s="9">
        <f t="shared" si="131"/>
        <v>0.32339098895103141</v>
      </c>
      <c r="F631" s="9">
        <f t="shared" si="132"/>
        <v>0.27883289836898273</v>
      </c>
      <c r="G631" s="9">
        <f t="shared" si="133"/>
        <v>1.0513729194130241</v>
      </c>
      <c r="H631" s="9">
        <f t="shared" si="134"/>
        <v>2.5139770039547544</v>
      </c>
      <c r="I631" s="9">
        <f t="shared" si="135"/>
        <v>3.0922321096319174</v>
      </c>
      <c r="J631" s="9">
        <f t="shared" si="136"/>
        <v>3.5863773817560389</v>
      </c>
      <c r="K631" s="11">
        <f t="shared" si="137"/>
        <v>0.4098360655737705</v>
      </c>
      <c r="L631" s="11">
        <f t="shared" si="138"/>
        <v>0.33444816053511706</v>
      </c>
      <c r="M631" s="11">
        <f t="shared" si="139"/>
        <v>0.28901734104046245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-0.27926310481858263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0.23333408338290534</v>
      </c>
      <c r="Q631" s="11">
        <f>2*'OddsRatio_working_3-way'!K631*'OddsRatio_working_3-way'!L631*'OddsRatio_working_3-way'!M631</f>
        <v>7.9230588585027267E-2</v>
      </c>
      <c r="R631" s="11">
        <f t="shared" si="140"/>
        <v>0</v>
      </c>
      <c r="S631" s="11">
        <f t="shared" si="141"/>
        <v>-0.83553494663924865</v>
      </c>
      <c r="T631" s="11">
        <f t="shared" si="142"/>
        <v>-0.28371305488599269</v>
      </c>
      <c r="U631" s="11">
        <f>'OddsRatio_working_3-way'!S631-'OddsRatio_working_3-way'!R631^2/3</f>
        <v>-0.83553494663924865</v>
      </c>
      <c r="V631" s="11">
        <f>'OddsRatio_working_3-way'!S631*'OddsRatio_working_3-way'!R631/3-2*'OddsRatio_working_3-way'!R631^3/27-'OddsRatio_working_3-way'!T631</f>
        <v>0.28371305488599269</v>
      </c>
      <c r="W631" s="11">
        <f>'OddsRatio_working_3-way'!V631^2+4*'OddsRatio_working_3-way'!U631^3/27</f>
        <v>-5.9220916006416519E-3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0.14698230260254458</v>
      </c>
      <c r="Y631" s="11">
        <f>IF('OddsRatio_working_3-way'!W631&gt;=0,IF('OddsRatio_working_3-way'!V631+SQRT('OddsRatio_working_3-way'!W631)&gt;0,0,PI()),ACOS('OddsRatio_working_3-way'!V631/(2*'OddsRatio_working_3-way'!X631)))</f>
        <v>0.26486984005957104</v>
      </c>
      <c r="Z631" s="11">
        <f>'OddsRatio_working_3-way'!X631^(1/3)*COS('OddsRatio_working_3-way'!Y631/3)</f>
        <v>0.52568645970651207</v>
      </c>
      <c r="AA631" s="11">
        <f>'OddsRatio_working_3-way'!X631^(1/3)*COS(('OddsRatio_working_3-way'!Y631+2*PI())/3)</f>
        <v>-0.30314268668256583</v>
      </c>
      <c r="AB631" s="11">
        <f>'OddsRatio_working_3-way'!X631^(1/3)*COS(('OddsRatio_working_3-way'!Y631+4*PI())/3)</f>
        <v>-0.2225437730239461</v>
      </c>
      <c r="AC631" s="11">
        <f>'OddsRatio_working_3-way'!X631^(1/3)*SIN('OddsRatio_working_3-way'!Y631/3)</f>
        <v>4.653380449719547E-2</v>
      </c>
      <c r="AD631" s="11">
        <f>'OddsRatio_working_3-way'!X631^(1/3)*SIN(('OddsRatio_working_3-way'!Y631+2*PI())/3)</f>
        <v>0.43199092628274643</v>
      </c>
      <c r="AE631" s="11">
        <f>'OddsRatio_working_3-way'!X631^(1/3)*SIN(('OddsRatio_working_3-way'!Y631+4*PI())/3)</f>
        <v>-0.4785247307799419</v>
      </c>
      <c r="AF631" s="11">
        <f>-'OddsRatio_working_3-way'!U631/(3*'OddsRatio_working_3-way'!X631^(1/3))*COS(('OddsRatio_working_3-way'!Y631)/3)</f>
        <v>0.52568645970651207</v>
      </c>
      <c r="AG631" s="11">
        <f>-'OddsRatio_working_3-way'!U631/(3*'OddsRatio_working_3-way'!X631^(1/3))*COS(('OddsRatio_working_3-way'!Y631+2*PI())/3)</f>
        <v>-0.30314268668256583</v>
      </c>
      <c r="AH631" s="11">
        <f>-'OddsRatio_working_3-way'!U631/(3*'OddsRatio_working_3-way'!X631^(1/3))*COS(('OddsRatio_working_3-way'!Y631+4*PI())/3)</f>
        <v>-0.2225437730239461</v>
      </c>
      <c r="AI631" s="11">
        <f>'OddsRatio_working_3-way'!U631/(3*'OddsRatio_working_3-way'!X631^(1/3))*SIN(('OddsRatio_working_3-way'!Y631)/3)</f>
        <v>-4.653380449719547E-2</v>
      </c>
      <c r="AJ631" s="11">
        <f>'OddsRatio_working_3-way'!U631/(3*'OddsRatio_working_3-way'!X631^(1/3))*SIN(('OddsRatio_working_3-way'!Y631+2*PI())/3)</f>
        <v>-0.43199092628274643</v>
      </c>
      <c r="AK631" s="11">
        <f>'OddsRatio_working_3-way'!U631/(3*'OddsRatio_working_3-way'!X631^(1/3))*SIN(('OddsRatio_working_3-way'!Y631+4*PI())/3)</f>
        <v>0.4785247307799419</v>
      </c>
      <c r="AL631" s="11">
        <f>'OddsRatio_working_3-way'!Z631+'OddsRatio_working_3-way'!AF631</f>
        <v>1.0513729194130241</v>
      </c>
      <c r="AM631" s="11">
        <f>'OddsRatio_working_3-way'!AA631+'OddsRatio_working_3-way'!AG631</f>
        <v>-0.60628537336513166</v>
      </c>
      <c r="AN631" s="11">
        <f>'OddsRatio_working_3-way'!AB631+'OddsRatio_working_3-way'!AH631</f>
        <v>-0.44508754604789219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1.0513729194130241</v>
      </c>
      <c r="AS631" s="11">
        <f>IF(('OddsRatio_working_3-way'!X631=0),IF(Q631&gt;0,-Q631^(1/3),(-Q631)^(1/3)),'OddsRatio_working_3-way'!AM631-'OddsRatio_working_3-way'!R631/3)</f>
        <v>-0.60628537336513166</v>
      </c>
      <c r="AT631" s="11">
        <f>IF(('OddsRatio_working_3-way'!X631=0),IF(Q631&gt;0,-Q631^(1/3),(-Q631)^(1/3)),'OddsRatio_working_3-way'!AN631-'OddsRatio_working_3-way'!R631/3)</f>
        <v>-0.44508754604789219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</v>
      </c>
      <c r="B632" s="4">
        <f>IF('True_Odds_Calculator_3-way'!B633="","",'True_Odds_Calculator_3-way'!B633)</f>
        <v>3.17</v>
      </c>
      <c r="C632" s="4">
        <f>IF('True_Odds_Calculator_3-way'!C633="","",'True_Odds_Calculator_3-way'!C633)</f>
        <v>4.54</v>
      </c>
      <c r="D632" s="9">
        <f t="shared" si="130"/>
        <v>0.4858873348074928</v>
      </c>
      <c r="E632" s="9">
        <f t="shared" si="131"/>
        <v>0.30339291241120825</v>
      </c>
      <c r="F632" s="9">
        <f t="shared" si="132"/>
        <v>0.21071975278129906</v>
      </c>
      <c r="G632" s="9">
        <f t="shared" si="133"/>
        <v>1.0580902780604422</v>
      </c>
      <c r="H632" s="9">
        <f t="shared" si="134"/>
        <v>2.0580902780604422</v>
      </c>
      <c r="I632" s="9">
        <f t="shared" si="135"/>
        <v>3.2960559033911596</v>
      </c>
      <c r="J632" s="9">
        <f t="shared" si="136"/>
        <v>4.7456395843339649</v>
      </c>
      <c r="K632" s="11">
        <f t="shared" si="137"/>
        <v>0.5</v>
      </c>
      <c r="L632" s="11">
        <f t="shared" si="138"/>
        <v>0.31545741324921134</v>
      </c>
      <c r="M632" s="11">
        <f t="shared" si="139"/>
        <v>0.22026431718061673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-0.26688114064953661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0.23311885935046345</v>
      </c>
      <c r="Q632" s="11">
        <f>2*'OddsRatio_working_3-way'!K632*'OddsRatio_working_3-way'!L632*'OddsRatio_working_3-way'!M632</f>
        <v>6.9484011728901174E-2</v>
      </c>
      <c r="R632" s="11">
        <f t="shared" si="140"/>
        <v>0</v>
      </c>
      <c r="S632" s="11">
        <f t="shared" si="141"/>
        <v>-0.87349319169986173</v>
      </c>
      <c r="T632" s="11">
        <f t="shared" si="142"/>
        <v>-0.26035564581217935</v>
      </c>
      <c r="U632" s="11">
        <f>'OddsRatio_working_3-way'!S632-'OddsRatio_working_3-way'!R632^2/3</f>
        <v>-0.87349319169986173</v>
      </c>
      <c r="V632" s="11">
        <f>'OddsRatio_working_3-way'!S632*'OddsRatio_working_3-way'!R632/3-2*'OddsRatio_working_3-way'!R632^3/27-'OddsRatio_working_3-way'!T632</f>
        <v>0.26035564581217935</v>
      </c>
      <c r="W632" s="11">
        <f>'OddsRatio_working_3-way'!V632^2+4*'OddsRatio_working_3-way'!U632^3/27</f>
        <v>-3.0950771953203768E-2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0.15711129356246223</v>
      </c>
      <c r="Y632" s="11">
        <f>IF('OddsRatio_working_3-way'!W632&gt;=0,IF('OddsRatio_working_3-way'!V632+SQRT('OddsRatio_working_3-way'!W632)&gt;0,0,PI()),ACOS('OddsRatio_working_3-way'!V632/(2*'OddsRatio_working_3-way'!X632)))</f>
        <v>0.59424623825067724</v>
      </c>
      <c r="Z632" s="11">
        <f>'OddsRatio_working_3-way'!X632^(1/3)*COS('OddsRatio_working_3-way'!Y632/3)</f>
        <v>0.52904513903022121</v>
      </c>
      <c r="AA632" s="11">
        <f>'OddsRatio_working_3-way'!X632^(1/3)*COS(('OddsRatio_working_3-way'!Y632+2*PI())/3)</f>
        <v>-0.35648304241698253</v>
      </c>
      <c r="AB632" s="11">
        <f>'OddsRatio_working_3-way'!X632^(1/3)*COS(('OddsRatio_working_3-way'!Y632+4*PI())/3)</f>
        <v>-0.17256209661323854</v>
      </c>
      <c r="AC632" s="11">
        <f>'OddsRatio_working_3-way'!X632^(1/3)*SIN('OddsRatio_working_3-way'!Y632/3)</f>
        <v>0.10618680756940221</v>
      </c>
      <c r="AD632" s="11">
        <f>'OddsRatio_working_3-way'!X632^(1/3)*SIN(('OddsRatio_working_3-way'!Y632+2*PI())/3)</f>
        <v>0.40507312636414072</v>
      </c>
      <c r="AE632" s="11">
        <f>'OddsRatio_working_3-way'!X632^(1/3)*SIN(('OddsRatio_working_3-way'!Y632+4*PI())/3)</f>
        <v>-0.51125993393354285</v>
      </c>
      <c r="AF632" s="11">
        <f>-'OddsRatio_working_3-way'!U632/(3*'OddsRatio_working_3-way'!X632^(1/3))*COS(('OddsRatio_working_3-way'!Y632)/3)</f>
        <v>0.5290451390302211</v>
      </c>
      <c r="AG632" s="11">
        <f>-'OddsRatio_working_3-way'!U632/(3*'OddsRatio_working_3-way'!X632^(1/3))*COS(('OddsRatio_working_3-way'!Y632+2*PI())/3)</f>
        <v>-0.35648304241698248</v>
      </c>
      <c r="AH632" s="11">
        <f>-'OddsRatio_working_3-way'!U632/(3*'OddsRatio_working_3-way'!X632^(1/3))*COS(('OddsRatio_working_3-way'!Y632+4*PI())/3)</f>
        <v>-0.17256209661323849</v>
      </c>
      <c r="AI632" s="11">
        <f>'OddsRatio_working_3-way'!U632/(3*'OddsRatio_working_3-way'!X632^(1/3))*SIN(('OddsRatio_working_3-way'!Y632)/3)</f>
        <v>-0.10618680756940219</v>
      </c>
      <c r="AJ632" s="11">
        <f>'OddsRatio_working_3-way'!U632/(3*'OddsRatio_working_3-way'!X632^(1/3))*SIN(('OddsRatio_working_3-way'!Y632+2*PI())/3)</f>
        <v>-0.40507312636414067</v>
      </c>
      <c r="AK632" s="11">
        <f>'OddsRatio_working_3-way'!U632/(3*'OddsRatio_working_3-way'!X632^(1/3))*SIN(('OddsRatio_working_3-way'!Y632+4*PI())/3)</f>
        <v>0.51125993393354274</v>
      </c>
      <c r="AL632" s="11">
        <f>'OddsRatio_working_3-way'!Z632+'OddsRatio_working_3-way'!AF632</f>
        <v>1.0580902780604422</v>
      </c>
      <c r="AM632" s="11">
        <f>'OddsRatio_working_3-way'!AA632+'OddsRatio_working_3-way'!AG632</f>
        <v>-0.71296608483396495</v>
      </c>
      <c r="AN632" s="11">
        <f>'OddsRatio_working_3-way'!AB632+'OddsRatio_working_3-way'!AH632</f>
        <v>-0.34512419322647703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1.0580902780604422</v>
      </c>
      <c r="AS632" s="11">
        <f>IF(('OddsRatio_working_3-way'!X632=0),IF(Q632&gt;0,-Q632^(1/3),(-Q632)^(1/3)),'OddsRatio_working_3-way'!AM632-'OddsRatio_working_3-way'!R632/3)</f>
        <v>-0.71296608483396495</v>
      </c>
      <c r="AT632" s="11">
        <f>IF(('OddsRatio_working_3-way'!X632=0),IF(Q632&gt;0,-Q632^(1/3),(-Q632)^(1/3)),'OddsRatio_working_3-way'!AN632-'OddsRatio_working_3-way'!R632/3)</f>
        <v>-0.34512419322647703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2.0699999999999998</v>
      </c>
      <c r="B633" s="4">
        <f>IF('True_Odds_Calculator_3-way'!B634="","",'True_Odds_Calculator_3-way'!B634)</f>
        <v>3.04</v>
      </c>
      <c r="C633" s="4">
        <f>IF('True_Odds_Calculator_3-way'!C634="","",'True_Odds_Calculator_3-way'!C634)</f>
        <v>4.51</v>
      </c>
      <c r="D633" s="9">
        <f t="shared" si="130"/>
        <v>0.46989300578858062</v>
      </c>
      <c r="E633" s="9">
        <f t="shared" si="131"/>
        <v>0.31737426784960121</v>
      </c>
      <c r="F633" s="9">
        <f t="shared" si="132"/>
        <v>0.21273272636181823</v>
      </c>
      <c r="G633" s="9">
        <f t="shared" si="133"/>
        <v>1.0543402248825084</v>
      </c>
      <c r="H633" s="9">
        <f t="shared" si="134"/>
        <v>2.1281440406242838</v>
      </c>
      <c r="I633" s="9">
        <f t="shared" si="135"/>
        <v>3.1508540587603173</v>
      </c>
      <c r="J633" s="9">
        <f t="shared" si="136"/>
        <v>4.700734189337604</v>
      </c>
      <c r="K633" s="11">
        <f t="shared" si="137"/>
        <v>0.48309178743961356</v>
      </c>
      <c r="L633" s="11">
        <f t="shared" si="138"/>
        <v>0.32894736842105265</v>
      </c>
      <c r="M633" s="11">
        <f t="shared" si="139"/>
        <v>0.22172949002217296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-0.26996072800336901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0.23325852147641507</v>
      </c>
      <c r="Q633" s="11">
        <f>2*'OddsRatio_working_3-way'!K633*'OddsRatio_working_3-way'!L633*'OddsRatio_working_3-way'!M633</f>
        <v>7.0470852409793089E-2</v>
      </c>
      <c r="R633" s="11">
        <f t="shared" si="140"/>
        <v>0</v>
      </c>
      <c r="S633" s="11">
        <f t="shared" si="141"/>
        <v>-0.86404612701112615</v>
      </c>
      <c r="T633" s="11">
        <f t="shared" si="142"/>
        <v>-0.26104112598523455</v>
      </c>
      <c r="U633" s="11">
        <f>'OddsRatio_working_3-way'!S633-'OddsRatio_working_3-way'!R633^2/3</f>
        <v>-0.86404612701112615</v>
      </c>
      <c r="V633" s="11">
        <f>'OddsRatio_working_3-way'!S633*'OddsRatio_working_3-way'!R633/3-2*'OddsRatio_working_3-way'!R633^3/27-'OddsRatio_working_3-way'!T633</f>
        <v>0.26104112598523455</v>
      </c>
      <c r="W633" s="11">
        <f>'OddsRatio_working_3-way'!V633^2+4*'OddsRatio_working_3-way'!U633^3/27</f>
        <v>-2.7424323196656081E-2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0.1545693959458786</v>
      </c>
      <c r="Y633" s="11">
        <f>IF('OddsRatio_working_3-way'!W633&gt;=0,IF('OddsRatio_working_3-way'!V633+SQRT('OddsRatio_working_3-way'!W633)&gt;0,0,PI()),ACOS('OddsRatio_working_3-way'!V633/(2*'OddsRatio_working_3-way'!X633)))</f>
        <v>0.56532600555399304</v>
      </c>
      <c r="Z633" s="11">
        <f>'OddsRatio_working_3-way'!X633^(1/3)*COS('OddsRatio_working_3-way'!Y633/3)</f>
        <v>0.52717011244125433</v>
      </c>
      <c r="AA633" s="11">
        <f>'OddsRatio_working_3-way'!X633^(1/3)*COS(('OddsRatio_working_3-way'!Y633+2*PI())/3)</f>
        <v>-0.35064989507241645</v>
      </c>
      <c r="AB633" s="11">
        <f>'OddsRatio_working_3-way'!X633^(1/3)*COS(('OddsRatio_working_3-way'!Y633+4*PI())/3)</f>
        <v>-0.17652021736883769</v>
      </c>
      <c r="AC633" s="11">
        <f>'OddsRatio_working_3-way'!X633^(1/3)*SIN('OddsRatio_working_3-way'!Y633/3)</f>
        <v>0.10053381629606389</v>
      </c>
      <c r="AD633" s="11">
        <f>'OddsRatio_working_3-way'!X633^(1/3)*SIN(('OddsRatio_working_3-way'!Y633+2*PI())/3)</f>
        <v>0.4062758013419932</v>
      </c>
      <c r="AE633" s="11">
        <f>'OddsRatio_working_3-way'!X633^(1/3)*SIN(('OddsRatio_working_3-way'!Y633+4*PI())/3)</f>
        <v>-0.5068096176380571</v>
      </c>
      <c r="AF633" s="11">
        <f>-'OddsRatio_working_3-way'!U633/(3*'OddsRatio_working_3-way'!X633^(1/3))*COS(('OddsRatio_working_3-way'!Y633)/3)</f>
        <v>0.52717011244125422</v>
      </c>
      <c r="AG633" s="11">
        <f>-'OddsRatio_working_3-way'!U633/(3*'OddsRatio_working_3-way'!X633^(1/3))*COS(('OddsRatio_working_3-way'!Y633+2*PI())/3)</f>
        <v>-0.3506498950724164</v>
      </c>
      <c r="AH633" s="11">
        <f>-'OddsRatio_working_3-way'!U633/(3*'OddsRatio_working_3-way'!X633^(1/3))*COS(('OddsRatio_working_3-way'!Y633+4*PI())/3)</f>
        <v>-0.17652021736883766</v>
      </c>
      <c r="AI633" s="11">
        <f>'OddsRatio_working_3-way'!U633/(3*'OddsRatio_working_3-way'!X633^(1/3))*SIN(('OddsRatio_working_3-way'!Y633)/3)</f>
        <v>-0.10053381629606387</v>
      </c>
      <c r="AJ633" s="11">
        <f>'OddsRatio_working_3-way'!U633/(3*'OddsRatio_working_3-way'!X633^(1/3))*SIN(('OddsRatio_working_3-way'!Y633+2*PI())/3)</f>
        <v>-0.40627580134199309</v>
      </c>
      <c r="AK633" s="11">
        <f>'OddsRatio_working_3-way'!U633/(3*'OddsRatio_working_3-way'!X633^(1/3))*SIN(('OddsRatio_working_3-way'!Y633+4*PI())/3)</f>
        <v>0.50680961763805699</v>
      </c>
      <c r="AL633" s="11">
        <f>'OddsRatio_working_3-way'!Z633+'OddsRatio_working_3-way'!AF633</f>
        <v>1.0543402248825084</v>
      </c>
      <c r="AM633" s="11">
        <f>'OddsRatio_working_3-way'!AA633+'OddsRatio_working_3-way'!AG633</f>
        <v>-0.70129979014483279</v>
      </c>
      <c r="AN633" s="11">
        <f>'OddsRatio_working_3-way'!AB633+'OddsRatio_working_3-way'!AH633</f>
        <v>-0.35304043473767532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1.0543402248825084</v>
      </c>
      <c r="AS633" s="11">
        <f>IF(('OddsRatio_working_3-way'!X633=0),IF(Q633&gt;0,-Q633^(1/3),(-Q633)^(1/3)),'OddsRatio_working_3-way'!AM633-'OddsRatio_working_3-way'!R633/3)</f>
        <v>-0.70129979014483279</v>
      </c>
      <c r="AT633" s="11">
        <f>IF(('OddsRatio_working_3-way'!X633=0),IF(Q633&gt;0,-Q633^(1/3),(-Q633)^(1/3)),'OddsRatio_working_3-way'!AN633-'OddsRatio_working_3-way'!R633/3)</f>
        <v>-0.35304043473767532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3.21</v>
      </c>
      <c r="B634" s="4">
        <f>IF('True_Odds_Calculator_3-way'!B635="","",'True_Odds_Calculator_3-way'!B635)</f>
        <v>2.81</v>
      </c>
      <c r="C634" s="4">
        <f>IF('True_Odds_Calculator_3-way'!C635="","",'True_Odds_Calculator_3-way'!C635)</f>
        <v>2.73</v>
      </c>
      <c r="D634" s="9">
        <f t="shared" si="130"/>
        <v>0.3008500582139973</v>
      </c>
      <c r="E634" s="9">
        <f t="shared" si="131"/>
        <v>0.34443601678074087</v>
      </c>
      <c r="F634" s="9">
        <f t="shared" si="132"/>
        <v>0.35471392500526172</v>
      </c>
      <c r="G634" s="9">
        <f t="shared" si="133"/>
        <v>1.0515452169104957</v>
      </c>
      <c r="H634" s="9">
        <f t="shared" si="134"/>
        <v>3.3239149293721963</v>
      </c>
      <c r="I634" s="9">
        <f t="shared" si="135"/>
        <v>2.9032968426079968</v>
      </c>
      <c r="J634" s="9">
        <f t="shared" si="136"/>
        <v>2.8191732252551582</v>
      </c>
      <c r="K634" s="11">
        <f t="shared" si="137"/>
        <v>0.3115264797507788</v>
      </c>
      <c r="L634" s="11">
        <f t="shared" si="138"/>
        <v>0.35587188612099646</v>
      </c>
      <c r="M634" s="11">
        <f t="shared" si="139"/>
        <v>0.36630036630036628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-0.28102370314762648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0.23350374233402141</v>
      </c>
      <c r="Q634" s="11">
        <f>2*'OddsRatio_working_3-way'!K634*'OddsRatio_working_3-way'!L634*'OddsRatio_working_3-way'!M634</f>
        <v>8.1218692985746563E-2</v>
      </c>
      <c r="R634" s="11">
        <f t="shared" si="140"/>
        <v>0</v>
      </c>
      <c r="S634" s="11">
        <f t="shared" si="141"/>
        <v>-0.8309040828892571</v>
      </c>
      <c r="T634" s="11">
        <f t="shared" si="142"/>
        <v>-0.28901011578756763</v>
      </c>
      <c r="U634" s="11">
        <f>'OddsRatio_working_3-way'!S634-'OddsRatio_working_3-way'!R634^2/3</f>
        <v>-0.8309040828892571</v>
      </c>
      <c r="V634" s="11">
        <f>'OddsRatio_working_3-way'!S634*'OddsRatio_working_3-way'!R634/3-2*'OddsRatio_working_3-way'!R634^3/27-'OddsRatio_working_3-way'!T634</f>
        <v>0.28901011578756763</v>
      </c>
      <c r="W634" s="11">
        <f>'OddsRatio_working_3-way'!V634^2+4*'OddsRatio_working_3-way'!U634^3/27</f>
        <v>-1.4594498742659529E-3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0.14576204658775993</v>
      </c>
      <c r="Y634" s="11">
        <f>IF('OddsRatio_working_3-way'!W634&gt;=0,IF('OddsRatio_working_3-way'!V634+SQRT('OddsRatio_working_3-way'!W634)&gt;0,0,PI()),ACOS('OddsRatio_working_3-way'!V634/(2*'OddsRatio_working_3-way'!X634)))</f>
        <v>0.13142290016030023</v>
      </c>
      <c r="Z634" s="11">
        <f>'OddsRatio_working_3-way'!X634^(1/3)*COS('OddsRatio_working_3-way'!Y634/3)</f>
        <v>0.52577260845524787</v>
      </c>
      <c r="AA634" s="11">
        <f>'OddsRatio_working_3-way'!X634^(1/3)*COS(('OddsRatio_working_3-way'!Y634+2*PI())/3)</f>
        <v>-0.28284611061290194</v>
      </c>
      <c r="AB634" s="11">
        <f>'OddsRatio_working_3-way'!X634^(1/3)*COS(('OddsRatio_working_3-way'!Y634+4*PI())/3)</f>
        <v>-0.24292649784234599</v>
      </c>
      <c r="AC634" s="11">
        <f>'OddsRatio_working_3-way'!X634^(1/3)*SIN('OddsRatio_working_3-way'!Y634/3)</f>
        <v>2.3047599179026077E-2</v>
      </c>
      <c r="AD634" s="11">
        <f>'OddsRatio_working_3-way'!X634^(1/3)*SIN(('OddsRatio_working_3-way'!Y634+2*PI())/3)</f>
        <v>0.44380863594674047</v>
      </c>
      <c r="AE634" s="11">
        <f>'OddsRatio_working_3-way'!X634^(1/3)*SIN(('OddsRatio_working_3-way'!Y634+4*PI())/3)</f>
        <v>-0.46685623512576657</v>
      </c>
      <c r="AF634" s="11">
        <f>-'OddsRatio_working_3-way'!U634/(3*'OddsRatio_working_3-way'!X634^(1/3))*COS(('OddsRatio_working_3-way'!Y634)/3)</f>
        <v>0.52577260845524787</v>
      </c>
      <c r="AG634" s="11">
        <f>-'OddsRatio_working_3-way'!U634/(3*'OddsRatio_working_3-way'!X634^(1/3))*COS(('OddsRatio_working_3-way'!Y634+2*PI())/3)</f>
        <v>-0.28284611061290194</v>
      </c>
      <c r="AH634" s="11">
        <f>-'OddsRatio_working_3-way'!U634/(3*'OddsRatio_working_3-way'!X634^(1/3))*COS(('OddsRatio_working_3-way'!Y634+4*PI())/3)</f>
        <v>-0.24292649784234599</v>
      </c>
      <c r="AI634" s="11">
        <f>'OddsRatio_working_3-way'!U634/(3*'OddsRatio_working_3-way'!X634^(1/3))*SIN(('OddsRatio_working_3-way'!Y634)/3)</f>
        <v>-2.3047599179026077E-2</v>
      </c>
      <c r="AJ634" s="11">
        <f>'OddsRatio_working_3-way'!U634/(3*'OddsRatio_working_3-way'!X634^(1/3))*SIN(('OddsRatio_working_3-way'!Y634+2*PI())/3)</f>
        <v>-0.44380863594674047</v>
      </c>
      <c r="AK634" s="11">
        <f>'OddsRatio_working_3-way'!U634/(3*'OddsRatio_working_3-way'!X634^(1/3))*SIN(('OddsRatio_working_3-way'!Y634+4*PI())/3)</f>
        <v>0.46685623512576657</v>
      </c>
      <c r="AL634" s="11">
        <f>'OddsRatio_working_3-way'!Z634+'OddsRatio_working_3-way'!AF634</f>
        <v>1.0515452169104957</v>
      </c>
      <c r="AM634" s="11">
        <f>'OddsRatio_working_3-way'!AA634+'OddsRatio_working_3-way'!AG634</f>
        <v>-0.56569222122580387</v>
      </c>
      <c r="AN634" s="11">
        <f>'OddsRatio_working_3-way'!AB634+'OddsRatio_working_3-way'!AH634</f>
        <v>-0.48585299568469198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1.0515452169104957</v>
      </c>
      <c r="AS634" s="11">
        <f>IF(('OddsRatio_working_3-way'!X634=0),IF(Q634&gt;0,-Q634^(1/3),(-Q634)^(1/3)),'OddsRatio_working_3-way'!AM634-'OddsRatio_working_3-way'!R634/3)</f>
        <v>-0.56569222122580387</v>
      </c>
      <c r="AT634" s="11">
        <f>IF(('OddsRatio_working_3-way'!X634=0),IF(Q634&gt;0,-Q634^(1/3),(-Q634)^(1/3)),'OddsRatio_working_3-way'!AN634-'OddsRatio_working_3-way'!R634/3)</f>
        <v>-0.48585299568469198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16"/>
        <v>3.475935828876997E-2</v>
      </c>
      <c r="D289" s="4">
        <f t="shared" si="18"/>
        <v>1.9328165374677002</v>
      </c>
      <c r="E289" s="4">
        <f t="shared" si="19"/>
        <v>2.0720221606648197</v>
      </c>
      <c r="G289" s="4">
        <f t="shared" si="17"/>
        <v>1.03475935828877</v>
      </c>
    </row>
    <row r="290" spans="1:7" x14ac:dyDescent="0.2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16"/>
        <v>2.4525731055444977E-2</v>
      </c>
      <c r="D290" s="4">
        <f t="shared" si="18"/>
        <v>1.9243646631706333</v>
      </c>
      <c r="E290" s="4">
        <f t="shared" si="19"/>
        <v>2.0818241326641935</v>
      </c>
      <c r="G290" s="4">
        <f t="shared" si="17"/>
        <v>1.024525731055445</v>
      </c>
    </row>
    <row r="291" spans="1:7" x14ac:dyDescent="0.2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16"/>
        <v>3.1333648244370904E-2</v>
      </c>
      <c r="D291" s="4">
        <f t="shared" si="18"/>
        <v>1.7887621461765948</v>
      </c>
      <c r="E291" s="4">
        <f t="shared" si="19"/>
        <v>2.2678093197643276</v>
      </c>
      <c r="G291" s="4">
        <f t="shared" si="17"/>
        <v>1.0313336482443709</v>
      </c>
    </row>
    <row r="292" spans="1:7" x14ac:dyDescent="0.2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16"/>
        <v>2.7986944565804084E-2</v>
      </c>
      <c r="D292" s="4">
        <f t="shared" si="18"/>
        <v>2.4085296029216061</v>
      </c>
      <c r="E292" s="4">
        <f t="shared" si="19"/>
        <v>1.7099602293950913</v>
      </c>
      <c r="G292" s="4">
        <f t="shared" si="17"/>
        <v>1.0279869445658041</v>
      </c>
    </row>
    <row r="293" spans="1:7" x14ac:dyDescent="0.2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16"/>
        <v>2.9427331427966497E-2</v>
      </c>
      <c r="D293" s="4">
        <f t="shared" si="18"/>
        <v>2.0712563034422273</v>
      </c>
      <c r="E293" s="4">
        <f t="shared" si="19"/>
        <v>1.9334834220221038</v>
      </c>
      <c r="G293" s="4">
        <f t="shared" si="17"/>
        <v>1.0294273314279665</v>
      </c>
    </row>
    <row r="294" spans="1:7" x14ac:dyDescent="0.2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16"/>
        <v>3.8862077724155508E-2</v>
      </c>
      <c r="D294" s="4">
        <f t="shared" si="18"/>
        <v>2.6718696979979644</v>
      </c>
      <c r="E294" s="4">
        <f t="shared" si="19"/>
        <v>1.5981327379744266</v>
      </c>
      <c r="G294" s="4">
        <f t="shared" si="17"/>
        <v>1.0388620777241555</v>
      </c>
    </row>
    <row r="295" spans="1:7" x14ac:dyDescent="0.2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16"/>
        <v>2.6914031878756184E-2</v>
      </c>
      <c r="D295" s="4">
        <f t="shared" si="18"/>
        <v>1.8236835835120324</v>
      </c>
      <c r="E295" s="4">
        <f t="shared" si="19"/>
        <v>2.2140584321666186</v>
      </c>
      <c r="G295" s="4">
        <f t="shared" si="17"/>
        <v>1.0269140318787562</v>
      </c>
    </row>
    <row r="296" spans="1:7" x14ac:dyDescent="0.2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16"/>
        <v>3.215372907153724E-2</v>
      </c>
      <c r="D296" s="4">
        <f t="shared" si="18"/>
        <v>1.4950931588678709</v>
      </c>
      <c r="E296" s="4">
        <f t="shared" si="19"/>
        <v>3.0198218902614187</v>
      </c>
      <c r="G296" s="4">
        <f t="shared" si="17"/>
        <v>1.0321537290715372</v>
      </c>
    </row>
    <row r="297" spans="1:7" x14ac:dyDescent="0.2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16"/>
        <v>3.1317766907055233E-2</v>
      </c>
      <c r="D297" s="4">
        <f t="shared" si="18"/>
        <v>1.6200825197107724</v>
      </c>
      <c r="E297" s="4">
        <f t="shared" si="19"/>
        <v>2.6126885829105997</v>
      </c>
      <c r="G297" s="4">
        <f t="shared" si="17"/>
        <v>1.0313177669070552</v>
      </c>
    </row>
    <row r="298" spans="1:7" x14ac:dyDescent="0.2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16"/>
        <v>2.891515407344869E-2</v>
      </c>
      <c r="D298" s="4">
        <f t="shared" si="18"/>
        <v>2.1232354918216445</v>
      </c>
      <c r="E298" s="4">
        <f t="shared" si="19"/>
        <v>1.8902852583283463</v>
      </c>
      <c r="G298" s="4">
        <f t="shared" si="17"/>
        <v>1.0289151540734487</v>
      </c>
    </row>
    <row r="299" spans="1:7" x14ac:dyDescent="0.2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16"/>
        <v>3.383458646616555E-2</v>
      </c>
      <c r="D299" s="4">
        <f t="shared" si="18"/>
        <v>2.3714710252600297</v>
      </c>
      <c r="E299" s="4">
        <f t="shared" si="19"/>
        <v>1.7291440953412784</v>
      </c>
      <c r="G299" s="4">
        <f t="shared" si="17"/>
        <v>1.0338345864661656</v>
      </c>
    </row>
    <row r="300" spans="1:7" x14ac:dyDescent="0.2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16"/>
        <v>3.3444121312837582E-2</v>
      </c>
      <c r="D300" s="4">
        <f t="shared" si="18"/>
        <v>2.4136375031336175</v>
      </c>
      <c r="E300" s="4">
        <f t="shared" si="19"/>
        <v>1.707394928178755</v>
      </c>
      <c r="G300" s="4">
        <f t="shared" si="17"/>
        <v>1.0334441213128376</v>
      </c>
    </row>
    <row r="301" spans="1:7" x14ac:dyDescent="0.2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16"/>
        <v>3.3674339300937772E-2</v>
      </c>
      <c r="D301" s="4">
        <f t="shared" si="18"/>
        <v>2.1125619090499774</v>
      </c>
      <c r="E301" s="4">
        <f t="shared" si="19"/>
        <v>1.8988263860785108</v>
      </c>
      <c r="G301" s="4">
        <f t="shared" si="17"/>
        <v>1.0336743393009378</v>
      </c>
    </row>
    <row r="302" spans="1:7" x14ac:dyDescent="0.2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16"/>
        <v>2.5641025641025772E-2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1.0256410256410258</v>
      </c>
    </row>
    <row r="303" spans="1:7" x14ac:dyDescent="0.2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16"/>
        <v>3.4777303233679113E-2</v>
      </c>
      <c r="D303" s="4">
        <f t="shared" si="18"/>
        <v>2.8881057268722468</v>
      </c>
      <c r="E303" s="4">
        <f t="shared" si="19"/>
        <v>1.5296313579094729</v>
      </c>
      <c r="G303" s="4">
        <f t="shared" si="17"/>
        <v>1.0347773032336791</v>
      </c>
    </row>
    <row r="304" spans="1:7" x14ac:dyDescent="0.2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16"/>
        <v>3.3998867525049992E-2</v>
      </c>
      <c r="D304" s="4">
        <f t="shared" si="18"/>
        <v>2.8189041951490341</v>
      </c>
      <c r="E304" s="4">
        <f t="shared" si="19"/>
        <v>1.5497815677521511</v>
      </c>
      <c r="G304" s="4">
        <f t="shared" si="17"/>
        <v>1.03399886752505</v>
      </c>
    </row>
    <row r="305" spans="1:7" x14ac:dyDescent="0.2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16"/>
        <v>2.9427331427966497E-2</v>
      </c>
      <c r="D305" s="4">
        <f t="shared" si="18"/>
        <v>1.9334834220221038</v>
      </c>
      <c r="E305" s="4">
        <f t="shared" si="19"/>
        <v>2.0712563034422273</v>
      </c>
      <c r="G305" s="4">
        <f t="shared" si="17"/>
        <v>1.0294273314279665</v>
      </c>
    </row>
    <row r="306" spans="1:7" x14ac:dyDescent="0.2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16"/>
        <v>2.4525731055444977E-2</v>
      </c>
      <c r="D306" s="4">
        <f t="shared" si="18"/>
        <v>2.0818241326641935</v>
      </c>
      <c r="E306" s="4">
        <f t="shared" si="19"/>
        <v>1.9243646631706333</v>
      </c>
      <c r="G306" s="4">
        <f t="shared" si="17"/>
        <v>1.024525731055445</v>
      </c>
    </row>
    <row r="307" spans="1:7" x14ac:dyDescent="0.2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16"/>
        <v>2.9924164787866303E-2</v>
      </c>
      <c r="D307" s="4">
        <f t="shared" si="18"/>
        <v>2.4678806272129488</v>
      </c>
      <c r="E307" s="4">
        <f t="shared" si="19"/>
        <v>1.6812543073742245</v>
      </c>
      <c r="G307" s="4">
        <f t="shared" si="17"/>
        <v>1.0299241647878663</v>
      </c>
    </row>
    <row r="308" spans="1:7" x14ac:dyDescent="0.2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16"/>
        <v>3.5196687370600444E-2</v>
      </c>
      <c r="D308" s="4">
        <f t="shared" si="18"/>
        <v>1.4143484626647145</v>
      </c>
      <c r="E308" s="4">
        <f t="shared" si="19"/>
        <v>3.4134275618374565</v>
      </c>
      <c r="G308" s="4">
        <f t="shared" si="17"/>
        <v>1.0351966873706004</v>
      </c>
    </row>
    <row r="309" spans="1:7" x14ac:dyDescent="0.2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16"/>
        <v>3.1594187910440219E-2</v>
      </c>
      <c r="D309" s="4">
        <f t="shared" si="18"/>
        <v>1.7047027193794351</v>
      </c>
      <c r="E309" s="4">
        <f t="shared" si="19"/>
        <v>2.4190380886859724</v>
      </c>
      <c r="G309" s="4">
        <f t="shared" si="17"/>
        <v>1.0315941879104402</v>
      </c>
    </row>
    <row r="310" spans="1:7" x14ac:dyDescent="0.2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16"/>
        <v>2.9736789230460081E-2</v>
      </c>
      <c r="D310" s="4">
        <f t="shared" si="18"/>
        <v>1.6180104031209364</v>
      </c>
      <c r="E310" s="4">
        <f t="shared" si="19"/>
        <v>2.618095739084692</v>
      </c>
      <c r="G310" s="4">
        <f t="shared" si="17"/>
        <v>1.0297367892304601</v>
      </c>
    </row>
    <row r="311" spans="1:7" x14ac:dyDescent="0.2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16"/>
        <v>3.5577975284917462E-2</v>
      </c>
      <c r="D311" s="4">
        <f t="shared" si="18"/>
        <v>1.8702173858786533</v>
      </c>
      <c r="E311" s="4">
        <f t="shared" si="19"/>
        <v>2.1491381535549374</v>
      </c>
      <c r="G311" s="4">
        <f t="shared" si="17"/>
        <v>1.0355779752849175</v>
      </c>
    </row>
    <row r="312" spans="1:7" x14ac:dyDescent="0.2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16"/>
        <v>3.0927835051546504E-2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1.0309278350515465</v>
      </c>
    </row>
    <row r="313" spans="1:7" x14ac:dyDescent="0.2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16"/>
        <v>3.0219780219780112E-2</v>
      </c>
      <c r="D313" s="4">
        <f t="shared" si="18"/>
        <v>1.8714652956298199</v>
      </c>
      <c r="E313" s="4">
        <f t="shared" si="19"/>
        <v>2.1474926253687316</v>
      </c>
      <c r="G313" s="4">
        <f t="shared" si="17"/>
        <v>1.0302197802197801</v>
      </c>
    </row>
    <row r="314" spans="1:7" x14ac:dyDescent="0.2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16"/>
        <v>2.8930817610062887E-2</v>
      </c>
      <c r="D314" s="4">
        <f t="shared" si="18"/>
        <v>2.5938009787928222</v>
      </c>
      <c r="E314" s="4">
        <f t="shared" si="19"/>
        <v>1.6274309109518936</v>
      </c>
      <c r="G314" s="4">
        <f t="shared" si="17"/>
        <v>1.0289308176100629</v>
      </c>
    </row>
    <row r="315" spans="1:7" x14ac:dyDescent="0.2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16"/>
        <v>2.9011311269375728E-2</v>
      </c>
      <c r="D315" s="4">
        <f t="shared" si="18"/>
        <v>2.2405256365129644</v>
      </c>
      <c r="E315" s="4">
        <f t="shared" si="19"/>
        <v>1.8061099025820484</v>
      </c>
      <c r="G315" s="4">
        <f t="shared" si="17"/>
        <v>1.0290113112693757</v>
      </c>
    </row>
    <row r="316" spans="1:7" x14ac:dyDescent="0.2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16"/>
        <v>3.1884980635577431E-2</v>
      </c>
      <c r="D316" s="4">
        <f t="shared" si="18"/>
        <v>1.8849942497124856</v>
      </c>
      <c r="E316" s="4">
        <f t="shared" si="19"/>
        <v>2.1299508446804905</v>
      </c>
      <c r="G316" s="4">
        <f t="shared" si="17"/>
        <v>1.0318849806355774</v>
      </c>
    </row>
    <row r="317" spans="1:7" x14ac:dyDescent="0.2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16"/>
        <v>3.19069743563416E-2</v>
      </c>
      <c r="D317" s="4">
        <f t="shared" si="18"/>
        <v>2.4847402493861024</v>
      </c>
      <c r="E317" s="4">
        <f t="shared" si="19"/>
        <v>1.6735184827201064</v>
      </c>
      <c r="G317" s="4">
        <f t="shared" si="17"/>
        <v>1.0319069743563416</v>
      </c>
    </row>
    <row r="318" spans="1:7" x14ac:dyDescent="0.2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16"/>
        <v>3.6282558021688338E-2</v>
      </c>
      <c r="D318" s="4">
        <f t="shared" si="18"/>
        <v>2.6517065305025525</v>
      </c>
      <c r="E318" s="4">
        <f t="shared" si="19"/>
        <v>1.6054344288968434</v>
      </c>
      <c r="G318" s="4">
        <f t="shared" si="17"/>
        <v>1.0362825580216883</v>
      </c>
    </row>
    <row r="319" spans="1:7" x14ac:dyDescent="0.2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16"/>
        <v>3.5940803382663811E-2</v>
      </c>
      <c r="D319" s="4">
        <f t="shared" si="18"/>
        <v>2.2905569007263922</v>
      </c>
      <c r="E319" s="4">
        <f t="shared" si="19"/>
        <v>1.7748592870544089</v>
      </c>
      <c r="G319" s="4">
        <f t="shared" si="17"/>
        <v>1.0359408033826638</v>
      </c>
    </row>
    <row r="320" spans="1:7" x14ac:dyDescent="0.2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16"/>
        <v>3.3664999742228252E-2</v>
      </c>
      <c r="D320" s="4">
        <f t="shared" si="18"/>
        <v>2.4793251102447753</v>
      </c>
      <c r="E320" s="4">
        <f t="shared" si="19"/>
        <v>1.6759839288028686</v>
      </c>
      <c r="G320" s="4">
        <f t="shared" si="17"/>
        <v>1.0336649997422283</v>
      </c>
    </row>
    <row r="321" spans="1:7" x14ac:dyDescent="0.2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16"/>
        <v>3.4777303233679113E-2</v>
      </c>
      <c r="D321" s="4">
        <f t="shared" si="18"/>
        <v>2.8881057268722468</v>
      </c>
      <c r="E321" s="4">
        <f t="shared" si="19"/>
        <v>1.5296313579094729</v>
      </c>
      <c r="G321" s="4">
        <f t="shared" si="17"/>
        <v>1.0347773032336791</v>
      </c>
    </row>
    <row r="322" spans="1:7" x14ac:dyDescent="0.2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ref="C322:C385" si="20">IF(A322="","",((1/A322)+(1/B322))-1)</f>
        <v>3.4726428427215739E-2</v>
      </c>
      <c r="D322" s="4">
        <f t="shared" si="18"/>
        <v>2.6571888412017164</v>
      </c>
      <c r="E322" s="4">
        <f t="shared" si="19"/>
        <v>1.6034315312398835</v>
      </c>
      <c r="G322" s="4">
        <f t="shared" ref="G322:G385" si="21">IF(A322="","",C322+1)</f>
        <v>1.0347264284272157</v>
      </c>
    </row>
    <row r="323" spans="1:7" x14ac:dyDescent="0.2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si="20"/>
        <v>3.5274160554807032E-2</v>
      </c>
      <c r="D323" s="4">
        <f t="shared" ref="D323:D386" si="22">IF(A323="","",(2*A323)/(2-($C323*A323)))</f>
        <v>2.7469334612485432</v>
      </c>
      <c r="E323" s="4">
        <f t="shared" ref="E323:E386" si="23">IF(B323="","",(2*B323)/(2-($C323*B323)))</f>
        <v>1.5724316479033458</v>
      </c>
      <c r="G323" s="4">
        <f t="shared" si="21"/>
        <v>1.035274160554807</v>
      </c>
    </row>
    <row r="324" spans="1:7" x14ac:dyDescent="0.2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20"/>
        <v>2.844754653130277E-2</v>
      </c>
      <c r="D324" s="4">
        <f t="shared" si="22"/>
        <v>2.0267924123888115</v>
      </c>
      <c r="E324" s="4">
        <f t="shared" si="23"/>
        <v>1.9739066903246005</v>
      </c>
      <c r="G324" s="4">
        <f t="shared" si="21"/>
        <v>1.0284475465313028</v>
      </c>
    </row>
    <row r="325" spans="1:7" x14ac:dyDescent="0.2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20"/>
        <v>3.4455319487546765E-2</v>
      </c>
      <c r="D325" s="4">
        <f t="shared" si="22"/>
        <v>2.2111375032990233</v>
      </c>
      <c r="E325" s="4">
        <f t="shared" si="23"/>
        <v>1.8256700806275876</v>
      </c>
      <c r="G325" s="4">
        <f t="shared" si="21"/>
        <v>1.0344553194875468</v>
      </c>
    </row>
    <row r="326" spans="1:7" x14ac:dyDescent="0.2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20"/>
        <v>3.7271921102840277E-2</v>
      </c>
      <c r="D326" s="4">
        <f t="shared" si="22"/>
        <v>2.06664260128287</v>
      </c>
      <c r="E326" s="4">
        <f t="shared" si="23"/>
        <v>1.937521151693437</v>
      </c>
      <c r="G326" s="4">
        <f t="shared" si="21"/>
        <v>1.0372719211028403</v>
      </c>
    </row>
    <row r="327" spans="1:7" x14ac:dyDescent="0.2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20"/>
        <v>4.1666666666666519E-2</v>
      </c>
      <c r="D327" s="4">
        <f t="shared" si="22"/>
        <v>2.3496503496503496</v>
      </c>
      <c r="E327" s="4">
        <f t="shared" si="23"/>
        <v>1.7409326424870464</v>
      </c>
      <c r="G327" s="4">
        <f t="shared" si="21"/>
        <v>1.0416666666666665</v>
      </c>
    </row>
    <row r="328" spans="1:7" x14ac:dyDescent="0.2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20"/>
        <v>3.7271921102840277E-2</v>
      </c>
      <c r="D328" s="4">
        <f t="shared" si="22"/>
        <v>1.937521151693437</v>
      </c>
      <c r="E328" s="4">
        <f t="shared" si="23"/>
        <v>2.06664260128287</v>
      </c>
      <c r="G328" s="4">
        <f t="shared" si="21"/>
        <v>1.0372719211028403</v>
      </c>
    </row>
    <row r="329" spans="1:7" x14ac:dyDescent="0.2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20"/>
        <v>4.091213950368866E-2</v>
      </c>
      <c r="D329" s="4">
        <f t="shared" si="22"/>
        <v>2.2270351008215079</v>
      </c>
      <c r="E329" s="4">
        <f t="shared" si="23"/>
        <v>1.8149726110772972</v>
      </c>
      <c r="G329" s="4">
        <f t="shared" si="21"/>
        <v>1.0409121395036887</v>
      </c>
    </row>
    <row r="330" spans="1:7" x14ac:dyDescent="0.2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20"/>
        <v>3.62694300518136E-2</v>
      </c>
      <c r="D330" s="4">
        <f t="shared" si="22"/>
        <v>2.0000000000000004</v>
      </c>
      <c r="E330" s="4">
        <f t="shared" si="23"/>
        <v>2.0000000000000004</v>
      </c>
      <c r="G330" s="4">
        <f t="shared" si="21"/>
        <v>1.0362694300518136</v>
      </c>
    </row>
    <row r="331" spans="1:7" x14ac:dyDescent="0.2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20"/>
        <v>3.8968048359240282E-2</v>
      </c>
      <c r="D331" s="4">
        <f t="shared" si="22"/>
        <v>2.0054118411083453</v>
      </c>
      <c r="E331" s="4">
        <f t="shared" si="23"/>
        <v>1.9946172892668752</v>
      </c>
      <c r="G331" s="4">
        <f t="shared" si="21"/>
        <v>1.0389680483592403</v>
      </c>
    </row>
    <row r="332" spans="1:7" x14ac:dyDescent="0.2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20"/>
        <v>4.1497592382188975E-2</v>
      </c>
      <c r="D332" s="4">
        <f t="shared" si="22"/>
        <v>2.1083670792220381</v>
      </c>
      <c r="E332" s="4">
        <f t="shared" si="23"/>
        <v>1.9022281685792208</v>
      </c>
      <c r="G332" s="4">
        <f t="shared" si="21"/>
        <v>1.041497592382189</v>
      </c>
    </row>
    <row r="333" spans="1:7" x14ac:dyDescent="0.2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20"/>
        <v>3.9529106814990778E-2</v>
      </c>
      <c r="D333" s="4">
        <f t="shared" si="22"/>
        <v>2.049811822005756</v>
      </c>
      <c r="E333" s="4">
        <f t="shared" si="23"/>
        <v>1.9525516659637281</v>
      </c>
      <c r="G333" s="4">
        <f t="shared" si="21"/>
        <v>1.0395291068149908</v>
      </c>
    </row>
    <row r="334" spans="1:7" x14ac:dyDescent="0.2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20"/>
        <v>3.8527765820060234E-2</v>
      </c>
      <c r="D334" s="4">
        <f t="shared" si="22"/>
        <v>1.9076165058509547</v>
      </c>
      <c r="E334" s="4">
        <f t="shared" si="23"/>
        <v>2.1017869260348339</v>
      </c>
      <c r="G334" s="4">
        <f t="shared" si="21"/>
        <v>1.0385277658200602</v>
      </c>
    </row>
    <row r="335" spans="1:7" x14ac:dyDescent="0.2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20"/>
        <v>4.4372294372294396E-2</v>
      </c>
      <c r="D335" s="4">
        <f t="shared" si="22"/>
        <v>1.8315163528245788</v>
      </c>
      <c r="E335" s="4">
        <f t="shared" si="23"/>
        <v>2.2026221692491061</v>
      </c>
      <c r="G335" s="4">
        <f t="shared" si="21"/>
        <v>1.0443722943722944</v>
      </c>
    </row>
    <row r="336" spans="1:7" x14ac:dyDescent="0.2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20"/>
        <v>4.3668588511637907E-2</v>
      </c>
      <c r="D336" s="4">
        <f t="shared" si="22"/>
        <v>2.3441371542985863</v>
      </c>
      <c r="E336" s="4">
        <f t="shared" si="23"/>
        <v>1.7439716972348942</v>
      </c>
      <c r="G336" s="4">
        <f t="shared" si="21"/>
        <v>1.0436685885116379</v>
      </c>
    </row>
    <row r="337" spans="1:7" x14ac:dyDescent="0.2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20"/>
        <v>4.2115467470917878E-2</v>
      </c>
      <c r="D337" s="4">
        <f t="shared" si="22"/>
        <v>2.208110357949816</v>
      </c>
      <c r="E337" s="4">
        <f t="shared" si="23"/>
        <v>1.8277389506841228</v>
      </c>
      <c r="G337" s="4">
        <f t="shared" si="21"/>
        <v>1.0421154674709179</v>
      </c>
    </row>
    <row r="338" spans="1:7" x14ac:dyDescent="0.2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20"/>
        <v>4.0266652330519959E-2</v>
      </c>
      <c r="D338" s="4">
        <f t="shared" si="22"/>
        <v>2.1818075186206087</v>
      </c>
      <c r="E338" s="4">
        <f t="shared" si="23"/>
        <v>1.8461614808198106</v>
      </c>
      <c r="G338" s="4">
        <f t="shared" si="21"/>
        <v>1.04026665233052</v>
      </c>
    </row>
    <row r="339" spans="1:7" x14ac:dyDescent="0.2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20"/>
        <v>4.3126684636118462E-2</v>
      </c>
      <c r="D339" s="4">
        <f t="shared" si="22"/>
        <v>2.2215568862275448</v>
      </c>
      <c r="E339" s="4">
        <f t="shared" si="23"/>
        <v>1.8186274509803919</v>
      </c>
      <c r="G339" s="4">
        <f t="shared" si="21"/>
        <v>1.0431266846361185</v>
      </c>
    </row>
    <row r="340" spans="1:7" x14ac:dyDescent="0.2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20"/>
        <v>4.5362220717670931E-2</v>
      </c>
      <c r="D340" s="4">
        <f t="shared" si="22"/>
        <v>2.2160540135033755</v>
      </c>
      <c r="E340" s="4">
        <f t="shared" si="23"/>
        <v>1.8223318938926589</v>
      </c>
      <c r="G340" s="4">
        <f t="shared" si="21"/>
        <v>1.0453622207176709</v>
      </c>
    </row>
    <row r="341" spans="1:7" x14ac:dyDescent="0.2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20"/>
        <v>4.0291065894084488E-2</v>
      </c>
      <c r="D341" s="4">
        <f t="shared" si="22"/>
        <v>2.1383086010661287</v>
      </c>
      <c r="E341" s="4">
        <f t="shared" si="23"/>
        <v>1.8784963928616634</v>
      </c>
      <c r="G341" s="4">
        <f t="shared" si="21"/>
        <v>1.0402910658940845</v>
      </c>
    </row>
    <row r="342" spans="1:7" x14ac:dyDescent="0.2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20"/>
        <v>3.9024126949857019E-2</v>
      </c>
      <c r="D342" s="4">
        <f t="shared" si="22"/>
        <v>2.0163247537682976</v>
      </c>
      <c r="E342" s="4">
        <f t="shared" si="23"/>
        <v>1.98393746319002</v>
      </c>
      <c r="G342" s="4">
        <f t="shared" si="21"/>
        <v>1.039024126949857</v>
      </c>
    </row>
    <row r="343" spans="1:7" x14ac:dyDescent="0.2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20"/>
        <v>4.485629868385721E-2</v>
      </c>
      <c r="D343" s="4">
        <f t="shared" si="22"/>
        <v>2.3031240334055059</v>
      </c>
      <c r="E343" s="4">
        <f t="shared" si="23"/>
        <v>1.7673866603370521</v>
      </c>
      <c r="G343" s="4">
        <f t="shared" si="21"/>
        <v>1.0448562986838572</v>
      </c>
    </row>
    <row r="344" spans="1:7" x14ac:dyDescent="0.2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20"/>
        <v>4.2699829607588891E-2</v>
      </c>
      <c r="D344" s="4">
        <f t="shared" si="22"/>
        <v>2.7192005808927768</v>
      </c>
      <c r="E344" s="4">
        <f t="shared" si="23"/>
        <v>1.5816656945757326</v>
      </c>
      <c r="G344" s="4">
        <f t="shared" si="21"/>
        <v>1.0426998296075889</v>
      </c>
    </row>
    <row r="345" spans="1:7" x14ac:dyDescent="0.2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20"/>
        <v>4.1012764176606042E-2</v>
      </c>
      <c r="D345" s="4">
        <f t="shared" si="22"/>
        <v>2.4800207576543851</v>
      </c>
      <c r="E345" s="4">
        <f t="shared" si="23"/>
        <v>1.6756661991584854</v>
      </c>
      <c r="G345" s="4">
        <f t="shared" si="21"/>
        <v>1.041012764176606</v>
      </c>
    </row>
    <row r="346" spans="1:7" x14ac:dyDescent="0.2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20"/>
        <v>4.9848554853945348E-2</v>
      </c>
      <c r="D346" s="4">
        <f t="shared" si="22"/>
        <v>1.5690523178541222</v>
      </c>
      <c r="E346" s="4">
        <f t="shared" si="23"/>
        <v>2.7573076650859938</v>
      </c>
      <c r="G346" s="4">
        <f t="shared" si="21"/>
        <v>1.0498485548539453</v>
      </c>
    </row>
    <row r="347" spans="1:7" x14ac:dyDescent="0.2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20"/>
        <v>4.8960650245764237E-2</v>
      </c>
      <c r="D347" s="4">
        <f t="shared" si="22"/>
        <v>2.0919091248528017</v>
      </c>
      <c r="E347" s="4">
        <f t="shared" si="23"/>
        <v>1.9158271299681719</v>
      </c>
      <c r="G347" s="4">
        <f t="shared" si="21"/>
        <v>1.0489606502457642</v>
      </c>
    </row>
    <row r="348" spans="1:7" x14ac:dyDescent="0.2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20"/>
        <v>4.8960650245764237E-2</v>
      </c>
      <c r="D348" s="4">
        <f t="shared" si="22"/>
        <v>2.0919091248528017</v>
      </c>
      <c r="E348" s="4">
        <f t="shared" si="23"/>
        <v>1.9158271299681719</v>
      </c>
      <c r="G348" s="4">
        <f t="shared" si="21"/>
        <v>1.0489606502457642</v>
      </c>
    </row>
    <row r="349" spans="1:7" x14ac:dyDescent="0.2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20"/>
        <v>5.2776629461209978E-2</v>
      </c>
      <c r="D349" s="4">
        <f t="shared" si="22"/>
        <v>1.8567225278239736</v>
      </c>
      <c r="E349" s="4">
        <f t="shared" si="23"/>
        <v>2.1672390622666868</v>
      </c>
      <c r="G349" s="4">
        <f t="shared" si="21"/>
        <v>1.05277662946121</v>
      </c>
    </row>
    <row r="350" spans="1:7" x14ac:dyDescent="0.2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20"/>
        <v>4.999862565624924E-2</v>
      </c>
      <c r="D350" s="4">
        <f t="shared" si="22"/>
        <v>2.1163433291643639</v>
      </c>
      <c r="E350" s="4">
        <f t="shared" si="23"/>
        <v>1.8957817670201405</v>
      </c>
      <c r="G350" s="4">
        <f t="shared" si="21"/>
        <v>1.0499986256562492</v>
      </c>
    </row>
    <row r="351" spans="1:7" x14ac:dyDescent="0.2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20"/>
        <v>4.7149122807017552E-2</v>
      </c>
      <c r="D351" s="4">
        <f t="shared" si="22"/>
        <v>2.0110253583241455</v>
      </c>
      <c r="E351" s="4">
        <f t="shared" si="23"/>
        <v>1.9890948745910577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20"/>
        <v>4.7235244126436093E-2</v>
      </c>
      <c r="D352" s="4">
        <f t="shared" si="22"/>
        <v>1.9783062613553166</v>
      </c>
      <c r="E352" s="4">
        <f t="shared" si="23"/>
        <v>2.0221747928042801</v>
      </c>
      <c r="G352" s="4">
        <f t="shared" si="21"/>
        <v>1.0472352441264361</v>
      </c>
    </row>
    <row r="353" spans="1:7" x14ac:dyDescent="0.2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20"/>
        <v>4.7149122807017552E-2</v>
      </c>
      <c r="D353" s="4">
        <f t="shared" si="22"/>
        <v>2.0110253583241455</v>
      </c>
      <c r="E353" s="4">
        <f t="shared" si="23"/>
        <v>1.9890948745910577</v>
      </c>
      <c r="G353" s="4">
        <f t="shared" si="21"/>
        <v>1.0471491228070176</v>
      </c>
    </row>
    <row r="354" spans="1:7" x14ac:dyDescent="0.2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20"/>
        <v>2.8168309401110703E-2</v>
      </c>
      <c r="D354" s="4">
        <f t="shared" si="22"/>
        <v>2.6234823127912317</v>
      </c>
      <c r="E354" s="4">
        <f t="shared" si="23"/>
        <v>1.6159598981283099</v>
      </c>
      <c r="G354" s="4">
        <f t="shared" si="21"/>
        <v>1.0281683094011107</v>
      </c>
    </row>
    <row r="355" spans="1:7" x14ac:dyDescent="0.2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20"/>
        <v>2.5667999158426325E-2</v>
      </c>
      <c r="D355" s="4">
        <f t="shared" si="22"/>
        <v>2.0105752961082914</v>
      </c>
      <c r="E355" s="4">
        <f t="shared" si="23"/>
        <v>1.9895353704478862</v>
      </c>
      <c r="G355" s="4">
        <f t="shared" si="21"/>
        <v>1.0256679991584263</v>
      </c>
    </row>
    <row r="356" spans="1:7" x14ac:dyDescent="0.2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20"/>
        <v>4.2166426781811372E-2</v>
      </c>
      <c r="D356" s="4">
        <f t="shared" si="22"/>
        <v>2.3290086287168665</v>
      </c>
      <c r="E356" s="4">
        <f t="shared" si="23"/>
        <v>1.7524405623803074</v>
      </c>
      <c r="G356" s="4">
        <f t="shared" si="21"/>
        <v>1.0421664267818114</v>
      </c>
    </row>
    <row r="357" spans="1:7" x14ac:dyDescent="0.2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20"/>
        <v>4.3446740199886147E-2</v>
      </c>
      <c r="D357" s="4">
        <f t="shared" si="22"/>
        <v>2.5988829823026718</v>
      </c>
      <c r="E357" s="4">
        <f t="shared" si="23"/>
        <v>1.6254366398720594</v>
      </c>
      <c r="G357" s="4">
        <f t="shared" si="21"/>
        <v>1.0434467401998861</v>
      </c>
    </row>
    <row r="358" spans="1:7" x14ac:dyDescent="0.2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20"/>
        <v>4.4634377967711192E-2</v>
      </c>
      <c r="D358" s="4">
        <f t="shared" si="22"/>
        <v>2.4689331770222736</v>
      </c>
      <c r="E358" s="4">
        <f t="shared" si="23"/>
        <v>1.6807661612130886</v>
      </c>
      <c r="G358" s="4">
        <f t="shared" si="21"/>
        <v>1.0446343779677112</v>
      </c>
    </row>
    <row r="359" spans="1:7" x14ac:dyDescent="0.2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20"/>
        <v>4.2166426781811372E-2</v>
      </c>
      <c r="D359" s="4">
        <f t="shared" si="22"/>
        <v>2.3290086287168665</v>
      </c>
      <c r="E359" s="4">
        <f t="shared" si="23"/>
        <v>1.7524405623803074</v>
      </c>
      <c r="G359" s="4">
        <f t="shared" si="21"/>
        <v>1.0421664267818114</v>
      </c>
    </row>
    <row r="360" spans="1:7" x14ac:dyDescent="0.2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20"/>
        <v>4.4887514660411743E-2</v>
      </c>
      <c r="D360" s="4">
        <f t="shared" si="22"/>
        <v>2.3807589795659352</v>
      </c>
      <c r="E360" s="4">
        <f t="shared" si="23"/>
        <v>1.7242393602353159</v>
      </c>
      <c r="G360" s="4">
        <f t="shared" si="21"/>
        <v>1.0448875146604117</v>
      </c>
    </row>
    <row r="361" spans="1:7" x14ac:dyDescent="0.2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20"/>
        <v>4.3150961150692391E-2</v>
      </c>
      <c r="D361" s="4">
        <f t="shared" si="22"/>
        <v>2.2545840278830127</v>
      </c>
      <c r="E361" s="4">
        <f t="shared" si="23"/>
        <v>1.7970769416596208</v>
      </c>
      <c r="G361" s="4">
        <f t="shared" si="21"/>
        <v>1.0431509611506924</v>
      </c>
    </row>
    <row r="362" spans="1:7" x14ac:dyDescent="0.2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20"/>
        <v>4.4372294372294396E-2</v>
      </c>
      <c r="D362" s="4">
        <f t="shared" si="22"/>
        <v>1.8315163528245788</v>
      </c>
      <c r="E362" s="4">
        <f t="shared" si="23"/>
        <v>2.2026221692491061</v>
      </c>
      <c r="G362" s="4">
        <f t="shared" si="21"/>
        <v>1.0443722943722944</v>
      </c>
    </row>
    <row r="363" spans="1:7" x14ac:dyDescent="0.2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20"/>
        <v>3.62694300518136E-2</v>
      </c>
      <c r="D363" s="4">
        <f t="shared" si="22"/>
        <v>2.0000000000000004</v>
      </c>
      <c r="E363" s="4">
        <f t="shared" si="23"/>
        <v>2.0000000000000004</v>
      </c>
      <c r="G363" s="4">
        <f t="shared" si="21"/>
        <v>1.0362694300518136</v>
      </c>
    </row>
    <row r="364" spans="1:7" x14ac:dyDescent="0.2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20"/>
        <v>2.5883838383838453E-2</v>
      </c>
      <c r="D364" s="4">
        <f t="shared" si="22"/>
        <v>1.968924798011187</v>
      </c>
      <c r="E364" s="4">
        <f t="shared" si="23"/>
        <v>2.0320718409236691</v>
      </c>
      <c r="G364" s="4">
        <f t="shared" si="21"/>
        <v>1.0258838383838385</v>
      </c>
    </row>
    <row r="365" spans="1:7" x14ac:dyDescent="0.2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20"/>
        <v>2.9011311269375728E-2</v>
      </c>
      <c r="D365" s="4">
        <f t="shared" si="22"/>
        <v>2.2405256365129644</v>
      </c>
      <c r="E365" s="4">
        <f t="shared" si="23"/>
        <v>1.8061099025820484</v>
      </c>
      <c r="G365" s="4">
        <f t="shared" si="21"/>
        <v>1.0290113112693757</v>
      </c>
    </row>
    <row r="366" spans="1:7" x14ac:dyDescent="0.2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20"/>
        <v>2.9776674937965097E-2</v>
      </c>
      <c r="D366" s="4">
        <f t="shared" si="22"/>
        <v>2.7046979865771807</v>
      </c>
      <c r="E366" s="4">
        <f t="shared" si="23"/>
        <v>1.5866141732283463</v>
      </c>
      <c r="G366" s="4">
        <f t="shared" si="21"/>
        <v>1.0297766749379651</v>
      </c>
    </row>
    <row r="367" spans="1:7" x14ac:dyDescent="0.2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20"/>
        <v>3.5766729599328695E-2</v>
      </c>
      <c r="D367" s="4">
        <f t="shared" si="22"/>
        <v>2.3660503784588656</v>
      </c>
      <c r="E367" s="4">
        <f t="shared" si="23"/>
        <v>1.7320374239258789</v>
      </c>
      <c r="G367" s="4">
        <f t="shared" si="21"/>
        <v>1.0357667295993287</v>
      </c>
    </row>
    <row r="368" spans="1:7" x14ac:dyDescent="0.2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20"/>
        <v>3.0245246040574214E-2</v>
      </c>
      <c r="D368" s="4">
        <f t="shared" si="22"/>
        <v>2.0942925287037548</v>
      </c>
      <c r="E368" s="4">
        <f t="shared" si="23"/>
        <v>1.9138324294186226</v>
      </c>
      <c r="G368" s="4">
        <f t="shared" si="21"/>
        <v>1.0302452460405742</v>
      </c>
    </row>
    <row r="369" spans="1:7" x14ac:dyDescent="0.2">
      <c r="A369" s="4">
        <f>IF('True_Odds_Calculator_2-way'!A370="","",'True_Odds_Calculator_2-way'!A370)</f>
        <v>1.87</v>
      </c>
      <c r="B369" s="4">
        <f>IF('True_Odds_Calculator_2-way'!B370="","",'True_Odds_Calculator_2-way'!B370)</f>
        <v>2.0099999999999998</v>
      </c>
      <c r="C369" s="4">
        <f t="shared" si="20"/>
        <v>3.22717960997152E-2</v>
      </c>
      <c r="D369" s="4">
        <f t="shared" si="22"/>
        <v>1.9281811886013285</v>
      </c>
      <c r="E369" s="4">
        <f t="shared" si="23"/>
        <v>2.0773758532069522</v>
      </c>
      <c r="G369" s="4">
        <f t="shared" si="21"/>
        <v>1.0322717960997152</v>
      </c>
    </row>
    <row r="370" spans="1:7" x14ac:dyDescent="0.2">
      <c r="A370" s="4">
        <f>IF('True_Odds_Calculator_2-way'!A371="","",'True_Odds_Calculator_2-way'!A371)</f>
        <v>1.73</v>
      </c>
      <c r="B370" s="4">
        <f>IF('True_Odds_Calculator_2-way'!B371="","",'True_Odds_Calculator_2-way'!B371)</f>
        <v>2.2200000000000002</v>
      </c>
      <c r="C370" s="4">
        <f t="shared" si="20"/>
        <v>2.8485132531375301E-2</v>
      </c>
      <c r="D370" s="4">
        <f t="shared" si="22"/>
        <v>1.7737034129219971</v>
      </c>
      <c r="E370" s="4">
        <f t="shared" si="23"/>
        <v>2.2924849280725841</v>
      </c>
      <c r="G370" s="4">
        <f t="shared" si="21"/>
        <v>1.0284851325313753</v>
      </c>
    </row>
    <row r="371" spans="1:7" x14ac:dyDescent="0.2">
      <c r="A371" s="4">
        <f>IF('True_Odds_Calculator_2-way'!A372="","",'True_Odds_Calculator_2-way'!A372)</f>
        <v>1.74</v>
      </c>
      <c r="B371" s="4">
        <f>IF('True_Odds_Calculator_2-way'!B372="","",'True_Odds_Calculator_2-way'!B372)</f>
        <v>2.17</v>
      </c>
      <c r="C371" s="4">
        <f t="shared" si="20"/>
        <v>3.5542136765718491E-2</v>
      </c>
      <c r="D371" s="4">
        <f t="shared" si="22"/>
        <v>1.7955204717295163</v>
      </c>
      <c r="E371" s="4">
        <f t="shared" si="23"/>
        <v>2.2570386753541753</v>
      </c>
      <c r="G371" s="4">
        <f t="shared" si="21"/>
        <v>1.0355421367657185</v>
      </c>
    </row>
    <row r="372" spans="1:7" x14ac:dyDescent="0.2">
      <c r="A372" s="4">
        <f>IF('True_Odds_Calculator_2-way'!A373="","",'True_Odds_Calculator_2-way'!A373)</f>
        <v>2.09</v>
      </c>
      <c r="B372" s="4">
        <f>IF('True_Odds_Calculator_2-way'!B373="","",'True_Odds_Calculator_2-way'!B373)</f>
        <v>1.82</v>
      </c>
      <c r="C372" s="4">
        <f t="shared" si="20"/>
        <v>2.7919448972080652E-2</v>
      </c>
      <c r="D372" s="4">
        <f t="shared" si="22"/>
        <v>2.152810006225593</v>
      </c>
      <c r="E372" s="4">
        <f t="shared" si="23"/>
        <v>1.8674456281604401</v>
      </c>
      <c r="G372" s="4">
        <f t="shared" si="21"/>
        <v>1.0279194489720807</v>
      </c>
    </row>
    <row r="373" spans="1:7" x14ac:dyDescent="0.2">
      <c r="A373" s="4">
        <f>IF('True_Odds_Calculator_2-way'!A374="","",'True_Odds_Calculator_2-way'!A374)</f>
        <v>2.11</v>
      </c>
      <c r="B373" s="4">
        <f>IF('True_Odds_Calculator_2-way'!B374="","",'True_Odds_Calculator_2-way'!B374)</f>
        <v>1.81</v>
      </c>
      <c r="C373" s="4">
        <f t="shared" si="20"/>
        <v>2.6419837134403323E-2</v>
      </c>
      <c r="D373" s="4">
        <f t="shared" si="22"/>
        <v>2.1704981387286519</v>
      </c>
      <c r="E373" s="4">
        <f t="shared" si="23"/>
        <v>1.8543371124760262</v>
      </c>
      <c r="G373" s="4">
        <f t="shared" si="21"/>
        <v>1.0264198371344033</v>
      </c>
    </row>
    <row r="374" spans="1:7" x14ac:dyDescent="0.2">
      <c r="A374" s="4">
        <f>IF('True_Odds_Calculator_2-way'!A375="","",'True_Odds_Calculator_2-way'!A375)</f>
        <v>2.5299999999999998</v>
      </c>
      <c r="B374" s="4">
        <f>IF('True_Odds_Calculator_2-way'!B375="","",'True_Odds_Calculator_2-way'!B375)</f>
        <v>1.55</v>
      </c>
      <c r="C374" s="4">
        <f t="shared" si="20"/>
        <v>4.0418207318628108E-2</v>
      </c>
      <c r="D374" s="4">
        <f t="shared" si="22"/>
        <v>2.6663267040625529</v>
      </c>
      <c r="E374" s="4">
        <f t="shared" si="23"/>
        <v>1.6001224115066817</v>
      </c>
      <c r="G374" s="4">
        <f t="shared" si="21"/>
        <v>1.0404182073186281</v>
      </c>
    </row>
    <row r="375" spans="1:7" x14ac:dyDescent="0.2">
      <c r="A375" s="4">
        <f>IF('True_Odds_Calculator_2-way'!A376="","",'True_Odds_Calculator_2-way'!A376)</f>
        <v>2.36</v>
      </c>
      <c r="B375" s="4">
        <f>IF('True_Odds_Calculator_2-way'!B376="","",'True_Odds_Calculator_2-way'!B376)</f>
        <v>1.65</v>
      </c>
      <c r="C375" s="4">
        <f t="shared" si="20"/>
        <v>2.9789419619928204E-2</v>
      </c>
      <c r="D375" s="4">
        <f t="shared" si="22"/>
        <v>2.4459798994974875</v>
      </c>
      <c r="E375" s="4">
        <f t="shared" si="23"/>
        <v>1.691572545612511</v>
      </c>
      <c r="G375" s="4">
        <f t="shared" si="21"/>
        <v>1.0297894196199282</v>
      </c>
    </row>
    <row r="376" spans="1:7" x14ac:dyDescent="0.2">
      <c r="A376" s="4">
        <f>IF('True_Odds_Calculator_2-way'!A377="","",'True_Odds_Calculator_2-way'!A377)</f>
        <v>2.19</v>
      </c>
      <c r="B376" s="4">
        <f>IF('True_Odds_Calculator_2-way'!B377="","",'True_Odds_Calculator_2-way'!B377)</f>
        <v>1.73</v>
      </c>
      <c r="C376" s="4">
        <f t="shared" si="20"/>
        <v>3.4655686647135031E-2</v>
      </c>
      <c r="D376" s="4">
        <f t="shared" si="22"/>
        <v>2.2763841740018629</v>
      </c>
      <c r="E376" s="4">
        <f t="shared" si="23"/>
        <v>1.7834631769717797</v>
      </c>
      <c r="G376" s="4">
        <f t="shared" si="21"/>
        <v>1.034655686647135</v>
      </c>
    </row>
    <row r="377" spans="1:7" x14ac:dyDescent="0.2">
      <c r="A377" s="4">
        <f>IF('True_Odds_Calculator_2-way'!A378="","",'True_Odds_Calculator_2-way'!A378)</f>
        <v>1.78</v>
      </c>
      <c r="B377" s="4">
        <f>IF('True_Odds_Calculator_2-way'!B378="","",'True_Odds_Calculator_2-way'!B378)</f>
        <v>2.13</v>
      </c>
      <c r="C377" s="4">
        <f t="shared" si="20"/>
        <v>3.128132088410629E-2</v>
      </c>
      <c r="D377" s="4">
        <f t="shared" si="22"/>
        <v>1.8309750325976726</v>
      </c>
      <c r="E377" s="4">
        <f t="shared" si="23"/>
        <v>2.2034055907479515</v>
      </c>
      <c r="G377" s="4">
        <f t="shared" si="21"/>
        <v>1.0312813208841063</v>
      </c>
    </row>
    <row r="378" spans="1:7" x14ac:dyDescent="0.2">
      <c r="A378" s="4">
        <f>IF('True_Odds_Calculator_2-way'!A379="","",'True_Odds_Calculator_2-way'!A379)</f>
        <v>2.2799999999999998</v>
      </c>
      <c r="B378" s="4">
        <f>IF('True_Odds_Calculator_2-way'!B379="","",'True_Odds_Calculator_2-way'!B379)</f>
        <v>1.68</v>
      </c>
      <c r="C378" s="4">
        <f t="shared" si="20"/>
        <v>3.383458646616555E-2</v>
      </c>
      <c r="D378" s="4">
        <f t="shared" si="22"/>
        <v>2.3714710252600297</v>
      </c>
      <c r="E378" s="4">
        <f t="shared" si="23"/>
        <v>1.7291440953412784</v>
      </c>
      <c r="G378" s="4">
        <f t="shared" si="21"/>
        <v>1.0338345864661656</v>
      </c>
    </row>
    <row r="379" spans="1:7" x14ac:dyDescent="0.2">
      <c r="A379" s="4">
        <f>IF('True_Odds_Calculator_2-way'!A380="","",'True_Odds_Calculator_2-way'!A380)</f>
        <v>1.79</v>
      </c>
      <c r="B379" s="4">
        <f>IF('True_Odds_Calculator_2-way'!B380="","",'True_Odds_Calculator_2-way'!B380)</f>
        <v>2.08</v>
      </c>
      <c r="C379" s="4">
        <f t="shared" si="20"/>
        <v>3.9428448646325664E-2</v>
      </c>
      <c r="D379" s="4">
        <f t="shared" si="22"/>
        <v>1.8554769261437256</v>
      </c>
      <c r="E379" s="4">
        <f t="shared" si="23"/>
        <v>2.1689385995572641</v>
      </c>
      <c r="G379" s="4">
        <f t="shared" si="21"/>
        <v>1.0394284486463257</v>
      </c>
    </row>
    <row r="380" spans="1:7" x14ac:dyDescent="0.2">
      <c r="A380" s="4">
        <f>IF('True_Odds_Calculator_2-way'!A381="","",'True_Odds_Calculator_2-way'!A381)</f>
        <v>1.79</v>
      </c>
      <c r="B380" s="4">
        <f>IF('True_Odds_Calculator_2-way'!B381="","",'True_Odds_Calculator_2-way'!B381)</f>
        <v>2.12</v>
      </c>
      <c r="C380" s="4">
        <f t="shared" si="20"/>
        <v>3.0357331084642114E-2</v>
      </c>
      <c r="D380" s="4">
        <f t="shared" si="22"/>
        <v>1.8399922420480992</v>
      </c>
      <c r="E380" s="4">
        <f t="shared" si="23"/>
        <v>2.1904871854075272</v>
      </c>
      <c r="G380" s="4">
        <f t="shared" si="21"/>
        <v>1.0303573310846421</v>
      </c>
    </row>
    <row r="381" spans="1:7" x14ac:dyDescent="0.2">
      <c r="A381" s="4">
        <f>IF('True_Odds_Calculator_2-way'!A382="","",'True_Odds_Calculator_2-way'!A382)</f>
        <v>2.63</v>
      </c>
      <c r="B381" s="4">
        <f>IF('True_Odds_Calculator_2-way'!B382="","",'True_Odds_Calculator_2-way'!B382)</f>
        <v>1.53</v>
      </c>
      <c r="C381" s="4">
        <f t="shared" si="20"/>
        <v>3.3822908123959383E-2</v>
      </c>
      <c r="D381" s="4">
        <f t="shared" si="22"/>
        <v>2.7524197133964914</v>
      </c>
      <c r="E381" s="4">
        <f t="shared" si="23"/>
        <v>1.5706395519038232</v>
      </c>
      <c r="G381" s="4">
        <f t="shared" si="21"/>
        <v>1.0338229081239594</v>
      </c>
    </row>
    <row r="382" spans="1:7" x14ac:dyDescent="0.2">
      <c r="A382" s="4">
        <f>IF('True_Odds_Calculator_2-way'!A383="","",'True_Odds_Calculator_2-way'!A383)</f>
        <v>1.86</v>
      </c>
      <c r="B382" s="4">
        <f>IF('True_Odds_Calculator_2-way'!B383="","",'True_Odds_Calculator_2-way'!B383)</f>
        <v>2.04</v>
      </c>
      <c r="C382" s="4">
        <f t="shared" si="20"/>
        <v>2.7830487033523088E-2</v>
      </c>
      <c r="D382" s="4">
        <f t="shared" si="22"/>
        <v>1.9094202898550725</v>
      </c>
      <c r="E382" s="4">
        <f t="shared" si="23"/>
        <v>2.0996015936254984</v>
      </c>
      <c r="G382" s="4">
        <f t="shared" si="21"/>
        <v>1.0278304870335231</v>
      </c>
    </row>
    <row r="383" spans="1:7" x14ac:dyDescent="0.2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20"/>
        <v>3.4193852437555794E-2</v>
      </c>
      <c r="D383" s="4">
        <f t="shared" si="22"/>
        <v>1.740283410033262</v>
      </c>
      <c r="E383" s="4">
        <f t="shared" si="23"/>
        <v>2.3508340001231001</v>
      </c>
      <c r="G383" s="4">
        <f t="shared" si="21"/>
        <v>1.0341938524375558</v>
      </c>
    </row>
    <row r="384" spans="1:7" x14ac:dyDescent="0.2">
      <c r="A384" s="4">
        <f>IF('True_Odds_Calculator_2-way'!A385="","",'True_Odds_Calculator_2-way'!A385)</f>
        <v>1.85</v>
      </c>
      <c r="B384" s="4">
        <f>IF('True_Odds_Calculator_2-way'!B385="","",'True_Odds_Calculator_2-way'!B385)</f>
        <v>1.95</v>
      </c>
      <c r="C384" s="4">
        <f t="shared" si="20"/>
        <v>5.3361053361053346E-2</v>
      </c>
      <c r="D384" s="4">
        <f t="shared" si="22"/>
        <v>1.9460552933243427</v>
      </c>
      <c r="E384" s="4">
        <f t="shared" si="23"/>
        <v>2.0570206699928724</v>
      </c>
      <c r="G384" s="4">
        <f t="shared" si="21"/>
        <v>1.0533610533610533</v>
      </c>
    </row>
    <row r="385" spans="1:7" x14ac:dyDescent="0.2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1.77</v>
      </c>
      <c r="C385" s="4">
        <f t="shared" si="20"/>
        <v>4.3440650933960434E-2</v>
      </c>
      <c r="D385" s="4">
        <f t="shared" si="22"/>
        <v>2.1893883348622492</v>
      </c>
      <c r="E385" s="4">
        <f t="shared" si="23"/>
        <v>1.8407682929863407</v>
      </c>
      <c r="G385" s="4">
        <f t="shared" si="21"/>
        <v>1.0434406509339604</v>
      </c>
    </row>
    <row r="386" spans="1:7" x14ac:dyDescent="0.2">
      <c r="A386" s="4">
        <f>IF('True_Odds_Calculator_2-way'!A387="","",'True_Odds_Calculator_2-way'!A387)</f>
        <v>1.64</v>
      </c>
      <c r="B386" s="4">
        <f>IF('True_Odds_Calculator_2-way'!B387="","",'True_Odds_Calculator_2-way'!B387)</f>
        <v>2.2999999999999998</v>
      </c>
      <c r="C386" s="4">
        <f t="shared" ref="C386:C449" si="24">IF(A386="","",((1/A386)+(1/B386))-1)</f>
        <v>4.4538706256627814E-2</v>
      </c>
      <c r="D386" s="4">
        <f t="shared" si="22"/>
        <v>1.7021660649819494</v>
      </c>
      <c r="E386" s="4">
        <f t="shared" si="23"/>
        <v>2.4241645244215939</v>
      </c>
      <c r="G386" s="4">
        <f t="shared" ref="G386:G449" si="25">IF(A386="","",C386+1)</f>
        <v>1.0445387062566278</v>
      </c>
    </row>
    <row r="387" spans="1:7" x14ac:dyDescent="0.2">
      <c r="A387" s="4">
        <f>IF('True_Odds_Calculator_2-way'!A388="","",'True_Odds_Calculator_2-way'!A388)</f>
        <v>2.04</v>
      </c>
      <c r="B387" s="4">
        <f>IF('True_Odds_Calculator_2-way'!B388="","",'True_Odds_Calculator_2-way'!B388)</f>
        <v>1.83</v>
      </c>
      <c r="C387" s="4">
        <f t="shared" si="24"/>
        <v>3.6644165863066513E-2</v>
      </c>
      <c r="D387" s="4">
        <f t="shared" ref="D387:D450" si="26">IF(A387="","",(2*A387)/(2-($C387*A387)))</f>
        <v>2.119209809264305</v>
      </c>
      <c r="E387" s="4">
        <f t="shared" ref="E387:E450" si="27">IF(B387="","",(2*B387)/(2-($C387*B387)))</f>
        <v>1.8934875228241022</v>
      </c>
      <c r="G387" s="4">
        <f t="shared" si="25"/>
        <v>1.0366441658630665</v>
      </c>
    </row>
    <row r="388" spans="1:7" x14ac:dyDescent="0.2">
      <c r="A388" s="4">
        <f>IF('True_Odds_Calculator_2-way'!A389="","",'True_Odds_Calculator_2-way'!A389)</f>
        <v>1.24</v>
      </c>
      <c r="B388" s="4">
        <f>IF('True_Odds_Calculator_2-way'!B389="","",'True_Odds_Calculator_2-way'!B389)</f>
        <v>4.28</v>
      </c>
      <c r="C388" s="4">
        <f t="shared" si="24"/>
        <v>4.0096472716310005E-2</v>
      </c>
      <c r="D388" s="4">
        <f t="shared" si="26"/>
        <v>1.2716120375694844</v>
      </c>
      <c r="E388" s="4">
        <f t="shared" si="27"/>
        <v>4.6817219477769951</v>
      </c>
      <c r="G388" s="4">
        <f t="shared" si="25"/>
        <v>1.04009647271631</v>
      </c>
    </row>
    <row r="389" spans="1:7" x14ac:dyDescent="0.2">
      <c r="A389" s="4">
        <f>IF('True_Odds_Calculator_2-way'!A390="","",'True_Odds_Calculator_2-way'!A390)</f>
        <v>1.85</v>
      </c>
      <c r="B389" s="4">
        <f>IF('True_Odds_Calculator_2-way'!B390="","",'True_Odds_Calculator_2-way'!B390)</f>
        <v>2.06</v>
      </c>
      <c r="C389" s="4">
        <f t="shared" si="24"/>
        <v>2.5977433744424072E-2</v>
      </c>
      <c r="D389" s="4">
        <f t="shared" si="26"/>
        <v>1.8955483710519774</v>
      </c>
      <c r="E389" s="4">
        <f t="shared" si="27"/>
        <v>2.1166342682588173</v>
      </c>
      <c r="G389" s="4">
        <f t="shared" si="25"/>
        <v>1.0259774337444241</v>
      </c>
    </row>
    <row r="390" spans="1:7" x14ac:dyDescent="0.2">
      <c r="A390" s="4">
        <f>IF('True_Odds_Calculator_2-way'!A391="","",'True_Odds_Calculator_2-way'!A391)</f>
        <v>1.59</v>
      </c>
      <c r="B390" s="4">
        <f>IF('True_Odds_Calculator_2-way'!B391="","",'True_Odds_Calculator_2-way'!B391)</f>
        <v>2.4900000000000002</v>
      </c>
      <c r="C390" s="4">
        <f t="shared" si="24"/>
        <v>3.0537243312874107E-2</v>
      </c>
      <c r="D390" s="4">
        <f t="shared" si="26"/>
        <v>1.6295610298203371</v>
      </c>
      <c r="E390" s="4">
        <f t="shared" si="27"/>
        <v>2.5884083553986468</v>
      </c>
      <c r="G390" s="4">
        <f t="shared" si="25"/>
        <v>1.0305372433128741</v>
      </c>
    </row>
    <row r="391" spans="1:7" x14ac:dyDescent="0.2">
      <c r="A391" s="4">
        <f>IF('True_Odds_Calculator_2-way'!A392="","",'True_Odds_Calculator_2-way'!A392)</f>
        <v>1.98</v>
      </c>
      <c r="B391" s="4">
        <f>IF('True_Odds_Calculator_2-way'!B392="","",'True_Odds_Calculator_2-way'!B392)</f>
        <v>1.93</v>
      </c>
      <c r="C391" s="4">
        <f t="shared" si="24"/>
        <v>2.3185220076411994E-2</v>
      </c>
      <c r="D391" s="4">
        <f t="shared" si="26"/>
        <v>2.0265153523890338</v>
      </c>
      <c r="E391" s="4">
        <f t="shared" si="27"/>
        <v>1.974169551066798</v>
      </c>
      <c r="G391" s="4">
        <f t="shared" si="25"/>
        <v>1.023185220076412</v>
      </c>
    </row>
    <row r="392" spans="1:7" x14ac:dyDescent="0.2">
      <c r="A392" s="4">
        <f>IF('True_Odds_Calculator_2-way'!A393="","",'True_Odds_Calculator_2-way'!A393)</f>
        <v>1.61</v>
      </c>
      <c r="B392" s="4">
        <f>IF('True_Odds_Calculator_2-way'!B393="","",'True_Odds_Calculator_2-way'!B393)</f>
        <v>2.4500000000000002</v>
      </c>
      <c r="C392" s="4">
        <f t="shared" si="24"/>
        <v>2.9281277728482547E-2</v>
      </c>
      <c r="D392" s="4">
        <f t="shared" si="26"/>
        <v>1.6488661302121432</v>
      </c>
      <c r="E392" s="4">
        <f t="shared" si="27"/>
        <v>2.5411499436302138</v>
      </c>
      <c r="G392" s="4">
        <f t="shared" si="25"/>
        <v>1.0292812777284825</v>
      </c>
    </row>
    <row r="393" spans="1:7" x14ac:dyDescent="0.2">
      <c r="A393" s="4">
        <f>IF('True_Odds_Calculator_2-way'!A394="","",'True_Odds_Calculator_2-way'!A394)</f>
        <v>1.95</v>
      </c>
      <c r="B393" s="4">
        <f>IF('True_Odds_Calculator_2-way'!B394="","",'True_Odds_Calculator_2-way'!B394)</f>
        <v>1.93</v>
      </c>
      <c r="C393" s="4">
        <f t="shared" si="24"/>
        <v>3.0955227846419575E-2</v>
      </c>
      <c r="D393" s="4">
        <f t="shared" si="26"/>
        <v>2.0106851876586083</v>
      </c>
      <c r="E393" s="4">
        <f t="shared" si="27"/>
        <v>1.9894277785119598</v>
      </c>
      <c r="G393" s="4">
        <f t="shared" si="25"/>
        <v>1.0309552278464196</v>
      </c>
    </row>
    <row r="394" spans="1:7" x14ac:dyDescent="0.2">
      <c r="A394" s="4">
        <f>IF('True_Odds_Calculator_2-way'!A395="","",'True_Odds_Calculator_2-way'!A395)</f>
        <v>1.95</v>
      </c>
      <c r="B394" s="4">
        <f>IF('True_Odds_Calculator_2-way'!B395="","",'True_Odds_Calculator_2-way'!B395)</f>
        <v>1.93</v>
      </c>
      <c r="C394" s="4">
        <f t="shared" si="24"/>
        <v>3.0955227846419575E-2</v>
      </c>
      <c r="D394" s="4">
        <f t="shared" si="26"/>
        <v>2.0106851876586083</v>
      </c>
      <c r="E394" s="4">
        <f t="shared" si="27"/>
        <v>1.9894277785119598</v>
      </c>
      <c r="G394" s="4">
        <f t="shared" si="25"/>
        <v>1.0309552278464196</v>
      </c>
    </row>
    <row r="395" spans="1:7" x14ac:dyDescent="0.2">
      <c r="A395" s="4">
        <f>IF('True_Odds_Calculator_2-way'!A396="","",'True_Odds_Calculator_2-way'!A396)</f>
        <v>1.78</v>
      </c>
      <c r="B395" s="4">
        <f>IF('True_Odds_Calculator_2-way'!B396="","",'True_Odds_Calculator_2-way'!B396)</f>
        <v>2.12</v>
      </c>
      <c r="C395" s="4">
        <f t="shared" si="24"/>
        <v>3.3495866016535869E-2</v>
      </c>
      <c r="D395" s="4">
        <f t="shared" si="26"/>
        <v>1.8346946713341112</v>
      </c>
      <c r="E395" s="4">
        <f t="shared" si="27"/>
        <v>2.1980428704566637</v>
      </c>
      <c r="G395" s="4">
        <f t="shared" si="25"/>
        <v>1.0334958660165359</v>
      </c>
    </row>
    <row r="396" spans="1:7" x14ac:dyDescent="0.2">
      <c r="A396" s="4">
        <f>IF('True_Odds_Calculator_2-way'!A397="","",'True_Odds_Calculator_2-way'!A397)</f>
        <v>2.35</v>
      </c>
      <c r="B396" s="4">
        <f>IF('True_Odds_Calculator_2-way'!B397="","",'True_Odds_Calculator_2-way'!B397)</f>
        <v>1.66</v>
      </c>
      <c r="C396" s="4">
        <f t="shared" si="24"/>
        <v>2.7941553447834E-2</v>
      </c>
      <c r="D396" s="4">
        <f t="shared" si="26"/>
        <v>2.4297726564933044</v>
      </c>
      <c r="E396" s="4">
        <f t="shared" si="27"/>
        <v>1.6994118928338053</v>
      </c>
      <c r="G396" s="4">
        <f t="shared" si="25"/>
        <v>1.027941553447834</v>
      </c>
    </row>
    <row r="397" spans="1:7" x14ac:dyDescent="0.2">
      <c r="A397" s="4">
        <f>IF('True_Odds_Calculator_2-way'!A398="","",'True_Odds_Calculator_2-way'!A398)</f>
        <v>2.2599999999999998</v>
      </c>
      <c r="B397" s="4">
        <f>IF('True_Odds_Calculator_2-way'!B398="","",'True_Odds_Calculator_2-way'!B398)</f>
        <v>1.69</v>
      </c>
      <c r="C397" s="4">
        <f t="shared" si="24"/>
        <v>3.4193852437555794E-2</v>
      </c>
      <c r="D397" s="4">
        <f t="shared" si="26"/>
        <v>2.3508340001231001</v>
      </c>
      <c r="E397" s="4">
        <f t="shared" si="27"/>
        <v>1.740283410033262</v>
      </c>
      <c r="G397" s="4">
        <f t="shared" si="25"/>
        <v>1.0341938524375558</v>
      </c>
    </row>
    <row r="398" spans="1:7" x14ac:dyDescent="0.2">
      <c r="A398" s="4">
        <f>IF('True_Odds_Calculator_2-way'!A399="","",'True_Odds_Calculator_2-way'!A399)</f>
        <v>2.2999999999999998</v>
      </c>
      <c r="B398" s="4">
        <f>IF('True_Odds_Calculator_2-way'!B399="","",'True_Odds_Calculator_2-way'!B399)</f>
        <v>1.67</v>
      </c>
      <c r="C398" s="4">
        <f t="shared" si="24"/>
        <v>3.3585003905233002E-2</v>
      </c>
      <c r="D398" s="4">
        <f t="shared" si="26"/>
        <v>2.3924011211460603</v>
      </c>
      <c r="E398" s="4">
        <f t="shared" si="27"/>
        <v>1.7181838514873629</v>
      </c>
      <c r="G398" s="4">
        <f t="shared" si="25"/>
        <v>1.033585003905233</v>
      </c>
    </row>
    <row r="399" spans="1:7" x14ac:dyDescent="0.2">
      <c r="A399" s="4">
        <f>IF('True_Odds_Calculator_2-way'!A400="","",'True_Odds_Calculator_2-way'!A400)</f>
        <v>2.0499999999999998</v>
      </c>
      <c r="B399" s="4">
        <f>IF('True_Odds_Calculator_2-way'!B400="","",'True_Odds_Calculator_2-way'!B400)</f>
        <v>1.85</v>
      </c>
      <c r="C399" s="4">
        <f t="shared" si="24"/>
        <v>2.8345418589321048E-2</v>
      </c>
      <c r="D399" s="4">
        <f t="shared" si="26"/>
        <v>2.1113430758524703</v>
      </c>
      <c r="E399" s="4">
        <f t="shared" si="27"/>
        <v>1.8998121477770822</v>
      </c>
      <c r="G399" s="4">
        <f t="shared" si="25"/>
        <v>1.028345418589321</v>
      </c>
    </row>
    <row r="400" spans="1:7" x14ac:dyDescent="0.2">
      <c r="A400" s="4">
        <f>IF('True_Odds_Calculator_2-way'!A401="","",'True_Odds_Calculator_2-way'!A401)</f>
        <v>2.09</v>
      </c>
      <c r="B400" s="4">
        <f>IF('True_Odds_Calculator_2-way'!B401="","",'True_Odds_Calculator_2-way'!B401)</f>
        <v>1.8</v>
      </c>
      <c r="C400" s="4">
        <f t="shared" si="24"/>
        <v>3.4024455077086735E-2</v>
      </c>
      <c r="D400" s="4">
        <f t="shared" si="26"/>
        <v>2.1670506912442398</v>
      </c>
      <c r="E400" s="4">
        <f t="shared" si="27"/>
        <v>1.8568608094768018</v>
      </c>
      <c r="G400" s="4">
        <f t="shared" si="25"/>
        <v>1.0340244550770867</v>
      </c>
    </row>
    <row r="401" spans="1:7" x14ac:dyDescent="0.2">
      <c r="A401" s="4">
        <f>IF('True_Odds_Calculator_2-way'!A402="","",'True_Odds_Calculator_2-way'!A402)</f>
        <v>2.59</v>
      </c>
      <c r="B401" s="4">
        <f>IF('True_Odds_Calculator_2-way'!B402="","",'True_Odds_Calculator_2-way'!B402)</f>
        <v>1.54</v>
      </c>
      <c r="C401" s="4">
        <f t="shared" si="24"/>
        <v>3.5451035451035562E-2</v>
      </c>
      <c r="D401" s="4">
        <f t="shared" si="26"/>
        <v>2.7146260123868511</v>
      </c>
      <c r="E401" s="4">
        <f t="shared" si="27"/>
        <v>1.583217560433454</v>
      </c>
      <c r="G401" s="4">
        <f t="shared" si="25"/>
        <v>1.0354510354510356</v>
      </c>
    </row>
    <row r="402" spans="1:7" x14ac:dyDescent="0.2">
      <c r="A402" s="4">
        <f>IF('True_Odds_Calculator_2-way'!A403="","",'True_Odds_Calculator_2-way'!A403)</f>
        <v>1.81</v>
      </c>
      <c r="B402" s="4">
        <f>IF('True_Odds_Calculator_2-way'!B403="","",'True_Odds_Calculator_2-way'!B403)</f>
        <v>2.08</v>
      </c>
      <c r="C402" s="4">
        <f t="shared" si="24"/>
        <v>3.3255418614534626E-2</v>
      </c>
      <c r="D402" s="4">
        <f t="shared" si="26"/>
        <v>1.8661643699811639</v>
      </c>
      <c r="E402" s="4">
        <f t="shared" si="27"/>
        <v>2.1545152798443401</v>
      </c>
      <c r="G402" s="4">
        <f t="shared" si="25"/>
        <v>1.0332554186145346</v>
      </c>
    </row>
    <row r="403" spans="1:7" x14ac:dyDescent="0.2">
      <c r="A403" s="4">
        <f>IF('True_Odds_Calculator_2-way'!A404="","",'True_Odds_Calculator_2-way'!A404)</f>
        <v>2.41</v>
      </c>
      <c r="B403" s="4">
        <f>IF('True_Odds_Calculator_2-way'!B404="","",'True_Odds_Calculator_2-way'!B404)</f>
        <v>1.61</v>
      </c>
      <c r="C403" s="4">
        <f t="shared" si="24"/>
        <v>3.6055771758459754E-2</v>
      </c>
      <c r="D403" s="4">
        <f t="shared" si="26"/>
        <v>2.5194636537774748</v>
      </c>
      <c r="E403" s="4">
        <f t="shared" si="27"/>
        <v>1.6581269630990791</v>
      </c>
      <c r="G403" s="4">
        <f t="shared" si="25"/>
        <v>1.0360557717584598</v>
      </c>
    </row>
    <row r="404" spans="1:7" x14ac:dyDescent="0.2">
      <c r="A404" s="4">
        <f>IF('True_Odds_Calculator_2-way'!A405="","",'True_Odds_Calculator_2-way'!A405)</f>
        <v>2.2999999999999998</v>
      </c>
      <c r="B404" s="4">
        <f>IF('True_Odds_Calculator_2-way'!B405="","",'True_Odds_Calculator_2-way'!B405)</f>
        <v>1.67</v>
      </c>
      <c r="C404" s="4">
        <f t="shared" si="24"/>
        <v>3.3585003905233002E-2</v>
      </c>
      <c r="D404" s="4">
        <f t="shared" si="26"/>
        <v>2.3924011211460603</v>
      </c>
      <c r="E404" s="4">
        <f t="shared" si="27"/>
        <v>1.7181838514873629</v>
      </c>
      <c r="G404" s="4">
        <f t="shared" si="25"/>
        <v>1.033585003905233</v>
      </c>
    </row>
    <row r="405" spans="1:7" x14ac:dyDescent="0.2">
      <c r="A405" s="4">
        <f>IF('True_Odds_Calculator_2-way'!A406="","",'True_Odds_Calculator_2-way'!A406)</f>
        <v>2.62</v>
      </c>
      <c r="B405" s="4">
        <f>IF('True_Odds_Calculator_2-way'!B406="","",'True_Odds_Calculator_2-way'!B406)</f>
        <v>1.53</v>
      </c>
      <c r="C405" s="4">
        <f t="shared" si="24"/>
        <v>3.5274160554807032E-2</v>
      </c>
      <c r="D405" s="4">
        <f t="shared" si="26"/>
        <v>2.7469334612485432</v>
      </c>
      <c r="E405" s="4">
        <f t="shared" si="27"/>
        <v>1.5724316479033458</v>
      </c>
      <c r="G405" s="4">
        <f t="shared" si="25"/>
        <v>1.035274160554807</v>
      </c>
    </row>
    <row r="406" spans="1:7" x14ac:dyDescent="0.2">
      <c r="A406" s="4">
        <f>IF('True_Odds_Calculator_2-way'!A407="","",'True_Odds_Calculator_2-way'!A407)</f>
        <v>2.12</v>
      </c>
      <c r="B406" s="4">
        <f>IF('True_Odds_Calculator_2-way'!B407="","",'True_Odds_Calculator_2-way'!B407)</f>
        <v>1.78</v>
      </c>
      <c r="C406" s="4">
        <f t="shared" si="24"/>
        <v>3.3495866016535869E-2</v>
      </c>
      <c r="D406" s="4">
        <f t="shared" si="26"/>
        <v>2.1980428704566637</v>
      </c>
      <c r="E406" s="4">
        <f t="shared" si="27"/>
        <v>1.8346946713341112</v>
      </c>
      <c r="G406" s="4">
        <f t="shared" si="25"/>
        <v>1.0334958660165359</v>
      </c>
    </row>
    <row r="407" spans="1:7" x14ac:dyDescent="0.2">
      <c r="A407" s="4">
        <f>IF('True_Odds_Calculator_2-way'!A408="","",'True_Odds_Calculator_2-way'!A408)</f>
        <v>2.52</v>
      </c>
      <c r="B407" s="4">
        <f>IF('True_Odds_Calculator_2-way'!B408="","",'True_Odds_Calculator_2-way'!B408)</f>
        <v>1.57</v>
      </c>
      <c r="C407" s="4">
        <f t="shared" si="24"/>
        <v>3.3768071984632497E-2</v>
      </c>
      <c r="D407" s="4">
        <f t="shared" si="26"/>
        <v>2.6319850984566258</v>
      </c>
      <c r="E407" s="4">
        <f t="shared" si="27"/>
        <v>1.6127506929724442</v>
      </c>
      <c r="G407" s="4">
        <f t="shared" si="25"/>
        <v>1.0337680719846325</v>
      </c>
    </row>
    <row r="408" spans="1:7" x14ac:dyDescent="0.2">
      <c r="A408" s="4">
        <f>IF('True_Odds_Calculator_2-way'!A409="","",'True_Odds_Calculator_2-way'!A409)</f>
        <v>2.2599999999999998</v>
      </c>
      <c r="B408" s="4">
        <f>IF('True_Odds_Calculator_2-way'!B409="","",'True_Odds_Calculator_2-way'!B409)</f>
        <v>1.66</v>
      </c>
      <c r="C408" s="4">
        <f t="shared" si="24"/>
        <v>4.4887514660411743E-2</v>
      </c>
      <c r="D408" s="4">
        <f t="shared" si="26"/>
        <v>2.3807589795659352</v>
      </c>
      <c r="E408" s="4">
        <f t="shared" si="27"/>
        <v>1.7242393602353159</v>
      </c>
      <c r="G408" s="4">
        <f t="shared" si="25"/>
        <v>1.0448875146604117</v>
      </c>
    </row>
    <row r="409" spans="1:7" x14ac:dyDescent="0.2">
      <c r="A409" s="4">
        <f>IF('True_Odds_Calculator_2-way'!A410="","",'True_Odds_Calculator_2-way'!A410)</f>
        <v>1.88</v>
      </c>
      <c r="B409" s="4">
        <f>IF('True_Odds_Calculator_2-way'!B410="","",'True_Odds_Calculator_2-way'!B410)</f>
        <v>1.98</v>
      </c>
      <c r="C409" s="4">
        <f t="shared" si="24"/>
        <v>3.6965398667526461E-2</v>
      </c>
      <c r="D409" s="4">
        <f t="shared" si="26"/>
        <v>1.9476768522394308</v>
      </c>
      <c r="E409" s="4">
        <f t="shared" si="27"/>
        <v>2.0552120141342756</v>
      </c>
      <c r="G409" s="4">
        <f t="shared" si="25"/>
        <v>1.0369653986675265</v>
      </c>
    </row>
    <row r="410" spans="1:7" x14ac:dyDescent="0.2">
      <c r="A410" s="4">
        <f>IF('True_Odds_Calculator_2-way'!A411="","",'True_Odds_Calculator_2-way'!A411)</f>
        <v>2.0299999999999998</v>
      </c>
      <c r="B410" s="4">
        <f>IF('True_Odds_Calculator_2-way'!B411="","",'True_Odds_Calculator_2-way'!B411)</f>
        <v>1.83</v>
      </c>
      <c r="C410" s="4">
        <f t="shared" si="24"/>
        <v>3.9058924870117639E-2</v>
      </c>
      <c r="D410" s="4">
        <f t="shared" si="26"/>
        <v>2.1138012461236451</v>
      </c>
      <c r="E410" s="4">
        <f t="shared" si="27"/>
        <v>1.8978262535441519</v>
      </c>
      <c r="G410" s="4">
        <f t="shared" si="25"/>
        <v>1.0390589248701176</v>
      </c>
    </row>
    <row r="411" spans="1:7" x14ac:dyDescent="0.2">
      <c r="A411" s="4">
        <f>IF('True_Odds_Calculator_2-way'!A412="","",'True_Odds_Calculator_2-way'!A412)</f>
        <v>1.79</v>
      </c>
      <c r="B411" s="4">
        <f>IF('True_Odds_Calculator_2-way'!B412="","",'True_Odds_Calculator_2-way'!B412)</f>
        <v>2.0699999999999998</v>
      </c>
      <c r="C411" s="4">
        <f t="shared" si="24"/>
        <v>4.17510053167085E-2</v>
      </c>
      <c r="D411" s="4">
        <f t="shared" si="26"/>
        <v>1.8594836022382255</v>
      </c>
      <c r="E411" s="4">
        <f t="shared" si="27"/>
        <v>2.1634893294018038</v>
      </c>
      <c r="G411" s="4">
        <f t="shared" si="25"/>
        <v>1.0417510053167085</v>
      </c>
    </row>
    <row r="412" spans="1:7" x14ac:dyDescent="0.2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1.85</v>
      </c>
      <c r="C412" s="4">
        <f t="shared" si="24"/>
        <v>3.80529783514858E-2</v>
      </c>
      <c r="D412" s="4">
        <f t="shared" si="26"/>
        <v>2.0899255304201207</v>
      </c>
      <c r="E412" s="4">
        <f t="shared" si="27"/>
        <v>1.9174938764986464</v>
      </c>
      <c r="G412" s="4">
        <f t="shared" si="25"/>
        <v>1.0380529783514858</v>
      </c>
    </row>
    <row r="413" spans="1:7" x14ac:dyDescent="0.2">
      <c r="A413" s="4">
        <f>IF('True_Odds_Calculator_2-way'!A414="","",'True_Odds_Calculator_2-way'!A414)</f>
        <v>1.85</v>
      </c>
      <c r="B413" s="4">
        <f>IF('True_Odds_Calculator_2-way'!B414="","",'True_Odds_Calculator_2-way'!B414)</f>
        <v>2.0099999999999998</v>
      </c>
      <c r="C413" s="4">
        <f t="shared" si="24"/>
        <v>3.80529783514858E-2</v>
      </c>
      <c r="D413" s="4">
        <f t="shared" si="26"/>
        <v>1.9174938764986464</v>
      </c>
      <c r="E413" s="4">
        <f t="shared" si="27"/>
        <v>2.0899255304201207</v>
      </c>
      <c r="G413" s="4">
        <f t="shared" si="25"/>
        <v>1.0380529783514858</v>
      </c>
    </row>
    <row r="414" spans="1:7" x14ac:dyDescent="0.2">
      <c r="A414" s="4">
        <f>IF('True_Odds_Calculator_2-way'!A415="","",'True_Odds_Calculator_2-way'!A415)</f>
        <v>2.0299999999999998</v>
      </c>
      <c r="B414" s="4">
        <f>IF('True_Odds_Calculator_2-way'!B415="","",'True_Odds_Calculator_2-way'!B415)</f>
        <v>1.83</v>
      </c>
      <c r="C414" s="4">
        <f t="shared" si="24"/>
        <v>3.9058924870117639E-2</v>
      </c>
      <c r="D414" s="4">
        <f t="shared" si="26"/>
        <v>2.1138012461236451</v>
      </c>
      <c r="E414" s="4">
        <f t="shared" si="27"/>
        <v>1.8978262535441519</v>
      </c>
      <c r="G414" s="4">
        <f t="shared" si="25"/>
        <v>1.0390589248701176</v>
      </c>
    </row>
    <row r="415" spans="1:7" x14ac:dyDescent="0.2">
      <c r="A415" s="4">
        <f>IF('True_Odds_Calculator_2-way'!A416="","",'True_Odds_Calculator_2-way'!A416)</f>
        <v>2.17</v>
      </c>
      <c r="B415" s="4">
        <f>IF('True_Odds_Calculator_2-way'!B416="","",'True_Odds_Calculator_2-way'!B416)</f>
        <v>1.72</v>
      </c>
      <c r="C415" s="4">
        <f t="shared" si="24"/>
        <v>4.2224841924766832E-2</v>
      </c>
      <c r="D415" s="4">
        <f t="shared" si="26"/>
        <v>2.2741896173531559</v>
      </c>
      <c r="E415" s="4">
        <f t="shared" si="27"/>
        <v>1.7848125478194337</v>
      </c>
      <c r="G415" s="4">
        <f t="shared" si="25"/>
        <v>1.0422248419247668</v>
      </c>
    </row>
    <row r="416" spans="1:7" x14ac:dyDescent="0.2">
      <c r="A416" s="4">
        <f>IF('True_Odds_Calculator_2-way'!A417="","",'True_Odds_Calculator_2-way'!A417)</f>
        <v>1.8</v>
      </c>
      <c r="B416" s="4">
        <f>IF('True_Odds_Calculator_2-way'!B417="","",'True_Odds_Calculator_2-way'!B417)</f>
        <v>2.0499999999999998</v>
      </c>
      <c r="C416" s="4">
        <f t="shared" si="24"/>
        <v>4.3360433604336057E-2</v>
      </c>
      <c r="D416" s="4">
        <f t="shared" si="26"/>
        <v>1.8730964467005078</v>
      </c>
      <c r="E416" s="4">
        <f t="shared" si="27"/>
        <v>2.1453488372093021</v>
      </c>
      <c r="G416" s="4">
        <f t="shared" si="25"/>
        <v>1.0433604336043361</v>
      </c>
    </row>
    <row r="417" spans="1:7" x14ac:dyDescent="0.2">
      <c r="A417" s="4">
        <f>IF('True_Odds_Calculator_2-way'!A418="","",'True_Odds_Calculator_2-way'!A418)</f>
        <v>1.81</v>
      </c>
      <c r="B417" s="4">
        <f>IF('True_Odds_Calculator_2-way'!B418="","",'True_Odds_Calculator_2-way'!B418)</f>
        <v>2.0299999999999998</v>
      </c>
      <c r="C417" s="4">
        <f t="shared" si="24"/>
        <v>4.5097025283727721E-2</v>
      </c>
      <c r="D417" s="4">
        <f t="shared" si="26"/>
        <v>1.8870143543127138</v>
      </c>
      <c r="E417" s="4">
        <f t="shared" si="27"/>
        <v>2.1273774715571898</v>
      </c>
      <c r="G417" s="4">
        <f t="shared" si="25"/>
        <v>1.0450970252837277</v>
      </c>
    </row>
    <row r="418" spans="1:7" x14ac:dyDescent="0.2">
      <c r="A418" s="4">
        <f>IF('True_Odds_Calculator_2-way'!A419="","",'True_Odds_Calculator_2-way'!A419)</f>
        <v>2.2599999999999998</v>
      </c>
      <c r="B418" s="4">
        <f>IF('True_Odds_Calculator_2-way'!B419="","",'True_Odds_Calculator_2-way'!B419)</f>
        <v>1.66</v>
      </c>
      <c r="C418" s="4">
        <f t="shared" si="24"/>
        <v>4.4887514660411743E-2</v>
      </c>
      <c r="D418" s="4">
        <f t="shared" si="26"/>
        <v>2.3807589795659352</v>
      </c>
      <c r="E418" s="4">
        <f t="shared" si="27"/>
        <v>1.7242393602353159</v>
      </c>
      <c r="G418" s="4">
        <f t="shared" si="25"/>
        <v>1.0448875146604117</v>
      </c>
    </row>
    <row r="419" spans="1:7" x14ac:dyDescent="0.2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1.85</v>
      </c>
      <c r="C419" s="4">
        <f t="shared" si="24"/>
        <v>4.0540540540540349E-2</v>
      </c>
      <c r="D419" s="4">
        <f t="shared" si="26"/>
        <v>2.0845070422535206</v>
      </c>
      <c r="E419" s="4">
        <f t="shared" si="27"/>
        <v>1.9220779220779218</v>
      </c>
      <c r="G419" s="4">
        <f t="shared" si="25"/>
        <v>1.0405405405405403</v>
      </c>
    </row>
    <row r="420" spans="1:7" x14ac:dyDescent="0.2">
      <c r="A420" s="4">
        <f>IF('True_Odds_Calculator_2-way'!A421="","",'True_Odds_Calculator_2-way'!A421)</f>
        <v>2.29</v>
      </c>
      <c r="B420" s="4">
        <f>IF('True_Odds_Calculator_2-way'!B421="","",'True_Odds_Calculator_2-way'!B421)</f>
        <v>1.65</v>
      </c>
      <c r="C420" s="4">
        <f t="shared" si="24"/>
        <v>4.2741828768029677E-2</v>
      </c>
      <c r="D420" s="4">
        <f t="shared" si="26"/>
        <v>2.40783813923849</v>
      </c>
      <c r="E420" s="4">
        <f t="shared" si="27"/>
        <v>1.7103089283693562</v>
      </c>
      <c r="G420" s="4">
        <f t="shared" si="25"/>
        <v>1.0427418287680297</v>
      </c>
    </row>
    <row r="421" spans="1:7" x14ac:dyDescent="0.2">
      <c r="A421" s="4">
        <f>IF('True_Odds_Calculator_2-way'!A422="","",'True_Odds_Calculator_2-way'!A422)</f>
        <v>2.34</v>
      </c>
      <c r="B421" s="4">
        <f>IF('True_Odds_Calculator_2-way'!B422="","",'True_Odds_Calculator_2-way'!B422)</f>
        <v>1.63</v>
      </c>
      <c r="C421" s="4">
        <f t="shared" si="24"/>
        <v>4.0847359865764821E-2</v>
      </c>
      <c r="D421" s="4">
        <f t="shared" si="26"/>
        <v>2.4574447522711167</v>
      </c>
      <c r="E421" s="4">
        <f t="shared" si="27"/>
        <v>1.6861323548914724</v>
      </c>
      <c r="G421" s="4">
        <f t="shared" si="25"/>
        <v>1.0408473598657648</v>
      </c>
    </row>
    <row r="422" spans="1:7" x14ac:dyDescent="0.2">
      <c r="A422" s="4">
        <f>IF('True_Odds_Calculator_2-way'!A423="","",'True_Odds_Calculator_2-way'!A423)</f>
        <v>2.13</v>
      </c>
      <c r="B422" s="4">
        <f>IF('True_Odds_Calculator_2-way'!B423="","",'True_Odds_Calculator_2-way'!B423)</f>
        <v>1.73</v>
      </c>
      <c r="C422" s="4">
        <f t="shared" si="24"/>
        <v>4.7518250156042274E-2</v>
      </c>
      <c r="D422" s="4">
        <f t="shared" si="26"/>
        <v>2.243538616091814</v>
      </c>
      <c r="E422" s="4">
        <f t="shared" si="27"/>
        <v>1.8041567725036107</v>
      </c>
      <c r="G422" s="4">
        <f t="shared" si="25"/>
        <v>1.0475182501560423</v>
      </c>
    </row>
    <row r="423" spans="1:7" x14ac:dyDescent="0.2">
      <c r="A423" s="4">
        <f>IF('True_Odds_Calculator_2-way'!A424="","",'True_Odds_Calculator_2-way'!A424)</f>
        <v>2.19</v>
      </c>
      <c r="B423" s="4">
        <f>IF('True_Odds_Calculator_2-way'!B424="","",'True_Odds_Calculator_2-way'!B424)</f>
        <v>1.71</v>
      </c>
      <c r="C423" s="4">
        <f t="shared" si="24"/>
        <v>4.1416326203636888E-2</v>
      </c>
      <c r="D423" s="4">
        <f t="shared" si="26"/>
        <v>2.2940365707984927</v>
      </c>
      <c r="E423" s="4">
        <f t="shared" si="27"/>
        <v>1.7727756869985087</v>
      </c>
      <c r="G423" s="4">
        <f t="shared" si="25"/>
        <v>1.0414163262036369</v>
      </c>
    </row>
    <row r="424" spans="1:7" x14ac:dyDescent="0.2">
      <c r="A424" s="4">
        <f>IF('True_Odds_Calculator_2-way'!A425="","",'True_Odds_Calculator_2-way'!A425)</f>
        <v>1.9</v>
      </c>
      <c r="B424" s="4">
        <f>IF('True_Odds_Calculator_2-way'!B425="","",'True_Odds_Calculator_2-way'!B425)</f>
        <v>1.95</v>
      </c>
      <c r="C424" s="4">
        <f t="shared" si="24"/>
        <v>3.9136302294197067E-2</v>
      </c>
      <c r="D424" s="4">
        <f t="shared" si="26"/>
        <v>1.9733688415446073</v>
      </c>
      <c r="E424" s="4">
        <f t="shared" si="27"/>
        <v>2.027359781121751</v>
      </c>
      <c r="G424" s="4">
        <f t="shared" si="25"/>
        <v>1.0391363022941971</v>
      </c>
    </row>
    <row r="425" spans="1:7" x14ac:dyDescent="0.2">
      <c r="A425" s="4">
        <f>IF('True_Odds_Calculator_2-way'!A426="","",'True_Odds_Calculator_2-way'!A426)</f>
        <v>2.1</v>
      </c>
      <c r="B425" s="4">
        <f>IF('True_Odds_Calculator_2-way'!B426="","",'True_Odds_Calculator_2-way'!B426)</f>
        <v>1.76</v>
      </c>
      <c r="C425" s="4">
        <f t="shared" si="24"/>
        <v>4.4372294372294396E-2</v>
      </c>
      <c r="D425" s="4">
        <f t="shared" si="26"/>
        <v>2.2026221692491061</v>
      </c>
      <c r="E425" s="4">
        <f t="shared" si="27"/>
        <v>1.8315163528245788</v>
      </c>
      <c r="G425" s="4">
        <f t="shared" si="25"/>
        <v>1.0443722943722944</v>
      </c>
    </row>
    <row r="426" spans="1:7" x14ac:dyDescent="0.2">
      <c r="A426" s="4">
        <f>IF('True_Odds_Calculator_2-way'!A427="","",'True_Odds_Calculator_2-way'!A427)</f>
        <v>2.5299999999999998</v>
      </c>
      <c r="B426" s="4">
        <f>IF('True_Odds_Calculator_2-way'!B427="","",'True_Odds_Calculator_2-way'!B427)</f>
        <v>1.54</v>
      </c>
      <c r="C426" s="4">
        <f t="shared" si="24"/>
        <v>4.4607566346696714E-2</v>
      </c>
      <c r="D426" s="4">
        <f t="shared" si="26"/>
        <v>2.6813020439061312</v>
      </c>
      <c r="E426" s="4">
        <f t="shared" si="27"/>
        <v>1.594777127420081</v>
      </c>
      <c r="G426" s="4">
        <f t="shared" si="25"/>
        <v>1.0446075663466967</v>
      </c>
    </row>
    <row r="427" spans="1:7" x14ac:dyDescent="0.2">
      <c r="A427" s="4">
        <f>IF('True_Odds_Calculator_2-way'!A428="","",'True_Odds_Calculator_2-way'!A428)</f>
        <v>2.2000000000000002</v>
      </c>
      <c r="B427" s="4">
        <f>IF('True_Odds_Calculator_2-way'!B428="","",'True_Odds_Calculator_2-way'!B428)</f>
        <v>1.7</v>
      </c>
      <c r="C427" s="4">
        <f t="shared" si="24"/>
        <v>4.2780748663101553E-2</v>
      </c>
      <c r="D427" s="4">
        <f t="shared" si="26"/>
        <v>2.308641975308642</v>
      </c>
      <c r="E427" s="4">
        <f t="shared" si="27"/>
        <v>1.7641509433962264</v>
      </c>
      <c r="G427" s="4">
        <f t="shared" si="25"/>
        <v>1.0427807486631016</v>
      </c>
    </row>
    <row r="428" spans="1:7" x14ac:dyDescent="0.2">
      <c r="A428" s="4">
        <f>IF('True_Odds_Calculator_2-way'!A429="","",'True_Odds_Calculator_2-way'!A429)</f>
        <v>2.0699999999999998</v>
      </c>
      <c r="B428" s="4">
        <f>IF('True_Odds_Calculator_2-way'!B429="","",'True_Odds_Calculator_2-way'!B429)</f>
        <v>1.8</v>
      </c>
      <c r="C428" s="4">
        <f t="shared" si="24"/>
        <v>3.8647342995169254E-2</v>
      </c>
      <c r="D428" s="4">
        <f t="shared" si="26"/>
        <v>2.15625</v>
      </c>
      <c r="E428" s="4">
        <f t="shared" si="27"/>
        <v>1.8648648648648651</v>
      </c>
      <c r="G428" s="4">
        <f t="shared" si="25"/>
        <v>1.0386473429951693</v>
      </c>
    </row>
    <row r="429" spans="1:7" x14ac:dyDescent="0.2">
      <c r="A429" s="4">
        <f>IF('True_Odds_Calculator_2-way'!A430="","",'True_Odds_Calculator_2-way'!A430)</f>
        <v>2.2400000000000002</v>
      </c>
      <c r="B429" s="4">
        <f>IF('True_Odds_Calculator_2-way'!B430="","",'True_Odds_Calculator_2-way'!B430)</f>
        <v>1.68</v>
      </c>
      <c r="C429" s="4">
        <f t="shared" si="24"/>
        <v>4.1666666666666519E-2</v>
      </c>
      <c r="D429" s="4">
        <f t="shared" si="26"/>
        <v>2.3496503496503496</v>
      </c>
      <c r="E429" s="4">
        <f t="shared" si="27"/>
        <v>1.7409326424870464</v>
      </c>
      <c r="G429" s="4">
        <f t="shared" si="25"/>
        <v>1.0416666666666665</v>
      </c>
    </row>
    <row r="430" spans="1:7" x14ac:dyDescent="0.2">
      <c r="A430" s="4">
        <f>IF('True_Odds_Calculator_2-way'!A431="","",'True_Odds_Calculator_2-way'!A431)</f>
        <v>2.52</v>
      </c>
      <c r="B430" s="4">
        <f>IF('True_Odds_Calculator_2-way'!B431="","",'True_Odds_Calculator_2-way'!B431)</f>
        <v>1.55</v>
      </c>
      <c r="C430" s="4">
        <f t="shared" si="24"/>
        <v>4.1986687147977486E-2</v>
      </c>
      <c r="D430" s="4">
        <f t="shared" si="26"/>
        <v>2.6607629427792916</v>
      </c>
      <c r="E430" s="4">
        <f t="shared" si="27"/>
        <v>1.6021328958162429</v>
      </c>
      <c r="G430" s="4">
        <f t="shared" si="25"/>
        <v>1.0419866871479775</v>
      </c>
    </row>
    <row r="431" spans="1:7" x14ac:dyDescent="0.2">
      <c r="A431" s="4">
        <f>IF('True_Odds_Calculator_2-way'!A432="","",'True_Odds_Calculator_2-way'!A432)</f>
        <v>2.06</v>
      </c>
      <c r="B431" s="4">
        <f>IF('True_Odds_Calculator_2-way'!B432="","",'True_Odds_Calculator_2-way'!B432)</f>
        <v>1.81</v>
      </c>
      <c r="C431" s="4">
        <f t="shared" si="24"/>
        <v>3.7923081049187513E-2</v>
      </c>
      <c r="D431" s="4">
        <f t="shared" si="26"/>
        <v>2.1437359857413907</v>
      </c>
      <c r="E431" s="4">
        <f t="shared" si="27"/>
        <v>1.8743276529432467</v>
      </c>
      <c r="G431" s="4">
        <f t="shared" si="25"/>
        <v>1.0379230810491875</v>
      </c>
    </row>
    <row r="432" spans="1:7" x14ac:dyDescent="0.2">
      <c r="A432" s="4">
        <f>IF('True_Odds_Calculator_2-way'!A433="","",'True_Odds_Calculator_2-way'!A433)</f>
        <v>2.0699999999999998</v>
      </c>
      <c r="B432" s="4">
        <f>IF('True_Odds_Calculator_2-way'!B433="","",'True_Odds_Calculator_2-way'!B433)</f>
        <v>1.75</v>
      </c>
      <c r="C432" s="4">
        <f t="shared" si="24"/>
        <v>5.452035886818507E-2</v>
      </c>
      <c r="D432" s="4">
        <f t="shared" si="26"/>
        <v>2.1937925813777439</v>
      </c>
      <c r="E432" s="4">
        <f t="shared" si="27"/>
        <v>1.8376664552948638</v>
      </c>
      <c r="G432" s="4">
        <f t="shared" si="25"/>
        <v>1.0545203588681851</v>
      </c>
    </row>
    <row r="433" spans="1:7" x14ac:dyDescent="0.2">
      <c r="A433" s="4">
        <f>IF('True_Odds_Calculator_2-way'!A434="","",'True_Odds_Calculator_2-way'!A434)</f>
        <v>3.33</v>
      </c>
      <c r="B433" s="4">
        <f>IF('True_Odds_Calculator_2-way'!B434="","",'True_Odds_Calculator_2-way'!B434)</f>
        <v>1.43</v>
      </c>
      <c r="C433" s="4">
        <f t="shared" si="24"/>
        <v>-3.9900039900031548E-4</v>
      </c>
      <c r="D433" s="4">
        <f t="shared" si="26"/>
        <v>3.3277892309305015</v>
      </c>
      <c r="E433" s="4">
        <f t="shared" si="27"/>
        <v>1.4295921583932512</v>
      </c>
      <c r="G433" s="4">
        <f t="shared" si="25"/>
        <v>0.99960099960099968</v>
      </c>
    </row>
    <row r="434" spans="1:7" x14ac:dyDescent="0.2">
      <c r="A434" s="4">
        <f>IF('True_Odds_Calculator_2-way'!A435="","",'True_Odds_Calculator_2-way'!A435)</f>
        <v>1.88</v>
      </c>
      <c r="B434" s="4">
        <f>IF('True_Odds_Calculator_2-way'!B435="","",'True_Odds_Calculator_2-way'!B435)</f>
        <v>1.93</v>
      </c>
      <c r="C434" s="4">
        <f t="shared" si="24"/>
        <v>5.0049608642928067E-2</v>
      </c>
      <c r="D434" s="4">
        <f t="shared" si="26"/>
        <v>1.9728142670726401</v>
      </c>
      <c r="E434" s="4">
        <f t="shared" si="27"/>
        <v>2.027945450480662</v>
      </c>
      <c r="G434" s="4">
        <f t="shared" si="25"/>
        <v>1.0500496086429281</v>
      </c>
    </row>
    <row r="435" spans="1:7" x14ac:dyDescent="0.2">
      <c r="A435" s="4">
        <f>IF('True_Odds_Calculator_2-way'!A436="","",'True_Odds_Calculator_2-way'!A436)</f>
        <v>1.88</v>
      </c>
      <c r="B435" s="4">
        <f>IF('True_Odds_Calculator_2-way'!B436="","",'True_Odds_Calculator_2-way'!B436)</f>
        <v>1.94</v>
      </c>
      <c r="C435" s="4">
        <f t="shared" si="24"/>
        <v>4.7378811142794408E-2</v>
      </c>
      <c r="D435" s="4">
        <f t="shared" si="26"/>
        <v>1.9676305567544234</v>
      </c>
      <c r="E435" s="4">
        <f t="shared" si="27"/>
        <v>2.033452274754683</v>
      </c>
      <c r="G435" s="4">
        <f t="shared" si="25"/>
        <v>1.0473788111427944</v>
      </c>
    </row>
    <row r="436" spans="1:7" x14ac:dyDescent="0.2">
      <c r="A436" s="4">
        <f>IF('True_Odds_Calculator_2-way'!A437="","",'True_Odds_Calculator_2-way'!A437)</f>
        <v>2.21</v>
      </c>
      <c r="B436" s="4">
        <f>IF('True_Odds_Calculator_2-way'!B437="","",'True_Odds_Calculator_2-way'!B437)</f>
        <v>1.67</v>
      </c>
      <c r="C436" s="4">
        <f t="shared" si="24"/>
        <v>5.1291082992386272E-2</v>
      </c>
      <c r="D436" s="4">
        <f t="shared" si="26"/>
        <v>2.3427809693084076</v>
      </c>
      <c r="E436" s="4">
        <f t="shared" si="27"/>
        <v>1.7447230954688349</v>
      </c>
      <c r="G436" s="4">
        <f t="shared" si="25"/>
        <v>1.0512910829923863</v>
      </c>
    </row>
    <row r="437" spans="1:7" x14ac:dyDescent="0.2">
      <c r="A437" s="4">
        <f>IF('True_Odds_Calculator_2-way'!A438="","",'True_Odds_Calculator_2-way'!A438)</f>
        <v>2.06</v>
      </c>
      <c r="B437" s="4">
        <f>IF('True_Odds_Calculator_2-way'!B438="","",'True_Odds_Calculator_2-way'!B438)</f>
        <v>1.76</v>
      </c>
      <c r="C437" s="4">
        <f t="shared" si="24"/>
        <v>5.3618711385701623E-2</v>
      </c>
      <c r="D437" s="4">
        <f t="shared" si="26"/>
        <v>2.1804185710849171</v>
      </c>
      <c r="E437" s="4">
        <f t="shared" si="27"/>
        <v>1.8471571224780923</v>
      </c>
      <c r="G437" s="4">
        <f t="shared" si="25"/>
        <v>1.0536187113857016</v>
      </c>
    </row>
    <row r="438" spans="1:7" x14ac:dyDescent="0.2">
      <c r="A438" s="4">
        <f>IF('True_Odds_Calculator_2-way'!A439="","",'True_Odds_Calculator_2-way'!A439)</f>
        <v>1.98</v>
      </c>
      <c r="B438" s="4">
        <f>IF('True_Odds_Calculator_2-way'!B439="","",'True_Odds_Calculator_2-way'!B439)</f>
        <v>1.84</v>
      </c>
      <c r="C438" s="4">
        <f t="shared" si="24"/>
        <v>4.852876592007016E-2</v>
      </c>
      <c r="D438" s="4">
        <f t="shared" si="26"/>
        <v>2.0799269239552407</v>
      </c>
      <c r="E438" s="4">
        <f t="shared" si="27"/>
        <v>1.925988581095369</v>
      </c>
      <c r="G438" s="4">
        <f t="shared" si="25"/>
        <v>1.0485287659200702</v>
      </c>
    </row>
    <row r="439" spans="1:7" x14ac:dyDescent="0.2">
      <c r="A439" s="4">
        <f>IF('True_Odds_Calculator_2-way'!A440="","",'True_Odds_Calculator_2-way'!A440)</f>
        <v>2.34</v>
      </c>
      <c r="B439" s="4">
        <f>IF('True_Odds_Calculator_2-way'!B440="","",'True_Odds_Calculator_2-way'!B440)</f>
        <v>1.6</v>
      </c>
      <c r="C439" s="4">
        <f t="shared" si="24"/>
        <v>5.2350427350427386E-2</v>
      </c>
      <c r="D439" s="4">
        <f t="shared" si="26"/>
        <v>2.4926764314247669</v>
      </c>
      <c r="E439" s="4">
        <f t="shared" si="27"/>
        <v>1.6699375557537914</v>
      </c>
      <c r="G439" s="4">
        <f t="shared" si="25"/>
        <v>1.0523504273504274</v>
      </c>
    </row>
    <row r="440" spans="1:7" x14ac:dyDescent="0.2">
      <c r="A440" s="4">
        <f>IF('True_Odds_Calculator_2-way'!A441="","",'True_Odds_Calculator_2-way'!A441)</f>
        <v>1.51</v>
      </c>
      <c r="B440" s="4">
        <f>IF('True_Odds_Calculator_2-way'!B441="","",'True_Odds_Calculator_2-way'!B441)</f>
        <v>3.12</v>
      </c>
      <c r="C440" s="4">
        <f t="shared" si="24"/>
        <v>-1.7235523858040391E-2</v>
      </c>
      <c r="D440" s="4">
        <f t="shared" si="26"/>
        <v>1.4906030500537872</v>
      </c>
      <c r="E440" s="4">
        <f t="shared" si="27"/>
        <v>3.0383077518379986</v>
      </c>
      <c r="G440" s="4">
        <f t="shared" si="25"/>
        <v>0.98276447614195961</v>
      </c>
    </row>
    <row r="441" spans="1:7" x14ac:dyDescent="0.2">
      <c r="A441" s="4">
        <f>IF('True_Odds_Calculator_2-way'!A442="","",'True_Odds_Calculator_2-way'!A442)</f>
        <v>1.8</v>
      </c>
      <c r="B441" s="4">
        <f>IF('True_Odds_Calculator_2-way'!B442="","",'True_Odds_Calculator_2-way'!B442)</f>
        <v>2.0699999999999998</v>
      </c>
      <c r="C441" s="4">
        <f t="shared" si="24"/>
        <v>3.8647342995169254E-2</v>
      </c>
      <c r="D441" s="4">
        <f t="shared" si="26"/>
        <v>1.8648648648648651</v>
      </c>
      <c r="E441" s="4">
        <f t="shared" si="27"/>
        <v>2.15625</v>
      </c>
      <c r="G441" s="4">
        <f t="shared" si="25"/>
        <v>1.0386473429951693</v>
      </c>
    </row>
    <row r="442" spans="1:7" x14ac:dyDescent="0.2">
      <c r="A442" s="4">
        <f>IF('True_Odds_Calculator_2-way'!A443="","",'True_Odds_Calculator_2-way'!A443)</f>
        <v>2.5499999999999998</v>
      </c>
      <c r="B442" s="4">
        <f>IF('True_Odds_Calculator_2-way'!B443="","",'True_Odds_Calculator_2-way'!B443)</f>
        <v>1.57</v>
      </c>
      <c r="C442" s="4">
        <f t="shared" si="24"/>
        <v>2.9099537904333728E-2</v>
      </c>
      <c r="D442" s="4">
        <f t="shared" si="26"/>
        <v>2.6482553332230858</v>
      </c>
      <c r="E442" s="4">
        <f t="shared" si="27"/>
        <v>1.606702116986054</v>
      </c>
      <c r="G442" s="4">
        <f t="shared" si="25"/>
        <v>1.0290995379043337</v>
      </c>
    </row>
    <row r="443" spans="1:7" x14ac:dyDescent="0.2">
      <c r="A443" s="4">
        <f>IF('True_Odds_Calculator_2-way'!A444="","",'True_Odds_Calculator_2-way'!A444)</f>
        <v>2.1800000000000002</v>
      </c>
      <c r="B443" s="4">
        <f>IF('True_Odds_Calculator_2-way'!B444="","",'True_Odds_Calculator_2-way'!B444)</f>
        <v>1.75</v>
      </c>
      <c r="C443" s="4">
        <f t="shared" si="24"/>
        <v>3.0144167758846541E-2</v>
      </c>
      <c r="D443" s="4">
        <f t="shared" si="26"/>
        <v>2.2540620384047267</v>
      </c>
      <c r="E443" s="4">
        <f t="shared" si="27"/>
        <v>1.797408716136631</v>
      </c>
      <c r="G443" s="4">
        <f t="shared" si="25"/>
        <v>1.0301441677588465</v>
      </c>
    </row>
    <row r="444" spans="1:7" x14ac:dyDescent="0.2">
      <c r="A444" s="4">
        <f>IF('True_Odds_Calculator_2-way'!A445="","",'True_Odds_Calculator_2-way'!A445)</f>
        <v>2.21</v>
      </c>
      <c r="B444" s="4">
        <f>IF('True_Odds_Calculator_2-way'!B445="","",'True_Odds_Calculator_2-way'!B445)</f>
        <v>1.69</v>
      </c>
      <c r="C444" s="4">
        <f t="shared" si="24"/>
        <v>4.4204664114166459E-2</v>
      </c>
      <c r="D444" s="4">
        <f t="shared" si="26"/>
        <v>2.3234937323089366</v>
      </c>
      <c r="E444" s="4">
        <f t="shared" si="27"/>
        <v>1.7555759242285367</v>
      </c>
      <c r="G444" s="4">
        <f t="shared" si="25"/>
        <v>1.0442046641141665</v>
      </c>
    </row>
    <row r="445" spans="1:7" x14ac:dyDescent="0.2">
      <c r="A445" s="4">
        <f>IF('True_Odds_Calculator_2-way'!A446="","",'True_Odds_Calculator_2-way'!A446)</f>
        <v>2.4700000000000002</v>
      </c>
      <c r="B445" s="4">
        <f>IF('True_Odds_Calculator_2-way'!B446="","",'True_Odds_Calculator_2-way'!B446)</f>
        <v>1.56</v>
      </c>
      <c r="C445" s="4">
        <f t="shared" si="24"/>
        <v>4.5883940620782715E-2</v>
      </c>
      <c r="D445" s="4">
        <f t="shared" si="26"/>
        <v>2.6183745583038869</v>
      </c>
      <c r="E445" s="4">
        <f t="shared" si="27"/>
        <v>1.6179039301310043</v>
      </c>
      <c r="G445" s="4">
        <f t="shared" si="25"/>
        <v>1.0458839406207827</v>
      </c>
    </row>
    <row r="446" spans="1:7" x14ac:dyDescent="0.2">
      <c r="A446" s="4">
        <f>IF('True_Odds_Calculator_2-way'!A447="","",'True_Odds_Calculator_2-way'!A447)</f>
        <v>2.64</v>
      </c>
      <c r="B446" s="4">
        <f>IF('True_Odds_Calculator_2-way'!B447="","",'True_Odds_Calculator_2-way'!B447)</f>
        <v>1.51</v>
      </c>
      <c r="C446" s="4">
        <f t="shared" si="24"/>
        <v>4.1039534417017798E-2</v>
      </c>
      <c r="D446" s="4">
        <f t="shared" si="26"/>
        <v>2.7912057134855064</v>
      </c>
      <c r="E446" s="4">
        <f t="shared" si="27"/>
        <v>1.5582831678523961</v>
      </c>
      <c r="G446" s="4">
        <f t="shared" si="25"/>
        <v>1.0410395344170178</v>
      </c>
    </row>
    <row r="447" spans="1:7" x14ac:dyDescent="0.2">
      <c r="A447" s="4">
        <f>IF('True_Odds_Calculator_2-way'!A448="","",'True_Odds_Calculator_2-way'!A448)</f>
        <v>2.91</v>
      </c>
      <c r="B447" s="4">
        <f>IF('True_Odds_Calculator_2-way'!B448="","",'True_Odds_Calculator_2-way'!B448)</f>
        <v>1.42</v>
      </c>
      <c r="C447" s="4">
        <f t="shared" si="24"/>
        <v>4.7867963796524915E-2</v>
      </c>
      <c r="D447" s="4">
        <f t="shared" si="26"/>
        <v>3.1278480054500042</v>
      </c>
      <c r="E447" s="4">
        <f t="shared" si="27"/>
        <v>1.4699583792821316</v>
      </c>
      <c r="G447" s="4">
        <f t="shared" si="25"/>
        <v>1.0478679637965249</v>
      </c>
    </row>
    <row r="448" spans="1:7" x14ac:dyDescent="0.2">
      <c r="A448" s="4">
        <f>IF('True_Odds_Calculator_2-way'!A449="","",'True_Odds_Calculator_2-way'!A449)</f>
        <v>2.2599999999999998</v>
      </c>
      <c r="B448" s="4">
        <f>IF('True_Odds_Calculator_2-way'!B449="","",'True_Odds_Calculator_2-way'!B449)</f>
        <v>1.66</v>
      </c>
      <c r="C448" s="4">
        <f t="shared" si="24"/>
        <v>4.4887514660411743E-2</v>
      </c>
      <c r="D448" s="4">
        <f t="shared" si="26"/>
        <v>2.3807589795659352</v>
      </c>
      <c r="E448" s="4">
        <f t="shared" si="27"/>
        <v>1.7242393602353159</v>
      </c>
      <c r="G448" s="4">
        <f t="shared" si="25"/>
        <v>1.0448875146604117</v>
      </c>
    </row>
    <row r="449" spans="1:7" x14ac:dyDescent="0.2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2</v>
      </c>
      <c r="C449" s="4">
        <f t="shared" si="24"/>
        <v>4.0540540540540349E-2</v>
      </c>
      <c r="D449" s="4">
        <f t="shared" si="26"/>
        <v>1.9220779220779218</v>
      </c>
      <c r="E449" s="4">
        <f t="shared" si="27"/>
        <v>2.0845070422535206</v>
      </c>
      <c r="G449" s="4">
        <f t="shared" si="25"/>
        <v>1.0405405405405403</v>
      </c>
    </row>
    <row r="450" spans="1:7" x14ac:dyDescent="0.2">
      <c r="A450" s="4">
        <f>IF('True_Odds_Calculator_2-way'!A451="","",'True_Odds_Calculator_2-way'!A451)</f>
        <v>2.2200000000000002</v>
      </c>
      <c r="B450" s="4">
        <f>IF('True_Odds_Calculator_2-way'!B451="","",'True_Odds_Calculator_2-way'!B451)</f>
        <v>1.68</v>
      </c>
      <c r="C450" s="4">
        <f t="shared" ref="C450:C513" si="28">IF(A450="","",((1/A450)+(1/B450))-1)</f>
        <v>4.5688545688545634E-2</v>
      </c>
      <c r="D450" s="4">
        <f t="shared" si="26"/>
        <v>2.3386004514672689</v>
      </c>
      <c r="E450" s="4">
        <f t="shared" si="27"/>
        <v>1.7470489038785832</v>
      </c>
      <c r="G450" s="4">
        <f t="shared" ref="G450:G513" si="29">IF(A450="","",C450+1)</f>
        <v>1.0456885456885456</v>
      </c>
    </row>
    <row r="451" spans="1:7" x14ac:dyDescent="0.2">
      <c r="A451" s="4">
        <f>IF('True_Odds_Calculator_2-way'!A452="","",'True_Odds_Calculator_2-way'!A452)</f>
        <v>2.4900000000000002</v>
      </c>
      <c r="B451" s="4">
        <f>IF('True_Odds_Calculator_2-way'!B452="","",'True_Odds_Calculator_2-way'!B452)</f>
        <v>1.56</v>
      </c>
      <c r="C451" s="4">
        <f t="shared" si="28"/>
        <v>4.26320667284521E-2</v>
      </c>
      <c r="D451" s="4">
        <f t="shared" ref="D451:D514" si="30">IF(A451="","",(2*A451)/(2-($C451*A451)))</f>
        <v>2.6295694557270508</v>
      </c>
      <c r="E451" s="4">
        <f t="shared" ref="E451:E514" si="31">IF(B451="","",(2*B451)/(2-($C451*B451)))</f>
        <v>1.6136590229312062</v>
      </c>
      <c r="G451" s="4">
        <f t="shared" si="29"/>
        <v>1.0426320667284521</v>
      </c>
    </row>
    <row r="452" spans="1:7" x14ac:dyDescent="0.2">
      <c r="A452" s="4">
        <f>IF('True_Odds_Calculator_2-way'!A453="","",'True_Odds_Calculator_2-way'!A453)</f>
        <v>2.08</v>
      </c>
      <c r="B452" s="4">
        <f>IF('True_Odds_Calculator_2-way'!B453="","",'True_Odds_Calculator_2-way'!B453)</f>
        <v>1.78</v>
      </c>
      <c r="C452" s="4">
        <f t="shared" si="28"/>
        <v>4.2566983578219642E-2</v>
      </c>
      <c r="D452" s="4">
        <f t="shared" si="30"/>
        <v>2.1763461086292031</v>
      </c>
      <c r="E452" s="4">
        <f t="shared" si="31"/>
        <v>1.8500899460323807</v>
      </c>
      <c r="G452" s="4">
        <f t="shared" si="29"/>
        <v>1.0425669835782196</v>
      </c>
    </row>
    <row r="453" spans="1:7" x14ac:dyDescent="0.2">
      <c r="A453" s="4">
        <f>IF('True_Odds_Calculator_2-way'!A454="","",'True_Odds_Calculator_2-way'!A454)</f>
        <v>2.2999999999999998</v>
      </c>
      <c r="B453" s="4">
        <f>IF('True_Odds_Calculator_2-way'!B454="","",'True_Odds_Calculator_2-way'!B454)</f>
        <v>1.62</v>
      </c>
      <c r="C453" s="4">
        <f t="shared" si="28"/>
        <v>5.2066559312936134E-2</v>
      </c>
      <c r="D453" s="4">
        <f t="shared" si="30"/>
        <v>2.4464871963230466</v>
      </c>
      <c r="E453" s="4">
        <f t="shared" si="31"/>
        <v>1.6913300045392647</v>
      </c>
      <c r="G453" s="4">
        <f t="shared" si="29"/>
        <v>1.0520665593129361</v>
      </c>
    </row>
    <row r="454" spans="1:7" x14ac:dyDescent="0.2">
      <c r="A454" s="4">
        <f>IF('True_Odds_Calculator_2-way'!A455="","",'True_Odds_Calculator_2-way'!A455)</f>
        <v>2.35</v>
      </c>
      <c r="B454" s="4">
        <f>IF('True_Odds_Calculator_2-way'!B455="","",'True_Odds_Calculator_2-way'!B455)</f>
        <v>1.6</v>
      </c>
      <c r="C454" s="4">
        <f t="shared" si="28"/>
        <v>5.0531914893616969E-2</v>
      </c>
      <c r="D454" s="4">
        <f t="shared" si="30"/>
        <v>2.4983388704318936</v>
      </c>
      <c r="E454" s="4">
        <f t="shared" si="31"/>
        <v>1.6674057649667406</v>
      </c>
      <c r="G454" s="4">
        <f t="shared" si="29"/>
        <v>1.050531914893617</v>
      </c>
    </row>
    <row r="455" spans="1:7" x14ac:dyDescent="0.2">
      <c r="A455" s="4">
        <f>IF('True_Odds_Calculator_2-way'!A456="","",'True_Odds_Calculator_2-way'!A456)</f>
        <v>2.42</v>
      </c>
      <c r="B455" s="4">
        <f>IF('True_Odds_Calculator_2-way'!B456="","",'True_Odds_Calculator_2-way'!B456)</f>
        <v>1.56</v>
      </c>
      <c r="C455" s="4">
        <f t="shared" si="28"/>
        <v>5.4248781521508693E-2</v>
      </c>
      <c r="D455" s="4">
        <f t="shared" si="30"/>
        <v>2.5900109769484079</v>
      </c>
      <c r="E455" s="4">
        <f t="shared" si="31"/>
        <v>1.6289264756644803</v>
      </c>
      <c r="G455" s="4">
        <f t="shared" si="29"/>
        <v>1.0542487815215087</v>
      </c>
    </row>
    <row r="456" spans="1:7" x14ac:dyDescent="0.2">
      <c r="A456" s="4">
        <f>IF('True_Odds_Calculator_2-way'!A457="","",'True_Odds_Calculator_2-way'!A457)</f>
        <v>2.5499999999999998</v>
      </c>
      <c r="B456" s="4">
        <f>IF('True_Odds_Calculator_2-way'!B457="","",'True_Odds_Calculator_2-way'!B457)</f>
        <v>1.51</v>
      </c>
      <c r="C456" s="4">
        <f t="shared" si="28"/>
        <v>5.4408518374237325E-2</v>
      </c>
      <c r="D456" s="4">
        <f t="shared" si="30"/>
        <v>2.7400818359722474</v>
      </c>
      <c r="E456" s="4">
        <f t="shared" si="31"/>
        <v>1.574685614967795</v>
      </c>
      <c r="G456" s="4">
        <f t="shared" si="29"/>
        <v>1.0544085183742373</v>
      </c>
    </row>
    <row r="457" spans="1:7" x14ac:dyDescent="0.2">
      <c r="A457" s="4">
        <f>IF('True_Odds_Calculator_2-way'!A458="","",'True_Odds_Calculator_2-way'!A458)</f>
        <v>1.76</v>
      </c>
      <c r="B457" s="4">
        <f>IF('True_Odds_Calculator_2-way'!B458="","",'True_Odds_Calculator_2-way'!B458)</f>
        <v>2.17</v>
      </c>
      <c r="C457" s="4">
        <f t="shared" si="28"/>
        <v>2.9011311269375728E-2</v>
      </c>
      <c r="D457" s="4">
        <f t="shared" si="30"/>
        <v>1.8061099025820484</v>
      </c>
      <c r="E457" s="4">
        <f t="shared" si="31"/>
        <v>2.2405256365129644</v>
      </c>
      <c r="G457" s="4">
        <f t="shared" si="29"/>
        <v>1.0290113112693757</v>
      </c>
    </row>
    <row r="458" spans="1:7" x14ac:dyDescent="0.2">
      <c r="A458" s="4">
        <f>IF('True_Odds_Calculator_2-way'!A459="","",'True_Odds_Calculator_2-way'!A459)</f>
        <v>2.0699999999999998</v>
      </c>
      <c r="B458" s="4">
        <f>IF('True_Odds_Calculator_2-way'!B459="","",'True_Odds_Calculator_2-way'!B459)</f>
        <v>1.85</v>
      </c>
      <c r="C458" s="4">
        <f t="shared" si="28"/>
        <v>2.3632327980154022E-2</v>
      </c>
      <c r="D458" s="4">
        <f t="shared" si="30"/>
        <v>2.1219005402410303</v>
      </c>
      <c r="E458" s="4">
        <f t="shared" si="31"/>
        <v>1.8913446104457341</v>
      </c>
      <c r="G458" s="4">
        <f t="shared" si="29"/>
        <v>1.023632327980154</v>
      </c>
    </row>
    <row r="459" spans="1:7" x14ac:dyDescent="0.2">
      <c r="A459" s="4">
        <f>IF('True_Odds_Calculator_2-way'!A460="","",'True_Odds_Calculator_2-way'!A460)</f>
        <v>1.88</v>
      </c>
      <c r="B459" s="4">
        <f>IF('True_Odds_Calculator_2-way'!B460="","",'True_Odds_Calculator_2-way'!B460)</f>
        <v>2</v>
      </c>
      <c r="C459" s="4">
        <f t="shared" si="28"/>
        <v>3.1914893617021267E-2</v>
      </c>
      <c r="D459" s="4">
        <f t="shared" si="30"/>
        <v>1.9381443298969072</v>
      </c>
      <c r="E459" s="4">
        <f t="shared" si="31"/>
        <v>2.0659340659340657</v>
      </c>
      <c r="G459" s="4">
        <f t="shared" si="29"/>
        <v>1.0319148936170213</v>
      </c>
    </row>
    <row r="460" spans="1:7" x14ac:dyDescent="0.2">
      <c r="A460" s="4">
        <f>IF('True_Odds_Calculator_2-way'!A461="","",'True_Odds_Calculator_2-way'!A461)</f>
        <v>2.09</v>
      </c>
      <c r="B460" s="4">
        <f>IF('True_Odds_Calculator_2-way'!B461="","",'True_Odds_Calculator_2-way'!B461)</f>
        <v>1.82</v>
      </c>
      <c r="C460" s="4">
        <f t="shared" si="28"/>
        <v>2.7919448972080652E-2</v>
      </c>
      <c r="D460" s="4">
        <f t="shared" si="30"/>
        <v>2.152810006225593</v>
      </c>
      <c r="E460" s="4">
        <f t="shared" si="31"/>
        <v>1.8674456281604401</v>
      </c>
      <c r="G460" s="4">
        <f t="shared" si="29"/>
        <v>1.0279194489720807</v>
      </c>
    </row>
    <row r="461" spans="1:7" x14ac:dyDescent="0.2">
      <c r="A461" s="4">
        <f>IF('True_Odds_Calculator_2-way'!A462="","",'True_Odds_Calculator_2-way'!A462)</f>
        <v>2.36</v>
      </c>
      <c r="B461" s="4">
        <f>IF('True_Odds_Calculator_2-way'!B462="","",'True_Odds_Calculator_2-way'!B462)</f>
        <v>1.64</v>
      </c>
      <c r="C461" s="4">
        <f t="shared" si="28"/>
        <v>3.3484911120297722E-2</v>
      </c>
      <c r="D461" s="4">
        <f t="shared" si="30"/>
        <v>2.4570848146267141</v>
      </c>
      <c r="E461" s="4">
        <f t="shared" si="31"/>
        <v>1.6863018473335656</v>
      </c>
      <c r="G461" s="4">
        <f t="shared" si="29"/>
        <v>1.0334849111202977</v>
      </c>
    </row>
    <row r="462" spans="1:7" x14ac:dyDescent="0.2">
      <c r="A462" s="4">
        <f>IF('True_Odds_Calculator_2-way'!A463="","",'True_Odds_Calculator_2-way'!A463)</f>
        <v>2.33</v>
      </c>
      <c r="B462" s="4">
        <f>IF('True_Odds_Calculator_2-way'!B463="","",'True_Odds_Calculator_2-way'!B463)</f>
        <v>1.64</v>
      </c>
      <c r="C462" s="4">
        <f t="shared" si="28"/>
        <v>3.8940646917198674E-2</v>
      </c>
      <c r="D462" s="4">
        <f t="shared" si="30"/>
        <v>2.4407256004087885</v>
      </c>
      <c r="E462" s="4">
        <f t="shared" si="31"/>
        <v>1.6940946976414255</v>
      </c>
      <c r="G462" s="4">
        <f t="shared" si="29"/>
        <v>1.0389406469171987</v>
      </c>
    </row>
    <row r="463" spans="1:7" x14ac:dyDescent="0.2">
      <c r="A463" s="4">
        <f>IF('True_Odds_Calculator_2-way'!A464="","",'True_Odds_Calculator_2-way'!A464)</f>
        <v>2.34</v>
      </c>
      <c r="B463" s="4">
        <f>IF('True_Odds_Calculator_2-way'!B464="","",'True_Odds_Calculator_2-way'!B464)</f>
        <v>1.65</v>
      </c>
      <c r="C463" s="4">
        <f t="shared" si="28"/>
        <v>3.3411033411033575E-2</v>
      </c>
      <c r="D463" s="4">
        <f t="shared" si="30"/>
        <v>2.4351939451277205</v>
      </c>
      <c r="E463" s="4">
        <f t="shared" si="31"/>
        <v>1.6967699406723797</v>
      </c>
      <c r="G463" s="4">
        <f t="shared" si="29"/>
        <v>1.0334110334110336</v>
      </c>
    </row>
    <row r="464" spans="1:7" x14ac:dyDescent="0.2">
      <c r="A464" s="4">
        <f>IF('True_Odds_Calculator_2-way'!A465="","",'True_Odds_Calculator_2-way'!A465)</f>
        <v>2.29</v>
      </c>
      <c r="B464" s="4">
        <f>IF('True_Odds_Calculator_2-way'!B465="","",'True_Odds_Calculator_2-way'!B465)</f>
        <v>1.67</v>
      </c>
      <c r="C464" s="4">
        <f t="shared" si="28"/>
        <v>3.5483617917004384E-2</v>
      </c>
      <c r="D464" s="4">
        <f t="shared" si="30"/>
        <v>2.3869799956308713</v>
      </c>
      <c r="E464" s="4">
        <f t="shared" si="31"/>
        <v>1.7209909322052965</v>
      </c>
      <c r="G464" s="4">
        <f t="shared" si="29"/>
        <v>1.0354836179170044</v>
      </c>
    </row>
    <row r="465" spans="1:7" x14ac:dyDescent="0.2">
      <c r="A465" s="4">
        <f>IF('True_Odds_Calculator_2-way'!A466="","",'True_Odds_Calculator_2-way'!A466)</f>
        <v>1.68</v>
      </c>
      <c r="B465" s="4">
        <f>IF('True_Odds_Calculator_2-way'!B466="","",'True_Odds_Calculator_2-way'!B466)</f>
        <v>2.29</v>
      </c>
      <c r="C465" s="4">
        <f t="shared" si="28"/>
        <v>3.1919317945518833E-2</v>
      </c>
      <c r="D465" s="4">
        <f t="shared" si="30"/>
        <v>1.7262855604415328</v>
      </c>
      <c r="E465" s="4">
        <f t="shared" si="31"/>
        <v>2.3768688990485605</v>
      </c>
      <c r="G465" s="4">
        <f t="shared" si="29"/>
        <v>1.0319193179455188</v>
      </c>
    </row>
    <row r="466" spans="1:7" x14ac:dyDescent="0.2">
      <c r="A466" s="4">
        <f>IF('True_Odds_Calculator_2-way'!A467="","",'True_Odds_Calculator_2-way'!A467)</f>
        <v>1.5</v>
      </c>
      <c r="B466" s="4">
        <f>IF('True_Odds_Calculator_2-way'!B467="","",'True_Odds_Calculator_2-way'!B467)</f>
        <v>2.68</v>
      </c>
      <c r="C466" s="4">
        <f t="shared" si="28"/>
        <v>3.9800995024875441E-2</v>
      </c>
      <c r="D466" s="4">
        <f t="shared" si="30"/>
        <v>1.546153846153846</v>
      </c>
      <c r="E466" s="4">
        <f t="shared" si="31"/>
        <v>2.8309859154929571</v>
      </c>
      <c r="G466" s="4">
        <f t="shared" si="29"/>
        <v>1.0398009950248754</v>
      </c>
    </row>
    <row r="467" spans="1:7" x14ac:dyDescent="0.2">
      <c r="A467" s="4">
        <f>IF('True_Odds_Calculator_2-way'!A468="","",'True_Odds_Calculator_2-way'!A468)</f>
        <v>2.25</v>
      </c>
      <c r="B467" s="4">
        <f>IF('True_Odds_Calculator_2-way'!B468="","",'True_Odds_Calculator_2-way'!B468)</f>
        <v>1.69</v>
      </c>
      <c r="C467" s="4">
        <f t="shared" si="28"/>
        <v>3.6160420775805502E-2</v>
      </c>
      <c r="D467" s="4">
        <f t="shared" si="30"/>
        <v>2.3454124903623752</v>
      </c>
      <c r="E467" s="4">
        <f t="shared" si="31"/>
        <v>1.7432664756446994</v>
      </c>
      <c r="G467" s="4">
        <f t="shared" si="29"/>
        <v>1.0361604207758055</v>
      </c>
    </row>
    <row r="468" spans="1:7" x14ac:dyDescent="0.2">
      <c r="A468" s="4">
        <f>IF('True_Odds_Calculator_2-way'!A469="","",'True_Odds_Calculator_2-way'!A469)</f>
        <v>2.5099999999999998</v>
      </c>
      <c r="B468" s="4">
        <f>IF('True_Odds_Calculator_2-way'!B469="","",'True_Odds_Calculator_2-way'!B469)</f>
        <v>1.57</v>
      </c>
      <c r="C468" s="4">
        <f t="shared" si="28"/>
        <v>3.5349049661227649E-2</v>
      </c>
      <c r="D468" s="4">
        <f t="shared" si="30"/>
        <v>2.6265204785550034</v>
      </c>
      <c r="E468" s="4">
        <f t="shared" si="31"/>
        <v>1.6148093511176675</v>
      </c>
      <c r="G468" s="4">
        <f t="shared" si="29"/>
        <v>1.0353490496612276</v>
      </c>
    </row>
    <row r="469" spans="1:7" x14ac:dyDescent="0.2">
      <c r="A469" s="4">
        <f>IF('True_Odds_Calculator_2-way'!A470="","",'True_Odds_Calculator_2-way'!A470)</f>
        <v>2.31</v>
      </c>
      <c r="B469" s="4">
        <f>IF('True_Odds_Calculator_2-way'!B470="","",'True_Odds_Calculator_2-way'!B470)</f>
        <v>1.61</v>
      </c>
      <c r="C469" s="4">
        <f t="shared" si="28"/>
        <v>5.4018445322792985E-2</v>
      </c>
      <c r="D469" s="4">
        <f t="shared" si="30"/>
        <v>2.4637143519591929</v>
      </c>
      <c r="E469" s="4">
        <f t="shared" si="31"/>
        <v>1.6831934104229367</v>
      </c>
      <c r="G469" s="4">
        <f t="shared" si="29"/>
        <v>1.054018445322793</v>
      </c>
    </row>
    <row r="470" spans="1:7" x14ac:dyDescent="0.2">
      <c r="A470" s="4">
        <f>IF('True_Odds_Calculator_2-way'!A471="","",'True_Odds_Calculator_2-way'!A471)</f>
        <v>2</v>
      </c>
      <c r="B470" s="4">
        <f>IF('True_Odds_Calculator_2-way'!B471="","",'True_Odds_Calculator_2-way'!B471)</f>
        <v>1.89</v>
      </c>
      <c r="C470" s="4">
        <f t="shared" si="28"/>
        <v>2.9100529100529293E-2</v>
      </c>
      <c r="D470" s="4">
        <f t="shared" si="30"/>
        <v>2.0599455040871937</v>
      </c>
      <c r="E470" s="4">
        <f t="shared" si="31"/>
        <v>1.9434447300771212</v>
      </c>
      <c r="G470" s="4">
        <f t="shared" si="29"/>
        <v>1.0291005291005293</v>
      </c>
    </row>
    <row r="471" spans="1:7" x14ac:dyDescent="0.2">
      <c r="A471" s="4">
        <f>IF('True_Odds_Calculator_2-way'!A472="","",'True_Odds_Calculator_2-way'!A472)</f>
        <v>2.12</v>
      </c>
      <c r="B471" s="4">
        <f>IF('True_Odds_Calculator_2-way'!B472="","",'True_Odds_Calculator_2-way'!B472)</f>
        <v>1.78</v>
      </c>
      <c r="C471" s="4">
        <f t="shared" si="28"/>
        <v>3.3495866016535869E-2</v>
      </c>
      <c r="D471" s="4">
        <f t="shared" si="30"/>
        <v>2.1980428704566637</v>
      </c>
      <c r="E471" s="4">
        <f t="shared" si="31"/>
        <v>1.8346946713341112</v>
      </c>
      <c r="G471" s="4">
        <f t="shared" si="29"/>
        <v>1.0334958660165359</v>
      </c>
    </row>
    <row r="472" spans="1:7" x14ac:dyDescent="0.2">
      <c r="A472" s="4">
        <f>IF('True_Odds_Calculator_2-way'!A473="","",'True_Odds_Calculator_2-way'!A473)</f>
        <v>2.46</v>
      </c>
      <c r="B472" s="4">
        <f>IF('True_Odds_Calculator_2-way'!B473="","",'True_Odds_Calculator_2-way'!B473)</f>
        <v>1.59</v>
      </c>
      <c r="C472" s="4">
        <f t="shared" si="28"/>
        <v>3.5434882650713373E-2</v>
      </c>
      <c r="D472" s="4">
        <f t="shared" si="30"/>
        <v>2.5721049516669958</v>
      </c>
      <c r="E472" s="4">
        <f t="shared" si="31"/>
        <v>1.6360898481616264</v>
      </c>
      <c r="G472" s="4">
        <f t="shared" si="29"/>
        <v>1.0354348826507134</v>
      </c>
    </row>
    <row r="473" spans="1:7" x14ac:dyDescent="0.2">
      <c r="A473" s="4">
        <f>IF('True_Odds_Calculator_2-way'!A474="","",'True_Odds_Calculator_2-way'!A474)</f>
        <v>2.33</v>
      </c>
      <c r="B473" s="4">
        <f>IF('True_Odds_Calculator_2-way'!B474="","",'True_Odds_Calculator_2-way'!B474)</f>
        <v>1.65</v>
      </c>
      <c r="C473" s="4">
        <f t="shared" si="28"/>
        <v>3.5245155416829377E-2</v>
      </c>
      <c r="D473" s="4">
        <f t="shared" si="30"/>
        <v>2.4297677358192451</v>
      </c>
      <c r="E473" s="4">
        <f t="shared" si="31"/>
        <v>1.6994142999226434</v>
      </c>
      <c r="G473" s="4">
        <f t="shared" si="29"/>
        <v>1.0352451554168294</v>
      </c>
    </row>
    <row r="474" spans="1:7" x14ac:dyDescent="0.2">
      <c r="A474" s="4">
        <f>IF('True_Odds_Calculator_2-way'!A475="","",'True_Odds_Calculator_2-way'!A475)</f>
        <v>2.25</v>
      </c>
      <c r="B474" s="4">
        <f>IF('True_Odds_Calculator_2-way'!B475="","",'True_Odds_Calculator_2-way'!B475)</f>
        <v>1.7</v>
      </c>
      <c r="C474" s="4">
        <f t="shared" si="28"/>
        <v>3.2679738562091387E-2</v>
      </c>
      <c r="D474" s="4">
        <f t="shared" si="30"/>
        <v>2.3358778625954195</v>
      </c>
      <c r="E474" s="4">
        <f t="shared" si="31"/>
        <v>1.7485714285714284</v>
      </c>
      <c r="G474" s="4">
        <f t="shared" si="29"/>
        <v>1.0326797385620914</v>
      </c>
    </row>
    <row r="475" spans="1:7" x14ac:dyDescent="0.2">
      <c r="A475" s="4">
        <f>IF('True_Odds_Calculator_2-way'!A476="","",'True_Odds_Calculator_2-way'!A476)</f>
        <v>2.41</v>
      </c>
      <c r="B475" s="4">
        <f>IF('True_Odds_Calculator_2-way'!B476="","",'True_Odds_Calculator_2-way'!B476)</f>
        <v>1.61</v>
      </c>
      <c r="C475" s="4">
        <f t="shared" si="28"/>
        <v>3.6055771758459754E-2</v>
      </c>
      <c r="D475" s="4">
        <f t="shared" si="30"/>
        <v>2.5194636537774748</v>
      </c>
      <c r="E475" s="4">
        <f t="shared" si="31"/>
        <v>1.6581269630990791</v>
      </c>
      <c r="G475" s="4">
        <f t="shared" si="29"/>
        <v>1.0360557717584598</v>
      </c>
    </row>
    <row r="476" spans="1:7" x14ac:dyDescent="0.2">
      <c r="A476" s="4">
        <f>IF('True_Odds_Calculator_2-way'!A477="","",'True_Odds_Calculator_2-way'!A477)</f>
        <v>2.2200000000000002</v>
      </c>
      <c r="B476" s="4">
        <f>IF('True_Odds_Calculator_2-way'!B477="","",'True_Odds_Calculator_2-way'!B477)</f>
        <v>1.71</v>
      </c>
      <c r="C476" s="4">
        <f t="shared" si="28"/>
        <v>3.5245772087877381E-2</v>
      </c>
      <c r="D476" s="4">
        <f t="shared" si="30"/>
        <v>2.3103888990323171</v>
      </c>
      <c r="E476" s="4">
        <f t="shared" si="31"/>
        <v>1.7631322279503969</v>
      </c>
      <c r="G476" s="4">
        <f t="shared" si="29"/>
        <v>1.0352457720878774</v>
      </c>
    </row>
    <row r="477" spans="1:7" x14ac:dyDescent="0.2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1.85</v>
      </c>
      <c r="C477" s="4">
        <f t="shared" si="28"/>
        <v>3.80529783514858E-2</v>
      </c>
      <c r="D477" s="4">
        <f t="shared" si="30"/>
        <v>2.0899255304201207</v>
      </c>
      <c r="E477" s="4">
        <f t="shared" si="31"/>
        <v>1.9174938764986464</v>
      </c>
      <c r="G477" s="4">
        <f t="shared" si="29"/>
        <v>1.0380529783514858</v>
      </c>
    </row>
    <row r="478" spans="1:7" x14ac:dyDescent="0.2">
      <c r="A478" s="4">
        <f>IF('True_Odds_Calculator_2-way'!A479="","",'True_Odds_Calculator_2-way'!A479)</f>
        <v>2.13</v>
      </c>
      <c r="B478" s="4">
        <f>IF('True_Odds_Calculator_2-way'!B479="","",'True_Odds_Calculator_2-way'!B479)</f>
        <v>1.74</v>
      </c>
      <c r="C478" s="4">
        <f t="shared" si="28"/>
        <v>4.4196211753278369E-2</v>
      </c>
      <c r="D478" s="4">
        <f t="shared" si="30"/>
        <v>2.2352089741270129</v>
      </c>
      <c r="E478" s="4">
        <f t="shared" si="31"/>
        <v>1.8095796103705875</v>
      </c>
      <c r="G478" s="4">
        <f t="shared" si="29"/>
        <v>1.0441962117532784</v>
      </c>
    </row>
    <row r="479" spans="1:7" x14ac:dyDescent="0.2">
      <c r="A479" s="4">
        <f>IF('True_Odds_Calculator_2-way'!A480="","",'True_Odds_Calculator_2-way'!A480)</f>
        <v>2.15</v>
      </c>
      <c r="B479" s="4">
        <f>IF('True_Odds_Calculator_2-way'!B480="","",'True_Odds_Calculator_2-way'!B480)</f>
        <v>1.73</v>
      </c>
      <c r="C479" s="4">
        <f t="shared" si="28"/>
        <v>4.3150961150692391E-2</v>
      </c>
      <c r="D479" s="4">
        <f t="shared" si="30"/>
        <v>2.2545840278830127</v>
      </c>
      <c r="E479" s="4">
        <f t="shared" si="31"/>
        <v>1.7970769416596208</v>
      </c>
      <c r="G479" s="4">
        <f t="shared" si="29"/>
        <v>1.0431509611506924</v>
      </c>
    </row>
    <row r="480" spans="1:7" x14ac:dyDescent="0.2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1.95</v>
      </c>
      <c r="C480" s="4">
        <f t="shared" si="28"/>
        <v>3.9136302294197067E-2</v>
      </c>
      <c r="D480" s="4">
        <f t="shared" si="30"/>
        <v>1.9733688415446073</v>
      </c>
      <c r="E480" s="4">
        <f t="shared" si="31"/>
        <v>2.027359781121751</v>
      </c>
      <c r="G480" s="4">
        <f t="shared" si="29"/>
        <v>1.0391363022941971</v>
      </c>
    </row>
    <row r="481" spans="1:7" x14ac:dyDescent="0.2">
      <c r="A481" s="4">
        <f>IF('True_Odds_Calculator_2-way'!A482="","",'True_Odds_Calculator_2-way'!A482)</f>
        <v>1.69</v>
      </c>
      <c r="B481" s="4">
        <f>IF('True_Odds_Calculator_2-way'!B482="","",'True_Odds_Calculator_2-way'!B482)</f>
        <v>2.17</v>
      </c>
      <c r="C481" s="4">
        <f t="shared" si="28"/>
        <v>5.2545469418918689E-2</v>
      </c>
      <c r="D481" s="4">
        <f t="shared" si="30"/>
        <v>1.7685241000168785</v>
      </c>
      <c r="E481" s="4">
        <f t="shared" si="31"/>
        <v>2.3011953691211997</v>
      </c>
      <c r="G481" s="4">
        <f t="shared" si="29"/>
        <v>1.0525454694189187</v>
      </c>
    </row>
    <row r="482" spans="1:7" x14ac:dyDescent="0.2">
      <c r="A482" s="4">
        <f>IF('True_Odds_Calculator_2-way'!A483="","",'True_Odds_Calculator_2-way'!A483)</f>
        <v>1.93</v>
      </c>
      <c r="B482" s="4">
        <f>IF('True_Odds_Calculator_2-way'!B483="","",'True_Odds_Calculator_2-way'!B483)</f>
        <v>1.89</v>
      </c>
      <c r="C482" s="4">
        <f t="shared" si="28"/>
        <v>4.7235244126436093E-2</v>
      </c>
      <c r="D482" s="4">
        <f t="shared" si="30"/>
        <v>2.0221747928042801</v>
      </c>
      <c r="E482" s="4">
        <f t="shared" si="31"/>
        <v>1.9783062613553166</v>
      </c>
      <c r="G482" s="4">
        <f t="shared" si="29"/>
        <v>1.0472352441264361</v>
      </c>
    </row>
    <row r="483" spans="1:7" x14ac:dyDescent="0.2">
      <c r="A483" s="4">
        <f>IF('True_Odds_Calculator_2-way'!A484="","",'True_Odds_Calculator_2-way'!A484)</f>
        <v>1.67</v>
      </c>
      <c r="B483" s="4">
        <f>IF('True_Odds_Calculator_2-way'!B484="","",'True_Odds_Calculator_2-way'!B484)</f>
        <v>2.21</v>
      </c>
      <c r="C483" s="4">
        <f t="shared" si="28"/>
        <v>5.1291082992386272E-2</v>
      </c>
      <c r="D483" s="4">
        <f t="shared" si="30"/>
        <v>1.7447230954688349</v>
      </c>
      <c r="E483" s="4">
        <f t="shared" si="31"/>
        <v>2.3427809693084076</v>
      </c>
      <c r="G483" s="4">
        <f t="shared" si="29"/>
        <v>1.0512910829923863</v>
      </c>
    </row>
    <row r="484" spans="1:7" x14ac:dyDescent="0.2">
      <c r="A484" s="4">
        <f>IF('True_Odds_Calculator_2-way'!A485="","",'True_Odds_Calculator_2-way'!A485)</f>
        <v>2.0099999999999998</v>
      </c>
      <c r="B484" s="4">
        <f>IF('True_Odds_Calculator_2-way'!B485="","",'True_Odds_Calculator_2-way'!B485)</f>
        <v>1.82</v>
      </c>
      <c r="C484" s="4">
        <f t="shared" si="28"/>
        <v>4.6962987261494726E-2</v>
      </c>
      <c r="D484" s="4">
        <f t="shared" si="30"/>
        <v>2.1095669223228186</v>
      </c>
      <c r="E484" s="4">
        <f t="shared" si="31"/>
        <v>1.9012525336520971</v>
      </c>
      <c r="G484" s="4">
        <f t="shared" si="29"/>
        <v>1.0469629872614947</v>
      </c>
    </row>
    <row r="485" spans="1:7" x14ac:dyDescent="0.2">
      <c r="A485" s="4">
        <f>IF('True_Odds_Calculator_2-way'!A486="","",'True_Odds_Calculator_2-way'!A486)</f>
        <v>1.74</v>
      </c>
      <c r="B485" s="4">
        <f>IF('True_Odds_Calculator_2-way'!B486="","",'True_Odds_Calculator_2-way'!B486)</f>
        <v>2.06</v>
      </c>
      <c r="C485" s="4">
        <f t="shared" si="28"/>
        <v>6.0149536882044385E-2</v>
      </c>
      <c r="D485" s="4">
        <f t="shared" si="30"/>
        <v>1.8360823686097734</v>
      </c>
      <c r="E485" s="4">
        <f t="shared" si="31"/>
        <v>2.1960544050974145</v>
      </c>
      <c r="G485" s="4">
        <f t="shared" si="29"/>
        <v>1.0601495368820444</v>
      </c>
    </row>
    <row r="486" spans="1:7" x14ac:dyDescent="0.2">
      <c r="A486" s="4">
        <f>IF('True_Odds_Calculator_2-way'!A487="","",'True_Odds_Calculator_2-way'!A487)</f>
        <v>1.86</v>
      </c>
      <c r="B486" s="4">
        <f>IF('True_Odds_Calculator_2-way'!B487="","",'True_Odds_Calculator_2-way'!B487)</f>
        <v>1.95</v>
      </c>
      <c r="C486" s="4">
        <f t="shared" si="28"/>
        <v>5.0454921422663279E-2</v>
      </c>
      <c r="D486" s="4">
        <f t="shared" si="30"/>
        <v>1.9515738498789346</v>
      </c>
      <c r="E486" s="4">
        <f t="shared" si="31"/>
        <v>2.0508905852417301</v>
      </c>
      <c r="G486" s="4">
        <f t="shared" si="29"/>
        <v>1.0504549214226633</v>
      </c>
    </row>
    <row r="487" spans="1:7" x14ac:dyDescent="0.2">
      <c r="A487" s="4">
        <f>IF('True_Odds_Calculator_2-way'!A488="","",'True_Odds_Calculator_2-way'!A488)</f>
        <v>1.8</v>
      </c>
      <c r="B487" s="4">
        <f>IF('True_Odds_Calculator_2-way'!B488="","",'True_Odds_Calculator_2-way'!B488)</f>
        <v>2.02</v>
      </c>
      <c r="C487" s="4">
        <f t="shared" si="28"/>
        <v>5.0605060506050625E-2</v>
      </c>
      <c r="D487" s="4">
        <f t="shared" si="30"/>
        <v>1.8858921161825728</v>
      </c>
      <c r="E487" s="4">
        <f t="shared" si="31"/>
        <v>2.1288056206088992</v>
      </c>
      <c r="G487" s="4">
        <f t="shared" si="29"/>
        <v>1.0506050605060506</v>
      </c>
    </row>
    <row r="488" spans="1:7" x14ac:dyDescent="0.2">
      <c r="A488" s="4">
        <f>IF('True_Odds_Calculator_2-way'!A489="","",'True_Odds_Calculator_2-way'!A489)</f>
        <v>1.77</v>
      </c>
      <c r="B488" s="4">
        <f>IF('True_Odds_Calculator_2-way'!B489="","",'True_Odds_Calculator_2-way'!B489)</f>
        <v>2.0499999999999998</v>
      </c>
      <c r="C488" s="4">
        <f t="shared" si="28"/>
        <v>5.2776629461209978E-2</v>
      </c>
      <c r="D488" s="4">
        <f t="shared" si="30"/>
        <v>1.8567225278239736</v>
      </c>
      <c r="E488" s="4">
        <f t="shared" si="31"/>
        <v>2.1672390622666868</v>
      </c>
      <c r="G488" s="4">
        <f t="shared" si="29"/>
        <v>1.05277662946121</v>
      </c>
    </row>
    <row r="489" spans="1:7" x14ac:dyDescent="0.2">
      <c r="A489" s="4">
        <f>IF('True_Odds_Calculator_2-way'!A490="","",'True_Odds_Calculator_2-way'!A490)</f>
        <v>1.57</v>
      </c>
      <c r="B489" s="4">
        <f>IF('True_Odds_Calculator_2-way'!B490="","",'True_Odds_Calculator_2-way'!B490)</f>
        <v>2.41</v>
      </c>
      <c r="C489" s="4">
        <f t="shared" si="28"/>
        <v>5.1880434495335193E-2</v>
      </c>
      <c r="D489" s="4">
        <f t="shared" si="30"/>
        <v>1.6366546272465774</v>
      </c>
      <c r="E489" s="4">
        <f t="shared" si="31"/>
        <v>2.5707103305363996</v>
      </c>
      <c r="G489" s="4">
        <f t="shared" si="29"/>
        <v>1.0518804344953352</v>
      </c>
    </row>
    <row r="490" spans="1:7" x14ac:dyDescent="0.2">
      <c r="A490" s="4">
        <f>IF('True_Odds_Calculator_2-way'!A491="","",'True_Odds_Calculator_2-way'!A491)</f>
        <v>1.57</v>
      </c>
      <c r="B490" s="4">
        <f>IF('True_Odds_Calculator_2-way'!B491="","",'True_Odds_Calculator_2-way'!B491)</f>
        <v>2.39</v>
      </c>
      <c r="C490" s="4">
        <f t="shared" si="28"/>
        <v>5.5352717000239693E-2</v>
      </c>
      <c r="D490" s="4">
        <f t="shared" si="30"/>
        <v>1.6413183736850161</v>
      </c>
      <c r="E490" s="4">
        <f t="shared" si="31"/>
        <v>2.559287930975684</v>
      </c>
      <c r="G490" s="4">
        <f t="shared" si="29"/>
        <v>1.0553527170002397</v>
      </c>
    </row>
    <row r="491" spans="1:7" x14ac:dyDescent="0.2">
      <c r="A491" s="4">
        <f>IF('True_Odds_Calculator_2-way'!A492="","",'True_Odds_Calculator_2-way'!A492)</f>
        <v>2.37</v>
      </c>
      <c r="B491" s="4">
        <f>IF('True_Odds_Calculator_2-way'!B492="","",'True_Odds_Calculator_2-way'!B492)</f>
        <v>1.65</v>
      </c>
      <c r="C491" s="4">
        <f t="shared" si="28"/>
        <v>2.8001534330648337E-2</v>
      </c>
      <c r="D491" s="4">
        <f t="shared" si="30"/>
        <v>2.4513399153737665</v>
      </c>
      <c r="E491" s="4">
        <f t="shared" si="31"/>
        <v>1.6890184645286688</v>
      </c>
      <c r="G491" s="4">
        <f t="shared" si="29"/>
        <v>1.0280015343306483</v>
      </c>
    </row>
    <row r="492" spans="1:7" x14ac:dyDescent="0.2">
      <c r="A492" s="4">
        <f>IF('True_Odds_Calculator_2-way'!A493="","",'True_Odds_Calculator_2-way'!A493)</f>
        <v>1.74</v>
      </c>
      <c r="B492" s="4">
        <f>IF('True_Odds_Calculator_2-way'!B493="","",'True_Odds_Calculator_2-way'!B493)</f>
        <v>2.2000000000000002</v>
      </c>
      <c r="C492" s="4">
        <f t="shared" si="28"/>
        <v>2.925809822361547E-2</v>
      </c>
      <c r="D492" s="4">
        <f t="shared" si="30"/>
        <v>1.78544776119403</v>
      </c>
      <c r="E492" s="4">
        <f t="shared" si="31"/>
        <v>2.2731591448931119</v>
      </c>
      <c r="G492" s="4">
        <f t="shared" si="29"/>
        <v>1.0292580982236155</v>
      </c>
    </row>
    <row r="493" spans="1:7" x14ac:dyDescent="0.2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1.6</v>
      </c>
      <c r="C493" s="4">
        <f t="shared" si="28"/>
        <v>2.8225806451612989E-2</v>
      </c>
      <c r="D493" s="4">
        <f t="shared" si="30"/>
        <v>2.5699481865284977</v>
      </c>
      <c r="E493" s="4">
        <f t="shared" si="31"/>
        <v>1.6369636963696372</v>
      </c>
      <c r="G493" s="4">
        <f t="shared" si="29"/>
        <v>1.028225806451613</v>
      </c>
    </row>
    <row r="494" spans="1:7" x14ac:dyDescent="0.2">
      <c r="A494" s="4">
        <f>IF('True_Odds_Calculator_2-way'!A495="","",'True_Odds_Calculator_2-way'!A495)</f>
        <v>2.34</v>
      </c>
      <c r="B494" s="4">
        <f>IF('True_Odds_Calculator_2-way'!B495="","",'True_Odds_Calculator_2-way'!B495)</f>
        <v>1.66</v>
      </c>
      <c r="C494" s="4">
        <f t="shared" si="28"/>
        <v>2.9760065904644417E-2</v>
      </c>
      <c r="D494" s="4">
        <f t="shared" si="30"/>
        <v>2.4244164274123086</v>
      </c>
      <c r="E494" s="4">
        <f t="shared" si="31"/>
        <v>1.7020418894049603</v>
      </c>
      <c r="G494" s="4">
        <f t="shared" si="29"/>
        <v>1.0297600659046444</v>
      </c>
    </row>
    <row r="495" spans="1:7" x14ac:dyDescent="0.2">
      <c r="A495" s="4">
        <f>IF('True_Odds_Calculator_2-way'!A496="","",'True_Odds_Calculator_2-way'!A496)</f>
        <v>3.01</v>
      </c>
      <c r="B495" s="4">
        <f>IF('True_Odds_Calculator_2-way'!B496="","",'True_Odds_Calculator_2-way'!B496)</f>
        <v>1.41</v>
      </c>
      <c r="C495" s="4">
        <f t="shared" si="28"/>
        <v>4.1445771777290918E-2</v>
      </c>
      <c r="D495" s="4">
        <f t="shared" si="30"/>
        <v>3.210241670133505</v>
      </c>
      <c r="E495" s="4">
        <f t="shared" si="31"/>
        <v>1.4524392121969165</v>
      </c>
      <c r="G495" s="4">
        <f t="shared" si="29"/>
        <v>1.0414457717772909</v>
      </c>
    </row>
    <row r="496" spans="1:7" x14ac:dyDescent="0.2">
      <c r="A496" s="4">
        <f>IF('True_Odds_Calculator_2-way'!A497="","",'True_Odds_Calculator_2-way'!A497)</f>
        <v>2.66</v>
      </c>
      <c r="B496" s="4">
        <f>IF('True_Odds_Calculator_2-way'!B497="","",'True_Odds_Calculator_2-way'!B497)</f>
        <v>1.51</v>
      </c>
      <c r="C496" s="4">
        <f t="shared" si="28"/>
        <v>3.8191505253199143E-2</v>
      </c>
      <c r="D496" s="4">
        <f t="shared" si="30"/>
        <v>2.802344240563734</v>
      </c>
      <c r="E496" s="4">
        <f t="shared" si="31"/>
        <v>1.5548329655866526</v>
      </c>
      <c r="G496" s="4">
        <f t="shared" si="29"/>
        <v>1.0381915052531991</v>
      </c>
    </row>
    <row r="497" spans="1:7" x14ac:dyDescent="0.2">
      <c r="A497" s="4">
        <f>IF('True_Odds_Calculator_2-way'!A498="","",'True_Odds_Calculator_2-way'!A498)</f>
        <v>2.59</v>
      </c>
      <c r="B497" s="4">
        <f>IF('True_Odds_Calculator_2-way'!B498="","",'True_Odds_Calculator_2-way'!B498)</f>
        <v>1.53</v>
      </c>
      <c r="C497" s="4">
        <f t="shared" si="28"/>
        <v>3.9695157342216181E-2</v>
      </c>
      <c r="D497" s="4">
        <f t="shared" si="30"/>
        <v>2.7303544975367759</v>
      </c>
      <c r="E497" s="4">
        <f t="shared" si="31"/>
        <v>1.5779162601787884</v>
      </c>
      <c r="G497" s="4">
        <f t="shared" si="29"/>
        <v>1.0396951573422162</v>
      </c>
    </row>
    <row r="498" spans="1:7" x14ac:dyDescent="0.2">
      <c r="A498" s="4">
        <f>IF('True_Odds_Calculator_2-way'!A499="","",'True_Odds_Calculator_2-way'!A499)</f>
        <v>2.1800000000000002</v>
      </c>
      <c r="B498" s="4">
        <f>IF('True_Odds_Calculator_2-way'!B499="","",'True_Odds_Calculator_2-way'!B499)</f>
        <v>1.72</v>
      </c>
      <c r="C498" s="4">
        <f t="shared" si="28"/>
        <v>4.0110945167484591E-2</v>
      </c>
      <c r="D498" s="4">
        <f t="shared" si="30"/>
        <v>2.2796692607003894</v>
      </c>
      <c r="E498" s="4">
        <f t="shared" si="31"/>
        <v>1.7814519194222731</v>
      </c>
      <c r="G498" s="4">
        <f t="shared" si="29"/>
        <v>1.0401109451674846</v>
      </c>
    </row>
    <row r="499" spans="1:7" x14ac:dyDescent="0.2">
      <c r="A499" s="4">
        <f>IF('True_Odds_Calculator_2-way'!A500="","",'True_Odds_Calculator_2-way'!A500)</f>
        <v>1.86</v>
      </c>
      <c r="B499" s="4">
        <f>IF('True_Odds_Calculator_2-way'!B500="","",'True_Odds_Calculator_2-way'!B500)</f>
        <v>1.88</v>
      </c>
      <c r="C499" s="4">
        <f t="shared" si="28"/>
        <v>6.9549302219171771E-2</v>
      </c>
      <c r="D499" s="4">
        <f t="shared" si="30"/>
        <v>1.9886260236578708</v>
      </c>
      <c r="E499" s="4">
        <f t="shared" si="31"/>
        <v>2.011504832029452</v>
      </c>
      <c r="G499" s="4">
        <f t="shared" si="29"/>
        <v>1.0695493022191718</v>
      </c>
    </row>
    <row r="500" spans="1:7" x14ac:dyDescent="0.2">
      <c r="A500" s="4">
        <f>IF('True_Odds_Calculator_2-way'!A501="","",'True_Odds_Calculator_2-way'!A501)</f>
        <v>2.13</v>
      </c>
      <c r="B500" s="4">
        <f>IF('True_Odds_Calculator_2-way'!B501="","",'True_Odds_Calculator_2-way'!B501)</f>
        <v>1.77</v>
      </c>
      <c r="C500" s="4">
        <f t="shared" si="28"/>
        <v>3.4455319487546765E-2</v>
      </c>
      <c r="D500" s="4">
        <f t="shared" si="30"/>
        <v>2.2111375032990233</v>
      </c>
      <c r="E500" s="4">
        <f t="shared" si="31"/>
        <v>1.8256700806275876</v>
      </c>
      <c r="G500" s="4">
        <f t="shared" si="29"/>
        <v>1.0344553194875468</v>
      </c>
    </row>
    <row r="501" spans="1:7" x14ac:dyDescent="0.2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28"/>
        <v>3.0245246040574214E-2</v>
      </c>
      <c r="D501" s="4">
        <f t="shared" si="30"/>
        <v>2.0942925287037548</v>
      </c>
      <c r="E501" s="4">
        <f t="shared" si="31"/>
        <v>1.9138324294186226</v>
      </c>
      <c r="G501" s="4">
        <f t="shared" si="29"/>
        <v>1.0302452460405742</v>
      </c>
    </row>
    <row r="502" spans="1:7" x14ac:dyDescent="0.2">
      <c r="A502" s="4">
        <f>IF('True_Odds_Calculator_2-way'!A503="","",'True_Odds_Calculator_2-way'!A503)</f>
        <v>1.83</v>
      </c>
      <c r="B502" s="4">
        <f>IF('True_Odds_Calculator_2-way'!B503="","",'True_Odds_Calculator_2-way'!B503)</f>
        <v>2.0499999999999998</v>
      </c>
      <c r="C502" s="4">
        <f t="shared" si="28"/>
        <v>3.4252965480474407E-2</v>
      </c>
      <c r="D502" s="4">
        <f t="shared" si="30"/>
        <v>1.8892106257081707</v>
      </c>
      <c r="E502" s="4">
        <f t="shared" si="31"/>
        <v>2.1245929491717397</v>
      </c>
      <c r="G502" s="4">
        <f t="shared" si="29"/>
        <v>1.0342529654804744</v>
      </c>
    </row>
    <row r="503" spans="1:7" x14ac:dyDescent="0.2">
      <c r="A503" s="4">
        <f>IF('True_Odds_Calculator_2-way'!A504="","",'True_Odds_Calculator_2-way'!A504)</f>
        <v>1.85</v>
      </c>
      <c r="B503" s="4">
        <f>IF('True_Odds_Calculator_2-way'!B504="","",'True_Odds_Calculator_2-way'!B504)</f>
        <v>2.0099999999999998</v>
      </c>
      <c r="C503" s="4">
        <f t="shared" si="28"/>
        <v>3.80529783514858E-2</v>
      </c>
      <c r="D503" s="4">
        <f t="shared" si="30"/>
        <v>1.9174938764986464</v>
      </c>
      <c r="E503" s="4">
        <f t="shared" si="31"/>
        <v>2.0899255304201207</v>
      </c>
      <c r="G503" s="4">
        <f t="shared" si="29"/>
        <v>1.0380529783514858</v>
      </c>
    </row>
    <row r="504" spans="1:7" x14ac:dyDescent="0.2">
      <c r="A504" s="4">
        <f>IF('True_Odds_Calculator_2-way'!A505="","",'True_Odds_Calculator_2-way'!A505)</f>
        <v>1.68</v>
      </c>
      <c r="B504" s="4">
        <f>IF('True_Odds_Calculator_2-way'!B505="","",'True_Odds_Calculator_2-way'!B505)</f>
        <v>2.23</v>
      </c>
      <c r="C504" s="4">
        <f t="shared" si="28"/>
        <v>4.3668588511637907E-2</v>
      </c>
      <c r="D504" s="4">
        <f t="shared" si="30"/>
        <v>1.7439716972348942</v>
      </c>
      <c r="E504" s="4">
        <f t="shared" si="31"/>
        <v>2.3441371542985863</v>
      </c>
      <c r="G504" s="4">
        <f t="shared" si="29"/>
        <v>1.0436685885116379</v>
      </c>
    </row>
    <row r="505" spans="1:7" x14ac:dyDescent="0.2">
      <c r="A505" s="4">
        <f>IF('True_Odds_Calculator_2-way'!A506="","",'True_Odds_Calculator_2-way'!A506)</f>
        <v>1.66</v>
      </c>
      <c r="B505" s="4">
        <f>IF('True_Odds_Calculator_2-way'!B506="","",'True_Odds_Calculator_2-way'!B506)</f>
        <v>2.27</v>
      </c>
      <c r="C505" s="4">
        <f t="shared" si="28"/>
        <v>4.2938272915450382E-2</v>
      </c>
      <c r="D505" s="4">
        <f t="shared" si="30"/>
        <v>1.7213466721483714</v>
      </c>
      <c r="E505" s="4">
        <f t="shared" si="31"/>
        <v>2.3862959913874993</v>
      </c>
      <c r="G505" s="4">
        <f t="shared" si="29"/>
        <v>1.0429382729154504</v>
      </c>
    </row>
    <row r="506" spans="1:7" x14ac:dyDescent="0.2">
      <c r="A506" s="4">
        <f>IF('True_Odds_Calculator_2-way'!A507="","",'True_Odds_Calculator_2-way'!A507)</f>
        <v>1.85</v>
      </c>
      <c r="B506" s="4">
        <f>IF('True_Odds_Calculator_2-way'!B507="","",'True_Odds_Calculator_2-way'!B507)</f>
        <v>1.97</v>
      </c>
      <c r="C506" s="4">
        <f t="shared" si="28"/>
        <v>4.8154753738510081E-2</v>
      </c>
      <c r="D506" s="4">
        <f t="shared" si="30"/>
        <v>1.9362465134812061</v>
      </c>
      <c r="E506" s="4">
        <f t="shared" si="31"/>
        <v>2.0680947652149242</v>
      </c>
      <c r="G506" s="4">
        <f t="shared" si="29"/>
        <v>1.0481547537385101</v>
      </c>
    </row>
    <row r="507" spans="1:7" x14ac:dyDescent="0.2">
      <c r="A507" s="4">
        <f>IF('True_Odds_Calculator_2-way'!A508="","",'True_Odds_Calculator_2-way'!A508)</f>
        <v>1.67</v>
      </c>
      <c r="B507" s="4">
        <f>IF('True_Odds_Calculator_2-way'!B508="","",'True_Odds_Calculator_2-way'!B508)</f>
        <v>2.33</v>
      </c>
      <c r="C507" s="4">
        <f t="shared" si="28"/>
        <v>2.7986944565804084E-2</v>
      </c>
      <c r="D507" s="4">
        <f t="shared" si="30"/>
        <v>1.7099602293950913</v>
      </c>
      <c r="E507" s="4">
        <f t="shared" si="31"/>
        <v>2.4085296029216061</v>
      </c>
      <c r="G507" s="4">
        <f t="shared" si="29"/>
        <v>1.0279869445658041</v>
      </c>
    </row>
    <row r="508" spans="1:7" x14ac:dyDescent="0.2">
      <c r="A508" s="4">
        <f>IF('True_Odds_Calculator_2-way'!A509="","",'True_Odds_Calculator_2-way'!A509)</f>
        <v>1.88</v>
      </c>
      <c r="B508" s="4">
        <f>IF('True_Odds_Calculator_2-way'!B509="","",'True_Odds_Calculator_2-way'!B509)</f>
        <v>2.02</v>
      </c>
      <c r="C508" s="4">
        <f t="shared" si="28"/>
        <v>2.6964398567516312E-2</v>
      </c>
      <c r="D508" s="4">
        <f t="shared" si="30"/>
        <v>1.9288906948394962</v>
      </c>
      <c r="E508" s="4">
        <f t="shared" si="31"/>
        <v>2.0765529308836395</v>
      </c>
      <c r="G508" s="4">
        <f t="shared" si="29"/>
        <v>1.0269643985675163</v>
      </c>
    </row>
    <row r="509" spans="1:7" x14ac:dyDescent="0.2">
      <c r="A509" s="4">
        <f>IF('True_Odds_Calculator_2-way'!A510="","",'True_Odds_Calculator_2-way'!A510)</f>
        <v>2.06</v>
      </c>
      <c r="B509" s="4">
        <f>IF('True_Odds_Calculator_2-way'!B510="","",'True_Odds_Calculator_2-way'!B510)</f>
        <v>1.85</v>
      </c>
      <c r="C509" s="4">
        <f t="shared" si="28"/>
        <v>2.5977433744424072E-2</v>
      </c>
      <c r="D509" s="4">
        <f t="shared" si="30"/>
        <v>2.1166342682588173</v>
      </c>
      <c r="E509" s="4">
        <f t="shared" si="31"/>
        <v>1.8955483710519774</v>
      </c>
      <c r="G509" s="4">
        <f t="shared" si="29"/>
        <v>1.0259774337444241</v>
      </c>
    </row>
    <row r="510" spans="1:7" x14ac:dyDescent="0.2">
      <c r="A510" s="4">
        <f>IF('True_Odds_Calculator_2-way'!A511="","",'True_Odds_Calculator_2-way'!A511)</f>
        <v>1.81</v>
      </c>
      <c r="B510" s="4">
        <f>IF('True_Odds_Calculator_2-way'!B511="","",'True_Odds_Calculator_2-way'!B511)</f>
        <v>2.08</v>
      </c>
      <c r="C510" s="4">
        <f t="shared" si="28"/>
        <v>3.3255418614534626E-2</v>
      </c>
      <c r="D510" s="4">
        <f t="shared" si="30"/>
        <v>1.8661643699811639</v>
      </c>
      <c r="E510" s="4">
        <f t="shared" si="31"/>
        <v>2.1545152798443401</v>
      </c>
      <c r="G510" s="4">
        <f t="shared" si="29"/>
        <v>1.0332554186145346</v>
      </c>
    </row>
    <row r="511" spans="1:7" x14ac:dyDescent="0.2">
      <c r="A511" s="4">
        <f>IF('True_Odds_Calculator_2-way'!A512="","",'True_Odds_Calculator_2-way'!A512)</f>
        <v>1.91</v>
      </c>
      <c r="B511" s="4">
        <f>IF('True_Odds_Calculator_2-way'!B512="","",'True_Odds_Calculator_2-way'!B512)</f>
        <v>1.97</v>
      </c>
      <c r="C511" s="4">
        <f t="shared" si="28"/>
        <v>3.1174422622053388E-2</v>
      </c>
      <c r="D511" s="4">
        <f t="shared" si="30"/>
        <v>1.9686085750909044</v>
      </c>
      <c r="E511" s="4">
        <f t="shared" si="31"/>
        <v>2.0324087827801334</v>
      </c>
      <c r="G511" s="4">
        <f t="shared" si="29"/>
        <v>1.0311744226220534</v>
      </c>
    </row>
    <row r="512" spans="1:7" x14ac:dyDescent="0.2">
      <c r="A512" s="4">
        <f>IF('True_Odds_Calculator_2-way'!A513="","",'True_Odds_Calculator_2-way'!A513)</f>
        <v>1.88</v>
      </c>
      <c r="B512" s="4">
        <f>IF('True_Odds_Calculator_2-way'!B513="","",'True_Odds_Calculator_2-way'!B513)</f>
        <v>2.0099999999999998</v>
      </c>
      <c r="C512" s="4">
        <f t="shared" si="28"/>
        <v>2.9427331427966497E-2</v>
      </c>
      <c r="D512" s="4">
        <f t="shared" si="30"/>
        <v>1.9334834220221038</v>
      </c>
      <c r="E512" s="4">
        <f t="shared" si="31"/>
        <v>2.0712563034422273</v>
      </c>
      <c r="G512" s="4">
        <f t="shared" si="29"/>
        <v>1.0294273314279665</v>
      </c>
    </row>
    <row r="513" spans="1:7" x14ac:dyDescent="0.2">
      <c r="A513" s="4">
        <f>IF('True_Odds_Calculator_2-way'!A514="","",'True_Odds_Calculator_2-way'!A514)</f>
        <v>2.02</v>
      </c>
      <c r="B513" s="4">
        <f>IF('True_Odds_Calculator_2-way'!B514="","",'True_Odds_Calculator_2-way'!B514)</f>
        <v>1.89</v>
      </c>
      <c r="C513" s="4">
        <f t="shared" si="28"/>
        <v>2.4150034051024338E-2</v>
      </c>
      <c r="D513" s="4">
        <f t="shared" si="30"/>
        <v>2.0705027387602368</v>
      </c>
      <c r="E513" s="4">
        <f t="shared" si="31"/>
        <v>1.9341405339682862</v>
      </c>
      <c r="G513" s="4">
        <f t="shared" si="29"/>
        <v>1.0241500340510243</v>
      </c>
    </row>
    <row r="514" spans="1:7" x14ac:dyDescent="0.2">
      <c r="A514" s="4">
        <f>IF('True_Odds_Calculator_2-way'!A515="","",'True_Odds_Calculator_2-way'!A515)</f>
        <v>1.89</v>
      </c>
      <c r="B514" s="4">
        <f>IF('True_Odds_Calculator_2-way'!B515="","",'True_Odds_Calculator_2-way'!B515)</f>
        <v>2.0099999999999998</v>
      </c>
      <c r="C514" s="4">
        <f t="shared" ref="C514:C577" si="32">IF(A514="","",((1/A514)+(1/B514))-1)</f>
        <v>2.6612966911474523E-2</v>
      </c>
      <c r="D514" s="4">
        <f t="shared" si="30"/>
        <v>1.9387583250401901</v>
      </c>
      <c r="E514" s="4">
        <f t="shared" si="31"/>
        <v>2.065236891462122</v>
      </c>
      <c r="G514" s="4">
        <f t="shared" ref="G514:G577" si="33">IF(A514="","",C514+1)</f>
        <v>1.0266129669114745</v>
      </c>
    </row>
    <row r="515" spans="1:7" x14ac:dyDescent="0.2">
      <c r="A515" s="4">
        <f>IF('True_Odds_Calculator_2-way'!A516="","",'True_Odds_Calculator_2-way'!A516)</f>
        <v>2.14</v>
      </c>
      <c r="B515" s="4">
        <f>IF('True_Odds_Calculator_2-way'!B516="","",'True_Odds_Calculator_2-way'!B516)</f>
        <v>1.78</v>
      </c>
      <c r="C515" s="4">
        <f t="shared" si="32"/>
        <v>2.908747243515708E-2</v>
      </c>
      <c r="D515" s="4">
        <f t="shared" ref="D515:D578" si="34">IF(A515="","",(2*A515)/(2-($C515*A515)))</f>
        <v>2.2087440565928333</v>
      </c>
      <c r="E515" s="4">
        <f t="shared" ref="E515:E578" si="35">IF(B515="","",(2*B515)/(2-($C515*B515)))</f>
        <v>1.8273049985608751</v>
      </c>
      <c r="G515" s="4">
        <f t="shared" si="33"/>
        <v>1.0290874724351571</v>
      </c>
    </row>
    <row r="516" spans="1:7" x14ac:dyDescent="0.2">
      <c r="A516" s="4">
        <f>IF('True_Odds_Calculator_2-way'!A517="","",'True_Odds_Calculator_2-way'!A517)</f>
        <v>2.13</v>
      </c>
      <c r="B516" s="4">
        <f>IF('True_Odds_Calculator_2-way'!B517="","",'True_Odds_Calculator_2-way'!B517)</f>
        <v>1.79</v>
      </c>
      <c r="C516" s="4">
        <f t="shared" si="32"/>
        <v>2.8142785952212312E-2</v>
      </c>
      <c r="D516" s="4">
        <f t="shared" si="34"/>
        <v>2.1958130561234772</v>
      </c>
      <c r="E516" s="4">
        <f t="shared" si="35"/>
        <v>1.8362511137332338</v>
      </c>
      <c r="G516" s="4">
        <f t="shared" si="33"/>
        <v>1.0281427859522123</v>
      </c>
    </row>
    <row r="517" spans="1:7" x14ac:dyDescent="0.2">
      <c r="A517" s="4">
        <f>IF('True_Odds_Calculator_2-way'!A518="","",'True_Odds_Calculator_2-way'!A518)</f>
        <v>2.34</v>
      </c>
      <c r="B517" s="4">
        <f>IF('True_Odds_Calculator_2-way'!B518="","",'True_Odds_Calculator_2-way'!B518)</f>
        <v>1.66</v>
      </c>
      <c r="C517" s="4">
        <f t="shared" si="32"/>
        <v>2.9760065904644417E-2</v>
      </c>
      <c r="D517" s="4">
        <f t="shared" si="34"/>
        <v>2.4244164274123086</v>
      </c>
      <c r="E517" s="4">
        <f t="shared" si="35"/>
        <v>1.7020418894049603</v>
      </c>
      <c r="G517" s="4">
        <f t="shared" si="33"/>
        <v>1.0297600659046444</v>
      </c>
    </row>
    <row r="518" spans="1:7" x14ac:dyDescent="0.2">
      <c r="A518" s="4">
        <f>IF('True_Odds_Calculator_2-way'!A519="","",'True_Odds_Calculator_2-way'!A519)</f>
        <v>2.0099999999999998</v>
      </c>
      <c r="B518" s="4">
        <f>IF('True_Odds_Calculator_2-way'!B519="","",'True_Odds_Calculator_2-way'!B519)</f>
        <v>1.89</v>
      </c>
      <c r="C518" s="4">
        <f t="shared" si="32"/>
        <v>2.6612966911474523E-2</v>
      </c>
      <c r="D518" s="4">
        <f t="shared" si="34"/>
        <v>2.065236891462122</v>
      </c>
      <c r="E518" s="4">
        <f t="shared" si="35"/>
        <v>1.9387583250401901</v>
      </c>
      <c r="G518" s="4">
        <f t="shared" si="33"/>
        <v>1.0266129669114745</v>
      </c>
    </row>
    <row r="519" spans="1:7" x14ac:dyDescent="0.2">
      <c r="A519" s="4">
        <f>IF('True_Odds_Calculator_2-way'!A520="","",'True_Odds_Calculator_2-way'!A520)</f>
        <v>2.42</v>
      </c>
      <c r="B519" s="4">
        <f>IF('True_Odds_Calculator_2-way'!B520="","",'True_Odds_Calculator_2-way'!B520)</f>
        <v>1.62</v>
      </c>
      <c r="C519" s="4">
        <f t="shared" si="32"/>
        <v>3.0507091113151752E-2</v>
      </c>
      <c r="D519" s="4">
        <f t="shared" si="34"/>
        <v>2.5127547750288426</v>
      </c>
      <c r="E519" s="4">
        <f t="shared" si="35"/>
        <v>1.6610456740954158</v>
      </c>
      <c r="G519" s="4">
        <f t="shared" si="33"/>
        <v>1.0305070911131518</v>
      </c>
    </row>
    <row r="520" spans="1:7" x14ac:dyDescent="0.2">
      <c r="A520" s="4">
        <f>IF('True_Odds_Calculator_2-way'!A521="","",'True_Odds_Calculator_2-way'!A521)</f>
        <v>1.99</v>
      </c>
      <c r="B520" s="4">
        <f>IF('True_Odds_Calculator_2-way'!B521="","",'True_Odds_Calculator_2-way'!B521)</f>
        <v>1.92</v>
      </c>
      <c r="C520" s="4">
        <f t="shared" si="32"/>
        <v>2.3345896147403788E-2</v>
      </c>
      <c r="D520" s="4">
        <f t="shared" si="34"/>
        <v>2.0373253705876082</v>
      </c>
      <c r="E520" s="4">
        <f t="shared" si="35"/>
        <v>1.9640176827387685</v>
      </c>
      <c r="G520" s="4">
        <f t="shared" si="33"/>
        <v>1.0233458961474038</v>
      </c>
    </row>
    <row r="521" spans="1:7" x14ac:dyDescent="0.2">
      <c r="A521" s="4">
        <f>IF('True_Odds_Calculator_2-way'!A522="","",'True_Odds_Calculator_2-way'!A522)</f>
        <v>1.58</v>
      </c>
      <c r="B521" s="4">
        <f>IF('True_Odds_Calculator_2-way'!B522="","",'True_Odds_Calculator_2-way'!B522)</f>
        <v>2.52</v>
      </c>
      <c r="C521" s="4">
        <f t="shared" si="32"/>
        <v>2.9736789230460081E-2</v>
      </c>
      <c r="D521" s="4">
        <f t="shared" si="34"/>
        <v>1.6180104031209364</v>
      </c>
      <c r="E521" s="4">
        <f t="shared" si="35"/>
        <v>2.618095739084692</v>
      </c>
      <c r="G521" s="4">
        <f t="shared" si="33"/>
        <v>1.0297367892304601</v>
      </c>
    </row>
    <row r="522" spans="1:7" x14ac:dyDescent="0.2">
      <c r="A522" s="4">
        <f>IF('True_Odds_Calculator_2-way'!A523="","",'True_Odds_Calculator_2-way'!A523)</f>
        <v>2.62</v>
      </c>
      <c r="B522" s="4">
        <f>IF('True_Odds_Calculator_2-way'!B523="","",'True_Odds_Calculator_2-way'!B523)</f>
        <v>1.49</v>
      </c>
      <c r="C522" s="4">
        <f t="shared" si="32"/>
        <v>5.2820328910292424E-2</v>
      </c>
      <c r="D522" s="4">
        <f t="shared" si="34"/>
        <v>2.8147667459802435</v>
      </c>
      <c r="E522" s="4">
        <f t="shared" si="35"/>
        <v>1.55103500337717</v>
      </c>
      <c r="G522" s="4">
        <f t="shared" si="33"/>
        <v>1.0528203289102924</v>
      </c>
    </row>
    <row r="523" spans="1:7" x14ac:dyDescent="0.2">
      <c r="A523" s="4">
        <f>IF('True_Odds_Calculator_2-way'!A524="","",'True_Odds_Calculator_2-way'!A524)</f>
        <v>1.98</v>
      </c>
      <c r="B523" s="4">
        <f>IF('True_Odds_Calculator_2-way'!B524="","",'True_Odds_Calculator_2-way'!B524)</f>
        <v>1.85</v>
      </c>
      <c r="C523" s="4">
        <f t="shared" si="32"/>
        <v>4.5591045591045543E-2</v>
      </c>
      <c r="D523" s="4">
        <f t="shared" si="34"/>
        <v>2.0735918482875744</v>
      </c>
      <c r="E523" s="4">
        <f t="shared" si="35"/>
        <v>1.931452675982072</v>
      </c>
      <c r="G523" s="4">
        <f t="shared" si="33"/>
        <v>1.0455910455910455</v>
      </c>
    </row>
    <row r="524" spans="1:7" x14ac:dyDescent="0.2">
      <c r="A524" s="4">
        <f>IF('True_Odds_Calculator_2-way'!A525="","",'True_Odds_Calculator_2-way'!A525)</f>
        <v>2.2400000000000002</v>
      </c>
      <c r="B524" s="4">
        <f>IF('True_Odds_Calculator_2-way'!B525="","",'True_Odds_Calculator_2-way'!B525)</f>
        <v>1.65</v>
      </c>
      <c r="C524" s="4">
        <f t="shared" si="32"/>
        <v>5.2489177489177585E-2</v>
      </c>
      <c r="D524" s="4">
        <f t="shared" si="34"/>
        <v>2.3799098518995501</v>
      </c>
      <c r="E524" s="4">
        <f t="shared" si="35"/>
        <v>1.7246850209986002</v>
      </c>
      <c r="G524" s="4">
        <f t="shared" si="33"/>
        <v>1.0524891774891776</v>
      </c>
    </row>
    <row r="525" spans="1:7" x14ac:dyDescent="0.2">
      <c r="A525" s="4">
        <f>IF('True_Odds_Calculator_2-way'!A526="","",'True_Odds_Calculator_2-way'!A526)</f>
        <v>1.72</v>
      </c>
      <c r="B525" s="4">
        <f>IF('True_Odds_Calculator_2-way'!B526="","",'True_Odds_Calculator_2-way'!B526)</f>
        <v>2.23</v>
      </c>
      <c r="C525" s="4">
        <f t="shared" si="32"/>
        <v>2.982584211075201E-2</v>
      </c>
      <c r="D525" s="4">
        <f t="shared" si="34"/>
        <v>1.7652798232695142</v>
      </c>
      <c r="E525" s="4">
        <f t="shared" si="35"/>
        <v>2.3067115708443593</v>
      </c>
      <c r="G525" s="4">
        <f t="shared" si="33"/>
        <v>1.029825842110752</v>
      </c>
    </row>
    <row r="526" spans="1:7" x14ac:dyDescent="0.2">
      <c r="A526" s="4">
        <f>IF('True_Odds_Calculator_2-way'!A527="","",'True_Odds_Calculator_2-way'!A527)</f>
        <v>1.43</v>
      </c>
      <c r="B526" s="4">
        <f>IF('True_Odds_Calculator_2-way'!B527="","",'True_Odds_Calculator_2-way'!B527)</f>
        <v>2.96</v>
      </c>
      <c r="C526" s="4">
        <f t="shared" si="32"/>
        <v>3.713853713853732E-2</v>
      </c>
      <c r="D526" s="4">
        <f t="shared" si="34"/>
        <v>1.4690081210522665</v>
      </c>
      <c r="E526" s="4">
        <f t="shared" si="35"/>
        <v>3.1321592422672793</v>
      </c>
      <c r="G526" s="4">
        <f t="shared" si="33"/>
        <v>1.0371385371385373</v>
      </c>
    </row>
    <row r="527" spans="1:7" x14ac:dyDescent="0.2">
      <c r="A527" s="4">
        <f>IF('True_Odds_Calculator_2-way'!A528="","",'True_Odds_Calculator_2-way'!A528)</f>
        <v>2.0099999999999998</v>
      </c>
      <c r="B527" s="4">
        <f>IF('True_Odds_Calculator_2-way'!B528="","",'True_Odds_Calculator_2-way'!B528)</f>
        <v>1.89</v>
      </c>
      <c r="C527" s="4">
        <f t="shared" si="32"/>
        <v>2.6612966911474523E-2</v>
      </c>
      <c r="D527" s="4">
        <f t="shared" si="34"/>
        <v>2.065236891462122</v>
      </c>
      <c r="E527" s="4">
        <f t="shared" si="35"/>
        <v>1.9387583250401901</v>
      </c>
      <c r="G527" s="4">
        <f t="shared" si="33"/>
        <v>1.0266129669114745</v>
      </c>
    </row>
    <row r="528" spans="1:7" x14ac:dyDescent="0.2">
      <c r="A528" s="4">
        <f>IF('True_Odds_Calculator_2-way'!A529="","",'True_Odds_Calculator_2-way'!A529)</f>
        <v>2.1800000000000002</v>
      </c>
      <c r="B528" s="4">
        <f>IF('True_Odds_Calculator_2-way'!B529="","",'True_Odds_Calculator_2-way'!B529)</f>
        <v>1.75</v>
      </c>
      <c r="C528" s="4">
        <f t="shared" si="32"/>
        <v>3.0144167758846541E-2</v>
      </c>
      <c r="D528" s="4">
        <f t="shared" si="34"/>
        <v>2.2540620384047267</v>
      </c>
      <c r="E528" s="4">
        <f t="shared" si="35"/>
        <v>1.797408716136631</v>
      </c>
      <c r="G528" s="4">
        <f t="shared" si="33"/>
        <v>1.0301441677588465</v>
      </c>
    </row>
    <row r="529" spans="1:7" x14ac:dyDescent="0.2">
      <c r="A529" s="4">
        <f>IF('True_Odds_Calculator_2-way'!A530="","",'True_Odds_Calculator_2-way'!A530)</f>
        <v>1.99</v>
      </c>
      <c r="B529" s="4">
        <f>IF('True_Odds_Calculator_2-way'!B530="","",'True_Odds_Calculator_2-way'!B530)</f>
        <v>1.91</v>
      </c>
      <c r="C529" s="4">
        <f t="shared" si="32"/>
        <v>2.6072772238153963E-2</v>
      </c>
      <c r="D529" s="4">
        <f t="shared" si="34"/>
        <v>2.0430003493778384</v>
      </c>
      <c r="E529" s="4">
        <f t="shared" si="35"/>
        <v>1.9587724496895047</v>
      </c>
      <c r="G529" s="4">
        <f t="shared" si="33"/>
        <v>1.026072772238154</v>
      </c>
    </row>
    <row r="530" spans="1:7" x14ac:dyDescent="0.2">
      <c r="A530" s="4">
        <f>IF('True_Odds_Calculator_2-way'!A531="","",'True_Odds_Calculator_2-way'!A531)</f>
        <v>1.65</v>
      </c>
      <c r="B530" s="4">
        <f>IF('True_Odds_Calculator_2-way'!B531="","",'True_Odds_Calculator_2-way'!B531)</f>
        <v>2.35</v>
      </c>
      <c r="C530" s="4">
        <f t="shared" si="32"/>
        <v>3.1592520954223158E-2</v>
      </c>
      <c r="D530" s="4">
        <f t="shared" si="34"/>
        <v>1.6941561987984708</v>
      </c>
      <c r="E530" s="4">
        <f t="shared" si="35"/>
        <v>2.4405979543666407</v>
      </c>
      <c r="G530" s="4">
        <f t="shared" si="33"/>
        <v>1.0315925209542232</v>
      </c>
    </row>
    <row r="531" spans="1:7" x14ac:dyDescent="0.2">
      <c r="A531" s="4">
        <f>IF('True_Odds_Calculator_2-way'!A532="","",'True_Odds_Calculator_2-way'!A532)</f>
        <v>2.48</v>
      </c>
      <c r="B531" s="4">
        <f>IF('True_Odds_Calculator_2-way'!B532="","",'True_Odds_Calculator_2-way'!B532)</f>
        <v>1.57</v>
      </c>
      <c r="C531" s="4">
        <f t="shared" si="32"/>
        <v>4.0168481610848517E-2</v>
      </c>
      <c r="D531" s="4">
        <f t="shared" si="34"/>
        <v>2.6100013406622868</v>
      </c>
      <c r="E531" s="4">
        <f t="shared" si="35"/>
        <v>1.6211174952119245</v>
      </c>
      <c r="G531" s="4">
        <f t="shared" si="33"/>
        <v>1.0401684816108485</v>
      </c>
    </row>
    <row r="532" spans="1:7" x14ac:dyDescent="0.2">
      <c r="A532" s="4">
        <f>IF('True_Odds_Calculator_2-way'!A533="","",'True_Odds_Calculator_2-way'!A533)</f>
        <v>2.13</v>
      </c>
      <c r="B532" s="4">
        <f>IF('True_Odds_Calculator_2-way'!B533="","",'True_Odds_Calculator_2-way'!B533)</f>
        <v>1.76</v>
      </c>
      <c r="C532" s="4">
        <f t="shared" si="32"/>
        <v>3.7665386256935607E-2</v>
      </c>
      <c r="D532" s="4">
        <f t="shared" si="34"/>
        <v>2.2190126672191313</v>
      </c>
      <c r="E532" s="4">
        <f t="shared" si="35"/>
        <v>1.8203360202000585</v>
      </c>
      <c r="G532" s="4">
        <f t="shared" si="33"/>
        <v>1.0376653862569356</v>
      </c>
    </row>
    <row r="533" spans="1:7" x14ac:dyDescent="0.2">
      <c r="A533" s="4">
        <f>IF('True_Odds_Calculator_2-way'!A534="","",'True_Odds_Calculator_2-way'!A534)</f>
        <v>1.66</v>
      </c>
      <c r="B533" s="4">
        <f>IF('True_Odds_Calculator_2-way'!B534="","",'True_Odds_Calculator_2-way'!B534)</f>
        <v>2.31</v>
      </c>
      <c r="C533" s="4">
        <f t="shared" si="32"/>
        <v>3.5310071454649705E-2</v>
      </c>
      <c r="D533" s="4">
        <f t="shared" si="34"/>
        <v>1.7101190741649199</v>
      </c>
      <c r="E533" s="4">
        <f t="shared" si="35"/>
        <v>2.4082145324373547</v>
      </c>
      <c r="G533" s="4">
        <f t="shared" si="33"/>
        <v>1.0353100714546497</v>
      </c>
    </row>
    <row r="534" spans="1:7" x14ac:dyDescent="0.2">
      <c r="A534" s="4">
        <f>IF('True_Odds_Calculator_2-way'!A535="","",'True_Odds_Calculator_2-way'!A535)</f>
        <v>1.53</v>
      </c>
      <c r="B534" s="4">
        <f>IF('True_Odds_Calculator_2-way'!B535="","",'True_Odds_Calculator_2-way'!B535)</f>
        <v>2.61</v>
      </c>
      <c r="C534" s="4">
        <f t="shared" si="32"/>
        <v>3.6736533693937368E-2</v>
      </c>
      <c r="D534" s="4">
        <f t="shared" si="34"/>
        <v>1.5742416178818521</v>
      </c>
      <c r="E534" s="4">
        <f t="shared" si="35"/>
        <v>2.7414272474513437</v>
      </c>
      <c r="G534" s="4">
        <f t="shared" si="33"/>
        <v>1.0367365336939374</v>
      </c>
    </row>
    <row r="535" spans="1:7" x14ac:dyDescent="0.2">
      <c r="A535" s="4">
        <f>IF('True_Odds_Calculator_2-way'!A536="","",'True_Odds_Calculator_2-way'!A536)</f>
        <v>1.7</v>
      </c>
      <c r="B535" s="4">
        <f>IF('True_Odds_Calculator_2-way'!B536="","",'True_Odds_Calculator_2-way'!B536)</f>
        <v>2.25</v>
      </c>
      <c r="C535" s="4">
        <f t="shared" si="32"/>
        <v>3.2679738562091387E-2</v>
      </c>
      <c r="D535" s="4">
        <f t="shared" si="34"/>
        <v>1.7485714285714284</v>
      </c>
      <c r="E535" s="4">
        <f t="shared" si="35"/>
        <v>2.3358778625954195</v>
      </c>
      <c r="G535" s="4">
        <f t="shared" si="33"/>
        <v>1.0326797385620914</v>
      </c>
    </row>
    <row r="536" spans="1:7" x14ac:dyDescent="0.2">
      <c r="A536" s="4">
        <f>IF('True_Odds_Calculator_2-way'!A537="","",'True_Odds_Calculator_2-way'!A537)</f>
        <v>2.11</v>
      </c>
      <c r="B536" s="4">
        <f>IF('True_Odds_Calculator_2-way'!B537="","",'True_Odds_Calculator_2-way'!B537)</f>
        <v>1.79</v>
      </c>
      <c r="C536" s="4">
        <f t="shared" si="32"/>
        <v>3.2592867166194583E-2</v>
      </c>
      <c r="D536" s="4">
        <f t="shared" si="34"/>
        <v>2.1851369724319478</v>
      </c>
      <c r="E536" s="4">
        <f t="shared" si="35"/>
        <v>1.8437843247333352</v>
      </c>
      <c r="G536" s="4">
        <f t="shared" si="33"/>
        <v>1.0325928671661946</v>
      </c>
    </row>
    <row r="537" spans="1:7" x14ac:dyDescent="0.2">
      <c r="A537" s="4">
        <f>IF('True_Odds_Calculator_2-way'!A538="","",'True_Odds_Calculator_2-way'!A538)</f>
        <v>1.1599999999999999</v>
      </c>
      <c r="B537" s="4">
        <f>IF('True_Odds_Calculator_2-way'!B538="","",'True_Odds_Calculator_2-way'!B538)</f>
        <v>5.47</v>
      </c>
      <c r="C537" s="4">
        <f t="shared" si="32"/>
        <v>4.4884322007186617E-2</v>
      </c>
      <c r="D537" s="4">
        <f t="shared" si="34"/>
        <v>1.1910053307305353</v>
      </c>
      <c r="E537" s="4">
        <f t="shared" si="35"/>
        <v>6.2354559748427683</v>
      </c>
      <c r="G537" s="4">
        <f t="shared" si="33"/>
        <v>1.0448843220071866</v>
      </c>
    </row>
    <row r="538" spans="1:7" x14ac:dyDescent="0.2">
      <c r="A538" s="4">
        <f>IF('True_Odds_Calculator_2-way'!A539="","",'True_Odds_Calculator_2-way'!A539)</f>
        <v>2.56</v>
      </c>
      <c r="B538" s="4">
        <f>IF('True_Odds_Calculator_2-way'!B539="","",'True_Odds_Calculator_2-way'!B539)</f>
        <v>1.56</v>
      </c>
      <c r="C538" s="4">
        <f t="shared" si="32"/>
        <v>3.1650641025640969E-2</v>
      </c>
      <c r="D538" s="4">
        <f t="shared" si="34"/>
        <v>2.668091929449492</v>
      </c>
      <c r="E538" s="4">
        <f t="shared" si="35"/>
        <v>1.5994873438000641</v>
      </c>
      <c r="G538" s="4">
        <f t="shared" si="33"/>
        <v>1.031650641025641</v>
      </c>
    </row>
    <row r="539" spans="1:7" x14ac:dyDescent="0.2">
      <c r="A539" s="4">
        <f>IF('True_Odds_Calculator_2-way'!A540="","",'True_Odds_Calculator_2-way'!A540)</f>
        <v>2.3199999999999998</v>
      </c>
      <c r="B539" s="4">
        <f>IF('True_Odds_Calculator_2-way'!B540="","",'True_Odds_Calculator_2-way'!B540)</f>
        <v>1.66</v>
      </c>
      <c r="C539" s="4">
        <f t="shared" si="32"/>
        <v>3.3444121312837582E-2</v>
      </c>
      <c r="D539" s="4">
        <f t="shared" si="34"/>
        <v>2.4136375031336175</v>
      </c>
      <c r="E539" s="4">
        <f t="shared" si="35"/>
        <v>1.707394928178755</v>
      </c>
      <c r="G539" s="4">
        <f t="shared" si="33"/>
        <v>1.0334441213128376</v>
      </c>
    </row>
    <row r="540" spans="1:7" x14ac:dyDescent="0.2">
      <c r="A540" s="4">
        <f>IF('True_Odds_Calculator_2-way'!A541="","",'True_Odds_Calculator_2-way'!A541)</f>
        <v>2.42</v>
      </c>
      <c r="B540" s="4">
        <f>IF('True_Odds_Calculator_2-way'!B541="","",'True_Odds_Calculator_2-way'!B541)</f>
        <v>1.61</v>
      </c>
      <c r="C540" s="4">
        <f t="shared" si="32"/>
        <v>3.4341152918228035E-2</v>
      </c>
      <c r="D540" s="4">
        <f t="shared" si="34"/>
        <v>2.5249173741170372</v>
      </c>
      <c r="E540" s="4">
        <f t="shared" si="35"/>
        <v>1.655773235306617</v>
      </c>
      <c r="G540" s="4">
        <f t="shared" si="33"/>
        <v>1.034341152918228</v>
      </c>
    </row>
    <row r="541" spans="1:7" x14ac:dyDescent="0.2">
      <c r="A541" s="4">
        <f>IF('True_Odds_Calculator_2-way'!A542="","",'True_Odds_Calculator_2-way'!A542)</f>
        <v>1.75</v>
      </c>
      <c r="B541" s="4">
        <f>IF('True_Odds_Calculator_2-way'!B542="","",'True_Odds_Calculator_2-way'!B542)</f>
        <v>2.16</v>
      </c>
      <c r="C541" s="4">
        <f t="shared" si="32"/>
        <v>3.4391534391534417E-2</v>
      </c>
      <c r="D541" s="4">
        <f t="shared" si="34"/>
        <v>1.8042959427207637</v>
      </c>
      <c r="E541" s="4">
        <f t="shared" si="35"/>
        <v>2.2433234421364987</v>
      </c>
      <c r="G541" s="4">
        <f t="shared" si="33"/>
        <v>1.0343915343915344</v>
      </c>
    </row>
    <row r="542" spans="1:7" x14ac:dyDescent="0.2">
      <c r="A542" s="4">
        <f>IF('True_Odds_Calculator_2-way'!A543="","",'True_Odds_Calculator_2-way'!A543)</f>
        <v>2.11</v>
      </c>
      <c r="B542" s="4">
        <f>IF('True_Odds_Calculator_2-way'!B543="","",'True_Odds_Calculator_2-way'!B543)</f>
        <v>1.79</v>
      </c>
      <c r="C542" s="4">
        <f t="shared" si="32"/>
        <v>3.2592867166194583E-2</v>
      </c>
      <c r="D542" s="4">
        <f t="shared" si="34"/>
        <v>2.1851369724319478</v>
      </c>
      <c r="E542" s="4">
        <f t="shared" si="35"/>
        <v>1.8437843247333352</v>
      </c>
      <c r="G542" s="4">
        <f t="shared" si="33"/>
        <v>1.0325928671661946</v>
      </c>
    </row>
    <row r="543" spans="1:7" x14ac:dyDescent="0.2">
      <c r="A543" s="4">
        <f>IF('True_Odds_Calculator_2-way'!A544="","",'True_Odds_Calculator_2-way'!A544)</f>
        <v>2.99</v>
      </c>
      <c r="B543" s="4">
        <f>IF('True_Odds_Calculator_2-way'!B544="","",'True_Odds_Calculator_2-way'!B544)</f>
        <v>1.43</v>
      </c>
      <c r="C543" s="4">
        <f t="shared" si="32"/>
        <v>3.3748859835816436E-2</v>
      </c>
      <c r="D543" s="4">
        <f t="shared" si="34"/>
        <v>3.148875059837243</v>
      </c>
      <c r="E543" s="4">
        <f t="shared" si="35"/>
        <v>1.4653597683225663</v>
      </c>
      <c r="G543" s="4">
        <f t="shared" si="33"/>
        <v>1.0337488598358164</v>
      </c>
    </row>
    <row r="544" spans="1:7" x14ac:dyDescent="0.2">
      <c r="A544" s="4">
        <f>IF('True_Odds_Calculator_2-way'!A545="","",'True_Odds_Calculator_2-way'!A545)</f>
        <v>2.17</v>
      </c>
      <c r="B544" s="4">
        <f>IF('True_Odds_Calculator_2-way'!B545="","",'True_Odds_Calculator_2-way'!B545)</f>
        <v>1.76</v>
      </c>
      <c r="C544" s="4">
        <f t="shared" si="32"/>
        <v>2.9011311269375728E-2</v>
      </c>
      <c r="D544" s="4">
        <f t="shared" si="34"/>
        <v>2.2405256365129644</v>
      </c>
      <c r="E544" s="4">
        <f t="shared" si="35"/>
        <v>1.8061099025820484</v>
      </c>
      <c r="G544" s="4">
        <f t="shared" si="33"/>
        <v>1.0290113112693757</v>
      </c>
    </row>
    <row r="545" spans="1:7" x14ac:dyDescent="0.2">
      <c r="A545" s="4">
        <f>IF('True_Odds_Calculator_2-way'!A546="","",'True_Odds_Calculator_2-way'!A546)</f>
        <v>2.11</v>
      </c>
      <c r="B545" s="4">
        <f>IF('True_Odds_Calculator_2-way'!B546="","",'True_Odds_Calculator_2-way'!B546)</f>
        <v>1.8</v>
      </c>
      <c r="C545" s="4">
        <f t="shared" si="32"/>
        <v>2.9489204844655115E-2</v>
      </c>
      <c r="D545" s="4">
        <f t="shared" si="34"/>
        <v>2.1777522935779814</v>
      </c>
      <c r="E545" s="4">
        <f t="shared" si="35"/>
        <v>1.8490749756572542</v>
      </c>
      <c r="G545" s="4">
        <f t="shared" si="33"/>
        <v>1.0294892048446551</v>
      </c>
    </row>
    <row r="546" spans="1:7" x14ac:dyDescent="0.2">
      <c r="A546" s="4">
        <f>IF('True_Odds_Calculator_2-way'!A547="","",'True_Odds_Calculator_2-way'!A547)</f>
        <v>2.33</v>
      </c>
      <c r="B546" s="4">
        <f>IF('True_Odds_Calculator_2-way'!B547="","",'True_Odds_Calculator_2-way'!B547)</f>
        <v>1.67</v>
      </c>
      <c r="C546" s="4">
        <f t="shared" si="32"/>
        <v>2.7986944565804084E-2</v>
      </c>
      <c r="D546" s="4">
        <f t="shared" si="34"/>
        <v>2.4085296029216061</v>
      </c>
      <c r="E546" s="4">
        <f t="shared" si="35"/>
        <v>1.7099602293950913</v>
      </c>
      <c r="G546" s="4">
        <f t="shared" si="33"/>
        <v>1.0279869445658041</v>
      </c>
    </row>
    <row r="547" spans="1:7" x14ac:dyDescent="0.2">
      <c r="A547" s="4">
        <f>IF('True_Odds_Calculator_2-way'!A548="","",'True_Odds_Calculator_2-way'!A548)</f>
        <v>1.67</v>
      </c>
      <c r="B547" s="4">
        <f>IF('True_Odds_Calculator_2-way'!B548="","",'True_Odds_Calculator_2-way'!B548)</f>
        <v>2.33</v>
      </c>
      <c r="C547" s="4">
        <f t="shared" si="32"/>
        <v>2.7986944565804084E-2</v>
      </c>
      <c r="D547" s="4">
        <f t="shared" si="34"/>
        <v>1.7099602293950913</v>
      </c>
      <c r="E547" s="4">
        <f t="shared" si="35"/>
        <v>2.4085296029216061</v>
      </c>
      <c r="G547" s="4">
        <f t="shared" si="33"/>
        <v>1.0279869445658041</v>
      </c>
    </row>
    <row r="548" spans="1:7" x14ac:dyDescent="0.2">
      <c r="A548" s="4">
        <f>IF('True_Odds_Calculator_2-way'!A549="","",'True_Odds_Calculator_2-way'!A549)</f>
        <v>2.6</v>
      </c>
      <c r="B548" s="4">
        <f>IF('True_Odds_Calculator_2-way'!B549="","",'True_Odds_Calculator_2-way'!B549)</f>
        <v>1.53</v>
      </c>
      <c r="C548" s="4">
        <f t="shared" si="32"/>
        <v>3.8210155857214545E-2</v>
      </c>
      <c r="D548" s="4">
        <f t="shared" si="34"/>
        <v>2.7359009628610726</v>
      </c>
      <c r="E548" s="4">
        <f t="shared" si="35"/>
        <v>1.5760697305863707</v>
      </c>
      <c r="G548" s="4">
        <f t="shared" si="33"/>
        <v>1.0382101558572145</v>
      </c>
    </row>
    <row r="549" spans="1:7" x14ac:dyDescent="0.2">
      <c r="A549" s="4">
        <f>IF('True_Odds_Calculator_2-way'!A550="","",'True_Odds_Calculator_2-way'!A550)</f>
        <v>3.13</v>
      </c>
      <c r="B549" s="4">
        <f>IF('True_Odds_Calculator_2-way'!B550="","",'True_Odds_Calculator_2-way'!B550)</f>
        <v>1.36</v>
      </c>
      <c r="C549" s="4">
        <f t="shared" si="32"/>
        <v>5.4782935538432609E-2</v>
      </c>
      <c r="D549" s="4">
        <f t="shared" si="34"/>
        <v>3.4235161653530639</v>
      </c>
      <c r="E549" s="4">
        <f t="shared" si="35"/>
        <v>1.4126236145218027</v>
      </c>
      <c r="G549" s="4">
        <f t="shared" si="33"/>
        <v>1.0547829355384326</v>
      </c>
    </row>
    <row r="550" spans="1:7" x14ac:dyDescent="0.2">
      <c r="A550" s="4">
        <f>IF('True_Odds_Calculator_2-way'!A551="","",'True_Odds_Calculator_2-way'!A551)</f>
        <v>2.74</v>
      </c>
      <c r="B550" s="4">
        <f>IF('True_Odds_Calculator_2-way'!B551="","",'True_Odds_Calculator_2-way'!B551)</f>
        <v>1.48</v>
      </c>
      <c r="C550" s="4">
        <f t="shared" si="32"/>
        <v>4.0639179325310693E-2</v>
      </c>
      <c r="D550" s="4">
        <f t="shared" si="34"/>
        <v>2.9015455065827136</v>
      </c>
      <c r="E550" s="4">
        <f t="shared" si="35"/>
        <v>1.5258880192655027</v>
      </c>
      <c r="G550" s="4">
        <f t="shared" si="33"/>
        <v>1.0406391793253107</v>
      </c>
    </row>
    <row r="551" spans="1:7" x14ac:dyDescent="0.2">
      <c r="A551" s="4">
        <f>IF('True_Odds_Calculator_2-way'!A552="","",'True_Odds_Calculator_2-way'!A552)</f>
        <v>2.67</v>
      </c>
      <c r="B551" s="4">
        <f>IF('True_Odds_Calculator_2-way'!B552="","",'True_Odds_Calculator_2-way'!B552)</f>
        <v>1.51</v>
      </c>
      <c r="C551" s="4">
        <f t="shared" si="32"/>
        <v>3.678349083513166E-2</v>
      </c>
      <c r="D551" s="4">
        <f t="shared" si="34"/>
        <v>2.8078838318765889</v>
      </c>
      <c r="E551" s="4">
        <f t="shared" si="35"/>
        <v>1.5531328851821176</v>
      </c>
      <c r="G551" s="4">
        <f t="shared" si="33"/>
        <v>1.0367834908351317</v>
      </c>
    </row>
    <row r="552" spans="1:7" x14ac:dyDescent="0.2">
      <c r="A552" s="4">
        <f>IF('True_Odds_Calculator_2-way'!A553="","",'True_Odds_Calculator_2-way'!A553)</f>
        <v>2.38</v>
      </c>
      <c r="B552" s="4">
        <f>IF('True_Odds_Calculator_2-way'!B553="","",'True_Odds_Calculator_2-way'!B553)</f>
        <v>1.63</v>
      </c>
      <c r="C552" s="4">
        <f t="shared" si="32"/>
        <v>3.3664999742228252E-2</v>
      </c>
      <c r="D552" s="4">
        <f t="shared" si="34"/>
        <v>2.4793251102447753</v>
      </c>
      <c r="E552" s="4">
        <f t="shared" si="35"/>
        <v>1.6759839288028686</v>
      </c>
      <c r="G552" s="4">
        <f t="shared" si="33"/>
        <v>1.0336649997422283</v>
      </c>
    </row>
    <row r="553" spans="1:7" x14ac:dyDescent="0.2">
      <c r="A553" s="4">
        <f>IF('True_Odds_Calculator_2-way'!A554="","",'True_Odds_Calculator_2-way'!A554)</f>
        <v>2.16</v>
      </c>
      <c r="B553" s="4">
        <f>IF('True_Odds_Calculator_2-way'!B554="","",'True_Odds_Calculator_2-way'!B554)</f>
        <v>1.75</v>
      </c>
      <c r="C553" s="4">
        <f t="shared" si="32"/>
        <v>3.4391534391534417E-2</v>
      </c>
      <c r="D553" s="4">
        <f t="shared" si="34"/>
        <v>2.2433234421364987</v>
      </c>
      <c r="E553" s="4">
        <f t="shared" si="35"/>
        <v>1.8042959427207637</v>
      </c>
      <c r="G553" s="4">
        <f t="shared" si="33"/>
        <v>1.0343915343915344</v>
      </c>
    </row>
    <row r="554" spans="1:7" x14ac:dyDescent="0.2">
      <c r="A554" s="4">
        <f>IF('True_Odds_Calculator_2-way'!A555="","",'True_Odds_Calculator_2-way'!A555)</f>
        <v>2.29</v>
      </c>
      <c r="B554" s="4">
        <f>IF('True_Odds_Calculator_2-way'!B555="","",'True_Odds_Calculator_2-way'!B555)</f>
        <v>1.68</v>
      </c>
      <c r="C554" s="4">
        <f t="shared" si="32"/>
        <v>3.1919317945518833E-2</v>
      </c>
      <c r="D554" s="4">
        <f t="shared" si="34"/>
        <v>2.3768688990485605</v>
      </c>
      <c r="E554" s="4">
        <f t="shared" si="35"/>
        <v>1.7262855604415328</v>
      </c>
      <c r="G554" s="4">
        <f t="shared" si="33"/>
        <v>1.0319193179455188</v>
      </c>
    </row>
    <row r="555" spans="1:7" x14ac:dyDescent="0.2">
      <c r="A555" s="4">
        <f>IF('True_Odds_Calculator_2-way'!A556="","",'True_Odds_Calculator_2-way'!A556)</f>
        <v>1.84</v>
      </c>
      <c r="B555" s="4">
        <f>IF('True_Odds_Calculator_2-way'!B556="","",'True_Odds_Calculator_2-way'!B556)</f>
        <v>2.06</v>
      </c>
      <c r="C555" s="4">
        <f t="shared" si="32"/>
        <v>2.891515407344869E-2</v>
      </c>
      <c r="D555" s="4">
        <f t="shared" si="34"/>
        <v>1.8902852583283463</v>
      </c>
      <c r="E555" s="4">
        <f t="shared" si="35"/>
        <v>2.1232354918216445</v>
      </c>
      <c r="G555" s="4">
        <f t="shared" si="33"/>
        <v>1.0289151540734487</v>
      </c>
    </row>
    <row r="556" spans="1:7" x14ac:dyDescent="0.2">
      <c r="A556" s="4">
        <f>IF('True_Odds_Calculator_2-way'!A557="","",'True_Odds_Calculator_2-way'!A557)</f>
        <v>1.86</v>
      </c>
      <c r="B556" s="4">
        <f>IF('True_Odds_Calculator_2-way'!B557="","",'True_Odds_Calculator_2-way'!B557)</f>
        <v>2.0099999999999998</v>
      </c>
      <c r="C556" s="4">
        <f t="shared" si="32"/>
        <v>3.5146846413095734E-2</v>
      </c>
      <c r="D556" s="4">
        <f t="shared" si="34"/>
        <v>1.9228514118191637</v>
      </c>
      <c r="E556" s="4">
        <f t="shared" si="35"/>
        <v>2.0835980605249955</v>
      </c>
      <c r="G556" s="4">
        <f t="shared" si="33"/>
        <v>1.0351468464130957</v>
      </c>
    </row>
    <row r="557" spans="1:7" x14ac:dyDescent="0.2">
      <c r="A557" s="4">
        <f>IF('True_Odds_Calculator_2-way'!A558="","",'True_Odds_Calculator_2-way'!A558)</f>
        <v>2.9</v>
      </c>
      <c r="B557" s="4">
        <f>IF('True_Odds_Calculator_2-way'!B558="","",'True_Odds_Calculator_2-way'!B558)</f>
        <v>1.43</v>
      </c>
      <c r="C557" s="4">
        <f t="shared" si="32"/>
        <v>4.4128285507595955E-2</v>
      </c>
      <c r="D557" s="4">
        <f t="shared" si="34"/>
        <v>3.0982443033246176</v>
      </c>
      <c r="E557" s="4">
        <f t="shared" si="35"/>
        <v>1.4765889264732064</v>
      </c>
      <c r="G557" s="4">
        <f t="shared" si="33"/>
        <v>1.044128285507596</v>
      </c>
    </row>
    <row r="558" spans="1:7" x14ac:dyDescent="0.2">
      <c r="A558" s="4">
        <f>IF('True_Odds_Calculator_2-way'!A559="","",'True_Odds_Calculator_2-way'!A559)</f>
        <v>2.86</v>
      </c>
      <c r="B558" s="4">
        <f>IF('True_Odds_Calculator_2-way'!B559="","",'True_Odds_Calculator_2-way'!B559)</f>
        <v>1.45</v>
      </c>
      <c r="C558" s="4">
        <f t="shared" si="32"/>
        <v>3.9305522064142728E-2</v>
      </c>
      <c r="D558" s="4">
        <f t="shared" si="34"/>
        <v>3.0303251735476797</v>
      </c>
      <c r="E558" s="4">
        <f t="shared" si="35"/>
        <v>1.4925319416951592</v>
      </c>
      <c r="G558" s="4">
        <f t="shared" si="33"/>
        <v>1.0393055220641427</v>
      </c>
    </row>
    <row r="559" spans="1:7" x14ac:dyDescent="0.2">
      <c r="A559" s="4">
        <f>IF('True_Odds_Calculator_2-way'!A560="","",'True_Odds_Calculator_2-way'!A560)</f>
        <v>2.2599999999999998</v>
      </c>
      <c r="B559" s="4">
        <f>IF('True_Odds_Calculator_2-way'!B560="","",'True_Odds_Calculator_2-way'!B560)</f>
        <v>1.68</v>
      </c>
      <c r="C559" s="4">
        <f t="shared" si="32"/>
        <v>3.7715971344289834E-2</v>
      </c>
      <c r="D559" s="4">
        <f t="shared" si="34"/>
        <v>2.3606068142253167</v>
      </c>
      <c r="E559" s="4">
        <f t="shared" si="35"/>
        <v>1.7349661853408882</v>
      </c>
      <c r="G559" s="4">
        <f t="shared" si="33"/>
        <v>1.0377159713442898</v>
      </c>
    </row>
    <row r="560" spans="1:7" x14ac:dyDescent="0.2">
      <c r="A560" s="4">
        <f>IF('True_Odds_Calculator_2-way'!A561="","",'True_Odds_Calculator_2-way'!A561)</f>
        <v>1.97</v>
      </c>
      <c r="B560" s="4">
        <f>IF('True_Odds_Calculator_2-way'!B561="","",'True_Odds_Calculator_2-way'!B561)</f>
        <v>1.9</v>
      </c>
      <c r="C560" s="4">
        <f t="shared" si="32"/>
        <v>3.3930002671653803E-2</v>
      </c>
      <c r="D560" s="4">
        <f t="shared" si="34"/>
        <v>2.0381159814865235</v>
      </c>
      <c r="E560" s="4">
        <f t="shared" si="35"/>
        <v>1.9632835038027801</v>
      </c>
      <c r="G560" s="4">
        <f t="shared" si="33"/>
        <v>1.0339300026716538</v>
      </c>
    </row>
    <row r="561" spans="1:7" x14ac:dyDescent="0.2">
      <c r="A561" s="4">
        <f>IF('True_Odds_Calculator_2-way'!A562="","",'True_Odds_Calculator_2-way'!A562)</f>
        <v>2.5299999999999998</v>
      </c>
      <c r="B561" s="4">
        <f>IF('True_Odds_Calculator_2-way'!B562="","",'True_Odds_Calculator_2-way'!B562)</f>
        <v>1.55</v>
      </c>
      <c r="C561" s="4">
        <f t="shared" si="32"/>
        <v>4.0418207318628108E-2</v>
      </c>
      <c r="D561" s="4">
        <f t="shared" si="34"/>
        <v>2.6663267040625529</v>
      </c>
      <c r="E561" s="4">
        <f t="shared" si="35"/>
        <v>1.6001224115066817</v>
      </c>
      <c r="G561" s="4">
        <f t="shared" si="33"/>
        <v>1.0404182073186281</v>
      </c>
    </row>
    <row r="562" spans="1:7" x14ac:dyDescent="0.2">
      <c r="A562" s="4">
        <f>IF('True_Odds_Calculator_2-way'!A563="","",'True_Odds_Calculator_2-way'!A563)</f>
        <v>2.54</v>
      </c>
      <c r="B562" s="4">
        <f>IF('True_Odds_Calculator_2-way'!B563="","",'True_Odds_Calculator_2-way'!B563)</f>
        <v>1.55</v>
      </c>
      <c r="C562" s="4">
        <f t="shared" si="32"/>
        <v>3.8862077724155508E-2</v>
      </c>
      <c r="D562" s="4">
        <f t="shared" si="34"/>
        <v>2.6718696979979644</v>
      </c>
      <c r="E562" s="4">
        <f t="shared" si="35"/>
        <v>1.5981327379744266</v>
      </c>
      <c r="G562" s="4">
        <f t="shared" si="33"/>
        <v>1.0388620777241555</v>
      </c>
    </row>
    <row r="563" spans="1:7" x14ac:dyDescent="0.2">
      <c r="A563" s="4">
        <f>IF('True_Odds_Calculator_2-way'!A564="","",'True_Odds_Calculator_2-way'!A564)</f>
        <v>2.19</v>
      </c>
      <c r="B563" s="4">
        <f>IF('True_Odds_Calculator_2-way'!B564="","",'True_Odds_Calculator_2-way'!B564)</f>
        <v>1.72</v>
      </c>
      <c r="C563" s="4">
        <f t="shared" si="32"/>
        <v>3.8016353403419467E-2</v>
      </c>
      <c r="D563" s="4">
        <f t="shared" si="34"/>
        <v>2.2851249696675566</v>
      </c>
      <c r="E563" s="4">
        <f t="shared" si="35"/>
        <v>1.7781344410876134</v>
      </c>
      <c r="G563" s="4">
        <f t="shared" si="33"/>
        <v>1.0380163534034195</v>
      </c>
    </row>
    <row r="564" spans="1:7" x14ac:dyDescent="0.2">
      <c r="A564" s="4">
        <f>IF('True_Odds_Calculator_2-way'!A565="","",'True_Odds_Calculator_2-way'!A565)</f>
        <v>2.08</v>
      </c>
      <c r="B564" s="4">
        <f>IF('True_Odds_Calculator_2-way'!B565="","",'True_Odds_Calculator_2-way'!B565)</f>
        <v>1.79</v>
      </c>
      <c r="C564" s="4">
        <f t="shared" si="32"/>
        <v>3.9428448646325664E-2</v>
      </c>
      <c r="D564" s="4">
        <f t="shared" si="34"/>
        <v>2.1689385995572641</v>
      </c>
      <c r="E564" s="4">
        <f t="shared" si="35"/>
        <v>1.8554769261437256</v>
      </c>
      <c r="G564" s="4">
        <f t="shared" si="33"/>
        <v>1.0394284486463257</v>
      </c>
    </row>
    <row r="565" spans="1:7" x14ac:dyDescent="0.2">
      <c r="A565" s="4">
        <f>IF('True_Odds_Calculator_2-way'!A566="","",'True_Odds_Calculator_2-way'!A566)</f>
        <v>2.48</v>
      </c>
      <c r="B565" s="4">
        <f>IF('True_Odds_Calculator_2-way'!B566="","",'True_Odds_Calculator_2-way'!B566)</f>
        <v>1.57</v>
      </c>
      <c r="C565" s="4">
        <f t="shared" si="32"/>
        <v>4.0168481610848517E-2</v>
      </c>
      <c r="D565" s="4">
        <f t="shared" si="34"/>
        <v>2.6100013406622868</v>
      </c>
      <c r="E565" s="4">
        <f t="shared" si="35"/>
        <v>1.6211174952119245</v>
      </c>
      <c r="G565" s="4">
        <f t="shared" si="33"/>
        <v>1.0401684816108485</v>
      </c>
    </row>
    <row r="566" spans="1:7" x14ac:dyDescent="0.2">
      <c r="A566" s="4">
        <f>IF('True_Odds_Calculator_2-way'!A567="","",'True_Odds_Calculator_2-way'!A567)</f>
        <v>2.5</v>
      </c>
      <c r="B566" s="4">
        <f>IF('True_Odds_Calculator_2-way'!B567="","",'True_Odds_Calculator_2-way'!B567)</f>
        <v>1.56</v>
      </c>
      <c r="C566" s="4">
        <f t="shared" si="32"/>
        <v>4.102564102564088E-2</v>
      </c>
      <c r="D566" s="4">
        <f t="shared" si="34"/>
        <v>2.6351351351351346</v>
      </c>
      <c r="E566" s="4">
        <f t="shared" si="35"/>
        <v>1.6115702479338843</v>
      </c>
      <c r="G566" s="4">
        <f t="shared" si="33"/>
        <v>1.0410256410256409</v>
      </c>
    </row>
    <row r="567" spans="1:7" x14ac:dyDescent="0.2">
      <c r="A567" s="4">
        <f>IF('True_Odds_Calculator_2-way'!A568="","",'True_Odds_Calculator_2-way'!A568)</f>
        <v>1.85</v>
      </c>
      <c r="B567" s="4">
        <f>IF('True_Odds_Calculator_2-way'!B568="","",'True_Odds_Calculator_2-way'!B568)</f>
        <v>2.02</v>
      </c>
      <c r="C567" s="4">
        <f t="shared" si="32"/>
        <v>3.5590045491035394E-2</v>
      </c>
      <c r="D567" s="4">
        <f t="shared" si="34"/>
        <v>1.9129767084719731</v>
      </c>
      <c r="E567" s="4">
        <f t="shared" si="35"/>
        <v>2.0953181945612553</v>
      </c>
      <c r="G567" s="4">
        <f t="shared" si="33"/>
        <v>1.0355900454910354</v>
      </c>
    </row>
    <row r="568" spans="1:7" x14ac:dyDescent="0.2">
      <c r="A568" s="4">
        <f>IF('True_Odds_Calculator_2-way'!A569="","",'True_Odds_Calculator_2-way'!A569)</f>
        <v>2.66</v>
      </c>
      <c r="B568" s="4">
        <f>IF('True_Odds_Calculator_2-way'!B569="","",'True_Odds_Calculator_2-way'!B569)</f>
        <v>1.51</v>
      </c>
      <c r="C568" s="4">
        <f t="shared" si="32"/>
        <v>3.8191505253199143E-2</v>
      </c>
      <c r="D568" s="4">
        <f t="shared" si="34"/>
        <v>2.802344240563734</v>
      </c>
      <c r="E568" s="4">
        <f t="shared" si="35"/>
        <v>1.5548329655866526</v>
      </c>
      <c r="G568" s="4">
        <f t="shared" si="33"/>
        <v>1.0381915052531991</v>
      </c>
    </row>
    <row r="569" spans="1:7" x14ac:dyDescent="0.2">
      <c r="A569" s="4">
        <f>IF('True_Odds_Calculator_2-way'!A570="","",'True_Odds_Calculator_2-way'!A570)</f>
        <v>2.62</v>
      </c>
      <c r="B569" s="4">
        <f>IF('True_Odds_Calculator_2-way'!B570="","",'True_Odds_Calculator_2-way'!B570)</f>
        <v>1.52</v>
      </c>
      <c r="C569" s="4">
        <f t="shared" si="32"/>
        <v>3.9574126155082379E-2</v>
      </c>
      <c r="D569" s="4">
        <f t="shared" si="34"/>
        <v>2.7632528448515128</v>
      </c>
      <c r="E569" s="4">
        <f t="shared" si="35"/>
        <v>1.5671336376515033</v>
      </c>
      <c r="G569" s="4">
        <f t="shared" si="33"/>
        <v>1.0395741261550824</v>
      </c>
    </row>
    <row r="570" spans="1:7" x14ac:dyDescent="0.2">
      <c r="A570" s="4">
        <f>IF('True_Odds_Calculator_2-way'!A571="","",'True_Odds_Calculator_2-way'!A571)</f>
        <v>1.88</v>
      </c>
      <c r="B570" s="4">
        <f>IF('True_Odds_Calculator_2-way'!B571="","",'True_Odds_Calculator_2-way'!B571)</f>
        <v>1.95</v>
      </c>
      <c r="C570" s="4">
        <f t="shared" si="32"/>
        <v>4.4735406437534042E-2</v>
      </c>
      <c r="D570" s="4">
        <f t="shared" si="34"/>
        <v>1.9625267665952888</v>
      </c>
      <c r="E570" s="4">
        <f t="shared" si="35"/>
        <v>2.0389321468298109</v>
      </c>
      <c r="G570" s="4">
        <f t="shared" si="33"/>
        <v>1.044735406437534</v>
      </c>
    </row>
    <row r="571" spans="1:7" x14ac:dyDescent="0.2">
      <c r="A571" s="4">
        <f>IF('True_Odds_Calculator_2-way'!A572="","",'True_Odds_Calculator_2-way'!A572)</f>
        <v>1.85</v>
      </c>
      <c r="B571" s="4">
        <f>IF('True_Odds_Calculator_2-way'!B572="","",'True_Odds_Calculator_2-way'!B572)</f>
        <v>1.99</v>
      </c>
      <c r="C571" s="4">
        <f t="shared" si="32"/>
        <v>4.3053103354610656E-2</v>
      </c>
      <c r="D571" s="4">
        <f t="shared" si="34"/>
        <v>1.9267303414889438</v>
      </c>
      <c r="E571" s="4">
        <f t="shared" si="35"/>
        <v>2.0790625441197226</v>
      </c>
      <c r="G571" s="4">
        <f t="shared" si="33"/>
        <v>1.0430531033546107</v>
      </c>
    </row>
    <row r="572" spans="1:7" x14ac:dyDescent="0.2">
      <c r="A572" s="4">
        <f>IF('True_Odds_Calculator_2-way'!A573="","",'True_Odds_Calculator_2-way'!A573)</f>
        <v>2</v>
      </c>
      <c r="B572" s="4">
        <f>IF('True_Odds_Calculator_2-way'!B573="","",'True_Odds_Calculator_2-way'!B573)</f>
        <v>1.84</v>
      </c>
      <c r="C572" s="4">
        <f t="shared" si="32"/>
        <v>4.3478260869565188E-2</v>
      </c>
      <c r="D572" s="4">
        <f t="shared" si="34"/>
        <v>2.0909090909090908</v>
      </c>
      <c r="E572" s="4">
        <f t="shared" si="35"/>
        <v>1.9166666666666665</v>
      </c>
      <c r="G572" s="4">
        <f t="shared" si="33"/>
        <v>1.0434782608695652</v>
      </c>
    </row>
    <row r="573" spans="1:7" x14ac:dyDescent="0.2">
      <c r="A573" s="4">
        <f>IF('True_Odds_Calculator_2-way'!A574="","",'True_Odds_Calculator_2-way'!A574)</f>
        <v>2.2200000000000002</v>
      </c>
      <c r="B573" s="4">
        <f>IF('True_Odds_Calculator_2-way'!B574="","",'True_Odds_Calculator_2-way'!B574)</f>
        <v>1.67</v>
      </c>
      <c r="C573" s="4">
        <f t="shared" si="32"/>
        <v>4.9252845660031408E-2</v>
      </c>
      <c r="D573" s="4">
        <f t="shared" si="34"/>
        <v>2.348387914106544</v>
      </c>
      <c r="E573" s="4">
        <f t="shared" si="35"/>
        <v>1.7416263447174332</v>
      </c>
      <c r="G573" s="4">
        <f t="shared" si="33"/>
        <v>1.0492528456600314</v>
      </c>
    </row>
    <row r="574" spans="1:7" x14ac:dyDescent="0.2">
      <c r="A574" s="4">
        <f>IF('True_Odds_Calculator_2-way'!A575="","",'True_Odds_Calculator_2-way'!A575)</f>
        <v>2.34</v>
      </c>
      <c r="B574" s="4">
        <f>IF('True_Odds_Calculator_2-way'!B575="","",'True_Odds_Calculator_2-way'!B575)</f>
        <v>1.61</v>
      </c>
      <c r="C574" s="4">
        <f t="shared" si="32"/>
        <v>4.8468439772787697E-2</v>
      </c>
      <c r="D574" s="4">
        <f t="shared" si="34"/>
        <v>2.4806742608810168</v>
      </c>
      <c r="E574" s="4">
        <f t="shared" si="35"/>
        <v>1.6753679903944503</v>
      </c>
      <c r="G574" s="4">
        <f t="shared" si="33"/>
        <v>1.0484684397727877</v>
      </c>
    </row>
    <row r="575" spans="1:7" x14ac:dyDescent="0.2">
      <c r="A575" s="4">
        <f>IF('True_Odds_Calculator_2-way'!A576="","",'True_Odds_Calculator_2-way'!A576)</f>
        <v>2.0699999999999998</v>
      </c>
      <c r="B575" s="4">
        <f>IF('True_Odds_Calculator_2-way'!B576="","",'True_Odds_Calculator_2-way'!B576)</f>
        <v>1.77</v>
      </c>
      <c r="C575" s="4">
        <f t="shared" si="32"/>
        <v>4.8063538852042953E-2</v>
      </c>
      <c r="D575" s="4">
        <f t="shared" si="34"/>
        <v>2.1783643984660661</v>
      </c>
      <c r="E575" s="4">
        <f t="shared" si="35"/>
        <v>1.848633921138273</v>
      </c>
      <c r="G575" s="4">
        <f t="shared" si="33"/>
        <v>1.048063538852043</v>
      </c>
    </row>
    <row r="576" spans="1:7" x14ac:dyDescent="0.2">
      <c r="A576" s="4">
        <f>IF('True_Odds_Calculator_2-way'!A577="","",'True_Odds_Calculator_2-way'!A577)</f>
        <v>1.68</v>
      </c>
      <c r="B576" s="4">
        <f>IF('True_Odds_Calculator_2-way'!B577="","",'True_Odds_Calculator_2-way'!B577)</f>
        <v>2.21</v>
      </c>
      <c r="C576" s="4">
        <f t="shared" si="32"/>
        <v>4.772678302090072E-2</v>
      </c>
      <c r="D576" s="4">
        <f t="shared" si="34"/>
        <v>1.7501649853870085</v>
      </c>
      <c r="E576" s="4">
        <f t="shared" si="35"/>
        <v>2.3330400904863642</v>
      </c>
      <c r="G576" s="4">
        <f t="shared" si="33"/>
        <v>1.0477267830209007</v>
      </c>
    </row>
    <row r="577" spans="1:7" x14ac:dyDescent="0.2">
      <c r="A577" s="4">
        <f>IF('True_Odds_Calculator_2-way'!A578="","",'True_Odds_Calculator_2-way'!A578)</f>
        <v>2.34</v>
      </c>
      <c r="B577" s="4">
        <f>IF('True_Odds_Calculator_2-way'!B578="","",'True_Odds_Calculator_2-way'!B578)</f>
        <v>1.6</v>
      </c>
      <c r="C577" s="4">
        <f t="shared" si="32"/>
        <v>5.2350427350427386E-2</v>
      </c>
      <c r="D577" s="4">
        <f t="shared" si="34"/>
        <v>2.4926764314247669</v>
      </c>
      <c r="E577" s="4">
        <f t="shared" si="35"/>
        <v>1.6699375557537914</v>
      </c>
      <c r="G577" s="4">
        <f t="shared" si="33"/>
        <v>1.0523504273504274</v>
      </c>
    </row>
    <row r="578" spans="1:7" x14ac:dyDescent="0.2">
      <c r="A578" s="4">
        <f>IF('True_Odds_Calculator_2-way'!A579="","",'True_Odds_Calculator_2-way'!A579)</f>
        <v>1.57</v>
      </c>
      <c r="B578" s="4">
        <f>IF('True_Odds_Calculator_2-way'!B579="","",'True_Odds_Calculator_2-way'!B579)</f>
        <v>2.4</v>
      </c>
      <c r="C578" s="4">
        <f t="shared" ref="C578:C641" si="36">IF(A578="","",((1/A578)+(1/B578))-1)</f>
        <v>5.3609341825902268E-2</v>
      </c>
      <c r="D578" s="4">
        <f t="shared" si="34"/>
        <v>1.6389734667246629</v>
      </c>
      <c r="E578" s="4">
        <f t="shared" si="35"/>
        <v>2.5650102110279098</v>
      </c>
      <c r="G578" s="4">
        <f t="shared" ref="G578:G641" si="37">IF(A578="","",C578+1)</f>
        <v>1.0536093418259023</v>
      </c>
    </row>
    <row r="579" spans="1:7" x14ac:dyDescent="0.2">
      <c r="A579" s="4">
        <f>IF('True_Odds_Calculator_2-way'!A580="","",'True_Odds_Calculator_2-way'!A580)</f>
        <v>1.62</v>
      </c>
      <c r="B579" s="4">
        <f>IF('True_Odds_Calculator_2-way'!B580="","",'True_Odds_Calculator_2-way'!B580)</f>
        <v>2.3199999999999998</v>
      </c>
      <c r="C579" s="4">
        <f t="shared" si="36"/>
        <v>4.8318433375904579E-2</v>
      </c>
      <c r="D579" s="4">
        <f t="shared" ref="D579:D642" si="38">IF(A579="","",(2*A579)/(2-($C579*A579)))</f>
        <v>1.6859860039476045</v>
      </c>
      <c r="E579" s="4">
        <f t="shared" ref="E579:E642" si="39">IF(B579="","",(2*B579)/(2-($C579*B579)))</f>
        <v>2.4577556892492805</v>
      </c>
      <c r="G579" s="4">
        <f t="shared" si="37"/>
        <v>1.0483184333759046</v>
      </c>
    </row>
    <row r="580" spans="1:7" x14ac:dyDescent="0.2">
      <c r="A580" s="4">
        <f>IF('True_Odds_Calculator_2-way'!A581="","",'True_Odds_Calculator_2-way'!A581)</f>
        <v>2.2200000000000002</v>
      </c>
      <c r="B580" s="4">
        <f>IF('True_Odds_Calculator_2-way'!B581="","",'True_Odds_Calculator_2-way'!B581)</f>
        <v>1.7</v>
      </c>
      <c r="C580" s="4">
        <f t="shared" si="36"/>
        <v>3.868574456809748E-2</v>
      </c>
      <c r="D580" s="4">
        <f t="shared" si="38"/>
        <v>2.3196066379840201</v>
      </c>
      <c r="E580" s="4">
        <f t="shared" si="39"/>
        <v>1.7578015836050302</v>
      </c>
      <c r="G580" s="4">
        <f t="shared" si="37"/>
        <v>1.0386857445680975</v>
      </c>
    </row>
    <row r="581" spans="1:7" x14ac:dyDescent="0.2">
      <c r="A581" s="4">
        <f>IF('True_Odds_Calculator_2-way'!A582="","",'True_Odds_Calculator_2-way'!A582)</f>
        <v>3.36</v>
      </c>
      <c r="B581" s="4">
        <f>IF('True_Odds_Calculator_2-way'!B582="","",'True_Odds_Calculator_2-way'!B582)</f>
        <v>1.35</v>
      </c>
      <c r="C581" s="4">
        <f t="shared" si="36"/>
        <v>3.8359788359788372E-2</v>
      </c>
      <c r="D581" s="4">
        <f t="shared" si="38"/>
        <v>3.5914489311163895</v>
      </c>
      <c r="E581" s="4">
        <f t="shared" si="39"/>
        <v>1.3858845096241981</v>
      </c>
      <c r="G581" s="4">
        <f t="shared" si="37"/>
        <v>1.0383597883597884</v>
      </c>
    </row>
    <row r="582" spans="1:7" x14ac:dyDescent="0.2">
      <c r="A582" s="4">
        <f>IF('True_Odds_Calculator_2-way'!A583="","",'True_Odds_Calculator_2-way'!A583)</f>
        <v>2.38</v>
      </c>
      <c r="B582" s="4">
        <f>IF('True_Odds_Calculator_2-way'!B583="","",'True_Odds_Calculator_2-way'!B583)</f>
        <v>1.63</v>
      </c>
      <c r="C582" s="4">
        <f t="shared" si="36"/>
        <v>3.3664999742228252E-2</v>
      </c>
      <c r="D582" s="4">
        <f t="shared" si="38"/>
        <v>2.4793251102447753</v>
      </c>
      <c r="E582" s="4">
        <f t="shared" si="39"/>
        <v>1.6759839288028686</v>
      </c>
      <c r="G582" s="4">
        <f t="shared" si="37"/>
        <v>1.0336649997422283</v>
      </c>
    </row>
    <row r="583" spans="1:7" x14ac:dyDescent="0.2">
      <c r="A583" s="4">
        <f>IF('True_Odds_Calculator_2-way'!A584="","",'True_Odds_Calculator_2-way'!A584)</f>
        <v>2.31</v>
      </c>
      <c r="B583" s="4">
        <f>IF('True_Odds_Calculator_2-way'!B584="","",'True_Odds_Calculator_2-way'!B584)</f>
        <v>1.64</v>
      </c>
      <c r="C583" s="4">
        <f t="shared" si="36"/>
        <v>4.2656530461408604E-2</v>
      </c>
      <c r="D583" s="4">
        <f t="shared" si="38"/>
        <v>2.4297075423294001</v>
      </c>
      <c r="E583" s="4">
        <f t="shared" si="39"/>
        <v>1.6994437466355645</v>
      </c>
      <c r="G583" s="4">
        <f t="shared" si="37"/>
        <v>1.0426565304614086</v>
      </c>
    </row>
    <row r="584" spans="1:7" x14ac:dyDescent="0.2">
      <c r="A584" s="4">
        <f>IF('True_Odds_Calculator_2-way'!A585="","",'True_Odds_Calculator_2-way'!A585)</f>
        <v>2.06</v>
      </c>
      <c r="B584" s="4">
        <f>IF('True_Odds_Calculator_2-way'!B585="","",'True_Odds_Calculator_2-way'!B585)</f>
        <v>1.81</v>
      </c>
      <c r="C584" s="4">
        <f t="shared" si="36"/>
        <v>3.7923081049187513E-2</v>
      </c>
      <c r="D584" s="4">
        <f t="shared" si="38"/>
        <v>2.1437359857413907</v>
      </c>
      <c r="E584" s="4">
        <f t="shared" si="39"/>
        <v>1.8743276529432467</v>
      </c>
      <c r="G584" s="4">
        <f t="shared" si="37"/>
        <v>1.0379230810491875</v>
      </c>
    </row>
    <row r="585" spans="1:7" x14ac:dyDescent="0.2">
      <c r="A585" s="4">
        <f>IF('True_Odds_Calculator_2-way'!A586="","",'True_Odds_Calculator_2-way'!A586)</f>
        <v>2.0499999999999998</v>
      </c>
      <c r="B585" s="4">
        <f>IF('True_Odds_Calculator_2-way'!B586="","",'True_Odds_Calculator_2-way'!B586)</f>
        <v>1.81</v>
      </c>
      <c r="C585" s="4">
        <f t="shared" si="36"/>
        <v>4.0291065894084488E-2</v>
      </c>
      <c r="D585" s="4">
        <f t="shared" si="38"/>
        <v>2.1383086010661287</v>
      </c>
      <c r="E585" s="4">
        <f t="shared" si="39"/>
        <v>1.8784963928616634</v>
      </c>
      <c r="G585" s="4">
        <f t="shared" si="37"/>
        <v>1.0402910658940845</v>
      </c>
    </row>
    <row r="586" spans="1:7" x14ac:dyDescent="0.2">
      <c r="A586" s="4">
        <f>IF('True_Odds_Calculator_2-way'!A587="","",'True_Odds_Calculator_2-way'!A587)</f>
        <v>2.06</v>
      </c>
      <c r="B586" s="4">
        <f>IF('True_Odds_Calculator_2-way'!B587="","",'True_Odds_Calculator_2-way'!B587)</f>
        <v>1.79</v>
      </c>
      <c r="C586" s="4">
        <f t="shared" si="36"/>
        <v>4.4096111080978329E-2</v>
      </c>
      <c r="D586" s="4">
        <f t="shared" si="38"/>
        <v>2.1580148651021243</v>
      </c>
      <c r="E586" s="4">
        <f t="shared" si="39"/>
        <v>1.8635467731338755</v>
      </c>
      <c r="G586" s="4">
        <f t="shared" si="37"/>
        <v>1.0440961110809783</v>
      </c>
    </row>
    <row r="587" spans="1:7" x14ac:dyDescent="0.2">
      <c r="A587" s="4">
        <f>IF('True_Odds_Calculator_2-way'!A588="","",'True_Odds_Calculator_2-way'!A588)</f>
        <v>1.82</v>
      </c>
      <c r="B587" s="4">
        <f>IF('True_Odds_Calculator_2-way'!B588="","",'True_Odds_Calculator_2-way'!B588)</f>
        <v>2.04</v>
      </c>
      <c r="C587" s="4">
        <f t="shared" si="36"/>
        <v>3.9646627881921859E-2</v>
      </c>
      <c r="D587" s="4">
        <f t="shared" si="38"/>
        <v>1.8881204231082178</v>
      </c>
      <c r="E587" s="4">
        <f t="shared" si="39"/>
        <v>2.1259734310581764</v>
      </c>
      <c r="G587" s="4">
        <f t="shared" si="37"/>
        <v>1.0396466278819219</v>
      </c>
    </row>
    <row r="588" spans="1:7" x14ac:dyDescent="0.2">
      <c r="A588" s="4">
        <f>IF('True_Odds_Calculator_2-way'!A589="","",'True_Odds_Calculator_2-way'!A589)</f>
        <v>1.79</v>
      </c>
      <c r="B588" s="4">
        <f>IF('True_Odds_Calculator_2-way'!B589="","",'True_Odds_Calculator_2-way'!B589)</f>
        <v>2.06</v>
      </c>
      <c r="C588" s="4">
        <f t="shared" si="36"/>
        <v>4.4096111080978329E-2</v>
      </c>
      <c r="D588" s="4">
        <f t="shared" si="38"/>
        <v>1.8635467731338755</v>
      </c>
      <c r="E588" s="4">
        <f t="shared" si="39"/>
        <v>2.1580148651021243</v>
      </c>
      <c r="G588" s="4">
        <f t="shared" si="37"/>
        <v>1.0440961110809783</v>
      </c>
    </row>
    <row r="589" spans="1:7" x14ac:dyDescent="0.2">
      <c r="A589" s="4">
        <f>IF('True_Odds_Calculator_2-way'!A590="","",'True_Odds_Calculator_2-way'!A590)</f>
        <v>2.4300000000000002</v>
      </c>
      <c r="B589" s="4">
        <f>IF('True_Odds_Calculator_2-way'!B590="","",'True_Odds_Calculator_2-way'!B590)</f>
        <v>1.58</v>
      </c>
      <c r="C589" s="4">
        <f t="shared" si="36"/>
        <v>4.4434026149919204E-2</v>
      </c>
      <c r="D589" s="4">
        <f t="shared" si="38"/>
        <v>2.5686759884926742</v>
      </c>
      <c r="E589" s="4">
        <f t="shared" si="39"/>
        <v>1.6374802746620036</v>
      </c>
      <c r="G589" s="4">
        <f t="shared" si="37"/>
        <v>1.0444340261499192</v>
      </c>
    </row>
    <row r="590" spans="1:7" x14ac:dyDescent="0.2">
      <c r="A590" s="4">
        <f>IF('True_Odds_Calculator_2-way'!A591="","",'True_Odds_Calculator_2-way'!A591)</f>
        <v>2.14</v>
      </c>
      <c r="B590" s="4">
        <f>IF('True_Odds_Calculator_2-way'!B591="","",'True_Odds_Calculator_2-way'!B591)</f>
        <v>1.74</v>
      </c>
      <c r="C590" s="4">
        <f t="shared" si="36"/>
        <v>4.200236330432916E-2</v>
      </c>
      <c r="D590" s="4">
        <f t="shared" si="38"/>
        <v>2.2407028523288002</v>
      </c>
      <c r="E590" s="4">
        <f t="shared" si="39"/>
        <v>1.8059947618585701</v>
      </c>
      <c r="G590" s="4">
        <f t="shared" si="37"/>
        <v>1.0420023633043292</v>
      </c>
    </row>
    <row r="591" spans="1:7" x14ac:dyDescent="0.2">
      <c r="A591" s="4">
        <f>IF('True_Odds_Calculator_2-way'!A592="","",'True_Odds_Calculator_2-way'!A592)</f>
        <v>2.21</v>
      </c>
      <c r="B591" s="4">
        <f>IF('True_Odds_Calculator_2-way'!B592="","",'True_Odds_Calculator_2-way'!B592)</f>
        <v>1.69</v>
      </c>
      <c r="C591" s="4">
        <f t="shared" si="36"/>
        <v>4.4204664114166459E-2</v>
      </c>
      <c r="D591" s="4">
        <f t="shared" si="38"/>
        <v>2.3234937323089366</v>
      </c>
      <c r="E591" s="4">
        <f t="shared" si="39"/>
        <v>1.7555759242285367</v>
      </c>
      <c r="G591" s="4">
        <f t="shared" si="37"/>
        <v>1.0442046641141665</v>
      </c>
    </row>
    <row r="592" spans="1:7" x14ac:dyDescent="0.2">
      <c r="A592" s="4">
        <f>IF('True_Odds_Calculator_2-way'!A593="","",'True_Odds_Calculator_2-way'!A593)</f>
        <v>2.2000000000000002</v>
      </c>
      <c r="B592" s="4">
        <f>IF('True_Odds_Calculator_2-way'!B593="","",'True_Odds_Calculator_2-way'!B593)</f>
        <v>1.7</v>
      </c>
      <c r="C592" s="4">
        <f t="shared" si="36"/>
        <v>4.2780748663101553E-2</v>
      </c>
      <c r="D592" s="4">
        <f t="shared" si="38"/>
        <v>2.308641975308642</v>
      </c>
      <c r="E592" s="4">
        <f t="shared" si="39"/>
        <v>1.7641509433962264</v>
      </c>
      <c r="G592" s="4">
        <f t="shared" si="37"/>
        <v>1.0427807486631016</v>
      </c>
    </row>
    <row r="593" spans="1:7" x14ac:dyDescent="0.2">
      <c r="A593" s="4">
        <f>IF('True_Odds_Calculator_2-way'!A594="","",'True_Odds_Calculator_2-way'!A594)</f>
        <v>2.14</v>
      </c>
      <c r="B593" s="4">
        <f>IF('True_Odds_Calculator_2-way'!B594="","",'True_Odds_Calculator_2-way'!B594)</f>
        <v>1.74</v>
      </c>
      <c r="C593" s="4">
        <f t="shared" si="36"/>
        <v>4.200236330432916E-2</v>
      </c>
      <c r="D593" s="4">
        <f t="shared" si="38"/>
        <v>2.2407028523288002</v>
      </c>
      <c r="E593" s="4">
        <f t="shared" si="39"/>
        <v>1.8059947618585701</v>
      </c>
      <c r="G593" s="4">
        <f t="shared" si="37"/>
        <v>1.0420023633043292</v>
      </c>
    </row>
    <row r="594" spans="1:7" x14ac:dyDescent="0.2">
      <c r="A594" s="4">
        <f>IF('True_Odds_Calculator_2-way'!A595="","",'True_Odds_Calculator_2-way'!A595)</f>
        <v>2.4900000000000002</v>
      </c>
      <c r="B594" s="4">
        <f>IF('True_Odds_Calculator_2-way'!B595="","",'True_Odds_Calculator_2-way'!B595)</f>
        <v>1.56</v>
      </c>
      <c r="C594" s="4">
        <f t="shared" si="36"/>
        <v>4.26320667284521E-2</v>
      </c>
      <c r="D594" s="4">
        <f t="shared" si="38"/>
        <v>2.6295694557270508</v>
      </c>
      <c r="E594" s="4">
        <f t="shared" si="39"/>
        <v>1.6136590229312062</v>
      </c>
      <c r="G594" s="4">
        <f t="shared" si="37"/>
        <v>1.0426320667284521</v>
      </c>
    </row>
    <row r="595" spans="1:7" x14ac:dyDescent="0.2">
      <c r="A595" s="4">
        <f>IF('True_Odds_Calculator_2-way'!A596="","",'True_Odds_Calculator_2-way'!A596)</f>
        <v>2.11</v>
      </c>
      <c r="B595" s="4">
        <f>IF('True_Odds_Calculator_2-way'!B596="","",'True_Odds_Calculator_2-way'!B596)</f>
        <v>1.76</v>
      </c>
      <c r="C595" s="4">
        <f t="shared" si="36"/>
        <v>4.2115467470917878E-2</v>
      </c>
      <c r="D595" s="4">
        <f t="shared" si="38"/>
        <v>2.208110357949816</v>
      </c>
      <c r="E595" s="4">
        <f t="shared" si="39"/>
        <v>1.8277389506841228</v>
      </c>
      <c r="G595" s="4">
        <f t="shared" si="37"/>
        <v>1.0421154674709179</v>
      </c>
    </row>
    <row r="596" spans="1:7" x14ac:dyDescent="0.2">
      <c r="A596" s="4">
        <f>IF('True_Odds_Calculator_2-way'!A597="","",'True_Odds_Calculator_2-way'!A597)</f>
        <v>2.4</v>
      </c>
      <c r="B596" s="4">
        <f>IF('True_Odds_Calculator_2-way'!B597="","",'True_Odds_Calculator_2-way'!B597)</f>
        <v>1.6</v>
      </c>
      <c r="C596" s="4">
        <f t="shared" si="36"/>
        <v>4.1666666666666741E-2</v>
      </c>
      <c r="D596" s="4">
        <f t="shared" si="38"/>
        <v>2.5263157894736841</v>
      </c>
      <c r="E596" s="4">
        <f t="shared" si="39"/>
        <v>1.6551724137931036</v>
      </c>
      <c r="G596" s="4">
        <f t="shared" si="37"/>
        <v>1.0416666666666667</v>
      </c>
    </row>
    <row r="597" spans="1:7" x14ac:dyDescent="0.2">
      <c r="A597" s="4">
        <f>IF('True_Odds_Calculator_2-way'!A598="","",'True_Odds_Calculator_2-way'!A598)</f>
        <v>2.39</v>
      </c>
      <c r="B597" s="4">
        <f>IF('True_Odds_Calculator_2-way'!B598="","",'True_Odds_Calculator_2-way'!B598)</f>
        <v>1.6</v>
      </c>
      <c r="C597" s="4">
        <f t="shared" si="36"/>
        <v>4.3410041841004166E-2</v>
      </c>
      <c r="D597" s="4">
        <f t="shared" si="38"/>
        <v>2.5207646671061306</v>
      </c>
      <c r="E597" s="4">
        <f t="shared" si="39"/>
        <v>1.6575639358474208</v>
      </c>
      <c r="G597" s="4">
        <f t="shared" si="37"/>
        <v>1.0434100418410042</v>
      </c>
    </row>
    <row r="598" spans="1:7" x14ac:dyDescent="0.2">
      <c r="A598" s="4">
        <f>IF('True_Odds_Calculator_2-way'!A599="","",'True_Odds_Calculator_2-way'!A599)</f>
        <v>2.1800000000000002</v>
      </c>
      <c r="B598" s="4">
        <f>IF('True_Odds_Calculator_2-way'!B599="","",'True_Odds_Calculator_2-way'!B599)</f>
        <v>1.71</v>
      </c>
      <c r="C598" s="4">
        <f t="shared" si="36"/>
        <v>4.3510917967702012E-2</v>
      </c>
      <c r="D598" s="4">
        <f t="shared" si="38"/>
        <v>2.2885382773650926</v>
      </c>
      <c r="E598" s="4">
        <f t="shared" si="39"/>
        <v>1.7760731811901471</v>
      </c>
      <c r="G598" s="4">
        <f t="shared" si="37"/>
        <v>1.043510917967702</v>
      </c>
    </row>
    <row r="599" spans="1:7" x14ac:dyDescent="0.2">
      <c r="A599" s="4">
        <f>IF('True_Odds_Calculator_2-way'!A600="","",'True_Odds_Calculator_2-way'!A600)</f>
        <v>2.25</v>
      </c>
      <c r="B599" s="4">
        <f>IF('True_Odds_Calculator_2-way'!B600="","",'True_Odds_Calculator_2-way'!B600)</f>
        <v>1.67</v>
      </c>
      <c r="C599" s="4">
        <f t="shared" si="36"/>
        <v>4.3246839654025315E-2</v>
      </c>
      <c r="D599" s="4">
        <f t="shared" si="38"/>
        <v>2.3650668764752165</v>
      </c>
      <c r="E599" s="4">
        <f t="shared" si="39"/>
        <v>1.732564841498559</v>
      </c>
      <c r="G599" s="4">
        <f t="shared" si="37"/>
        <v>1.0432468396540253</v>
      </c>
    </row>
    <row r="600" spans="1:7" x14ac:dyDescent="0.2">
      <c r="A600" s="4">
        <f>IF('True_Odds_Calculator_2-way'!A601="","",'True_Odds_Calculator_2-way'!A601)</f>
        <v>2.52</v>
      </c>
      <c r="B600" s="4">
        <f>IF('True_Odds_Calculator_2-way'!B601="","",'True_Odds_Calculator_2-way'!B601)</f>
        <v>1.55</v>
      </c>
      <c r="C600" s="4">
        <f t="shared" si="36"/>
        <v>4.1986687147977486E-2</v>
      </c>
      <c r="D600" s="4">
        <f t="shared" si="38"/>
        <v>2.6607629427792916</v>
      </c>
      <c r="E600" s="4">
        <f t="shared" si="39"/>
        <v>1.6021328958162429</v>
      </c>
      <c r="G600" s="4">
        <f t="shared" si="37"/>
        <v>1.0419866871479775</v>
      </c>
    </row>
    <row r="601" spans="1:7" x14ac:dyDescent="0.2">
      <c r="A601" s="4">
        <f>IF('True_Odds_Calculator_2-way'!A602="","",'True_Odds_Calculator_2-way'!A602)</f>
        <v>2.2000000000000002</v>
      </c>
      <c r="B601" s="4">
        <f>IF('True_Odds_Calculator_2-way'!B602="","",'True_Odds_Calculator_2-way'!B602)</f>
        <v>1.7</v>
      </c>
      <c r="C601" s="4">
        <f t="shared" si="36"/>
        <v>4.2780748663101553E-2</v>
      </c>
      <c r="D601" s="4">
        <f t="shared" si="38"/>
        <v>2.308641975308642</v>
      </c>
      <c r="E601" s="4">
        <f t="shared" si="39"/>
        <v>1.7641509433962264</v>
      </c>
      <c r="G601" s="4">
        <f t="shared" si="37"/>
        <v>1.0427807486631016</v>
      </c>
    </row>
    <row r="602" spans="1:7" x14ac:dyDescent="0.2">
      <c r="A602" s="4">
        <f>IF('True_Odds_Calculator_2-way'!A603="","",'True_Odds_Calculator_2-way'!A603)</f>
        <v>1.85</v>
      </c>
      <c r="B602" s="4">
        <f>IF('True_Odds_Calculator_2-way'!B603="","",'True_Odds_Calculator_2-way'!B603)</f>
        <v>1.97</v>
      </c>
      <c r="C602" s="4">
        <f t="shared" si="36"/>
        <v>4.8154753738510081E-2</v>
      </c>
      <c r="D602" s="4">
        <f t="shared" si="38"/>
        <v>1.9362465134812061</v>
      </c>
      <c r="E602" s="4">
        <f t="shared" si="39"/>
        <v>2.0680947652149242</v>
      </c>
      <c r="G602" s="4">
        <f t="shared" si="37"/>
        <v>1.0481547537385101</v>
      </c>
    </row>
    <row r="603" spans="1:7" x14ac:dyDescent="0.2">
      <c r="A603" s="4">
        <f>IF('True_Odds_Calculator_2-way'!A604="","",'True_Odds_Calculator_2-way'!A604)</f>
        <v>1.95</v>
      </c>
      <c r="B603" s="4">
        <f>IF('True_Odds_Calculator_2-way'!B604="","",'True_Odds_Calculator_2-way'!B604)</f>
        <v>1.87</v>
      </c>
      <c r="C603" s="4">
        <f t="shared" si="36"/>
        <v>4.7579871109282745E-2</v>
      </c>
      <c r="D603" s="4">
        <f t="shared" si="38"/>
        <v>2.0448619094350202</v>
      </c>
      <c r="E603" s="4">
        <f t="shared" si="39"/>
        <v>1.9570642694217093</v>
      </c>
      <c r="G603" s="4">
        <f t="shared" si="37"/>
        <v>1.0475798711092827</v>
      </c>
    </row>
    <row r="604" spans="1:7" x14ac:dyDescent="0.2">
      <c r="A604" s="4">
        <f>IF('True_Odds_Calculator_2-way'!A605="","",'True_Odds_Calculator_2-way'!A605)</f>
        <v>2.08</v>
      </c>
      <c r="B604" s="4">
        <f>IF('True_Odds_Calculator_2-way'!B605="","",'True_Odds_Calculator_2-way'!B605)</f>
        <v>1.75</v>
      </c>
      <c r="C604" s="4">
        <f t="shared" si="36"/>
        <v>5.2197802197802012E-2</v>
      </c>
      <c r="D604" s="4">
        <f t="shared" si="38"/>
        <v>2.1993957703927487</v>
      </c>
      <c r="E604" s="4">
        <f t="shared" si="39"/>
        <v>1.8337531486146093</v>
      </c>
      <c r="G604" s="4">
        <f t="shared" si="37"/>
        <v>1.052197802197802</v>
      </c>
    </row>
    <row r="605" spans="1:7" x14ac:dyDescent="0.2">
      <c r="A605" s="4">
        <f>IF('True_Odds_Calculator_2-way'!A606="","",'True_Odds_Calculator_2-way'!A606)</f>
        <v>1.94</v>
      </c>
      <c r="B605" s="4">
        <f>IF('True_Odds_Calculator_2-way'!B606="","",'True_Odds_Calculator_2-way'!B606)</f>
        <v>1.88</v>
      </c>
      <c r="C605" s="4">
        <f t="shared" si="36"/>
        <v>4.7378811142794408E-2</v>
      </c>
      <c r="D605" s="4">
        <f t="shared" si="38"/>
        <v>2.033452274754683</v>
      </c>
      <c r="E605" s="4">
        <f t="shared" si="39"/>
        <v>1.9676305567544234</v>
      </c>
      <c r="G605" s="4">
        <f t="shared" si="37"/>
        <v>1.0473788111427944</v>
      </c>
    </row>
    <row r="606" spans="1:7" x14ac:dyDescent="0.2">
      <c r="A606" s="4">
        <f>IF('True_Odds_Calculator_2-way'!A607="","",'True_Odds_Calculator_2-way'!A607)</f>
        <v>2.04</v>
      </c>
      <c r="B606" s="4">
        <f>IF('True_Odds_Calculator_2-way'!B607="","",'True_Odds_Calculator_2-way'!B607)</f>
        <v>1.78</v>
      </c>
      <c r="C606" s="4">
        <f t="shared" si="36"/>
        <v>5.1993831240361388E-2</v>
      </c>
      <c r="D606" s="4">
        <f t="shared" si="38"/>
        <v>2.1542477456098719</v>
      </c>
      <c r="E606" s="4">
        <f t="shared" si="39"/>
        <v>1.8663651315789476</v>
      </c>
      <c r="G606" s="4">
        <f t="shared" si="37"/>
        <v>1.0519938312403614</v>
      </c>
    </row>
    <row r="607" spans="1:7" x14ac:dyDescent="0.2">
      <c r="A607" s="4">
        <f>IF('True_Odds_Calculator_2-way'!A608="","",'True_Odds_Calculator_2-way'!A608)</f>
        <v>2.02</v>
      </c>
      <c r="B607" s="4">
        <f>IF('True_Odds_Calculator_2-way'!B608="","",'True_Odds_Calculator_2-way'!B608)</f>
        <v>1.81</v>
      </c>
      <c r="C607" s="4">
        <f t="shared" si="36"/>
        <v>4.7535692795798834E-2</v>
      </c>
      <c r="D607" s="4">
        <f t="shared" si="38"/>
        <v>2.1218733677673955</v>
      </c>
      <c r="E607" s="4">
        <f t="shared" si="39"/>
        <v>1.8913661993688893</v>
      </c>
      <c r="G607" s="4">
        <f t="shared" si="37"/>
        <v>1.0475356927957988</v>
      </c>
    </row>
    <row r="608" spans="1:7" x14ac:dyDescent="0.2">
      <c r="A608" s="4">
        <f>IF('True_Odds_Calculator_2-way'!A609="","",'True_Odds_Calculator_2-way'!A609)</f>
        <v>1.93</v>
      </c>
      <c r="B608" s="4">
        <f>IF('True_Odds_Calculator_2-way'!B609="","",'True_Odds_Calculator_2-way'!B609)</f>
        <v>1.88</v>
      </c>
      <c r="C608" s="4">
        <f t="shared" si="36"/>
        <v>5.0049608642928067E-2</v>
      </c>
      <c r="D608" s="4">
        <f t="shared" si="38"/>
        <v>2.027945450480662</v>
      </c>
      <c r="E608" s="4">
        <f t="shared" si="39"/>
        <v>1.9728142670726401</v>
      </c>
      <c r="G608" s="4">
        <f t="shared" si="37"/>
        <v>1.0500496086429281</v>
      </c>
    </row>
    <row r="609" spans="1:7" x14ac:dyDescent="0.2">
      <c r="A609" s="4">
        <f>IF('True_Odds_Calculator_2-way'!A610="","",'True_Odds_Calculator_2-way'!A610)</f>
        <v>1.66</v>
      </c>
      <c r="B609" s="4">
        <f>IF('True_Odds_Calculator_2-way'!B610="","",'True_Odds_Calculator_2-way'!B610)</f>
        <v>2.23</v>
      </c>
      <c r="C609" s="4">
        <f t="shared" si="36"/>
        <v>5.0840131827759594E-2</v>
      </c>
      <c r="D609" s="4">
        <f t="shared" si="38"/>
        <v>1.7331335736691793</v>
      </c>
      <c r="E609" s="4">
        <f t="shared" si="39"/>
        <v>2.3640079187687597</v>
      </c>
      <c r="G609" s="4">
        <f t="shared" si="37"/>
        <v>1.0508401318277596</v>
      </c>
    </row>
    <row r="610" spans="1:7" x14ac:dyDescent="0.2">
      <c r="A610" s="4">
        <f>IF('True_Odds_Calculator_2-way'!A611="","",'True_Odds_Calculator_2-way'!A611)</f>
        <v>1.84</v>
      </c>
      <c r="B610" s="4">
        <f>IF('True_Odds_Calculator_2-way'!B611="","",'True_Odds_Calculator_2-way'!B611)</f>
        <v>1.98</v>
      </c>
      <c r="C610" s="4">
        <f t="shared" si="36"/>
        <v>4.852876592007016E-2</v>
      </c>
      <c r="D610" s="4">
        <f t="shared" si="38"/>
        <v>1.925988581095369</v>
      </c>
      <c r="E610" s="4">
        <f t="shared" si="39"/>
        <v>2.0799269239552407</v>
      </c>
      <c r="G610" s="4">
        <f t="shared" si="37"/>
        <v>1.0485287659200702</v>
      </c>
    </row>
    <row r="611" spans="1:7" x14ac:dyDescent="0.2">
      <c r="A611" s="4">
        <f>IF('True_Odds_Calculator_2-way'!A612="","",'True_Odds_Calculator_2-way'!A612)</f>
        <v>1.91</v>
      </c>
      <c r="B611" s="4">
        <f>IF('True_Odds_Calculator_2-way'!B612="","",'True_Odds_Calculator_2-way'!B612)</f>
        <v>1.94</v>
      </c>
      <c r="C611" s="4">
        <f t="shared" si="36"/>
        <v>3.9024126949857019E-2</v>
      </c>
      <c r="D611" s="4">
        <f t="shared" si="38"/>
        <v>1.98393746319002</v>
      </c>
      <c r="E611" s="4">
        <f t="shared" si="39"/>
        <v>2.0163247537682976</v>
      </c>
      <c r="G611" s="4">
        <f t="shared" si="37"/>
        <v>1.039024126949857</v>
      </c>
    </row>
    <row r="612" spans="1:7" x14ac:dyDescent="0.2">
      <c r="A612" s="4">
        <f>IF('True_Odds_Calculator_2-way'!A613="","",'True_Odds_Calculator_2-way'!A613)</f>
        <v>1.61</v>
      </c>
      <c r="B612" s="4">
        <f>IF('True_Odds_Calculator_2-way'!B613="","",'True_Odds_Calculator_2-way'!B613)</f>
        <v>2.38</v>
      </c>
      <c r="C612" s="4">
        <f t="shared" si="36"/>
        <v>4.1286079649250906E-2</v>
      </c>
      <c r="D612" s="4">
        <f t="shared" si="38"/>
        <v>1.6653483419531487</v>
      </c>
      <c r="E612" s="4">
        <f t="shared" si="39"/>
        <v>2.5029721079103791</v>
      </c>
      <c r="G612" s="4">
        <f t="shared" si="37"/>
        <v>1.0412860796492509</v>
      </c>
    </row>
    <row r="613" spans="1:7" x14ac:dyDescent="0.2">
      <c r="A613" s="4">
        <f>IF('True_Odds_Calculator_2-way'!A614="","",'True_Odds_Calculator_2-way'!A614)</f>
        <v>2.27</v>
      </c>
      <c r="B613" s="4">
        <f>IF('True_Odds_Calculator_2-way'!B614="","",'True_Odds_Calculator_2-way'!B614)</f>
        <v>1.66</v>
      </c>
      <c r="C613" s="4">
        <f t="shared" si="36"/>
        <v>4.2938272915450382E-2</v>
      </c>
      <c r="D613" s="4">
        <f t="shared" si="38"/>
        <v>2.3862959913874993</v>
      </c>
      <c r="E613" s="4">
        <f t="shared" si="39"/>
        <v>1.7213466721483714</v>
      </c>
      <c r="G613" s="4">
        <f t="shared" si="37"/>
        <v>1.0429382729154504</v>
      </c>
    </row>
    <row r="614" spans="1:7" x14ac:dyDescent="0.2">
      <c r="A614" s="4">
        <f>IF('True_Odds_Calculator_2-way'!A615="","",'True_Odds_Calculator_2-way'!A615)</f>
        <v>1.94</v>
      </c>
      <c r="B614" s="4">
        <f>IF('True_Odds_Calculator_2-way'!B615="","",'True_Odds_Calculator_2-way'!B615)</f>
        <v>1.91</v>
      </c>
      <c r="C614" s="4">
        <f t="shared" si="36"/>
        <v>3.9024126949857019E-2</v>
      </c>
      <c r="D614" s="4">
        <f t="shared" si="38"/>
        <v>2.0163247537682976</v>
      </c>
      <c r="E614" s="4">
        <f t="shared" si="39"/>
        <v>1.98393746319002</v>
      </c>
      <c r="G614" s="4">
        <f t="shared" si="37"/>
        <v>1.039024126949857</v>
      </c>
    </row>
    <row r="615" spans="1:7" x14ac:dyDescent="0.2">
      <c r="A615" s="4">
        <f>IF('True_Odds_Calculator_2-way'!A616="","",'True_Odds_Calculator_2-way'!A616)</f>
        <v>1.93</v>
      </c>
      <c r="B615" s="4">
        <f>IF('True_Odds_Calculator_2-way'!B616="","",'True_Odds_Calculator_2-way'!B616)</f>
        <v>1.92</v>
      </c>
      <c r="C615" s="4">
        <f t="shared" si="36"/>
        <v>3.8968048359240282E-2</v>
      </c>
      <c r="D615" s="4">
        <f t="shared" si="38"/>
        <v>2.0054118411083453</v>
      </c>
      <c r="E615" s="4">
        <f t="shared" si="39"/>
        <v>1.9946172892668752</v>
      </c>
      <c r="G615" s="4">
        <f t="shared" si="37"/>
        <v>1.0389680483592403</v>
      </c>
    </row>
    <row r="616" spans="1:7" x14ac:dyDescent="0.2">
      <c r="A616" s="4">
        <f>IF('True_Odds_Calculator_2-way'!A617="","",'True_Odds_Calculator_2-way'!A617)</f>
        <v>2.23</v>
      </c>
      <c r="B616" s="4">
        <f>IF('True_Odds_Calculator_2-way'!B617="","",'True_Odds_Calculator_2-way'!B617)</f>
        <v>1.66</v>
      </c>
      <c r="C616" s="4">
        <f t="shared" si="36"/>
        <v>5.0840131827759594E-2</v>
      </c>
      <c r="D616" s="4">
        <f t="shared" si="38"/>
        <v>2.3640079187687597</v>
      </c>
      <c r="E616" s="4">
        <f t="shared" si="39"/>
        <v>1.7331335736691793</v>
      </c>
      <c r="G616" s="4">
        <f t="shared" si="37"/>
        <v>1.0508401318277596</v>
      </c>
    </row>
    <row r="617" spans="1:7" x14ac:dyDescent="0.2">
      <c r="A617" s="4">
        <f>IF('True_Odds_Calculator_2-way'!A618="","",'True_Odds_Calculator_2-way'!A618)</f>
        <v>2.2999999999999998</v>
      </c>
      <c r="B617" s="4">
        <f>IF('True_Odds_Calculator_2-way'!B618="","",'True_Odds_Calculator_2-way'!B618)</f>
        <v>1.62</v>
      </c>
      <c r="C617" s="4">
        <f t="shared" si="36"/>
        <v>5.2066559312936134E-2</v>
      </c>
      <c r="D617" s="4">
        <f t="shared" si="38"/>
        <v>2.4464871963230466</v>
      </c>
      <c r="E617" s="4">
        <f t="shared" si="39"/>
        <v>1.6913300045392647</v>
      </c>
      <c r="G617" s="4">
        <f t="shared" si="37"/>
        <v>1.0520665593129361</v>
      </c>
    </row>
    <row r="618" spans="1:7" x14ac:dyDescent="0.2">
      <c r="A618" s="4">
        <f>IF('True_Odds_Calculator_2-way'!A619="","",'True_Odds_Calculator_2-way'!A619)</f>
        <v>1.95</v>
      </c>
      <c r="B618" s="4">
        <f>IF('True_Odds_Calculator_2-way'!B619="","",'True_Odds_Calculator_2-way'!B619)</f>
        <v>1.86</v>
      </c>
      <c r="C618" s="4">
        <f t="shared" si="36"/>
        <v>5.0454921422663279E-2</v>
      </c>
      <c r="D618" s="4">
        <f t="shared" si="38"/>
        <v>2.0508905852417301</v>
      </c>
      <c r="E618" s="4">
        <f t="shared" si="39"/>
        <v>1.9515738498789346</v>
      </c>
      <c r="G618" s="4">
        <f t="shared" si="37"/>
        <v>1.0504549214226633</v>
      </c>
    </row>
    <row r="619" spans="1:7" x14ac:dyDescent="0.2">
      <c r="A619" s="4">
        <f>IF('True_Odds_Calculator_2-way'!A620="","",'True_Odds_Calculator_2-way'!A620)</f>
        <v>1.94</v>
      </c>
      <c r="B619" s="4">
        <f>IF('True_Odds_Calculator_2-way'!B620="","",'True_Odds_Calculator_2-way'!B620)</f>
        <v>1.88</v>
      </c>
      <c r="C619" s="4">
        <f t="shared" si="36"/>
        <v>4.7378811142794408E-2</v>
      </c>
      <c r="D619" s="4">
        <f t="shared" si="38"/>
        <v>2.033452274754683</v>
      </c>
      <c r="E619" s="4">
        <f t="shared" si="39"/>
        <v>1.9676305567544234</v>
      </c>
      <c r="G619" s="4">
        <f t="shared" si="37"/>
        <v>1.0473788111427944</v>
      </c>
    </row>
    <row r="620" spans="1:7" x14ac:dyDescent="0.2">
      <c r="A620" s="4">
        <f>IF('True_Odds_Calculator_2-way'!A621="","",'True_Odds_Calculator_2-way'!A621)</f>
        <v>1.7</v>
      </c>
      <c r="B620" s="4">
        <f>IF('True_Odds_Calculator_2-way'!B621="","",'True_Odds_Calculator_2-way'!B621)</f>
        <v>2.16</v>
      </c>
      <c r="C620" s="4">
        <f t="shared" si="36"/>
        <v>5.1198257080609988E-2</v>
      </c>
      <c r="D620" s="4">
        <f t="shared" si="38"/>
        <v>1.7773475314617617</v>
      </c>
      <c r="E620" s="4">
        <f t="shared" si="39"/>
        <v>2.2864259028642593</v>
      </c>
      <c r="G620" s="4">
        <f t="shared" si="37"/>
        <v>1.05119825708061</v>
      </c>
    </row>
    <row r="621" spans="1:7" x14ac:dyDescent="0.2">
      <c r="A621" s="4">
        <f>IF('True_Odds_Calculator_2-way'!A622="","",'True_Odds_Calculator_2-way'!A622)</f>
        <v>1.7</v>
      </c>
      <c r="B621" s="4">
        <f>IF('True_Odds_Calculator_2-way'!B622="","",'True_Odds_Calculator_2-way'!B622)</f>
        <v>2.15</v>
      </c>
      <c r="C621" s="4">
        <f t="shared" si="36"/>
        <v>5.3351573187414569E-2</v>
      </c>
      <c r="D621" s="4">
        <f t="shared" si="38"/>
        <v>1.7807551766138856</v>
      </c>
      <c r="E621" s="4">
        <f t="shared" si="39"/>
        <v>2.280811232449298</v>
      </c>
      <c r="G621" s="4">
        <f t="shared" si="37"/>
        <v>1.0533515731874146</v>
      </c>
    </row>
    <row r="622" spans="1:7" x14ac:dyDescent="0.2">
      <c r="A622" s="4">
        <f>IF('True_Odds_Calculator_2-way'!A623="","",'True_Odds_Calculator_2-way'!A623)</f>
        <v>1.68</v>
      </c>
      <c r="B622" s="4">
        <f>IF('True_Odds_Calculator_2-way'!B623="","",'True_Odds_Calculator_2-way'!B623)</f>
        <v>2.2000000000000002</v>
      </c>
      <c r="C622" s="4">
        <f t="shared" si="36"/>
        <v>4.9783549783549708E-2</v>
      </c>
      <c r="D622" s="4">
        <f t="shared" si="38"/>
        <v>1.7533206831119543</v>
      </c>
      <c r="E622" s="4">
        <f t="shared" si="39"/>
        <v>2.327455919395466</v>
      </c>
      <c r="G622" s="4">
        <f t="shared" si="37"/>
        <v>1.0497835497835497</v>
      </c>
    </row>
    <row r="623" spans="1:7" x14ac:dyDescent="0.2">
      <c r="A623" s="4">
        <f>IF('True_Odds_Calculator_2-way'!A624="","",'True_Odds_Calculator_2-way'!A624)</f>
        <v>1.78</v>
      </c>
      <c r="B623" s="4">
        <f>IF('True_Odds_Calculator_2-way'!B624="","",'True_Odds_Calculator_2-way'!B624)</f>
        <v>2.04</v>
      </c>
      <c r="C623" s="4">
        <f t="shared" si="36"/>
        <v>5.1993831240361388E-2</v>
      </c>
      <c r="D623" s="4">
        <f t="shared" si="38"/>
        <v>1.8663651315789476</v>
      </c>
      <c r="E623" s="4">
        <f t="shared" si="39"/>
        <v>2.1542477456098719</v>
      </c>
      <c r="G623" s="4">
        <f t="shared" si="37"/>
        <v>1.0519938312403614</v>
      </c>
    </row>
    <row r="624" spans="1:7" x14ac:dyDescent="0.2">
      <c r="A624" s="4">
        <f>IF('True_Odds_Calculator_2-way'!A625="","",'True_Odds_Calculator_2-way'!A625)</f>
        <v>1.7</v>
      </c>
      <c r="B624" s="4">
        <f>IF('True_Odds_Calculator_2-way'!B625="","",'True_Odds_Calculator_2-way'!B625)</f>
        <v>2.16</v>
      </c>
      <c r="C624" s="4">
        <f t="shared" si="36"/>
        <v>5.1198257080609988E-2</v>
      </c>
      <c r="D624" s="4">
        <f t="shared" si="38"/>
        <v>1.7773475314617617</v>
      </c>
      <c r="E624" s="4">
        <f t="shared" si="39"/>
        <v>2.2864259028642593</v>
      </c>
      <c r="G624" s="4">
        <f t="shared" si="37"/>
        <v>1.05119825708061</v>
      </c>
    </row>
    <row r="625" spans="1:7" x14ac:dyDescent="0.2">
      <c r="A625" s="4">
        <f>IF('True_Odds_Calculator_2-way'!A626="","",'True_Odds_Calculator_2-way'!A626)</f>
        <v>1.68</v>
      </c>
      <c r="B625" s="4">
        <f>IF('True_Odds_Calculator_2-way'!B626="","",'True_Odds_Calculator_2-way'!B626)</f>
        <v>2.19</v>
      </c>
      <c r="C625" s="4">
        <f t="shared" si="36"/>
        <v>5.1859099804305364E-2</v>
      </c>
      <c r="D625" s="4">
        <f t="shared" si="38"/>
        <v>1.7565167573761102</v>
      </c>
      <c r="E625" s="4">
        <f t="shared" si="39"/>
        <v>2.3218477849299508</v>
      </c>
      <c r="G625" s="4">
        <f t="shared" si="37"/>
        <v>1.0518590998043054</v>
      </c>
    </row>
    <row r="626" spans="1:7" x14ac:dyDescent="0.2">
      <c r="A626" s="4">
        <f>IF('True_Odds_Calculator_2-way'!A627="","",'True_Odds_Calculator_2-way'!A627)</f>
        <v>2.52</v>
      </c>
      <c r="B626" s="4">
        <f>IF('True_Odds_Calculator_2-way'!B627="","",'True_Odds_Calculator_2-way'!B627)</f>
        <v>1.56</v>
      </c>
      <c r="C626" s="4">
        <f t="shared" si="36"/>
        <v>3.7851037851037717E-2</v>
      </c>
      <c r="D626" s="4">
        <f t="shared" si="38"/>
        <v>2.646203554119547</v>
      </c>
      <c r="E626" s="4">
        <f t="shared" si="39"/>
        <v>1.6074582924435721</v>
      </c>
      <c r="G626" s="4">
        <f t="shared" si="37"/>
        <v>1.0378510378510377</v>
      </c>
    </row>
    <row r="627" spans="1:7" x14ac:dyDescent="0.2">
      <c r="A627" s="4">
        <f>IF('True_Odds_Calculator_2-way'!A628="","",'True_Odds_Calculator_2-way'!A628)</f>
        <v>2.77</v>
      </c>
      <c r="B627" s="4">
        <f>IF('True_Odds_Calculator_2-way'!B628="","",'True_Odds_Calculator_2-way'!B628)</f>
        <v>1.47</v>
      </c>
      <c r="C627" s="4">
        <f t="shared" si="36"/>
        <v>4.1282939168447275E-2</v>
      </c>
      <c r="D627" s="4">
        <f t="shared" si="38"/>
        <v>2.9379847757855626</v>
      </c>
      <c r="E627" s="4">
        <f t="shared" si="39"/>
        <v>1.5159999255384502</v>
      </c>
      <c r="G627" s="4">
        <f t="shared" si="37"/>
        <v>1.0412829391684473</v>
      </c>
    </row>
    <row r="628" spans="1:7" x14ac:dyDescent="0.2">
      <c r="A628" s="4">
        <f>IF('True_Odds_Calculator_2-way'!A629="","",'True_Odds_Calculator_2-way'!A629)</f>
        <v>2.57</v>
      </c>
      <c r="B628" s="4">
        <f>IF('True_Odds_Calculator_2-way'!B629="","",'True_Odds_Calculator_2-way'!B629)</f>
        <v>1.54</v>
      </c>
      <c r="C628" s="4">
        <f t="shared" si="36"/>
        <v>3.845570771640805E-2</v>
      </c>
      <c r="D628" s="4">
        <f t="shared" si="38"/>
        <v>2.7035999726757289</v>
      </c>
      <c r="E628" s="4">
        <f t="shared" si="39"/>
        <v>1.5869922611171257</v>
      </c>
      <c r="G628" s="4">
        <f t="shared" si="37"/>
        <v>1.038455707716408</v>
      </c>
    </row>
    <row r="629" spans="1:7" x14ac:dyDescent="0.2">
      <c r="A629" s="4">
        <f>IF('True_Odds_Calculator_2-way'!A630="","",'True_Odds_Calculator_2-way'!A630)</f>
        <v>3.03</v>
      </c>
      <c r="B629" s="4">
        <f>IF('True_Odds_Calculator_2-way'!B630="","",'True_Odds_Calculator_2-way'!B630)</f>
        <v>1.4</v>
      </c>
      <c r="C629" s="4">
        <f t="shared" si="36"/>
        <v>4.4318717586044443E-2</v>
      </c>
      <c r="D629" s="4">
        <f t="shared" si="38"/>
        <v>3.2480857580398164</v>
      </c>
      <c r="E629" s="4">
        <f t="shared" si="39"/>
        <v>1.4448228882833787</v>
      </c>
      <c r="G629" s="4">
        <f t="shared" si="37"/>
        <v>1.0443187175860444</v>
      </c>
    </row>
    <row r="630" spans="1:7" x14ac:dyDescent="0.2">
      <c r="A630" s="4">
        <f>IF('True_Odds_Calculator_2-way'!A631="","",'True_Odds_Calculator_2-way'!A631)</f>
        <v>2.97</v>
      </c>
      <c r="B630" s="4">
        <f>IF('True_Odds_Calculator_2-way'!B631="","",'True_Odds_Calculator_2-way'!B631)</f>
        <v>1.41</v>
      </c>
      <c r="C630" s="4">
        <f t="shared" si="36"/>
        <v>4.5920194856365004E-2</v>
      </c>
      <c r="D630" s="4">
        <f t="shared" si="38"/>
        <v>3.1873501541271834</v>
      </c>
      <c r="E630" s="4">
        <f t="shared" si="39"/>
        <v>1.4571741740174329</v>
      </c>
      <c r="G630" s="4">
        <f t="shared" si="37"/>
        <v>1.045920194856365</v>
      </c>
    </row>
    <row r="631" spans="1:7" x14ac:dyDescent="0.2">
      <c r="A631" s="4">
        <f>IF('True_Odds_Calculator_2-way'!A632="","",'True_Odds_Calculator_2-way'!A632)</f>
        <v>2.79</v>
      </c>
      <c r="B631" s="4">
        <f>IF('True_Odds_Calculator_2-way'!B632="","",'True_Odds_Calculator_2-way'!B632)</f>
        <v>1.47</v>
      </c>
      <c r="C631" s="4">
        <f t="shared" si="36"/>
        <v>3.8695047911637692E-2</v>
      </c>
      <c r="D631" s="4">
        <f t="shared" si="38"/>
        <v>2.9491964189407831</v>
      </c>
      <c r="E631" s="4">
        <f t="shared" si="39"/>
        <v>1.5130319296109787</v>
      </c>
      <c r="G631" s="4">
        <f t="shared" si="37"/>
        <v>1.0386950479116377</v>
      </c>
    </row>
    <row r="632" spans="1:7" x14ac:dyDescent="0.2">
      <c r="A632" s="4">
        <f>IF('True_Odds_Calculator_2-way'!A633="","",'True_Odds_Calculator_2-way'!A633)</f>
        <v>2.59</v>
      </c>
      <c r="B632" s="4">
        <f>IF('True_Odds_Calculator_2-way'!B633="","",'True_Odds_Calculator_2-way'!B633)</f>
        <v>1.53</v>
      </c>
      <c r="C632" s="4">
        <f t="shared" si="36"/>
        <v>3.9695157342216181E-2</v>
      </c>
      <c r="D632" s="4">
        <f t="shared" si="38"/>
        <v>2.7303544975367759</v>
      </c>
      <c r="E632" s="4">
        <f t="shared" si="39"/>
        <v>1.5779162601787884</v>
      </c>
      <c r="G632" s="4">
        <f t="shared" si="37"/>
        <v>1.0396951573422162</v>
      </c>
    </row>
    <row r="633" spans="1:7" x14ac:dyDescent="0.2">
      <c r="A633" s="4">
        <f>IF('True_Odds_Calculator_2-way'!A634="","",'True_Odds_Calculator_2-way'!A634)</f>
        <v>2.87</v>
      </c>
      <c r="B633" s="4">
        <f>IF('True_Odds_Calculator_2-way'!B634="","",'True_Odds_Calculator_2-way'!B634)</f>
        <v>1.44</v>
      </c>
      <c r="C633" s="4">
        <f t="shared" si="36"/>
        <v>4.2876500193573364E-2</v>
      </c>
      <c r="D633" s="4">
        <f t="shared" si="38"/>
        <v>3.0581619061713776</v>
      </c>
      <c r="E633" s="4">
        <f t="shared" si="39"/>
        <v>1.4858704249658445</v>
      </c>
      <c r="G633" s="4">
        <f t="shared" si="37"/>
        <v>1.0428765001935734</v>
      </c>
    </row>
    <row r="634" spans="1:7" x14ac:dyDescent="0.2">
      <c r="A634" s="4">
        <f>IF('True_Odds_Calculator_2-way'!A635="","",'True_Odds_Calculator_2-way'!A635)</f>
        <v>2.82</v>
      </c>
      <c r="B634" s="4">
        <f>IF('True_Odds_Calculator_2-way'!B635="","",'True_Odds_Calculator_2-way'!B635)</f>
        <v>1.46</v>
      </c>
      <c r="C634" s="4">
        <f t="shared" si="36"/>
        <v>3.9541435927329172E-2</v>
      </c>
      <c r="D634" s="4">
        <f t="shared" si="38"/>
        <v>2.9865080516465974</v>
      </c>
      <c r="E634" s="4">
        <f t="shared" si="39"/>
        <v>1.5033958957131379</v>
      </c>
      <c r="G634" s="4">
        <f t="shared" si="37"/>
        <v>1.0395414359273292</v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2.14</v>
      </c>
      <c r="B369" s="4">
        <f>IF('True_Odds_Calculator_3-way'!B370="","",'True_Odds_Calculator_3-way'!B370)</f>
        <v>3.65</v>
      </c>
      <c r="C369" s="4">
        <f>IF('True_Odds_Calculator_3-way'!C370="","",'True_Odds_Calculator_3-way'!C370)</f>
        <v>3.42</v>
      </c>
      <c r="D369" s="4">
        <f t="shared" si="25"/>
        <v>3.3659983184607611E-2</v>
      </c>
      <c r="E369" s="4">
        <f t="shared" si="26"/>
        <v>2.1926471867713713</v>
      </c>
      <c r="F369" s="4">
        <f t="shared" si="27"/>
        <v>3.8058613625160387</v>
      </c>
      <c r="G369" s="4">
        <f t="shared" si="28"/>
        <v>3.5564702300808291</v>
      </c>
      <c r="I369" s="4">
        <f t="shared" si="29"/>
        <v>1.0336599831846076</v>
      </c>
    </row>
    <row r="370" spans="1:9" x14ac:dyDescent="0.2">
      <c r="A370" s="4">
        <f>IF('True_Odds_Calculator_3-way'!A371="","",'True_Odds_Calculator_3-way'!A371)</f>
        <v>9.51</v>
      </c>
      <c r="B370" s="4">
        <f>IF('True_Odds_Calculator_3-way'!B371="","",'True_Odds_Calculator_3-way'!B371)</f>
        <v>5.13</v>
      </c>
      <c r="C370" s="4">
        <f>IF('True_Odds_Calculator_3-way'!C371="","",'True_Odds_Calculator_3-way'!C371)</f>
        <v>1.38</v>
      </c>
      <c r="D370" s="4">
        <f t="shared" si="25"/>
        <v>2.4721926121633153E-2</v>
      </c>
      <c r="E370" s="4">
        <f t="shared" si="26"/>
        <v>10.318657793169789</v>
      </c>
      <c r="F370" s="4">
        <f t="shared" si="27"/>
        <v>5.3564408236837977</v>
      </c>
      <c r="G370" s="4">
        <f t="shared" si="28"/>
        <v>1.3958739991861751</v>
      </c>
      <c r="I370" s="4">
        <f t="shared" si="29"/>
        <v>1.0247219261216332</v>
      </c>
    </row>
    <row r="371" spans="1:9" x14ac:dyDescent="0.2">
      <c r="A371" s="4">
        <f>IF('True_Odds_Calculator_3-way'!A372="","",'True_Odds_Calculator_3-way'!A372)</f>
        <v>2.25</v>
      </c>
      <c r="B371" s="4">
        <f>IF('True_Odds_Calculator_3-way'!B372="","",'True_Odds_Calculator_3-way'!B372)</f>
        <v>3.63</v>
      </c>
      <c r="C371" s="4">
        <f>IF('True_Odds_Calculator_3-way'!C372="","",'True_Odds_Calculator_3-way'!C372)</f>
        <v>3.25</v>
      </c>
      <c r="D371" s="4">
        <f t="shared" si="25"/>
        <v>2.7618845800664094E-2</v>
      </c>
      <c r="E371" s="4">
        <f t="shared" si="26"/>
        <v>2.2975926426832567</v>
      </c>
      <c r="F371" s="4">
        <f t="shared" si="27"/>
        <v>3.7555044654699801</v>
      </c>
      <c r="G371" s="4">
        <f t="shared" si="28"/>
        <v>3.3502405932002843</v>
      </c>
      <c r="I371" s="4">
        <f t="shared" si="29"/>
        <v>1.0276188458006641</v>
      </c>
    </row>
    <row r="372" spans="1:9" x14ac:dyDescent="0.2">
      <c r="A372" s="4">
        <f>IF('True_Odds_Calculator_3-way'!A373="","",'True_Odds_Calculator_3-way'!A373)</f>
        <v>2.48</v>
      </c>
      <c r="B372" s="4">
        <f>IF('True_Odds_Calculator_3-way'!B373="","",'True_Odds_Calculator_3-way'!B373)</f>
        <v>3.42</v>
      </c>
      <c r="C372" s="4">
        <f>IF('True_Odds_Calculator_3-way'!C373="","",'True_Odds_Calculator_3-way'!C373)</f>
        <v>3.07</v>
      </c>
      <c r="D372" s="4">
        <f t="shared" si="25"/>
        <v>2.135636629312776E-2</v>
      </c>
      <c r="E372" s="4">
        <f t="shared" si="26"/>
        <v>2.5245702685065581</v>
      </c>
      <c r="F372" s="4">
        <f t="shared" si="27"/>
        <v>3.5053419581998639</v>
      </c>
      <c r="G372" s="4">
        <f t="shared" si="28"/>
        <v>3.138592949285604</v>
      </c>
      <c r="I372" s="4">
        <f t="shared" si="29"/>
        <v>1.0213563662931278</v>
      </c>
    </row>
    <row r="373" spans="1:9" x14ac:dyDescent="0.2">
      <c r="A373" s="4">
        <f>IF('True_Odds_Calculator_3-way'!A374="","",'True_Odds_Calculator_3-way'!A374)</f>
        <v>4.79</v>
      </c>
      <c r="B373" s="4">
        <f>IF('True_Odds_Calculator_3-way'!B374="","",'True_Odds_Calculator_3-way'!B374)</f>
        <v>3.74</v>
      </c>
      <c r="C373" s="4">
        <f>IF('True_Odds_Calculator_3-way'!C374="","",'True_Odds_Calculator_3-way'!C374)</f>
        <v>1.83</v>
      </c>
      <c r="D373" s="4">
        <f t="shared" si="25"/>
        <v>2.2596033799461068E-2</v>
      </c>
      <c r="E373" s="4">
        <f t="shared" si="26"/>
        <v>4.9692834685525105</v>
      </c>
      <c r="F373" s="4">
        <f t="shared" si="27"/>
        <v>3.8484086009573053</v>
      </c>
      <c r="G373" s="4">
        <f t="shared" si="28"/>
        <v>1.8555764881162051</v>
      </c>
      <c r="I373" s="4">
        <f t="shared" si="29"/>
        <v>1.0225960337994611</v>
      </c>
    </row>
    <row r="374" spans="1:9" x14ac:dyDescent="0.2">
      <c r="A374" s="4">
        <f>IF('True_Odds_Calculator_3-way'!A375="","",'True_Odds_Calculator_3-way'!A375)</f>
        <v>4.67</v>
      </c>
      <c r="B374" s="4">
        <f>IF('True_Odds_Calculator_3-way'!B375="","",'True_Odds_Calculator_3-way'!B375)</f>
        <v>3.18</v>
      </c>
      <c r="C374" s="4">
        <f>IF('True_Odds_Calculator_3-way'!C375="","",'True_Odds_Calculator_3-way'!C375)</f>
        <v>1.97</v>
      </c>
      <c r="D374" s="4">
        <f t="shared" si="25"/>
        <v>3.6212384315634782E-2</v>
      </c>
      <c r="E374" s="4">
        <f t="shared" si="26"/>
        <v>4.9489768518575943</v>
      </c>
      <c r="F374" s="4">
        <f t="shared" si="27"/>
        <v>3.306937205866916</v>
      </c>
      <c r="G374" s="4">
        <f t="shared" si="28"/>
        <v>2.0179866441897802</v>
      </c>
      <c r="I374" s="4">
        <f t="shared" si="29"/>
        <v>1.0362123843156348</v>
      </c>
    </row>
    <row r="375" spans="1:9" x14ac:dyDescent="0.2">
      <c r="A375" s="4">
        <f>IF('True_Odds_Calculator_3-way'!A376="","",'True_Odds_Calculator_3-way'!A376)</f>
        <v>2.66</v>
      </c>
      <c r="B375" s="4">
        <f>IF('True_Odds_Calculator_3-way'!B376="","",'True_Odds_Calculator_3-way'!B376)</f>
        <v>3.12</v>
      </c>
      <c r="C375" s="4">
        <f>IF('True_Odds_Calculator_3-way'!C376="","",'True_Odds_Calculator_3-way'!C376)</f>
        <v>3.08</v>
      </c>
      <c r="D375" s="4">
        <f t="shared" si="25"/>
        <v>2.1127994812205397E-2</v>
      </c>
      <c r="E375" s="4">
        <f t="shared" si="26"/>
        <v>2.7107824117698298</v>
      </c>
      <c r="F375" s="4">
        <f t="shared" si="27"/>
        <v>3.1900963527591926</v>
      </c>
      <c r="G375" s="4">
        <f t="shared" si="28"/>
        <v>3.1482908616043921</v>
      </c>
      <c r="I375" s="4">
        <f t="shared" si="29"/>
        <v>1.0211279948122054</v>
      </c>
    </row>
    <row r="376" spans="1:9" x14ac:dyDescent="0.2">
      <c r="A376" s="4">
        <f>IF('True_Odds_Calculator_3-way'!A377="","",'True_Odds_Calculator_3-way'!A377)</f>
        <v>3.36</v>
      </c>
      <c r="B376" s="4">
        <f>IF('True_Odds_Calculator_3-way'!B377="","",'True_Odds_Calculator_3-way'!B377)</f>
        <v>3.07</v>
      </c>
      <c r="C376" s="4">
        <f>IF('True_Odds_Calculator_3-way'!C377="","",'True_Odds_Calculator_3-way'!C377)</f>
        <v>2.4700000000000002</v>
      </c>
      <c r="D376" s="4">
        <f t="shared" si="25"/>
        <v>2.8210246236990644E-2</v>
      </c>
      <c r="E376" s="4">
        <f t="shared" si="26"/>
        <v>3.4696244348147234</v>
      </c>
      <c r="F376" s="4">
        <f t="shared" si="27"/>
        <v>3.1612608113109126</v>
      </c>
      <c r="G376" s="4">
        <f t="shared" si="28"/>
        <v>2.5287334661865462</v>
      </c>
      <c r="I376" s="4">
        <f t="shared" si="29"/>
        <v>1.0282102462369906</v>
      </c>
    </row>
    <row r="377" spans="1:9" x14ac:dyDescent="0.2">
      <c r="A377" s="4">
        <f>IF('True_Odds_Calculator_3-way'!A378="","",'True_Odds_Calculator_3-way'!A378)</f>
        <v>2.98</v>
      </c>
      <c r="B377" s="4">
        <f>IF('True_Odds_Calculator_3-way'!B378="","",'True_Odds_Calculator_3-way'!B378)</f>
        <v>3.52</v>
      </c>
      <c r="C377" s="4">
        <f>IF('True_Odds_Calculator_3-way'!C378="","",'True_Odds_Calculator_3-way'!C378)</f>
        <v>2.4500000000000002</v>
      </c>
      <c r="D377" s="4">
        <f t="shared" si="25"/>
        <v>2.7824644195689308E-2</v>
      </c>
      <c r="E377" s="4">
        <f t="shared" si="26"/>
        <v>3.0647058542937686</v>
      </c>
      <c r="F377" s="4">
        <f t="shared" si="27"/>
        <v>3.6387979565714805</v>
      </c>
      <c r="G377" s="4">
        <f t="shared" si="28"/>
        <v>2.5069669620455675</v>
      </c>
      <c r="I377" s="4">
        <f t="shared" si="29"/>
        <v>1.0278246441956893</v>
      </c>
    </row>
    <row r="378" spans="1:9" x14ac:dyDescent="0.2">
      <c r="A378" s="4">
        <f>IF('True_Odds_Calculator_3-way'!A379="","",'True_Odds_Calculator_3-way'!A379)</f>
        <v>2.12</v>
      </c>
      <c r="B378" s="4">
        <f>IF('True_Odds_Calculator_3-way'!B379="","",'True_Odds_Calculator_3-way'!B379)</f>
        <v>3.25</v>
      </c>
      <c r="C378" s="4">
        <f>IF('True_Odds_Calculator_3-way'!C379="","",'True_Odds_Calculator_3-way'!C379)</f>
        <v>4.03</v>
      </c>
      <c r="D378" s="4">
        <f t="shared" si="25"/>
        <v>2.7529378716231845E-2</v>
      </c>
      <c r="E378" s="4">
        <f t="shared" si="26"/>
        <v>2.162060937341836</v>
      </c>
      <c r="F378" s="4">
        <f t="shared" si="27"/>
        <v>3.3499058971141777</v>
      </c>
      <c r="G378" s="4">
        <f t="shared" si="28"/>
        <v>4.184757053291535</v>
      </c>
      <c r="I378" s="4">
        <f t="shared" si="29"/>
        <v>1.0275293787162318</v>
      </c>
    </row>
    <row r="379" spans="1:9" x14ac:dyDescent="0.2">
      <c r="A379" s="4">
        <f>IF('True_Odds_Calculator_3-way'!A380="","",'True_Odds_Calculator_3-way'!A380)</f>
        <v>5.47</v>
      </c>
      <c r="B379" s="4">
        <f>IF('True_Odds_Calculator_3-way'!B380="","",'True_Odds_Calculator_3-way'!B380)</f>
        <v>3.8</v>
      </c>
      <c r="C379" s="4">
        <f>IF('True_Odds_Calculator_3-way'!C380="","",'True_Odds_Calculator_3-way'!C380)</f>
        <v>1.69</v>
      </c>
      <c r="D379" s="4">
        <f t="shared" si="25"/>
        <v>3.7689227558148186E-2</v>
      </c>
      <c r="E379" s="4">
        <f t="shared" si="26"/>
        <v>5.8736364426787588</v>
      </c>
      <c r="F379" s="4">
        <f t="shared" si="27"/>
        <v>3.9905054879143194</v>
      </c>
      <c r="G379" s="4">
        <f t="shared" si="28"/>
        <v>1.7266597459384958</v>
      </c>
      <c r="I379" s="4">
        <f t="shared" si="29"/>
        <v>1.0376892275581482</v>
      </c>
    </row>
    <row r="380" spans="1: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3.86</v>
      </c>
      <c r="C380" s="4">
        <f>IF('True_Odds_Calculator_3-way'!C381="","",'True_Odds_Calculator_3-way'!C381)</f>
        <v>4.88</v>
      </c>
      <c r="D380" s="4">
        <f t="shared" si="25"/>
        <v>2.2644608176933589E-2</v>
      </c>
      <c r="E380" s="4">
        <f t="shared" si="26"/>
        <v>1.8145164449765001</v>
      </c>
      <c r="F380" s="4">
        <f t="shared" si="27"/>
        <v>3.975840332501221</v>
      </c>
      <c r="G380" s="4">
        <f t="shared" si="28"/>
        <v>5.0666304961083259</v>
      </c>
      <c r="I380" s="4">
        <f t="shared" si="29"/>
        <v>1.0226446081769336</v>
      </c>
    </row>
    <row r="381" spans="1:9" x14ac:dyDescent="0.2">
      <c r="A381" s="4">
        <f>IF('True_Odds_Calculator_3-way'!A382="","",'True_Odds_Calculator_3-way'!A382)</f>
        <v>2.76</v>
      </c>
      <c r="B381" s="4">
        <f>IF('True_Odds_Calculator_3-way'!B382="","",'True_Odds_Calculator_3-way'!B382)</f>
        <v>2.89</v>
      </c>
      <c r="C381" s="4">
        <f>IF('True_Odds_Calculator_3-way'!C382="","",'True_Odds_Calculator_3-way'!C382)</f>
        <v>3.15</v>
      </c>
      <c r="D381" s="4">
        <f t="shared" si="25"/>
        <v>2.5799919285702355E-2</v>
      </c>
      <c r="E381" s="4">
        <f t="shared" si="26"/>
        <v>2.8271039289242546</v>
      </c>
      <c r="F381" s="4">
        <f t="shared" si="27"/>
        <v>2.963658538886897</v>
      </c>
      <c r="G381" s="4">
        <f t="shared" si="28"/>
        <v>3.2377092697208361</v>
      </c>
      <c r="I381" s="4">
        <f t="shared" si="29"/>
        <v>1.0257999192857024</v>
      </c>
    </row>
    <row r="382" spans="1:9" x14ac:dyDescent="0.2">
      <c r="A382" s="4">
        <f>IF('True_Odds_Calculator_3-way'!A383="","",'True_Odds_Calculator_3-way'!A383)</f>
        <v>1.7</v>
      </c>
      <c r="B382" s="4">
        <f>IF('True_Odds_Calculator_3-way'!B383="","",'True_Odds_Calculator_3-way'!B383)</f>
        <v>4.1399999999999997</v>
      </c>
      <c r="C382" s="4">
        <f>IF('True_Odds_Calculator_3-way'!C383="","",'True_Odds_Calculator_3-way'!C383)</f>
        <v>4.9800000000000004</v>
      </c>
      <c r="D382" s="4">
        <f t="shared" si="25"/>
        <v>3.0584400688859592E-2</v>
      </c>
      <c r="E382" s="4">
        <f t="shared" si="26"/>
        <v>1.7299826060174097</v>
      </c>
      <c r="F382" s="4">
        <f t="shared" si="27"/>
        <v>4.3224347242707815</v>
      </c>
      <c r="G382" s="4">
        <f t="shared" si="28"/>
        <v>5.2463581551578597</v>
      </c>
      <c r="I382" s="4">
        <f t="shared" si="29"/>
        <v>1.0305844006888596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10.58</v>
      </c>
      <c r="D383" s="4">
        <f t="shared" si="25"/>
        <v>3.1305185521905976E-2</v>
      </c>
      <c r="E383" s="4">
        <f t="shared" si="26"/>
        <v>1.3384359943291348</v>
      </c>
      <c r="F383" s="4">
        <f t="shared" si="27"/>
        <v>5.9249987226681391</v>
      </c>
      <c r="G383" s="4">
        <f t="shared" si="28"/>
        <v>11.893025107075006</v>
      </c>
      <c r="I383" s="4">
        <f t="shared" si="29"/>
        <v>1.031305185521906</v>
      </c>
    </row>
    <row r="384" spans="1:9" x14ac:dyDescent="0.2">
      <c r="A384" s="4">
        <f>IF('True_Odds_Calculator_3-way'!A385="","",'True_Odds_Calculator_3-way'!A385)</f>
        <v>3.2</v>
      </c>
      <c r="B384" s="4">
        <f>IF('True_Odds_Calculator_3-way'!B385="","",'True_Odds_Calculator_3-way'!B385)</f>
        <v>3.35</v>
      </c>
      <c r="C384" s="4">
        <f>IF('True_Odds_Calculator_3-way'!C385="","",'True_Odds_Calculator_3-way'!C385)</f>
        <v>2.2000000000000002</v>
      </c>
      <c r="D384" s="4">
        <f t="shared" si="25"/>
        <v>6.5552917232021723E-2</v>
      </c>
      <c r="E384" s="4">
        <f t="shared" si="26"/>
        <v>3.4405757634701426</v>
      </c>
      <c r="F384" s="4">
        <f t="shared" si="27"/>
        <v>3.6145907836926541</v>
      </c>
      <c r="G384" s="4">
        <f t="shared" si="28"/>
        <v>2.3110994969621741</v>
      </c>
      <c r="I384" s="4">
        <f t="shared" si="29"/>
        <v>1.0655529172320217</v>
      </c>
    </row>
    <row r="385" spans="1:9" x14ac:dyDescent="0.2">
      <c r="A385" s="4">
        <f>IF('True_Odds_Calculator_3-way'!A386="","",'True_Odds_Calculator_3-way'!A386)</f>
        <v>3.62</v>
      </c>
      <c r="B385" s="4">
        <f>IF('True_Odds_Calculator_3-way'!B386="","",'True_Odds_Calculator_3-way'!B386)</f>
        <v>3.44</v>
      </c>
      <c r="C385" s="4">
        <f>IF('True_Odds_Calculator_3-way'!C386="","",'True_Odds_Calculator_3-way'!C386)</f>
        <v>2.12</v>
      </c>
      <c r="D385" s="4">
        <f t="shared" si="25"/>
        <v>3.8638881548803683E-2</v>
      </c>
      <c r="E385" s="4">
        <f t="shared" si="26"/>
        <v>3.7970338573508449</v>
      </c>
      <c r="F385" s="4">
        <f t="shared" si="27"/>
        <v>3.599478183473483</v>
      </c>
      <c r="G385" s="4">
        <f t="shared" si="28"/>
        <v>2.1795111366684483</v>
      </c>
      <c r="I385" s="4">
        <f t="shared" si="29"/>
        <v>1.0386388815488037</v>
      </c>
    </row>
    <row r="386" spans="1:9" x14ac:dyDescent="0.2">
      <c r="A386" s="4">
        <f>IF('True_Odds_Calculator_3-way'!A387="","",'True_Odds_Calculator_3-way'!A387)</f>
        <v>2</v>
      </c>
      <c r="B386" s="4">
        <f>IF('True_Odds_Calculator_3-way'!B387="","",'True_Odds_Calculator_3-way'!B387)</f>
        <v>4.21</v>
      </c>
      <c r="C386" s="4">
        <f>IF('True_Odds_Calculator_3-way'!C387="","",'True_Odds_Calculator_3-way'!C387)</f>
        <v>3.29</v>
      </c>
      <c r="D386" s="4">
        <f t="shared" si="25"/>
        <v>4.1481058992556497E-2</v>
      </c>
      <c r="E386" s="4">
        <f t="shared" si="26"/>
        <v>2.056881070003663</v>
      </c>
      <c r="F386" s="4">
        <f t="shared" si="27"/>
        <v>4.4702193008407338</v>
      </c>
      <c r="G386" s="4">
        <f t="shared" si="28"/>
        <v>3.4467979212721223</v>
      </c>
      <c r="I386" s="4">
        <f t="shared" si="29"/>
        <v>1.0414810589925565</v>
      </c>
    </row>
    <row r="387" spans="1:9" x14ac:dyDescent="0.2">
      <c r="A387" s="4">
        <f>IF('True_Odds_Calculator_3-way'!A388="","",'True_Odds_Calculator_3-way'!A388)</f>
        <v>2.6</v>
      </c>
      <c r="B387" s="4">
        <f>IF('True_Odds_Calculator_3-way'!B388="","",'True_Odds_Calculator_3-way'!B388)</f>
        <v>3.46</v>
      </c>
      <c r="C387" s="4">
        <f>IF('True_Odds_Calculator_3-way'!C388="","",'True_Odds_Calculator_3-way'!C388)</f>
        <v>2.74</v>
      </c>
      <c r="D387" s="4">
        <f t="shared" ref="D387:D450" si="30">IF(A387="","",((1/A387)+(1/B387)+(1/C387))-1)</f>
        <v>3.859622930548201E-2</v>
      </c>
      <c r="E387" s="4">
        <f t="shared" ref="E387:E450" si="31">IF(A387="","",(3*A387)/(3-($D387*A387)))</f>
        <v>2.6899800071590088</v>
      </c>
      <c r="F387" s="4">
        <f t="shared" ref="F387:F450" si="32">IF(B387="","",(3*B387)/(3-($D387*B387)))</f>
        <v>3.6211950262087766</v>
      </c>
      <c r="G387" s="4">
        <f t="shared" ref="G387:G450" si="33">IF(C387="","",(3*C387)/(3-($D387*C387)))</f>
        <v>2.8401176188632635</v>
      </c>
      <c r="I387" s="4">
        <f t="shared" ref="I387:I450" si="34">IF(A387="","",D387+1)</f>
        <v>1.038596229305482</v>
      </c>
    </row>
    <row r="388" spans="1:9" x14ac:dyDescent="0.2">
      <c r="A388" s="4">
        <f>IF('True_Odds_Calculator_3-way'!A389="","",'True_Odds_Calculator_3-way'!A389)</f>
        <v>1.25</v>
      </c>
      <c r="B388" s="4">
        <f>IF('True_Odds_Calculator_3-way'!B389="","",'True_Odds_Calculator_3-way'!B389)</f>
        <v>7.04</v>
      </c>
      <c r="C388" s="4">
        <f>IF('True_Odds_Calculator_3-way'!C389="","",'True_Odds_Calculator_3-way'!C389)</f>
        <v>10.99</v>
      </c>
      <c r="D388" s="4">
        <f t="shared" si="30"/>
        <v>3.3037265282488182E-2</v>
      </c>
      <c r="E388" s="4">
        <f t="shared" si="31"/>
        <v>1.2674470772173094</v>
      </c>
      <c r="F388" s="4">
        <f t="shared" si="32"/>
        <v>7.6316633962343552</v>
      </c>
      <c r="G388" s="4">
        <f t="shared" si="33"/>
        <v>12.503221302397336</v>
      </c>
      <c r="I388" s="4">
        <f t="shared" si="34"/>
        <v>1.0330372652824882</v>
      </c>
    </row>
    <row r="389" spans="1:9" x14ac:dyDescent="0.2">
      <c r="A389" s="4">
        <f>IF('True_Odds_Calculator_3-way'!A390="","",'True_Odds_Calculator_3-way'!A390)</f>
        <v>1.89</v>
      </c>
      <c r="B389" s="4">
        <f>IF('True_Odds_Calculator_3-way'!B390="","",'True_Odds_Calculator_3-way'!B390)</f>
        <v>3.81</v>
      </c>
      <c r="C389" s="4">
        <f>IF('True_Odds_Calculator_3-way'!C390="","",'True_Odds_Calculator_3-way'!C390)</f>
        <v>4.3099999999999996</v>
      </c>
      <c r="D389" s="4">
        <f t="shared" si="30"/>
        <v>2.3586282186497831E-2</v>
      </c>
      <c r="E389" s="4">
        <f t="shared" si="31"/>
        <v>1.9185077937055812</v>
      </c>
      <c r="F389" s="4">
        <f t="shared" si="32"/>
        <v>3.9276511337220081</v>
      </c>
      <c r="G389" s="4">
        <f t="shared" si="33"/>
        <v>4.4611695192092222</v>
      </c>
      <c r="I389" s="4">
        <f t="shared" si="34"/>
        <v>1.0235862821864978</v>
      </c>
    </row>
    <row r="390" spans="1:9" x14ac:dyDescent="0.2">
      <c r="A390" s="4">
        <f>IF('True_Odds_Calculator_3-way'!A391="","",'True_Odds_Calculator_3-way'!A391)</f>
        <v>7.45</v>
      </c>
      <c r="B390" s="4">
        <f>IF('True_Odds_Calculator_3-way'!B391="","",'True_Odds_Calculator_3-way'!B391)</f>
        <v>4.99</v>
      </c>
      <c r="C390" s="4">
        <f>IF('True_Odds_Calculator_3-way'!C391="","",'True_Odds_Calculator_3-way'!C391)</f>
        <v>1.45</v>
      </c>
      <c r="D390" s="4">
        <f t="shared" si="30"/>
        <v>2.4284161936462656E-2</v>
      </c>
      <c r="E390" s="4">
        <f t="shared" si="31"/>
        <v>7.9281099743963424</v>
      </c>
      <c r="F390" s="4">
        <f t="shared" si="32"/>
        <v>5.2000435712683668</v>
      </c>
      <c r="G390" s="4">
        <f t="shared" si="33"/>
        <v>1.4672212822875863</v>
      </c>
      <c r="I390" s="4">
        <f t="shared" si="34"/>
        <v>1.0242841619364627</v>
      </c>
    </row>
    <row r="391" spans="1:9" x14ac:dyDescent="0.2">
      <c r="A391" s="4">
        <f>IF('True_Odds_Calculator_3-way'!A392="","",'True_Odds_Calculator_3-way'!A392)</f>
        <v>4.45</v>
      </c>
      <c r="B391" s="4">
        <f>IF('True_Odds_Calculator_3-way'!B392="","",'True_Odds_Calculator_3-way'!B392)</f>
        <v>3.78</v>
      </c>
      <c r="C391" s="4">
        <f>IF('True_Odds_Calculator_3-way'!C392="","",'True_Odds_Calculator_3-way'!C392)</f>
        <v>1.87</v>
      </c>
      <c r="D391" s="4">
        <f t="shared" si="30"/>
        <v>2.4028723962630005E-2</v>
      </c>
      <c r="E391" s="4">
        <f t="shared" si="31"/>
        <v>4.6144718060711085</v>
      </c>
      <c r="F391" s="4">
        <f t="shared" si="32"/>
        <v>3.898017115355779</v>
      </c>
      <c r="G391" s="4">
        <f t="shared" si="33"/>
        <v>1.8984345719138707</v>
      </c>
      <c r="I391" s="4">
        <f t="shared" si="34"/>
        <v>1.02402872396263</v>
      </c>
    </row>
    <row r="392" spans="1:9" x14ac:dyDescent="0.2">
      <c r="A392" s="4">
        <f>IF('True_Odds_Calculator_3-way'!A393="","",'True_Odds_Calculator_3-way'!A393)</f>
        <v>7.56</v>
      </c>
      <c r="B392" s="4">
        <f>IF('True_Odds_Calculator_3-way'!B393="","",'True_Odds_Calculator_3-way'!B393)</f>
        <v>4.76</v>
      </c>
      <c r="C392" s="4">
        <f>IF('True_Odds_Calculator_3-way'!C393="","",'True_Odds_Calculator_3-way'!C393)</f>
        <v>1.46</v>
      </c>
      <c r="D392" s="4">
        <f t="shared" si="30"/>
        <v>2.7290672737892763E-2</v>
      </c>
      <c r="E392" s="4">
        <f t="shared" si="31"/>
        <v>8.1183169116459393</v>
      </c>
      <c r="F392" s="4">
        <f t="shared" si="32"/>
        <v>4.9754426405701997</v>
      </c>
      <c r="G392" s="4">
        <f t="shared" si="33"/>
        <v>1.4796519391271983</v>
      </c>
      <c r="I392" s="4">
        <f t="shared" si="34"/>
        <v>1.0272906727378928</v>
      </c>
    </row>
    <row r="393" spans="1:9" x14ac:dyDescent="0.2">
      <c r="A393" s="4">
        <f>IF('True_Odds_Calculator_3-way'!A394="","",'True_Odds_Calculator_3-way'!A394)</f>
        <v>3.36</v>
      </c>
      <c r="B393" s="4">
        <f>IF('True_Odds_Calculator_3-way'!B394="","",'True_Odds_Calculator_3-way'!B394)</f>
        <v>3.44</v>
      </c>
      <c r="C393" s="4">
        <f>IF('True_Odds_Calculator_3-way'!C394="","",'True_Odds_Calculator_3-way'!C394)</f>
        <v>2.2799999999999998</v>
      </c>
      <c r="D393" s="4">
        <f t="shared" si="30"/>
        <v>2.691321326572238E-2</v>
      </c>
      <c r="E393" s="4">
        <f t="shared" si="31"/>
        <v>3.4644275425725244</v>
      </c>
      <c r="F393" s="4">
        <f t="shared" si="32"/>
        <v>3.5495405410064995</v>
      </c>
      <c r="G393" s="4">
        <f t="shared" si="33"/>
        <v>2.3276090126960081</v>
      </c>
      <c r="I393" s="4">
        <f t="shared" si="34"/>
        <v>1.0269132132657224</v>
      </c>
    </row>
    <row r="394" spans="1:9" x14ac:dyDescent="0.2">
      <c r="A394" s="4">
        <f>IF('True_Odds_Calculator_3-way'!A395="","",'True_Odds_Calculator_3-way'!A395)</f>
        <v>2.2799999999999998</v>
      </c>
      <c r="B394" s="4">
        <f>IF('True_Odds_Calculator_3-way'!B395="","",'True_Odds_Calculator_3-way'!B395)</f>
        <v>3.46</v>
      </c>
      <c r="C394" s="4">
        <f>IF('True_Odds_Calculator_3-way'!C395="","",'True_Odds_Calculator_3-way'!C395)</f>
        <v>3.32</v>
      </c>
      <c r="D394" s="4">
        <f t="shared" si="30"/>
        <v>2.8818651545641005E-2</v>
      </c>
      <c r="E394" s="4">
        <f t="shared" si="31"/>
        <v>2.3310551788694607</v>
      </c>
      <c r="F394" s="4">
        <f t="shared" si="32"/>
        <v>3.5789555769659631</v>
      </c>
      <c r="G394" s="4">
        <f t="shared" si="33"/>
        <v>3.4293717213137649</v>
      </c>
      <c r="I394" s="4">
        <f t="shared" si="34"/>
        <v>1.028818651545641</v>
      </c>
    </row>
    <row r="395" spans="1:9" x14ac:dyDescent="0.2">
      <c r="A395" s="4">
        <f>IF('True_Odds_Calculator_3-way'!A396="","",'True_Odds_Calculator_3-way'!A396)</f>
        <v>1.95</v>
      </c>
      <c r="B395" s="4">
        <f>IF('True_Odds_Calculator_3-way'!B396="","",'True_Odds_Calculator_3-way'!B396)</f>
        <v>3.65</v>
      </c>
      <c r="C395" s="4">
        <f>IF('True_Odds_Calculator_3-way'!C396="","",'True_Odds_Calculator_3-way'!C396)</f>
        <v>4.1100000000000003</v>
      </c>
      <c r="D395" s="4">
        <f t="shared" si="30"/>
        <v>3.0102117993328958E-2</v>
      </c>
      <c r="E395" s="4">
        <f t="shared" si="31"/>
        <v>1.9889158772706645</v>
      </c>
      <c r="F395" s="4">
        <f t="shared" si="32"/>
        <v>3.7887604868556113</v>
      </c>
      <c r="G395" s="4">
        <f t="shared" si="33"/>
        <v>4.2867866602676603</v>
      </c>
      <c r="I395" s="4">
        <f t="shared" si="34"/>
        <v>1.030102117993329</v>
      </c>
    </row>
    <row r="396" spans="1:9" x14ac:dyDescent="0.2">
      <c r="A396" s="4">
        <f>IF('True_Odds_Calculator_3-way'!A397="","",'True_Odds_Calculator_3-way'!A397)</f>
        <v>1.67</v>
      </c>
      <c r="B396" s="4">
        <f>IF('True_Odds_Calculator_3-way'!B397="","",'True_Odds_Calculator_3-way'!B397)</f>
        <v>3.61</v>
      </c>
      <c r="C396" s="4">
        <f>IF('True_Odds_Calculator_3-way'!C397="","",'True_Odds_Calculator_3-way'!C397)</f>
        <v>6.73</v>
      </c>
      <c r="D396" s="4">
        <f t="shared" si="30"/>
        <v>2.4399115562900198E-2</v>
      </c>
      <c r="E396" s="4">
        <f t="shared" si="31"/>
        <v>1.6929945470781795</v>
      </c>
      <c r="F396" s="4">
        <f t="shared" si="32"/>
        <v>3.7191966132547667</v>
      </c>
      <c r="G396" s="4">
        <f t="shared" si="33"/>
        <v>7.1196992235269798</v>
      </c>
      <c r="I396" s="4">
        <f t="shared" si="34"/>
        <v>1.0243991155629002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3.72</v>
      </c>
      <c r="C397" s="4">
        <f>IF('True_Odds_Calculator_3-way'!C398="","",'True_Odds_Calculator_3-way'!C398)</f>
        <v>5.66</v>
      </c>
      <c r="D397" s="4">
        <f t="shared" si="30"/>
        <v>3.0290971168184022E-2</v>
      </c>
      <c r="E397" s="4">
        <f t="shared" si="31"/>
        <v>1.7400433333926162</v>
      </c>
      <c r="F397" s="4">
        <f t="shared" si="32"/>
        <v>3.8651792408511629</v>
      </c>
      <c r="G397" s="4">
        <f t="shared" si="33"/>
        <v>6.0030691949398953</v>
      </c>
      <c r="I397" s="4">
        <f t="shared" si="34"/>
        <v>1.030290971168184</v>
      </c>
    </row>
    <row r="398" spans="1:9" x14ac:dyDescent="0.2">
      <c r="A398" s="4">
        <f>IF('True_Odds_Calculator_3-way'!A399="","",'True_Odds_Calculator_3-way'!A399)</f>
        <v>1.66</v>
      </c>
      <c r="B398" s="4">
        <f>IF('True_Odds_Calculator_3-way'!B399="","",'True_Odds_Calculator_3-way'!B399)</f>
        <v>3.89</v>
      </c>
      <c r="C398" s="4">
        <f>IF('True_Odds_Calculator_3-way'!C399="","",'True_Odds_Calculator_3-way'!C399)</f>
        <v>5.83</v>
      </c>
      <c r="D398" s="4">
        <f t="shared" si="30"/>
        <v>3.100563391550315E-2</v>
      </c>
      <c r="E398" s="4">
        <f t="shared" si="31"/>
        <v>1.6889768481410221</v>
      </c>
      <c r="F398" s="4">
        <f t="shared" si="32"/>
        <v>4.0529444657247495</v>
      </c>
      <c r="G398" s="4">
        <f t="shared" si="33"/>
        <v>6.2038058676594545</v>
      </c>
      <c r="I398" s="4">
        <f t="shared" si="34"/>
        <v>1.0310056339155032</v>
      </c>
    </row>
    <row r="399" spans="1:9" x14ac:dyDescent="0.2">
      <c r="A399" s="4">
        <f>IF('True_Odds_Calculator_3-way'!A400="","",'True_Odds_Calculator_3-way'!A400)</f>
        <v>2.4700000000000002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</v>
      </c>
      <c r="D399" s="4">
        <f t="shared" si="30"/>
        <v>2.72089739689374E-2</v>
      </c>
      <c r="E399" s="4">
        <f t="shared" si="31"/>
        <v>2.5266010564213071</v>
      </c>
      <c r="F399" s="4">
        <f t="shared" si="32"/>
        <v>3.5720960041611702</v>
      </c>
      <c r="G399" s="4">
        <f t="shared" si="33"/>
        <v>3.08391002766529</v>
      </c>
      <c r="I399" s="4">
        <f t="shared" si="34"/>
        <v>1.0272089739689374</v>
      </c>
    </row>
    <row r="400" spans="1:9" x14ac:dyDescent="0.2">
      <c r="A400" s="4">
        <f>IF('True_Odds_Calculator_3-way'!A401="","",'True_Odds_Calculator_3-way'!A401)</f>
        <v>1.77</v>
      </c>
      <c r="B400" s="4">
        <f>IF('True_Odds_Calculator_3-way'!B401="","",'True_Odds_Calculator_3-way'!B401)</f>
        <v>3.65</v>
      </c>
      <c r="C400" s="4">
        <f>IF('True_Odds_Calculator_3-way'!C401="","",'True_Odds_Calculator_3-way'!C401)</f>
        <v>5.25</v>
      </c>
      <c r="D400" s="4">
        <f t="shared" si="30"/>
        <v>2.9420544628345979E-2</v>
      </c>
      <c r="E400" s="4">
        <f t="shared" si="31"/>
        <v>1.8012666042658281</v>
      </c>
      <c r="F400" s="4">
        <f t="shared" si="32"/>
        <v>3.7855020298832294</v>
      </c>
      <c r="G400" s="4">
        <f t="shared" si="33"/>
        <v>5.5349733798421159</v>
      </c>
      <c r="I400" s="4">
        <f t="shared" si="34"/>
        <v>1.029420544628346</v>
      </c>
    </row>
    <row r="401" spans="1:9" x14ac:dyDescent="0.2">
      <c r="A401" s="4">
        <f>IF('True_Odds_Calculator_3-way'!A402="","",'True_Odds_Calculator_3-way'!A402)</f>
        <v>3.05</v>
      </c>
      <c r="B401" s="4">
        <f>IF('True_Odds_Calculator_3-way'!B402="","",'True_Odds_Calculator_3-way'!B402)</f>
        <v>3.09</v>
      </c>
      <c r="C401" s="4">
        <f>IF('True_Odds_Calculator_3-way'!C402="","",'True_Odds_Calculator_3-way'!C402)</f>
        <v>2.67</v>
      </c>
      <c r="D401" s="4">
        <f t="shared" si="30"/>
        <v>2.6025283134264665E-2</v>
      </c>
      <c r="E401" s="4">
        <f t="shared" si="31"/>
        <v>3.1328933435673907</v>
      </c>
      <c r="F401" s="4">
        <f t="shared" si="32"/>
        <v>3.175112189526959</v>
      </c>
      <c r="G401" s="4">
        <f t="shared" si="33"/>
        <v>2.7333103053864218</v>
      </c>
      <c r="I401" s="4">
        <f t="shared" si="34"/>
        <v>1.0260252831342647</v>
      </c>
    </row>
    <row r="402" spans="1:9" x14ac:dyDescent="0.2">
      <c r="A402" s="4">
        <f>IF('True_Odds_Calculator_3-way'!A403="","",'True_Odds_Calculator_3-way'!A403)</f>
        <v>1.59</v>
      </c>
      <c r="B402" s="4">
        <f>IF('True_Odds_Calculator_3-way'!B403="","",'True_Odds_Calculator_3-way'!B403)</f>
        <v>4.07</v>
      </c>
      <c r="C402" s="4">
        <f>IF('True_Odds_Calculator_3-way'!C403="","",'True_Odds_Calculator_3-way'!C403)</f>
        <v>6.41</v>
      </c>
      <c r="D402" s="4">
        <f t="shared" si="30"/>
        <v>3.0637303559918561E-2</v>
      </c>
      <c r="E402" s="4">
        <f t="shared" si="31"/>
        <v>1.6162442030664419</v>
      </c>
      <c r="F402" s="4">
        <f t="shared" si="32"/>
        <v>4.2465042882175785</v>
      </c>
      <c r="G402" s="4">
        <f t="shared" si="33"/>
        <v>6.8590019651069367</v>
      </c>
      <c r="I402" s="4">
        <f t="shared" si="34"/>
        <v>1.0306373035599186</v>
      </c>
    </row>
    <row r="403" spans="1:9" x14ac:dyDescent="0.2">
      <c r="A403" s="4">
        <f>IF('True_Odds_Calculator_3-way'!A404="","",'True_Odds_Calculator_3-way'!A404)</f>
        <v>2.44</v>
      </c>
      <c r="B403" s="4">
        <f>IF('True_Odds_Calculator_3-way'!B404="","",'True_Odds_Calculator_3-way'!B404)</f>
        <v>3.23</v>
      </c>
      <c r="C403" s="4">
        <f>IF('True_Odds_Calculator_3-way'!C404="","",'True_Odds_Calculator_3-way'!C404)</f>
        <v>3.25</v>
      </c>
      <c r="D403" s="4">
        <f t="shared" si="30"/>
        <v>2.7125896485892476E-2</v>
      </c>
      <c r="E403" s="4">
        <f t="shared" si="31"/>
        <v>2.4950467080333922</v>
      </c>
      <c r="F403" s="4">
        <f t="shared" si="32"/>
        <v>3.327171879871142</v>
      </c>
      <c r="G403" s="4">
        <f t="shared" si="33"/>
        <v>3.3483973018197029</v>
      </c>
      <c r="I403" s="4">
        <f t="shared" si="34"/>
        <v>1.0271258964858925</v>
      </c>
    </row>
    <row r="404" spans="1:9" x14ac:dyDescent="0.2">
      <c r="A404" s="4">
        <f>IF('True_Odds_Calculator_3-way'!A405="","",'True_Odds_Calculator_3-way'!A405)</f>
        <v>2.17</v>
      </c>
      <c r="B404" s="4">
        <f>IF('True_Odds_Calculator_3-way'!B405="","",'True_Odds_Calculator_3-way'!B405)</f>
        <v>3.35</v>
      </c>
      <c r="C404" s="4">
        <f>IF('True_Odds_Calculator_3-way'!C405="","",'True_Odds_Calculator_3-way'!C405)</f>
        <v>3.71</v>
      </c>
      <c r="D404" s="4">
        <f t="shared" si="30"/>
        <v>2.887873474986602E-2</v>
      </c>
      <c r="E404" s="4">
        <f t="shared" si="31"/>
        <v>2.2162961017097023</v>
      </c>
      <c r="F404" s="4">
        <f t="shared" si="32"/>
        <v>3.4616303812329017</v>
      </c>
      <c r="G404" s="4">
        <f t="shared" si="33"/>
        <v>3.8474037483752102</v>
      </c>
      <c r="I404" s="4">
        <f t="shared" si="34"/>
        <v>1.028878734749866</v>
      </c>
    </row>
    <row r="405" spans="1:9" x14ac:dyDescent="0.2">
      <c r="A405" s="4">
        <f>IF('True_Odds_Calculator_3-way'!A406="","",'True_Odds_Calculator_3-way'!A406)</f>
        <v>2.31</v>
      </c>
      <c r="B405" s="4">
        <f>IF('True_Odds_Calculator_3-way'!B406="","",'True_Odds_Calculator_3-way'!B406)</f>
        <v>3.2</v>
      </c>
      <c r="C405" s="4">
        <f>IF('True_Odds_Calculator_3-way'!C406="","",'True_Odds_Calculator_3-way'!C406)</f>
        <v>3.54</v>
      </c>
      <c r="D405" s="4">
        <f t="shared" si="30"/>
        <v>2.7886308606647647E-2</v>
      </c>
      <c r="E405" s="4">
        <f t="shared" si="31"/>
        <v>2.3606898119580397</v>
      </c>
      <c r="F405" s="4">
        <f t="shared" si="32"/>
        <v>3.2981033909071664</v>
      </c>
      <c r="G405" s="4">
        <f t="shared" si="33"/>
        <v>3.6604502039514553</v>
      </c>
      <c r="I405" s="4">
        <f t="shared" si="34"/>
        <v>1.0278863086066476</v>
      </c>
    </row>
    <row r="406" spans="1:9" x14ac:dyDescent="0.2">
      <c r="A406" s="4">
        <f>IF('True_Odds_Calculator_3-way'!A407="","",'True_Odds_Calculator_3-way'!A407)</f>
        <v>1.54</v>
      </c>
      <c r="B406" s="4">
        <f>IF('True_Odds_Calculator_3-way'!B407="","",'True_Odds_Calculator_3-way'!B407)</f>
        <v>4.1900000000000004</v>
      </c>
      <c r="C406" s="4">
        <f>IF('True_Odds_Calculator_3-way'!C407="","",'True_Odds_Calculator_3-way'!C407)</f>
        <v>6.97</v>
      </c>
      <c r="D406" s="4">
        <f t="shared" si="30"/>
        <v>3.1486156793046449E-2</v>
      </c>
      <c r="E406" s="4">
        <f t="shared" si="31"/>
        <v>1.5652997740450338</v>
      </c>
      <c r="F406" s="4">
        <f t="shared" si="32"/>
        <v>4.3827336287078626</v>
      </c>
      <c r="G406" s="4">
        <f t="shared" si="33"/>
        <v>7.5201179686096999</v>
      </c>
      <c r="I406" s="4">
        <f t="shared" si="34"/>
        <v>1.0314861567930464</v>
      </c>
    </row>
    <row r="407" spans="1:9" x14ac:dyDescent="0.2">
      <c r="A407" s="4">
        <f>IF('True_Odds_Calculator_3-way'!A408="","",'True_Odds_Calculator_3-way'!A408)</f>
        <v>2.68</v>
      </c>
      <c r="B407" s="4">
        <f>IF('True_Odds_Calculator_3-way'!B408="","",'True_Odds_Calculator_3-way'!B408)</f>
        <v>3.08</v>
      </c>
      <c r="C407" s="4">
        <f>IF('True_Odds_Calculator_3-way'!C408="","",'True_Odds_Calculator_3-way'!C408)</f>
        <v>3.03</v>
      </c>
      <c r="D407" s="4">
        <f t="shared" si="30"/>
        <v>2.7842656333863625E-2</v>
      </c>
      <c r="E407" s="4">
        <f t="shared" si="31"/>
        <v>2.748359317401023</v>
      </c>
      <c r="F407" s="4">
        <f t="shared" si="32"/>
        <v>3.1706329459680931</v>
      </c>
      <c r="G407" s="4">
        <f t="shared" si="33"/>
        <v>3.1176723218078721</v>
      </c>
      <c r="I407" s="4">
        <f t="shared" si="34"/>
        <v>1.0278426563338636</v>
      </c>
    </row>
    <row r="408" spans="1:9" x14ac:dyDescent="0.2">
      <c r="A408" s="4">
        <f>IF('True_Odds_Calculator_3-way'!A409="","",'True_Odds_Calculator_3-way'!A409)</f>
        <v>2.09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3.75</v>
      </c>
      <c r="D408" s="4">
        <f t="shared" si="30"/>
        <v>3.9253213247021357E-2</v>
      </c>
      <c r="E408" s="4">
        <f t="shared" si="31"/>
        <v>2.1487608859262446</v>
      </c>
      <c r="F408" s="4">
        <f t="shared" si="32"/>
        <v>3.5582979102218859</v>
      </c>
      <c r="G408" s="4">
        <f t="shared" si="33"/>
        <v>3.9434934885556432</v>
      </c>
      <c r="I408" s="4">
        <f t="shared" si="34"/>
        <v>1.0392532132470214</v>
      </c>
    </row>
    <row r="409" spans="1:9" x14ac:dyDescent="0.2">
      <c r="A409" s="4">
        <f>IF('True_Odds_Calculator_3-way'!A410="","",'True_Odds_Calculator_3-way'!A410)</f>
        <v>1.98</v>
      </c>
      <c r="B409" s="4">
        <f>IF('True_Odds_Calculator_3-way'!B410="","",'True_Odds_Calculator_3-way'!B410)</f>
        <v>3.94</v>
      </c>
      <c r="C409" s="4">
        <f>IF('True_Odds_Calculator_3-way'!C410="","",'True_Odds_Calculator_3-way'!C410)</f>
        <v>3.54</v>
      </c>
      <c r="D409" s="4">
        <f t="shared" si="30"/>
        <v>4.1343487355704589E-2</v>
      </c>
      <c r="E409" s="4">
        <f t="shared" si="31"/>
        <v>2.035543261687021</v>
      </c>
      <c r="F409" s="4">
        <f t="shared" si="32"/>
        <v>4.166216296131803</v>
      </c>
      <c r="G409" s="4">
        <f t="shared" si="33"/>
        <v>3.7215573477996982</v>
      </c>
      <c r="I409" s="4">
        <f t="shared" si="34"/>
        <v>1.0413434873557046</v>
      </c>
    </row>
    <row r="410" spans="1:9" x14ac:dyDescent="0.2">
      <c r="A410" s="4">
        <f>IF('True_Odds_Calculator_3-way'!A411="","",'True_Odds_Calculator_3-way'!A411)</f>
        <v>3.78</v>
      </c>
      <c r="B410" s="4">
        <f>IF('True_Odds_Calculator_3-way'!B411="","",'True_Odds_Calculator_3-way'!B411)</f>
        <v>3.57</v>
      </c>
      <c r="C410" s="4">
        <f>IF('True_Odds_Calculator_3-way'!C411="","",'True_Odds_Calculator_3-way'!C411)</f>
        <v>2.02</v>
      </c>
      <c r="D410" s="4">
        <f t="shared" si="30"/>
        <v>3.9711814318686756E-2</v>
      </c>
      <c r="E410" s="4">
        <f t="shared" si="31"/>
        <v>3.9791018666492275</v>
      </c>
      <c r="F410" s="4">
        <f t="shared" si="32"/>
        <v>3.7470757814274109</v>
      </c>
      <c r="G410" s="4">
        <f t="shared" si="33"/>
        <v>2.0754973212553538</v>
      </c>
      <c r="I410" s="4">
        <f t="shared" si="34"/>
        <v>1.0397118143186868</v>
      </c>
    </row>
    <row r="411" spans="1:9" x14ac:dyDescent="0.2">
      <c r="A411" s="4">
        <f>IF('True_Odds_Calculator_3-way'!A412="","",'True_Odds_Calculator_3-way'!A412)</f>
        <v>2.72</v>
      </c>
      <c r="B411" s="4">
        <f>IF('True_Odds_Calculator_3-way'!B412="","",'True_Odds_Calculator_3-way'!B412)</f>
        <v>3.62</v>
      </c>
      <c r="C411" s="4">
        <f>IF('True_Odds_Calculator_3-way'!C412="","",'True_Odds_Calculator_3-way'!C412)</f>
        <v>2.5299999999999998</v>
      </c>
      <c r="D411" s="4">
        <f t="shared" si="30"/>
        <v>3.9147069742228702E-2</v>
      </c>
      <c r="E411" s="4">
        <f t="shared" si="31"/>
        <v>2.8200945850568164</v>
      </c>
      <c r="F411" s="4">
        <f t="shared" si="32"/>
        <v>3.799477691250535</v>
      </c>
      <c r="G411" s="4">
        <f t="shared" si="33"/>
        <v>2.6163771506447695</v>
      </c>
      <c r="I411" s="4">
        <f t="shared" si="34"/>
        <v>1.0391470697422287</v>
      </c>
    </row>
    <row r="412" spans="1:9" x14ac:dyDescent="0.2">
      <c r="A412" s="4">
        <f>IF('True_Odds_Calculator_3-way'!A413="","",'True_Odds_Calculator_3-way'!A413)</f>
        <v>1.69</v>
      </c>
      <c r="B412" s="4">
        <f>IF('True_Odds_Calculator_3-way'!B413="","",'True_Odds_Calculator_3-way'!B413)</f>
        <v>3.82</v>
      </c>
      <c r="C412" s="4">
        <f>IF('True_Odds_Calculator_3-way'!C413="","",'True_Odds_Calculator_3-way'!C413)</f>
        <v>5.23</v>
      </c>
      <c r="D412" s="4">
        <f t="shared" si="30"/>
        <v>4.4700669953536831E-2</v>
      </c>
      <c r="E412" s="4">
        <f t="shared" si="31"/>
        <v>1.7336558420528592</v>
      </c>
      <c r="F412" s="4">
        <f t="shared" si="32"/>
        <v>4.0505528208808848</v>
      </c>
      <c r="G412" s="4">
        <f t="shared" si="33"/>
        <v>5.672009292796214</v>
      </c>
      <c r="I412" s="4">
        <f t="shared" si="34"/>
        <v>1.0447006699535368</v>
      </c>
    </row>
    <row r="413" spans="1:9" x14ac:dyDescent="0.2">
      <c r="A413" s="4">
        <f>IF('True_Odds_Calculator_3-way'!A414="","",'True_Odds_Calculator_3-way'!A414)</f>
        <v>2.36</v>
      </c>
      <c r="B413" s="4">
        <f>IF('True_Odds_Calculator_3-way'!B414="","",'True_Odds_Calculator_3-way'!B414)</f>
        <v>3.56</v>
      </c>
      <c r="C413" s="4">
        <f>IF('True_Odds_Calculator_3-way'!C414="","",'True_Odds_Calculator_3-way'!C414)</f>
        <v>3</v>
      </c>
      <c r="D413" s="4">
        <f t="shared" si="30"/>
        <v>3.7961023297149676E-2</v>
      </c>
      <c r="E413" s="4">
        <f t="shared" si="31"/>
        <v>2.4326452874864875</v>
      </c>
      <c r="F413" s="4">
        <f t="shared" si="32"/>
        <v>3.7279324761378874</v>
      </c>
      <c r="G413" s="4">
        <f t="shared" si="33"/>
        <v>3.1183767733421313</v>
      </c>
      <c r="I413" s="4">
        <f t="shared" si="34"/>
        <v>1.0379610232971497</v>
      </c>
    </row>
    <row r="414" spans="1:9" x14ac:dyDescent="0.2">
      <c r="A414" s="4">
        <f>IF('True_Odds_Calculator_3-way'!A415="","",'True_Odds_Calculator_3-way'!A415)</f>
        <v>2.97</v>
      </c>
      <c r="B414" s="4">
        <f>IF('True_Odds_Calculator_3-way'!B415="","",'True_Odds_Calculator_3-way'!B415)</f>
        <v>3.36</v>
      </c>
      <c r="C414" s="4">
        <f>IF('True_Odds_Calculator_3-way'!C415="","",'True_Odds_Calculator_3-way'!C415)</f>
        <v>2.48</v>
      </c>
      <c r="D414" s="4">
        <f t="shared" si="30"/>
        <v>3.7545190770997161E-2</v>
      </c>
      <c r="E414" s="4">
        <f t="shared" si="31"/>
        <v>3.0846558525213283</v>
      </c>
      <c r="F414" s="4">
        <f t="shared" si="32"/>
        <v>3.5074921994049779</v>
      </c>
      <c r="G414" s="4">
        <f t="shared" si="33"/>
        <v>2.5594381989006223</v>
      </c>
      <c r="I414" s="4">
        <f t="shared" si="34"/>
        <v>1.0375451907709972</v>
      </c>
    </row>
    <row r="415" spans="1:9" x14ac:dyDescent="0.2">
      <c r="A415" s="4">
        <f>IF('True_Odds_Calculator_3-way'!A416="","",'True_Odds_Calculator_3-way'!A416)</f>
        <v>2.6</v>
      </c>
      <c r="B415" s="4">
        <f>IF('True_Odds_Calculator_3-way'!B416="","",'True_Odds_Calculator_3-way'!B416)</f>
        <v>3.34</v>
      </c>
      <c r="C415" s="4">
        <f>IF('True_Odds_Calculator_3-way'!C416="","",'True_Odds_Calculator_3-way'!C416)</f>
        <v>2.82</v>
      </c>
      <c r="D415" s="4">
        <f t="shared" si="30"/>
        <v>3.862651129818917E-2</v>
      </c>
      <c r="E415" s="4">
        <f t="shared" si="31"/>
        <v>2.6900530492323829</v>
      </c>
      <c r="F415" s="4">
        <f t="shared" si="32"/>
        <v>3.4900883987139242</v>
      </c>
      <c r="G415" s="4">
        <f t="shared" si="33"/>
        <v>2.9262489404956882</v>
      </c>
      <c r="I415" s="4">
        <f t="shared" si="34"/>
        <v>1.0386265112981892</v>
      </c>
    </row>
    <row r="416" spans="1:9" x14ac:dyDescent="0.2">
      <c r="A416" s="4">
        <f>IF('True_Odds_Calculator_3-way'!A417="","",'True_Odds_Calculator_3-way'!A417)</f>
        <v>2.6</v>
      </c>
      <c r="B416" s="4">
        <f>IF('True_Odds_Calculator_3-way'!B417="","",'True_Odds_Calculator_3-way'!B417)</f>
        <v>3.33</v>
      </c>
      <c r="C416" s="4">
        <f>IF('True_Odds_Calculator_3-way'!C417="","",'True_Odds_Calculator_3-way'!C417)</f>
        <v>2.82</v>
      </c>
      <c r="D416" s="4">
        <f t="shared" si="30"/>
        <v>3.9525613993699027E-2</v>
      </c>
      <c r="E416" s="4">
        <f t="shared" si="31"/>
        <v>2.6922235503235226</v>
      </c>
      <c r="F416" s="4">
        <f t="shared" si="32"/>
        <v>3.4828024968902986</v>
      </c>
      <c r="G416" s="4">
        <f t="shared" si="33"/>
        <v>2.9288175118037687</v>
      </c>
      <c r="I416" s="4">
        <f t="shared" si="34"/>
        <v>1.039525613993699</v>
      </c>
    </row>
    <row r="417" spans="1:9" x14ac:dyDescent="0.2">
      <c r="A417" s="4">
        <f>IF('True_Odds_Calculator_3-way'!A418="","",'True_Odds_Calculator_3-way'!A418)</f>
        <v>4.67</v>
      </c>
      <c r="B417" s="4">
        <f>IF('True_Odds_Calculator_3-way'!B418="","",'True_Odds_Calculator_3-way'!B418)</f>
        <v>3.7</v>
      </c>
      <c r="C417" s="4">
        <f>IF('True_Odds_Calculator_3-way'!C418="","",'True_Odds_Calculator_3-way'!C418)</f>
        <v>1.79</v>
      </c>
      <c r="D417" s="4">
        <f t="shared" si="30"/>
        <v>4.3062250459998896E-2</v>
      </c>
      <c r="E417" s="4">
        <f t="shared" si="31"/>
        <v>5.0055391590166947</v>
      </c>
      <c r="F417" s="4">
        <f t="shared" si="32"/>
        <v>3.9075293070288435</v>
      </c>
      <c r="G417" s="4">
        <f t="shared" si="33"/>
        <v>1.8372047897727573</v>
      </c>
      <c r="I417" s="4">
        <f t="shared" si="34"/>
        <v>1.0430622504599989</v>
      </c>
    </row>
    <row r="418" spans="1:9" x14ac:dyDescent="0.2">
      <c r="A418" s="4">
        <f>IF('True_Odds_Calculator_3-way'!A419="","",'True_Odds_Calculator_3-way'!A419)</f>
        <v>4.62</v>
      </c>
      <c r="B418" s="4">
        <f>IF('True_Odds_Calculator_3-way'!B419="","",'True_Odds_Calculator_3-way'!B419)</f>
        <v>3.34</v>
      </c>
      <c r="C418" s="4">
        <f>IF('True_Odds_Calculator_3-way'!C419="","",'True_Odds_Calculator_3-way'!C419)</f>
        <v>1.9</v>
      </c>
      <c r="D418" s="4">
        <f t="shared" si="30"/>
        <v>4.2167203528691077E-2</v>
      </c>
      <c r="E418" s="4">
        <f t="shared" si="31"/>
        <v>4.9408461654267111</v>
      </c>
      <c r="F418" s="4">
        <f t="shared" si="32"/>
        <v>3.504523916913568</v>
      </c>
      <c r="G418" s="4">
        <f t="shared" si="33"/>
        <v>1.9521334726558788</v>
      </c>
      <c r="I418" s="4">
        <f t="shared" si="34"/>
        <v>1.0421672035286911</v>
      </c>
    </row>
    <row r="419" spans="1:9" x14ac:dyDescent="0.2">
      <c r="A419" s="4">
        <f>IF('True_Odds_Calculator_3-way'!A420="","",'True_Odds_Calculator_3-way'!A420)</f>
        <v>1.83</v>
      </c>
      <c r="B419" s="4">
        <f>IF('True_Odds_Calculator_3-way'!B420="","",'True_Odds_Calculator_3-way'!B420)</f>
        <v>3.71</v>
      </c>
      <c r="C419" s="4">
        <f>IF('True_Odds_Calculator_3-way'!C420="","",'True_Odds_Calculator_3-way'!C420)</f>
        <v>4.46</v>
      </c>
      <c r="D419" s="4">
        <f t="shared" si="30"/>
        <v>4.0205113044206486E-2</v>
      </c>
      <c r="E419" s="4">
        <f t="shared" si="31"/>
        <v>1.876009352535309</v>
      </c>
      <c r="F419" s="4">
        <f t="shared" si="32"/>
        <v>3.9041137996606317</v>
      </c>
      <c r="G419" s="4">
        <f t="shared" si="33"/>
        <v>4.7435282816439353</v>
      </c>
      <c r="I419" s="4">
        <f t="shared" si="34"/>
        <v>1.0402051130442065</v>
      </c>
    </row>
    <row r="420" spans="1:9" x14ac:dyDescent="0.2">
      <c r="A420" s="4">
        <f>IF('True_Odds_Calculator_3-way'!A421="","",'True_Odds_Calculator_3-way'!A421)</f>
        <v>1.99</v>
      </c>
      <c r="B420" s="4">
        <f>IF('True_Odds_Calculator_3-way'!B421="","",'True_Odds_Calculator_3-way'!B421)</f>
        <v>3.54</v>
      </c>
      <c r="C420" s="4">
        <f>IF('True_Odds_Calculator_3-way'!C421="","",'True_Odds_Calculator_3-way'!C421)</f>
        <v>3.91</v>
      </c>
      <c r="D420" s="4">
        <f t="shared" si="30"/>
        <v>4.0752914223609826E-2</v>
      </c>
      <c r="E420" s="4">
        <f t="shared" si="31"/>
        <v>2.0452898426070631</v>
      </c>
      <c r="F420" s="4">
        <f t="shared" si="32"/>
        <v>3.7188328666555717</v>
      </c>
      <c r="G420" s="4">
        <f t="shared" si="33"/>
        <v>4.1293277203673968</v>
      </c>
      <c r="I420" s="4">
        <f t="shared" si="34"/>
        <v>1.0407529142236098</v>
      </c>
    </row>
    <row r="421" spans="1:9" x14ac:dyDescent="0.2">
      <c r="A421" s="4">
        <f>IF('True_Odds_Calculator_3-way'!A422="","",'True_Odds_Calculator_3-way'!A422)</f>
        <v>3.53</v>
      </c>
      <c r="B421" s="4">
        <f>IF('True_Odds_Calculator_3-way'!B422="","",'True_Odds_Calculator_3-way'!B422)</f>
        <v>3.24</v>
      </c>
      <c r="C421" s="4">
        <f>IF('True_Odds_Calculator_3-way'!C422="","",'True_Odds_Calculator_3-way'!C422)</f>
        <v>2.23</v>
      </c>
      <c r="D421" s="4">
        <f t="shared" si="30"/>
        <v>4.0358587562354442E-2</v>
      </c>
      <c r="E421" s="4">
        <f t="shared" si="31"/>
        <v>3.7059924085025382</v>
      </c>
      <c r="F421" s="4">
        <f t="shared" si="32"/>
        <v>3.3876588149057776</v>
      </c>
      <c r="G421" s="4">
        <f t="shared" si="33"/>
        <v>2.2989687958652798</v>
      </c>
      <c r="I421" s="4">
        <f t="shared" si="34"/>
        <v>1.0403585875623544</v>
      </c>
    </row>
    <row r="422" spans="1:9" x14ac:dyDescent="0.2">
      <c r="A422" s="4">
        <f>IF('True_Odds_Calculator_3-way'!A423="","",'True_Odds_Calculator_3-way'!A423)</f>
        <v>2.54</v>
      </c>
      <c r="B422" s="4">
        <f>IF('True_Odds_Calculator_3-way'!B423="","",'True_Odds_Calculator_3-way'!B423)</f>
        <v>3.26</v>
      </c>
      <c r="C422" s="4">
        <f>IF('True_Odds_Calculator_3-way'!C423="","",'True_Odds_Calculator_3-way'!C423)</f>
        <v>2.91</v>
      </c>
      <c r="D422" s="4">
        <f t="shared" si="30"/>
        <v>4.4091865343092174E-2</v>
      </c>
      <c r="E422" s="4">
        <f t="shared" si="31"/>
        <v>2.6384980686463115</v>
      </c>
      <c r="F422" s="4">
        <f t="shared" si="32"/>
        <v>3.4240574117823592</v>
      </c>
      <c r="G422" s="4">
        <f t="shared" si="33"/>
        <v>3.0400189008982972</v>
      </c>
      <c r="I422" s="4">
        <f t="shared" si="34"/>
        <v>1.0440918653430922</v>
      </c>
    </row>
    <row r="423" spans="1:9" x14ac:dyDescent="0.2">
      <c r="A423" s="4">
        <f>IF('True_Odds_Calculator_3-way'!A424="","",'True_Odds_Calculator_3-way'!A424)</f>
        <v>1.76</v>
      </c>
      <c r="B423" s="4">
        <f>IF('True_Odds_Calculator_3-way'!B424="","",'True_Odds_Calculator_3-way'!B424)</f>
        <v>3.46</v>
      </c>
      <c r="C423" s="4">
        <f>IF('True_Odds_Calculator_3-way'!C424="","",'True_Odds_Calculator_3-way'!C424)</f>
        <v>5.39</v>
      </c>
      <c r="D423" s="4">
        <f t="shared" si="30"/>
        <v>4.2727916179609249E-2</v>
      </c>
      <c r="E423" s="4">
        <f t="shared" si="31"/>
        <v>1.805252340127582</v>
      </c>
      <c r="F423" s="4">
        <f t="shared" si="32"/>
        <v>3.6393452220267162</v>
      </c>
      <c r="G423" s="4">
        <f t="shared" si="33"/>
        <v>5.8381847304904984</v>
      </c>
      <c r="I423" s="4">
        <f t="shared" si="34"/>
        <v>1.0427279161796092</v>
      </c>
    </row>
    <row r="424" spans="1:9" x14ac:dyDescent="0.2">
      <c r="A424" s="4">
        <f>IF('True_Odds_Calculator_3-way'!A425="","",'True_Odds_Calculator_3-way'!A425)</f>
        <v>2.02</v>
      </c>
      <c r="B424" s="4">
        <f>IF('True_Odds_Calculator_3-way'!B425="","",'True_Odds_Calculator_3-way'!B425)</f>
        <v>3.29</v>
      </c>
      <c r="C424" s="4">
        <f>IF('True_Odds_Calculator_3-way'!C425="","",'True_Odds_Calculator_3-way'!C425)</f>
        <v>4.12</v>
      </c>
      <c r="D424" s="4">
        <f t="shared" si="30"/>
        <v>4.1719319333591631E-2</v>
      </c>
      <c r="E424" s="4">
        <f t="shared" si="31"/>
        <v>2.0783838994773962</v>
      </c>
      <c r="F424" s="4">
        <f t="shared" si="32"/>
        <v>3.4477417236154984</v>
      </c>
      <c r="G424" s="4">
        <f t="shared" si="33"/>
        <v>4.3704000234954892</v>
      </c>
      <c r="I424" s="4">
        <f t="shared" si="34"/>
        <v>1.0417193193335916</v>
      </c>
    </row>
    <row r="425" spans="1:9" x14ac:dyDescent="0.2">
      <c r="A425" s="4">
        <f>IF('True_Odds_Calculator_3-way'!A426="","",'True_Odds_Calculator_3-way'!A426)</f>
        <v>2.67</v>
      </c>
      <c r="B425" s="4">
        <f>IF('True_Odds_Calculator_3-way'!B426="","",'True_Odds_Calculator_3-way'!B426)</f>
        <v>3.16</v>
      </c>
      <c r="C425" s="4">
        <f>IF('True_Odds_Calculator_3-way'!C426="","",'True_Odds_Calculator_3-way'!C426)</f>
        <v>2.88</v>
      </c>
      <c r="D425" s="4">
        <f t="shared" si="30"/>
        <v>3.8209753630746413E-2</v>
      </c>
      <c r="E425" s="4">
        <f t="shared" si="31"/>
        <v>2.7639942707072622</v>
      </c>
      <c r="F425" s="4">
        <f t="shared" si="32"/>
        <v>3.2925158859377746</v>
      </c>
      <c r="G425" s="4">
        <f t="shared" si="33"/>
        <v>2.9896649881295008</v>
      </c>
      <c r="I425" s="4">
        <f t="shared" si="34"/>
        <v>1.0382097536307464</v>
      </c>
    </row>
    <row r="426" spans="1:9" x14ac:dyDescent="0.2">
      <c r="A426" s="4">
        <f>IF('True_Odds_Calculator_3-way'!A427="","",'True_Odds_Calculator_3-way'!A427)</f>
        <v>2.46</v>
      </c>
      <c r="B426" s="4">
        <f>IF('True_Odds_Calculator_3-way'!B427="","",'True_Odds_Calculator_3-way'!B427)</f>
        <v>3.04</v>
      </c>
      <c r="C426" s="4">
        <f>IF('True_Odds_Calculator_3-way'!C427="","",'True_Odds_Calculator_3-way'!C427)</f>
        <v>3.3</v>
      </c>
      <c r="D426" s="4">
        <f t="shared" si="30"/>
        <v>3.8481736492006036E-2</v>
      </c>
      <c r="E426" s="4">
        <f t="shared" si="31"/>
        <v>2.5401546404486055</v>
      </c>
      <c r="F426" s="4">
        <f t="shared" si="32"/>
        <v>3.1633544576385897</v>
      </c>
      <c r="G426" s="4">
        <f t="shared" si="33"/>
        <v>3.4458630742937562</v>
      </c>
      <c r="I426" s="4">
        <f t="shared" si="34"/>
        <v>1.038481736492006</v>
      </c>
    </row>
    <row r="427" spans="1:9" x14ac:dyDescent="0.2">
      <c r="A427" s="4">
        <f>IF('True_Odds_Calculator_3-way'!A428="","",'True_Odds_Calculator_3-way'!A428)</f>
        <v>2.92</v>
      </c>
      <c r="B427" s="4">
        <f>IF('True_Odds_Calculator_3-way'!B428="","",'True_Odds_Calculator_3-way'!B428)</f>
        <v>3.34</v>
      </c>
      <c r="C427" s="4">
        <f>IF('True_Odds_Calculator_3-way'!C428="","",'True_Odds_Calculator_3-way'!C428)</f>
        <v>2.52</v>
      </c>
      <c r="D427" s="4">
        <f t="shared" si="30"/>
        <v>3.8692347854844655E-2</v>
      </c>
      <c r="E427" s="4">
        <f t="shared" si="31"/>
        <v>3.0342723721880844</v>
      </c>
      <c r="F427" s="4">
        <f t="shared" si="32"/>
        <v>3.4903557313450468</v>
      </c>
      <c r="G427" s="4">
        <f t="shared" si="33"/>
        <v>2.60465539538417</v>
      </c>
      <c r="I427" s="4">
        <f t="shared" si="34"/>
        <v>1.0386923478548447</v>
      </c>
    </row>
    <row r="428" spans="1:9" x14ac:dyDescent="0.2">
      <c r="A428" s="4">
        <f>IF('True_Odds_Calculator_3-way'!A429="","",'True_Odds_Calculator_3-way'!A429)</f>
        <v>2.2799999999999998</v>
      </c>
      <c r="B428" s="4">
        <f>IF('True_Odds_Calculator_3-way'!B429="","",'True_Odds_Calculator_3-way'!B429)</f>
        <v>3.23</v>
      </c>
      <c r="C428" s="4">
        <f>IF('True_Odds_Calculator_3-way'!C429="","",'True_Odds_Calculator_3-way'!C429)</f>
        <v>3.43</v>
      </c>
      <c r="D428" s="4">
        <f t="shared" si="30"/>
        <v>3.9739203952257718E-2</v>
      </c>
      <c r="E428" s="4">
        <f t="shared" si="31"/>
        <v>2.3510045577045959</v>
      </c>
      <c r="F428" s="4">
        <f t="shared" si="32"/>
        <v>3.3743756176140138</v>
      </c>
      <c r="G428" s="4">
        <f t="shared" si="33"/>
        <v>3.5932603462442168</v>
      </c>
      <c r="I428" s="4">
        <f t="shared" si="34"/>
        <v>1.0397392039522577</v>
      </c>
    </row>
    <row r="429" spans="1:9" x14ac:dyDescent="0.2">
      <c r="A429" s="4">
        <f>IF('True_Odds_Calculator_3-way'!A430="","",'True_Odds_Calculator_3-way'!A430)</f>
        <v>1.73</v>
      </c>
      <c r="B429" s="4">
        <f>IF('True_Odds_Calculator_3-way'!B430="","",'True_Odds_Calculator_3-way'!B430)</f>
        <v>3.65</v>
      </c>
      <c r="C429" s="4">
        <f>IF('True_Odds_Calculator_3-way'!C430="","",'True_Odds_Calculator_3-way'!C430)</f>
        <v>5.23</v>
      </c>
      <c r="D429" s="4">
        <f t="shared" si="30"/>
        <v>4.3211873730784722E-2</v>
      </c>
      <c r="E429" s="4">
        <f t="shared" si="31"/>
        <v>1.7742113002647586</v>
      </c>
      <c r="F429" s="4">
        <f t="shared" si="32"/>
        <v>3.8525454438343116</v>
      </c>
      <c r="G429" s="4">
        <f t="shared" si="33"/>
        <v>5.6560884106840241</v>
      </c>
      <c r="I429" s="4">
        <f t="shared" si="34"/>
        <v>1.0432118737307847</v>
      </c>
    </row>
    <row r="430" spans="1:9" x14ac:dyDescent="0.2">
      <c r="A430" s="4">
        <f>IF('True_Odds_Calculator_3-way'!A431="","",'True_Odds_Calculator_3-way'!A431)</f>
        <v>2.27</v>
      </c>
      <c r="B430" s="4">
        <f>IF('True_Odds_Calculator_3-way'!B431="","",'True_Odds_Calculator_3-way'!B431)</f>
        <v>3.16</v>
      </c>
      <c r="C430" s="4">
        <f>IF('True_Odds_Calculator_3-way'!C431="","",'True_Odds_Calculator_3-way'!C431)</f>
        <v>3.55</v>
      </c>
      <c r="D430" s="4">
        <f t="shared" si="30"/>
        <v>3.867447140883562E-2</v>
      </c>
      <c r="E430" s="4">
        <f t="shared" si="31"/>
        <v>2.3384311075032236</v>
      </c>
      <c r="F430" s="4">
        <f t="shared" si="32"/>
        <v>3.2941960254688745</v>
      </c>
      <c r="G430" s="4">
        <f t="shared" si="33"/>
        <v>3.7202567743669759</v>
      </c>
      <c r="I430" s="4">
        <f t="shared" si="34"/>
        <v>1.0386744714088356</v>
      </c>
    </row>
    <row r="431" spans="1:9" x14ac:dyDescent="0.2">
      <c r="A431" s="4">
        <f>IF('True_Odds_Calculator_3-way'!A432="","",'True_Odds_Calculator_3-way'!A432)</f>
        <v>3.1</v>
      </c>
      <c r="B431" s="4">
        <f>IF('True_Odds_Calculator_3-way'!B432="","",'True_Odds_Calculator_3-way'!B432)</f>
        <v>3.13</v>
      </c>
      <c r="C431" s="4">
        <f>IF('True_Odds_Calculator_3-way'!C432="","",'True_Odds_Calculator_3-way'!C432)</f>
        <v>2.52</v>
      </c>
      <c r="D431" s="4">
        <f t="shared" si="30"/>
        <v>3.8894859878060961E-2</v>
      </c>
      <c r="E431" s="4">
        <f t="shared" si="31"/>
        <v>3.229810459427187</v>
      </c>
      <c r="F431" s="4">
        <f t="shared" si="32"/>
        <v>3.262388725619259</v>
      </c>
      <c r="G431" s="4">
        <f t="shared" si="33"/>
        <v>2.6051134386155814</v>
      </c>
      <c r="I431" s="4">
        <f t="shared" si="34"/>
        <v>1.038894859878061</v>
      </c>
    </row>
    <row r="432" spans="1:9" x14ac:dyDescent="0.2">
      <c r="A432" s="4">
        <f>IF('True_Odds_Calculator_3-way'!A433="","",'True_Odds_Calculator_3-way'!A433)</f>
        <v>2.96</v>
      </c>
      <c r="B432" s="4">
        <f>IF('True_Odds_Calculator_3-way'!B433="","",'True_Odds_Calculator_3-way'!B433)</f>
        <v>3.31</v>
      </c>
      <c r="C432" s="4">
        <f>IF('True_Odds_Calculator_3-way'!C433="","",'True_Odds_Calculator_3-way'!C433)</f>
        <v>2.44</v>
      </c>
      <c r="D432" s="4">
        <f t="shared" si="30"/>
        <v>4.9788707036986013E-2</v>
      </c>
      <c r="E432" s="4">
        <f t="shared" si="31"/>
        <v>3.1129218422511031</v>
      </c>
      <c r="F432" s="4">
        <f t="shared" si="32"/>
        <v>3.5023991861285553</v>
      </c>
      <c r="G432" s="4">
        <f t="shared" si="33"/>
        <v>2.5429773994856633</v>
      </c>
      <c r="I432" s="4">
        <f t="shared" si="34"/>
        <v>1.049788707036986</v>
      </c>
    </row>
    <row r="433" spans="1:9" x14ac:dyDescent="0.2">
      <c r="A433" s="4">
        <f>IF('True_Odds_Calculator_3-way'!A434="","",'True_Odds_Calculator_3-way'!A434)</f>
        <v>2.2149927139587935</v>
      </c>
      <c r="B433" s="4">
        <f>IF('True_Odds_Calculator_3-way'!B434="","",'True_Odds_Calculator_3-way'!B434)</f>
        <v>3.2513845491543862</v>
      </c>
      <c r="C433" s="4">
        <f>IF('True_Odds_Calculator_3-way'!C434="","",'True_Odds_Calculator_3-way'!C434)</f>
        <v>4.341172641200286</v>
      </c>
      <c r="D433" s="4">
        <f t="shared" si="30"/>
        <v>-1.0617457658121277E-2</v>
      </c>
      <c r="E433" s="4">
        <f t="shared" si="31"/>
        <v>2.1977640086762968</v>
      </c>
      <c r="F433" s="4">
        <f t="shared" si="32"/>
        <v>3.2143960250273182</v>
      </c>
      <c r="G433" s="4">
        <f t="shared" si="33"/>
        <v>4.2754837992693968</v>
      </c>
      <c r="I433" s="4">
        <f t="shared" si="34"/>
        <v>0.98938254234187872</v>
      </c>
    </row>
    <row r="434" spans="1:9" x14ac:dyDescent="0.2">
      <c r="A434" s="4">
        <f>IF('True_Odds_Calculator_3-way'!A435="","",'True_Odds_Calculator_3-way'!A435)</f>
        <v>4.97</v>
      </c>
      <c r="B434" s="4">
        <f>IF('True_Odds_Calculator_3-way'!B435="","",'True_Odds_Calculator_3-way'!B435)</f>
        <v>3.89</v>
      </c>
      <c r="C434" s="4">
        <f>IF('True_Odds_Calculator_3-way'!C435="","",'True_Odds_Calculator_3-way'!C435)</f>
        <v>1.68</v>
      </c>
      <c r="D434" s="4">
        <f t="shared" si="30"/>
        <v>5.351474743921969E-2</v>
      </c>
      <c r="E434" s="4">
        <f t="shared" si="31"/>
        <v>5.4534846730175834</v>
      </c>
      <c r="F434" s="4">
        <f t="shared" si="32"/>
        <v>4.1800574879012355</v>
      </c>
      <c r="G434" s="4">
        <f t="shared" si="33"/>
        <v>1.7319020896330553</v>
      </c>
      <c r="I434" s="4">
        <f t="shared" si="34"/>
        <v>1.0535147474392197</v>
      </c>
    </row>
    <row r="435" spans="1:9" x14ac:dyDescent="0.2">
      <c r="A435" s="4">
        <f>IF('True_Odds_Calculator_3-way'!A436="","",'True_Odds_Calculator_3-way'!A436)</f>
        <v>2.3199999999999998</v>
      </c>
      <c r="B435" s="4">
        <f>IF('True_Odds_Calculator_3-way'!B436="","",'True_Odds_Calculator_3-way'!B436)</f>
        <v>3.44</v>
      </c>
      <c r="C435" s="4">
        <f>IF('True_Odds_Calculator_3-way'!C436="","",'True_Odds_Calculator_3-way'!C436)</f>
        <v>2.96</v>
      </c>
      <c r="D435" s="4">
        <f t="shared" si="30"/>
        <v>5.9569995015063215E-2</v>
      </c>
      <c r="E435" s="4">
        <f t="shared" si="31"/>
        <v>2.432037811434796</v>
      </c>
      <c r="F435" s="4">
        <f t="shared" si="32"/>
        <v>3.6922030462268935</v>
      </c>
      <c r="G435" s="4">
        <f t="shared" si="33"/>
        <v>3.144840278093334</v>
      </c>
      <c r="I435" s="4">
        <f t="shared" si="34"/>
        <v>1.0595699950150632</v>
      </c>
    </row>
    <row r="436" spans="1:9" x14ac:dyDescent="0.2">
      <c r="A436" s="4">
        <f>IF('True_Odds_Calculator_3-way'!A437="","",'True_Odds_Calculator_3-way'!A437)</f>
        <v>2.9</v>
      </c>
      <c r="B436" s="4">
        <f>IF('True_Odds_Calculator_3-way'!B437="","",'True_Odds_Calculator_3-way'!B437)</f>
        <v>2.85</v>
      </c>
      <c r="C436" s="4">
        <f>IF('True_Odds_Calculator_3-way'!C437="","",'True_Odds_Calculator_3-way'!C437)</f>
        <v>2.84</v>
      </c>
      <c r="D436" s="4">
        <f t="shared" si="30"/>
        <v>4.7817455245690699E-2</v>
      </c>
      <c r="E436" s="4">
        <f t="shared" si="31"/>
        <v>3.040544741705383</v>
      </c>
      <c r="F436" s="4">
        <f t="shared" si="32"/>
        <v>2.985626823146327</v>
      </c>
      <c r="G436" s="4">
        <f t="shared" si="33"/>
        <v>2.974654241612666</v>
      </c>
      <c r="I436" s="4">
        <f t="shared" si="34"/>
        <v>1.0478174552456907</v>
      </c>
    </row>
    <row r="437" spans="1:9" x14ac:dyDescent="0.2">
      <c r="A437" s="4">
        <f>IF('True_Odds_Calculator_3-way'!A438="","",'True_Odds_Calculator_3-way'!A438)</f>
        <v>1.85</v>
      </c>
      <c r="B437" s="4">
        <f>IF('True_Odds_Calculator_3-way'!B438="","",'True_Odds_Calculator_3-way'!B438)</f>
        <v>3.47</v>
      </c>
      <c r="C437" s="4">
        <f>IF('True_Odds_Calculator_3-way'!C438="","",'True_Odds_Calculator_3-way'!C438)</f>
        <v>4.45</v>
      </c>
      <c r="D437" s="4">
        <f t="shared" si="30"/>
        <v>5.344407970448195E-2</v>
      </c>
      <c r="E437" s="4">
        <f t="shared" si="31"/>
        <v>1.9130486949407646</v>
      </c>
      <c r="F437" s="4">
        <f t="shared" si="32"/>
        <v>3.6986386946487553</v>
      </c>
      <c r="G437" s="4">
        <f t="shared" si="33"/>
        <v>4.8331498115670888</v>
      </c>
      <c r="I437" s="4">
        <f t="shared" si="34"/>
        <v>1.053444079704482</v>
      </c>
    </row>
    <row r="438" spans="1:9" x14ac:dyDescent="0.2">
      <c r="A438" s="4">
        <f>IF('True_Odds_Calculator_3-way'!A439="","",'True_Odds_Calculator_3-way'!A439)</f>
        <v>1.94</v>
      </c>
      <c r="B438" s="4">
        <f>IF('True_Odds_Calculator_3-way'!B439="","",'True_Odds_Calculator_3-way'!B439)</f>
        <v>3.6</v>
      </c>
      <c r="C438" s="4">
        <f>IF('True_Odds_Calculator_3-way'!C439="","",'True_Odds_Calculator_3-way'!C439)</f>
        <v>3.85</v>
      </c>
      <c r="D438" s="4">
        <f t="shared" si="30"/>
        <v>5.2981955043810647E-2</v>
      </c>
      <c r="E438" s="4">
        <f t="shared" si="31"/>
        <v>2.0088257121084587</v>
      </c>
      <c r="F438" s="4">
        <f t="shared" si="32"/>
        <v>3.8444219917645266</v>
      </c>
      <c r="G438" s="4">
        <f t="shared" si="33"/>
        <v>4.1308725175906673</v>
      </c>
      <c r="I438" s="4">
        <f t="shared" si="34"/>
        <v>1.0529819550438106</v>
      </c>
    </row>
    <row r="439" spans="1:9" x14ac:dyDescent="0.2">
      <c r="A439" s="4">
        <f>IF('True_Odds_Calculator_3-way'!A440="","",'True_Odds_Calculator_3-way'!A440)</f>
        <v>2.52</v>
      </c>
      <c r="B439" s="4">
        <f>IF('True_Odds_Calculator_3-way'!B440="","",'True_Odds_Calculator_3-way'!B440)</f>
        <v>3.16</v>
      </c>
      <c r="C439" s="4">
        <f>IF('True_Odds_Calculator_3-way'!C440="","",'True_Odds_Calculator_3-way'!C440)</f>
        <v>2.98</v>
      </c>
      <c r="D439" s="4">
        <f t="shared" si="30"/>
        <v>4.8851562826586203E-2</v>
      </c>
      <c r="E439" s="4">
        <f t="shared" si="31"/>
        <v>2.6278339896857781</v>
      </c>
      <c r="F439" s="4">
        <f t="shared" si="32"/>
        <v>3.331425071653404</v>
      </c>
      <c r="G439" s="4">
        <f t="shared" si="33"/>
        <v>3.1319822109096846</v>
      </c>
      <c r="I439" s="4">
        <f t="shared" si="34"/>
        <v>1.0488515628265862</v>
      </c>
    </row>
    <row r="440" spans="1:9" x14ac:dyDescent="0.2">
      <c r="A440" s="4">
        <f>IF('True_Odds_Calculator_3-way'!A441="","",'True_Odds_Calculator_3-way'!A441)</f>
        <v>1.3072822602454202</v>
      </c>
      <c r="B440" s="4">
        <f>IF('True_Odds_Calculator_3-way'!B441="","",'True_Odds_Calculator_3-way'!B441)</f>
        <v>6.7394179675843295</v>
      </c>
      <c r="C440" s="4">
        <f>IF('True_Odds_Calculator_3-way'!C441="","",'True_Odds_Calculator_3-way'!C441)</f>
        <v>13.163478062009611</v>
      </c>
      <c r="D440" s="4">
        <f t="shared" si="30"/>
        <v>-1.0705726574239849E-2</v>
      </c>
      <c r="E440" s="4">
        <f t="shared" si="31"/>
        <v>1.3012119303051555</v>
      </c>
      <c r="F440" s="4">
        <f t="shared" si="32"/>
        <v>6.5811407300603504</v>
      </c>
      <c r="G440" s="4">
        <f t="shared" si="33"/>
        <v>12.572869219793239</v>
      </c>
      <c r="I440" s="4">
        <f t="shared" si="34"/>
        <v>0.98929427342576015</v>
      </c>
    </row>
    <row r="441" spans="1:9" x14ac:dyDescent="0.2">
      <c r="A441" s="4">
        <f>IF('True_Odds_Calculator_3-way'!A442="","",'True_Odds_Calculator_3-way'!A442)</f>
        <v>2.34</v>
      </c>
      <c r="B441" s="4">
        <f>IF('True_Odds_Calculator_3-way'!B442="","",'True_Odds_Calculator_3-way'!B442)</f>
        <v>3.48</v>
      </c>
      <c r="C441" s="4">
        <f>IF('True_Odds_Calculator_3-way'!C442="","",'True_Odds_Calculator_3-way'!C442)</f>
        <v>2.99</v>
      </c>
      <c r="D441" s="4">
        <f t="shared" si="30"/>
        <v>4.9154909724624885E-2</v>
      </c>
      <c r="E441" s="4">
        <f t="shared" si="31"/>
        <v>2.4332945309414429</v>
      </c>
      <c r="F441" s="4">
        <f t="shared" si="32"/>
        <v>3.6904270243856305</v>
      </c>
      <c r="G441" s="4">
        <f t="shared" si="33"/>
        <v>3.1440293296089385</v>
      </c>
      <c r="I441" s="4">
        <f t="shared" si="34"/>
        <v>1.0491549097246249</v>
      </c>
    </row>
    <row r="442" spans="1:9" x14ac:dyDescent="0.2">
      <c r="A442" s="4">
        <f>IF('True_Odds_Calculator_3-way'!A443="","",'True_Odds_Calculator_3-way'!A443)</f>
        <v>3.55</v>
      </c>
      <c r="B442" s="4">
        <f>IF('True_Odds_Calculator_3-way'!B443="","",'True_Odds_Calculator_3-way'!B443)</f>
        <v>3.19</v>
      </c>
      <c r="C442" s="4">
        <f>IF('True_Odds_Calculator_3-way'!C443="","",'True_Odds_Calculator_3-way'!C443)</f>
        <v>2.34</v>
      </c>
      <c r="D442" s="4">
        <f t="shared" si="30"/>
        <v>2.252019201994937E-2</v>
      </c>
      <c r="E442" s="4">
        <f t="shared" si="31"/>
        <v>3.647193677303743</v>
      </c>
      <c r="F442" s="4">
        <f t="shared" si="32"/>
        <v>3.2682633735990829</v>
      </c>
      <c r="G442" s="4">
        <f t="shared" si="33"/>
        <v>2.3818387840869977</v>
      </c>
      <c r="I442" s="4">
        <f t="shared" si="34"/>
        <v>1.0225201920199494</v>
      </c>
    </row>
    <row r="443" spans="1:9" x14ac:dyDescent="0.2">
      <c r="A443" s="4">
        <f>IF('True_Odds_Calculator_3-way'!A444="","",'True_Odds_Calculator_3-way'!A444)</f>
        <v>3.03</v>
      </c>
      <c r="B443" s="4">
        <f>IF('True_Odds_Calculator_3-way'!B444="","",'True_Odds_Calculator_3-way'!B444)</f>
        <v>3.32</v>
      </c>
      <c r="C443" s="4">
        <f>IF('True_Odds_Calculator_3-way'!C444="","",'True_Odds_Calculator_3-way'!C444)</f>
        <v>2.56</v>
      </c>
      <c r="D443" s="4">
        <f t="shared" si="30"/>
        <v>2.1862822577438434E-2</v>
      </c>
      <c r="E443" s="4">
        <f t="shared" si="31"/>
        <v>3.0984175548042203</v>
      </c>
      <c r="F443" s="4">
        <f t="shared" si="32"/>
        <v>3.4023186122429996</v>
      </c>
      <c r="G443" s="4">
        <f t="shared" si="33"/>
        <v>2.6086680288235566</v>
      </c>
      <c r="I443" s="4">
        <f t="shared" si="34"/>
        <v>1.0218628225774384</v>
      </c>
    </row>
    <row r="444" spans="1:9" x14ac:dyDescent="0.2">
      <c r="A444" s="4">
        <f>IF('True_Odds_Calculator_3-way'!A445="","",'True_Odds_Calculator_3-way'!A445)</f>
        <v>4.09</v>
      </c>
      <c r="B444" s="4">
        <f>IF('True_Odds_Calculator_3-way'!B445="","",'True_Odds_Calculator_3-way'!B445)</f>
        <v>3.37</v>
      </c>
      <c r="C444" s="4">
        <f>IF('True_Odds_Calculator_3-way'!C445="","",'True_Odds_Calculator_3-way'!C445)</f>
        <v>2.0099999999999998</v>
      </c>
      <c r="D444" s="4">
        <f t="shared" si="30"/>
        <v>3.8747120361568133E-2</v>
      </c>
      <c r="E444" s="4">
        <f t="shared" si="31"/>
        <v>4.3181049326948413</v>
      </c>
      <c r="F444" s="4">
        <f t="shared" si="32"/>
        <v>3.523357414800218</v>
      </c>
      <c r="G444" s="4">
        <f t="shared" si="33"/>
        <v>2.0635714935332032</v>
      </c>
      <c r="I444" s="4">
        <f t="shared" si="34"/>
        <v>1.0387471203615681</v>
      </c>
    </row>
    <row r="445" spans="1:9" x14ac:dyDescent="0.2">
      <c r="A445" s="4">
        <f>IF('True_Odds_Calculator_3-way'!A446="","",'True_Odds_Calculator_3-way'!A446)</f>
        <v>2.77</v>
      </c>
      <c r="B445" s="4">
        <f>IF('True_Odds_Calculator_3-way'!B446="","",'True_Odds_Calculator_3-way'!B446)</f>
        <v>2.98</v>
      </c>
      <c r="C445" s="4">
        <f>IF('True_Odds_Calculator_3-way'!C446="","",'True_Odds_Calculator_3-way'!C446)</f>
        <v>2.92</v>
      </c>
      <c r="D445" s="4">
        <f t="shared" si="30"/>
        <v>3.9047053548225019E-2</v>
      </c>
      <c r="E445" s="4">
        <f t="shared" si="31"/>
        <v>2.8736033017809195</v>
      </c>
      <c r="F445" s="4">
        <f t="shared" si="32"/>
        <v>3.1002485333582119</v>
      </c>
      <c r="G445" s="4">
        <f t="shared" si="33"/>
        <v>3.0353613320308184</v>
      </c>
      <c r="I445" s="4">
        <f t="shared" si="34"/>
        <v>1.039047053548225</v>
      </c>
    </row>
    <row r="446" spans="1:9" x14ac:dyDescent="0.2">
      <c r="A446" s="4">
        <f>IF('True_Odds_Calculator_3-way'!A447="","",'True_Odds_Calculator_3-way'!A447)</f>
        <v>2.58</v>
      </c>
      <c r="B446" s="4">
        <f>IF('True_Odds_Calculator_3-way'!B447="","",'True_Odds_Calculator_3-way'!B447)</f>
        <v>2.89</v>
      </c>
      <c r="C446" s="4">
        <f>IF('True_Odds_Calculator_3-way'!C447="","",'True_Odds_Calculator_3-way'!C447)</f>
        <v>3.28</v>
      </c>
      <c r="D446" s="4">
        <f t="shared" si="30"/>
        <v>3.849570925096879E-2</v>
      </c>
      <c r="E446" s="4">
        <f t="shared" si="31"/>
        <v>2.6683388531392196</v>
      </c>
      <c r="F446" s="4">
        <f t="shared" si="32"/>
        <v>3.0013008403592352</v>
      </c>
      <c r="G446" s="4">
        <f t="shared" si="33"/>
        <v>3.4241164101445944</v>
      </c>
      <c r="I446" s="4">
        <f t="shared" si="34"/>
        <v>1.0384957092509688</v>
      </c>
    </row>
    <row r="447" spans="1:9" x14ac:dyDescent="0.2">
      <c r="A447" s="4">
        <f>IF('True_Odds_Calculator_3-way'!A448="","",'True_Odds_Calculator_3-way'!A448)</f>
        <v>2.96</v>
      </c>
      <c r="B447" s="4">
        <f>IF('True_Odds_Calculator_3-way'!B448="","",'True_Odds_Calculator_3-way'!B448)</f>
        <v>2.95</v>
      </c>
      <c r="C447" s="4">
        <f>IF('True_Odds_Calculator_3-way'!C448="","",'True_Odds_Calculator_3-way'!C448)</f>
        <v>2.77</v>
      </c>
      <c r="D447" s="4">
        <f t="shared" si="30"/>
        <v>3.7831719010205322E-2</v>
      </c>
      <c r="E447" s="4">
        <f t="shared" si="31"/>
        <v>3.0747729607143222</v>
      </c>
      <c r="F447" s="4">
        <f t="shared" si="32"/>
        <v>3.0639838463272948</v>
      </c>
      <c r="G447" s="4">
        <f t="shared" si="33"/>
        <v>2.8702619443739041</v>
      </c>
      <c r="I447" s="4">
        <f t="shared" si="34"/>
        <v>1.0378317190102053</v>
      </c>
    </row>
    <row r="448" spans="1:9" x14ac:dyDescent="0.2">
      <c r="A448" s="4">
        <f>IF('True_Odds_Calculator_3-way'!A449="","",'True_Odds_Calculator_3-way'!A449)</f>
        <v>4.7</v>
      </c>
      <c r="B448" s="4">
        <f>IF('True_Odds_Calculator_3-way'!B449="","",'True_Odds_Calculator_3-way'!B449)</f>
        <v>3.14</v>
      </c>
      <c r="C448" s="4">
        <f>IF('True_Odds_Calculator_3-way'!C449="","",'True_Odds_Calculator_3-way'!C449)</f>
        <v>1.96</v>
      </c>
      <c r="D448" s="4">
        <f t="shared" si="30"/>
        <v>4.1441376659079321E-2</v>
      </c>
      <c r="E448" s="4">
        <f t="shared" si="31"/>
        <v>5.0263338368720047</v>
      </c>
      <c r="F448" s="4">
        <f t="shared" si="32"/>
        <v>3.2823739809844281</v>
      </c>
      <c r="G448" s="4">
        <f t="shared" si="33"/>
        <v>2.0145438404579146</v>
      </c>
      <c r="I448" s="4">
        <f t="shared" si="34"/>
        <v>1.0414413766590793</v>
      </c>
    </row>
    <row r="449" spans="1:9" x14ac:dyDescent="0.2">
      <c r="A449" s="4">
        <f>IF('True_Odds_Calculator_3-way'!A450="","",'True_Odds_Calculator_3-way'!A450)</f>
        <v>5.56</v>
      </c>
      <c r="B449" s="4">
        <f>IF('True_Odds_Calculator_3-way'!B450="","",'True_Odds_Calculator_3-way'!B450)</f>
        <v>3.59</v>
      </c>
      <c r="C449" s="4">
        <f>IF('True_Odds_Calculator_3-way'!C450="","",'True_Odds_Calculator_3-way'!C450)</f>
        <v>1.71</v>
      </c>
      <c r="D449" s="4">
        <f t="shared" si="30"/>
        <v>4.3202968778766726E-2</v>
      </c>
      <c r="E449" s="4">
        <f t="shared" si="31"/>
        <v>6.0439348547675706</v>
      </c>
      <c r="F449" s="4">
        <f t="shared" si="32"/>
        <v>3.785720032073133</v>
      </c>
      <c r="G449" s="4">
        <f t="shared" si="33"/>
        <v>1.753173101169553</v>
      </c>
      <c r="I449" s="4">
        <f t="shared" si="34"/>
        <v>1.0432029687787667</v>
      </c>
    </row>
    <row r="450" spans="1:9" x14ac:dyDescent="0.2">
      <c r="A450" s="4">
        <f>IF('True_Odds_Calculator_3-way'!A451="","",'True_Odds_Calculator_3-way'!A451)</f>
        <v>2.11</v>
      </c>
      <c r="B450" s="4">
        <f>IF('True_Odds_Calculator_3-way'!B451="","",'True_Odds_Calculator_3-way'!B451)</f>
        <v>3.47</v>
      </c>
      <c r="C450" s="4">
        <f>IF('True_Odds_Calculator_3-way'!C451="","",'True_Odds_Calculator_3-way'!C451)</f>
        <v>3.59</v>
      </c>
      <c r="D450" s="4">
        <f t="shared" si="30"/>
        <v>4.0669619362871501E-2</v>
      </c>
      <c r="E450" s="4">
        <f t="shared" si="31"/>
        <v>2.1721323223104223</v>
      </c>
      <c r="F450" s="4">
        <f t="shared" si="32"/>
        <v>3.6412906567844967</v>
      </c>
      <c r="G450" s="4">
        <f t="shared" si="33"/>
        <v>3.7736562171424977</v>
      </c>
      <c r="I450" s="4">
        <f t="shared" si="34"/>
        <v>1.0406696193628715</v>
      </c>
    </row>
    <row r="451" spans="1:9" x14ac:dyDescent="0.2">
      <c r="A451" s="4">
        <f>IF('True_Odds_Calculator_3-way'!A452="","",'True_Odds_Calculator_3-way'!A452)</f>
        <v>2.2599999999999998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3.73</v>
      </c>
      <c r="D451" s="4">
        <f t="shared" ref="D451:D514" si="35">IF(A451="","",((1/A451)+(1/B451)+(1/C451))-1)</f>
        <v>3.8443243310519515E-2</v>
      </c>
      <c r="E451" s="4">
        <f t="shared" ref="E451:E514" si="36">IF(A451="","",(3*A451)/(3-($D451*A451)))</f>
        <v>2.3274029309235154</v>
      </c>
      <c r="F451" s="4">
        <f t="shared" ref="F451:F514" si="37">IF(B451="","",(3*B451)/(3-($D451*B451)))</f>
        <v>3.1740546372802094</v>
      </c>
      <c r="G451" s="4">
        <f t="shared" ref="G451:G514" si="38">IF(C451="","",(3*C451)/(3-($D451*C451)))</f>
        <v>3.9172350853885032</v>
      </c>
      <c r="I451" s="4">
        <f t="shared" ref="I451:I514" si="39">IF(A451="","",D451+1)</f>
        <v>1.0384432433105195</v>
      </c>
    </row>
    <row r="452" spans="1:9" x14ac:dyDescent="0.2">
      <c r="A452" s="4">
        <f>IF('True_Odds_Calculator_3-way'!A453="","",'True_Odds_Calculator_3-way'!A453)</f>
        <v>4.28</v>
      </c>
      <c r="B452" s="4">
        <f>IF('True_Odds_Calculator_3-way'!B453="","",'True_Odds_Calculator_3-way'!B453)</f>
        <v>3.26</v>
      </c>
      <c r="C452" s="4">
        <f>IF('True_Odds_Calculator_3-way'!C453="","",'True_Odds_Calculator_3-way'!C453)</f>
        <v>2</v>
      </c>
      <c r="D452" s="4">
        <f t="shared" si="35"/>
        <v>4.0393326070752966E-2</v>
      </c>
      <c r="E452" s="4">
        <f t="shared" si="36"/>
        <v>4.5417299596371699</v>
      </c>
      <c r="F452" s="4">
        <f t="shared" si="37"/>
        <v>3.4096640709002646</v>
      </c>
      <c r="G452" s="4">
        <f t="shared" si="38"/>
        <v>2.055348234277409</v>
      </c>
      <c r="I452" s="4">
        <f t="shared" si="39"/>
        <v>1.040393326070753</v>
      </c>
    </row>
    <row r="453" spans="1: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3.34</v>
      </c>
      <c r="C453" s="4">
        <f>IF('True_Odds_Calculator_3-way'!C454="","",'True_Odds_Calculator_3-way'!C454)</f>
        <v>3.59</v>
      </c>
      <c r="D453" s="4">
        <f t="shared" si="35"/>
        <v>5.188637892731629E-2</v>
      </c>
      <c r="E453" s="4">
        <f t="shared" si="36"/>
        <v>2.1899175817374887</v>
      </c>
      <c r="F453" s="4">
        <f t="shared" si="37"/>
        <v>3.5447701532871858</v>
      </c>
      <c r="G453" s="4">
        <f t="shared" si="38"/>
        <v>3.8276622275153556</v>
      </c>
      <c r="I453" s="4">
        <f t="shared" si="39"/>
        <v>1.0518863789273163</v>
      </c>
    </row>
    <row r="454" spans="1:9" x14ac:dyDescent="0.2">
      <c r="A454" s="4">
        <f>IF('True_Odds_Calculator_3-way'!A455="","",'True_Odds_Calculator_3-way'!A455)</f>
        <v>2.37</v>
      </c>
      <c r="B454" s="4">
        <f>IF('True_Odds_Calculator_3-way'!B455="","",'True_Odds_Calculator_3-way'!B455)</f>
        <v>3.13</v>
      </c>
      <c r="C454" s="4">
        <f>IF('True_Odds_Calculator_3-way'!C455="","",'True_Odds_Calculator_3-way'!C455)</f>
        <v>3.24</v>
      </c>
      <c r="D454" s="4">
        <f t="shared" si="35"/>
        <v>5.0071721470057895E-2</v>
      </c>
      <c r="E454" s="4">
        <f t="shared" si="36"/>
        <v>2.4676104265605261</v>
      </c>
      <c r="F454" s="4">
        <f t="shared" si="37"/>
        <v>3.3025290588387897</v>
      </c>
      <c r="G454" s="4">
        <f t="shared" si="38"/>
        <v>3.4252276060760316</v>
      </c>
      <c r="I454" s="4">
        <f t="shared" si="39"/>
        <v>1.0500717214700579</v>
      </c>
    </row>
    <row r="455" spans="1:9" x14ac:dyDescent="0.2">
      <c r="A455" s="4">
        <f>IF('True_Odds_Calculator_3-way'!A456="","",'True_Odds_Calculator_3-way'!A456)</f>
        <v>2.12</v>
      </c>
      <c r="B455" s="4">
        <f>IF('True_Odds_Calculator_3-way'!B456="","",'True_Odds_Calculator_3-way'!B456)</f>
        <v>3.14</v>
      </c>
      <c r="C455" s="4">
        <f>IF('True_Odds_Calculator_3-way'!C456="","",'True_Odds_Calculator_3-way'!C456)</f>
        <v>3.84</v>
      </c>
      <c r="D455" s="4">
        <f t="shared" si="35"/>
        <v>5.0586117453831569E-2</v>
      </c>
      <c r="E455" s="4">
        <f t="shared" si="36"/>
        <v>2.1985943003199111</v>
      </c>
      <c r="F455" s="4">
        <f t="shared" si="37"/>
        <v>3.3155476479369552</v>
      </c>
      <c r="G455" s="4">
        <f t="shared" si="38"/>
        <v>4.1058550609423872</v>
      </c>
      <c r="I455" s="4">
        <f t="shared" si="39"/>
        <v>1.0505861174538316</v>
      </c>
    </row>
    <row r="456" spans="1:9" x14ac:dyDescent="0.2">
      <c r="A456" s="4">
        <f>IF('True_Odds_Calculator_3-way'!A457="","",'True_Odds_Calculator_3-way'!A457)</f>
        <v>2.4900000000000002</v>
      </c>
      <c r="B456" s="4">
        <f>IF('True_Odds_Calculator_3-way'!B457="","",'True_Odds_Calculator_3-way'!B457)</f>
        <v>3.2</v>
      </c>
      <c r="C456" s="4">
        <f>IF('True_Odds_Calculator_3-way'!C457="","",'True_Odds_Calculator_3-way'!C457)</f>
        <v>2.97</v>
      </c>
      <c r="D456" s="4">
        <f t="shared" si="35"/>
        <v>5.0806762403147854E-2</v>
      </c>
      <c r="E456" s="4">
        <f t="shared" si="36"/>
        <v>2.5996251875709913</v>
      </c>
      <c r="F456" s="4">
        <f t="shared" si="37"/>
        <v>3.3833572568239139</v>
      </c>
      <c r="G456" s="4">
        <f t="shared" si="38"/>
        <v>3.1272990609497278</v>
      </c>
      <c r="I456" s="4">
        <f t="shared" si="39"/>
        <v>1.0508067624031479</v>
      </c>
    </row>
    <row r="457" spans="1:9" x14ac:dyDescent="0.2">
      <c r="A457" s="4">
        <f>IF('True_Odds_Calculator_3-way'!A458="","",'True_Odds_Calculator_3-way'!A458)</f>
        <v>3.64</v>
      </c>
      <c r="B457" s="4">
        <f>IF('True_Odds_Calculator_3-way'!B458="","",'True_Odds_Calculator_3-way'!B458)</f>
        <v>3.7</v>
      </c>
      <c r="C457" s="4">
        <f>IF('True_Odds_Calculator_3-way'!C458="","",'True_Odds_Calculator_3-way'!C458)</f>
        <v>2.09</v>
      </c>
      <c r="D457" s="4">
        <f t="shared" si="35"/>
        <v>2.3464444517076188E-2</v>
      </c>
      <c r="E457" s="4">
        <f t="shared" si="36"/>
        <v>3.746668370416514</v>
      </c>
      <c r="F457" s="4">
        <f t="shared" si="37"/>
        <v>3.8102671561461086</v>
      </c>
      <c r="G457" s="4">
        <f t="shared" si="38"/>
        <v>2.1247327866278578</v>
      </c>
      <c r="I457" s="4">
        <f t="shared" si="39"/>
        <v>1.0234644445170762</v>
      </c>
    </row>
    <row r="458" spans="1:9" x14ac:dyDescent="0.2">
      <c r="A458" s="4">
        <f>IF('True_Odds_Calculator_3-way'!A459="","",'True_Odds_Calculator_3-way'!A459)</f>
        <v>2.78</v>
      </c>
      <c r="B458" s="4">
        <f>IF('True_Odds_Calculator_3-way'!B459="","",'True_Odds_Calculator_3-way'!B459)</f>
        <v>3.2</v>
      </c>
      <c r="C458" s="4">
        <f>IF('True_Odds_Calculator_3-way'!C459="","",'True_Odds_Calculator_3-way'!C459)</f>
        <v>2.86</v>
      </c>
      <c r="D458" s="4">
        <f t="shared" si="35"/>
        <v>2.1862579866176901E-2</v>
      </c>
      <c r="E458" s="4">
        <f t="shared" si="36"/>
        <v>2.8374855389044362</v>
      </c>
      <c r="F458" s="4">
        <f t="shared" si="37"/>
        <v>3.2764060686396386</v>
      </c>
      <c r="G458" s="4">
        <f t="shared" si="38"/>
        <v>2.92087788958723</v>
      </c>
      <c r="I458" s="4">
        <f t="shared" si="39"/>
        <v>1.0218625798661769</v>
      </c>
    </row>
    <row r="459" spans="1:9" x14ac:dyDescent="0.2">
      <c r="A459" s="4">
        <f>IF('True_Odds_Calculator_3-way'!A460="","",'True_Odds_Calculator_3-way'!A460)</f>
        <v>1.52</v>
      </c>
      <c r="B459" s="4">
        <f>IF('True_Odds_Calculator_3-way'!B460="","",'True_Odds_Calculator_3-way'!B460)</f>
        <v>4.22</v>
      </c>
      <c r="C459" s="4">
        <f>IF('True_Odds_Calculator_3-way'!C460="","",'True_Odds_Calculator_3-way'!C460)</f>
        <v>7.31</v>
      </c>
      <c r="D459" s="4">
        <f t="shared" si="35"/>
        <v>3.166046709541015E-2</v>
      </c>
      <c r="E459" s="4">
        <f t="shared" si="36"/>
        <v>1.5447802891946134</v>
      </c>
      <c r="F459" s="4">
        <f t="shared" si="37"/>
        <v>4.4167009743206265</v>
      </c>
      <c r="G459" s="4">
        <f t="shared" si="38"/>
        <v>7.9210796487843904</v>
      </c>
      <c r="I459" s="4">
        <f t="shared" si="39"/>
        <v>1.0316604670954101</v>
      </c>
    </row>
    <row r="460" spans="1:9" x14ac:dyDescent="0.2">
      <c r="A460" s="4">
        <f>IF('True_Odds_Calculator_3-way'!A461="","",'True_Odds_Calculator_3-way'!A461)</f>
        <v>3.37</v>
      </c>
      <c r="B460" s="4">
        <f>IF('True_Odds_Calculator_3-way'!B461="","",'True_Odds_Calculator_3-way'!B461)</f>
        <v>3.15</v>
      </c>
      <c r="C460" s="4">
        <f>IF('True_Odds_Calculator_3-way'!C461="","",'True_Odds_Calculator_3-way'!C461)</f>
        <v>2.42</v>
      </c>
      <c r="D460" s="4">
        <f t="shared" si="35"/>
        <v>2.7419363000695585E-2</v>
      </c>
      <c r="E460" s="4">
        <f t="shared" si="36"/>
        <v>3.4770984014607067</v>
      </c>
      <c r="F460" s="4">
        <f t="shared" si="37"/>
        <v>3.2433779244931253</v>
      </c>
      <c r="G460" s="4">
        <f t="shared" si="38"/>
        <v>2.474736939789886</v>
      </c>
      <c r="I460" s="4">
        <f t="shared" si="39"/>
        <v>1.0274193630006956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3.03</v>
      </c>
      <c r="C461" s="4">
        <f>IF('True_Odds_Calculator_3-way'!C462="","",'True_Odds_Calculator_3-way'!C462)</f>
        <v>2.85</v>
      </c>
      <c r="D461" s="4">
        <f t="shared" si="35"/>
        <v>2.6930957528460864E-2</v>
      </c>
      <c r="E461" s="4">
        <f t="shared" si="36"/>
        <v>2.966973648466706</v>
      </c>
      <c r="F461" s="4">
        <f t="shared" si="37"/>
        <v>3.1147212499524177</v>
      </c>
      <c r="G461" s="4">
        <f t="shared" si="38"/>
        <v>2.9248300501660385</v>
      </c>
      <c r="I461" s="4">
        <f t="shared" si="39"/>
        <v>1.0269309575284609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3.23</v>
      </c>
      <c r="C462" s="4">
        <f>IF('True_Odds_Calculator_3-way'!C463="","",'True_Odds_Calculator_3-way'!C463)</f>
        <v>3.88</v>
      </c>
      <c r="D462" s="4">
        <f t="shared" si="35"/>
        <v>3.461920160886911E-2</v>
      </c>
      <c r="E462" s="4">
        <f t="shared" si="36"/>
        <v>2.19418547724143</v>
      </c>
      <c r="F462" s="4">
        <f t="shared" si="37"/>
        <v>3.3550540725009861</v>
      </c>
      <c r="G462" s="4">
        <f t="shared" si="38"/>
        <v>4.0618666996228221</v>
      </c>
      <c r="I462" s="4">
        <f t="shared" si="39"/>
        <v>1.0346192016088691</v>
      </c>
    </row>
    <row r="463" spans="1:9" x14ac:dyDescent="0.2">
      <c r="A463" s="4">
        <f>IF('True_Odds_Calculator_3-way'!A464="","",'True_Odds_Calculator_3-way'!A464)</f>
        <v>2.1800000000000002</v>
      </c>
      <c r="B463" s="4">
        <f>IF('True_Odds_Calculator_3-way'!B464="","",'True_Odds_Calculator_3-way'!B464)</f>
        <v>3.06</v>
      </c>
      <c r="C463" s="4">
        <f>IF('True_Odds_Calculator_3-way'!C464="","",'True_Odds_Calculator_3-way'!C464)</f>
        <v>4.0999999999999996</v>
      </c>
      <c r="D463" s="4">
        <f t="shared" si="35"/>
        <v>2.9415420975580586E-2</v>
      </c>
      <c r="E463" s="4">
        <f t="shared" si="36"/>
        <v>2.2276157452404717</v>
      </c>
      <c r="F463" s="4">
        <f t="shared" si="37"/>
        <v>3.1546513040629804</v>
      </c>
      <c r="G463" s="4">
        <f t="shared" si="38"/>
        <v>4.2717280616080489</v>
      </c>
      <c r="I463" s="4">
        <f t="shared" si="39"/>
        <v>1.0294154209755806</v>
      </c>
    </row>
    <row r="464" spans="1:9" x14ac:dyDescent="0.2">
      <c r="A464" s="4">
        <f>IF('True_Odds_Calculator_3-way'!A465="","",'True_Odds_Calculator_3-way'!A465)</f>
        <v>2.75</v>
      </c>
      <c r="B464" s="4">
        <f>IF('True_Odds_Calculator_3-way'!B465="","",'True_Odds_Calculator_3-way'!B465)</f>
        <v>3.07</v>
      </c>
      <c r="C464" s="4">
        <f>IF('True_Odds_Calculator_3-way'!C465="","",'True_Odds_Calculator_3-way'!C465)</f>
        <v>2.96</v>
      </c>
      <c r="D464" s="4">
        <f t="shared" si="35"/>
        <v>2.7207100497002923E-2</v>
      </c>
      <c r="E464" s="4">
        <f t="shared" si="36"/>
        <v>2.820338804515889</v>
      </c>
      <c r="F464" s="4">
        <f t="shared" si="37"/>
        <v>3.1579226709238801</v>
      </c>
      <c r="G464" s="4">
        <f t="shared" si="38"/>
        <v>3.041651114104416</v>
      </c>
      <c r="I464" s="4">
        <f t="shared" si="39"/>
        <v>1.0272071004970029</v>
      </c>
    </row>
    <row r="465" spans="1:9" x14ac:dyDescent="0.2">
      <c r="A465" s="4">
        <f>IF('True_Odds_Calculator_3-way'!A466="","",'True_Odds_Calculator_3-way'!A466)</f>
        <v>4.5199999999999996</v>
      </c>
      <c r="B465" s="4">
        <f>IF('True_Odds_Calculator_3-way'!B466="","",'True_Odds_Calculator_3-way'!B466)</f>
        <v>4.21</v>
      </c>
      <c r="C465" s="4">
        <f>IF('True_Odds_Calculator_3-way'!C466="","",'True_Odds_Calculator_3-way'!C466)</f>
        <v>1.75</v>
      </c>
      <c r="D465" s="4">
        <f t="shared" si="35"/>
        <v>3.0197200693070192E-2</v>
      </c>
      <c r="E465" s="4">
        <f t="shared" si="36"/>
        <v>4.7354492840180304</v>
      </c>
      <c r="F465" s="4">
        <f t="shared" si="37"/>
        <v>4.3963008924328033</v>
      </c>
      <c r="G465" s="4">
        <f t="shared" si="38"/>
        <v>1.7813790521022788</v>
      </c>
      <c r="I465" s="4">
        <f t="shared" si="39"/>
        <v>1.0301972006930702</v>
      </c>
    </row>
    <row r="466" spans="1:9" x14ac:dyDescent="0.2">
      <c r="A466" s="4">
        <f>IF('True_Odds_Calculator_3-way'!A467="","",'True_Odds_Calculator_3-way'!A467)</f>
        <v>1.33</v>
      </c>
      <c r="B466" s="4">
        <f>IF('True_Odds_Calculator_3-way'!B467="","",'True_Odds_Calculator_3-way'!B467)</f>
        <v>5.65</v>
      </c>
      <c r="C466" s="4">
        <f>IF('True_Odds_Calculator_3-way'!C467="","",'True_Odds_Calculator_3-way'!C467)</f>
        <v>9.6300000000000008</v>
      </c>
      <c r="D466" s="4">
        <f t="shared" si="35"/>
        <v>3.2713009607524546E-2</v>
      </c>
      <c r="E466" s="4">
        <f t="shared" si="36"/>
        <v>1.3495725368514051</v>
      </c>
      <c r="F466" s="4">
        <f t="shared" si="37"/>
        <v>6.0209475784280961</v>
      </c>
      <c r="G466" s="4">
        <f t="shared" si="38"/>
        <v>10.759881861011237</v>
      </c>
      <c r="I466" s="4">
        <f t="shared" si="39"/>
        <v>1.0327130096075245</v>
      </c>
    </row>
    <row r="467" spans="1:9" x14ac:dyDescent="0.2">
      <c r="A467" s="4">
        <f>IF('True_Odds_Calculator_3-way'!A468="","",'True_Odds_Calculator_3-way'!A468)</f>
        <v>3.19</v>
      </c>
      <c r="B467" s="4">
        <f>IF('True_Odds_Calculator_3-way'!B468="","",'True_Odds_Calculator_3-way'!B468)</f>
        <v>3.3</v>
      </c>
      <c r="C467" s="4">
        <f>IF('True_Odds_Calculator_3-way'!C468="","",'True_Odds_Calculator_3-way'!C468)</f>
        <v>2.4300000000000002</v>
      </c>
      <c r="D467" s="4">
        <f t="shared" si="35"/>
        <v>2.8032560599610346E-2</v>
      </c>
      <c r="E467" s="4">
        <f t="shared" si="36"/>
        <v>3.2880088226561281</v>
      </c>
      <c r="F467" s="4">
        <f t="shared" si="37"/>
        <v>3.4049958270495035</v>
      </c>
      <c r="G467" s="4">
        <f t="shared" si="38"/>
        <v>2.4864584558469751</v>
      </c>
      <c r="I467" s="4">
        <f t="shared" si="39"/>
        <v>1.0280325605996103</v>
      </c>
    </row>
    <row r="468" spans="1:9" x14ac:dyDescent="0.2">
      <c r="A468" s="4">
        <f>IF('True_Odds_Calculator_3-way'!A469="","",'True_Odds_Calculator_3-way'!A469)</f>
        <v>1.93</v>
      </c>
      <c r="B468" s="4">
        <f>IF('True_Odds_Calculator_3-way'!B469="","",'True_Odds_Calculator_3-way'!B469)</f>
        <v>3.46</v>
      </c>
      <c r="C468" s="4">
        <f>IF('True_Odds_Calculator_3-way'!C469="","",'True_Odds_Calculator_3-way'!C469)</f>
        <v>4.51</v>
      </c>
      <c r="D468" s="4">
        <f t="shared" si="35"/>
        <v>2.8881546088542098E-2</v>
      </c>
      <c r="E468" s="4">
        <f t="shared" si="36"/>
        <v>1.9665392056386586</v>
      </c>
      <c r="F468" s="4">
        <f t="shared" si="37"/>
        <v>3.5792241342359277</v>
      </c>
      <c r="G468" s="4">
        <f t="shared" si="38"/>
        <v>4.7147058863433537</v>
      </c>
      <c r="I468" s="4">
        <f t="shared" si="39"/>
        <v>1.0288815460885421</v>
      </c>
    </row>
    <row r="469" spans="1:9" x14ac:dyDescent="0.2">
      <c r="A469" s="4">
        <f>IF('True_Odds_Calculator_3-way'!A470="","",'True_Odds_Calculator_3-way'!A470)</f>
        <v>1.83</v>
      </c>
      <c r="B469" s="4">
        <f>IF('True_Odds_Calculator_3-way'!B470="","",'True_Odds_Calculator_3-way'!B470)</f>
        <v>3.18</v>
      </c>
      <c r="C469" s="4">
        <f>IF('True_Odds_Calculator_3-way'!C470="","",'True_Odds_Calculator_3-way'!C470)</f>
        <v>5.85</v>
      </c>
      <c r="D469" s="4">
        <f t="shared" si="35"/>
        <v>3.1853667176896305E-2</v>
      </c>
      <c r="E469" s="4">
        <f t="shared" si="36"/>
        <v>1.8662628628190727</v>
      </c>
      <c r="F469" s="4">
        <f t="shared" si="37"/>
        <v>3.2911244456947633</v>
      </c>
      <c r="G469" s="4">
        <f t="shared" si="38"/>
        <v>6.2374361708559816</v>
      </c>
      <c r="I469" s="4">
        <f t="shared" si="39"/>
        <v>1.0318536671768963</v>
      </c>
    </row>
    <row r="470" spans="1:9" x14ac:dyDescent="0.2">
      <c r="A470" s="4">
        <f>IF('True_Odds_Calculator_3-way'!A471="","",'True_Odds_Calculator_3-way'!A471)</f>
        <v>8.74</v>
      </c>
      <c r="B470" s="4">
        <f>IF('True_Odds_Calculator_3-way'!B471="","",'True_Odds_Calculator_3-way'!B471)</f>
        <v>4.4400000000000004</v>
      </c>
      <c r="C470" s="4">
        <f>IF('True_Odds_Calculator_3-way'!C471="","",'True_Odds_Calculator_3-way'!C471)</f>
        <v>1.44</v>
      </c>
      <c r="D470" s="4">
        <f t="shared" si="35"/>
        <v>3.4086145642209686E-2</v>
      </c>
      <c r="E470" s="4">
        <f t="shared" si="36"/>
        <v>9.703610266782988</v>
      </c>
      <c r="F470" s="4">
        <f t="shared" si="37"/>
        <v>4.6758867773972517</v>
      </c>
      <c r="G470" s="4">
        <f t="shared" si="38"/>
        <v>1.4639522347619198</v>
      </c>
      <c r="I470" s="4">
        <f t="shared" si="39"/>
        <v>1.0340861456422097</v>
      </c>
    </row>
    <row r="471" spans="1:9" x14ac:dyDescent="0.2">
      <c r="A471" s="4">
        <f>IF('True_Odds_Calculator_3-way'!A472="","",'True_Odds_Calculator_3-way'!A472)</f>
        <v>1.52</v>
      </c>
      <c r="B471" s="4">
        <f>IF('True_Odds_Calculator_3-way'!B472="","",'True_Odds_Calculator_3-way'!B472)</f>
        <v>4.07</v>
      </c>
      <c r="C471" s="4">
        <f>IF('True_Odds_Calculator_3-way'!C472="","",'True_Odds_Calculator_3-way'!C472)</f>
        <v>7.91</v>
      </c>
      <c r="D471" s="4">
        <f t="shared" si="35"/>
        <v>3.0017232858406739E-2</v>
      </c>
      <c r="E471" s="4">
        <f t="shared" si="36"/>
        <v>1.5434742857027508</v>
      </c>
      <c r="F471" s="4">
        <f t="shared" si="37"/>
        <v>4.2427803533822024</v>
      </c>
      <c r="G471" s="4">
        <f t="shared" si="38"/>
        <v>8.5898472141312272</v>
      </c>
      <c r="I471" s="4">
        <f t="shared" si="39"/>
        <v>1.0300172328584067</v>
      </c>
    </row>
    <row r="472" spans="1:9" x14ac:dyDescent="0.2">
      <c r="A472" s="4">
        <f>IF('True_Odds_Calculator_3-way'!A473="","",'True_Odds_Calculator_3-way'!A473)</f>
        <v>3.99</v>
      </c>
      <c r="B472" s="4">
        <f>IF('True_Odds_Calculator_3-way'!B473="","",'True_Odds_Calculator_3-way'!B473)</f>
        <v>3.36</v>
      </c>
      <c r="C472" s="4">
        <f>IF('True_Odds_Calculator_3-way'!C473="","",'True_Odds_Calculator_3-way'!C473)</f>
        <v>2.08</v>
      </c>
      <c r="D472" s="4">
        <f t="shared" si="35"/>
        <v>2.9014844804318596E-2</v>
      </c>
      <c r="E472" s="4">
        <f t="shared" si="36"/>
        <v>4.1501533537805049</v>
      </c>
      <c r="F472" s="4">
        <f t="shared" si="37"/>
        <v>3.4728561066785701</v>
      </c>
      <c r="G472" s="4">
        <f t="shared" si="38"/>
        <v>2.1227023155884464</v>
      </c>
      <c r="I472" s="4">
        <f t="shared" si="39"/>
        <v>1.0290148448043186</v>
      </c>
    </row>
    <row r="473" spans="1:9" x14ac:dyDescent="0.2">
      <c r="A473" s="4">
        <f>IF('True_Odds_Calculator_3-way'!A474="","",'True_Odds_Calculator_3-way'!A474)</f>
        <v>3.55</v>
      </c>
      <c r="B473" s="4">
        <f>IF('True_Odds_Calculator_3-way'!B474="","",'True_Odds_Calculator_3-way'!B474)</f>
        <v>3.39</v>
      </c>
      <c r="C473" s="4">
        <f>IF('True_Odds_Calculator_3-way'!C474="","",'True_Odds_Calculator_3-way'!C474)</f>
        <v>2.2200000000000002</v>
      </c>
      <c r="D473" s="4">
        <f t="shared" si="35"/>
        <v>2.7125842032984071E-2</v>
      </c>
      <c r="E473" s="4">
        <f t="shared" si="36"/>
        <v>3.6677301512994509</v>
      </c>
      <c r="F473" s="4">
        <f t="shared" si="37"/>
        <v>3.4971967803880659</v>
      </c>
      <c r="G473" s="4">
        <f t="shared" si="38"/>
        <v>2.2654751618130526</v>
      </c>
      <c r="I473" s="4">
        <f t="shared" si="39"/>
        <v>1.0271258420329841</v>
      </c>
    </row>
    <row r="474" spans="1:9" x14ac:dyDescent="0.2">
      <c r="A474" s="4">
        <f>IF('True_Odds_Calculator_3-way'!A475="","",'True_Odds_Calculator_3-way'!A475)</f>
        <v>2.52</v>
      </c>
      <c r="B474" s="4">
        <f>IF('True_Odds_Calculator_3-way'!B475="","",'True_Odds_Calculator_3-way'!B475)</f>
        <v>3.39</v>
      </c>
      <c r="C474" s="4">
        <f>IF('True_Odds_Calculator_3-way'!C475="","",'True_Odds_Calculator_3-way'!C475)</f>
        <v>2.97</v>
      </c>
      <c r="D474" s="4">
        <f t="shared" si="35"/>
        <v>2.8510984263196537E-2</v>
      </c>
      <c r="E474" s="4">
        <f t="shared" si="36"/>
        <v>2.5818329016730344</v>
      </c>
      <c r="F474" s="4">
        <f t="shared" si="37"/>
        <v>3.5028528543453836</v>
      </c>
      <c r="G474" s="4">
        <f t="shared" si="38"/>
        <v>3.0562657739308419</v>
      </c>
      <c r="I474" s="4">
        <f t="shared" si="39"/>
        <v>1.0285109842631965</v>
      </c>
    </row>
    <row r="475" spans="1:9" x14ac:dyDescent="0.2">
      <c r="A475" s="4">
        <f>IF('True_Odds_Calculator_3-way'!A476="","",'True_Odds_Calculator_3-way'!A476)</f>
        <v>3.31</v>
      </c>
      <c r="B475" s="4">
        <f>IF('True_Odds_Calculator_3-way'!B476="","",'True_Odds_Calculator_3-way'!B476)</f>
        <v>3.4</v>
      </c>
      <c r="C475" s="4">
        <f>IF('True_Odds_Calculator_3-way'!C476="","",'True_Odds_Calculator_3-way'!C476)</f>
        <v>2.3199999999999998</v>
      </c>
      <c r="D475" s="4">
        <f t="shared" si="35"/>
        <v>2.7266933442821939E-2</v>
      </c>
      <c r="E475" s="4">
        <f t="shared" si="36"/>
        <v>3.4126684814622466</v>
      </c>
      <c r="F475" s="4">
        <f t="shared" si="37"/>
        <v>3.5084190044827301</v>
      </c>
      <c r="G475" s="4">
        <f t="shared" si="38"/>
        <v>2.3699742935569295</v>
      </c>
      <c r="I475" s="4">
        <f t="shared" si="39"/>
        <v>1.0272669334428219</v>
      </c>
    </row>
    <row r="476" spans="1:9" x14ac:dyDescent="0.2">
      <c r="A476" s="4">
        <f>IF('True_Odds_Calculator_3-way'!A477="","",'True_Odds_Calculator_3-way'!A477)</f>
        <v>1.69</v>
      </c>
      <c r="B476" s="4">
        <f>IF('True_Odds_Calculator_3-way'!B477="","",'True_Odds_Calculator_3-way'!B477)</f>
        <v>3.9</v>
      </c>
      <c r="C476" s="4">
        <f>IF('True_Odds_Calculator_3-way'!C477="","",'True_Odds_Calculator_3-way'!C477)</f>
        <v>5.43</v>
      </c>
      <c r="D476" s="4">
        <f t="shared" si="35"/>
        <v>3.2288295356718733E-2</v>
      </c>
      <c r="E476" s="4">
        <f t="shared" si="36"/>
        <v>1.7213090154248236</v>
      </c>
      <c r="F476" s="4">
        <f t="shared" si="37"/>
        <v>4.0708740591775481</v>
      </c>
      <c r="G476" s="4">
        <f t="shared" si="38"/>
        <v>5.7670360516999395</v>
      </c>
      <c r="I476" s="4">
        <f t="shared" si="39"/>
        <v>1.0322882953567187</v>
      </c>
    </row>
    <row r="477" spans="1:9" x14ac:dyDescent="0.2">
      <c r="A477" s="4">
        <f>IF('True_Odds_Calculator_3-way'!A478="","",'True_Odds_Calculator_3-way'!A478)</f>
        <v>8.56</v>
      </c>
      <c r="B477" s="4">
        <f>IF('True_Odds_Calculator_3-way'!B478="","",'True_Odds_Calculator_3-way'!B478)</f>
        <v>3.63</v>
      </c>
      <c r="C477" s="4">
        <f>IF('True_Odds_Calculator_3-way'!C478="","",'True_Odds_Calculator_3-way'!C478)</f>
        <v>1.53</v>
      </c>
      <c r="D477" s="4">
        <f t="shared" si="35"/>
        <v>4.5899294812284053E-2</v>
      </c>
      <c r="E477" s="4">
        <f t="shared" si="36"/>
        <v>9.8500172380643001</v>
      </c>
      <c r="F477" s="4">
        <f t="shared" si="37"/>
        <v>3.8434585657477456</v>
      </c>
      <c r="G477" s="4">
        <f t="shared" si="38"/>
        <v>1.566673701224448</v>
      </c>
      <c r="I477" s="4">
        <f t="shared" si="39"/>
        <v>1.0458992948122841</v>
      </c>
    </row>
    <row r="478" spans="1:9" x14ac:dyDescent="0.2">
      <c r="A478" s="4">
        <f>IF('True_Odds_Calculator_3-way'!A479="","",'True_Odds_Calculator_3-way'!A479)</f>
        <v>2.65</v>
      </c>
      <c r="B478" s="4">
        <f>IF('True_Odds_Calculator_3-way'!B479="","",'True_Odds_Calculator_3-way'!B479)</f>
        <v>3.26</v>
      </c>
      <c r="C478" s="4">
        <f>IF('True_Odds_Calculator_3-way'!C479="","",'True_Odds_Calculator_3-way'!C479)</f>
        <v>2.82</v>
      </c>
      <c r="D478" s="4">
        <f t="shared" si="35"/>
        <v>3.8716885901720621E-2</v>
      </c>
      <c r="E478" s="4">
        <f t="shared" si="36"/>
        <v>2.7438390652183213</v>
      </c>
      <c r="F478" s="4">
        <f t="shared" si="37"/>
        <v>3.4031797680922411</v>
      </c>
      <c r="G478" s="4">
        <f t="shared" si="38"/>
        <v>2.9265069204581762</v>
      </c>
      <c r="I478" s="4">
        <f t="shared" si="39"/>
        <v>1.0387168859017206</v>
      </c>
    </row>
    <row r="479" spans="1:9" x14ac:dyDescent="0.2">
      <c r="A479" s="4">
        <f>IF('True_Odds_Calculator_3-way'!A480="","",'True_Odds_Calculator_3-way'!A480)</f>
        <v>2.25</v>
      </c>
      <c r="B479" s="4">
        <f>IF('True_Odds_Calculator_3-way'!B480="","",'True_Odds_Calculator_3-way'!B480)</f>
        <v>3.51</v>
      </c>
      <c r="C479" s="4">
        <f>IF('True_Odds_Calculator_3-way'!C480="","",'True_Odds_Calculator_3-way'!C480)</f>
        <v>3.22</v>
      </c>
      <c r="D479" s="4">
        <f t="shared" si="35"/>
        <v>3.9903735555909314E-2</v>
      </c>
      <c r="E479" s="4">
        <f t="shared" si="36"/>
        <v>2.3194149918596856</v>
      </c>
      <c r="F479" s="4">
        <f t="shared" si="37"/>
        <v>3.6818981431208591</v>
      </c>
      <c r="G479" s="4">
        <f t="shared" si="38"/>
        <v>3.3640837384661171</v>
      </c>
      <c r="I479" s="4">
        <f t="shared" si="39"/>
        <v>1.0399037355559093</v>
      </c>
    </row>
    <row r="480" spans="1:9" x14ac:dyDescent="0.2">
      <c r="A480" s="4">
        <f>IF('True_Odds_Calculator_3-way'!A481="","",'True_Odds_Calculator_3-way'!A481)</f>
        <v>2.44</v>
      </c>
      <c r="B480" s="4">
        <f>IF('True_Odds_Calculator_3-way'!B481="","",'True_Odds_Calculator_3-way'!B481)</f>
        <v>3.52</v>
      </c>
      <c r="C480" s="4">
        <f>IF('True_Odds_Calculator_3-way'!C481="","",'True_Odds_Calculator_3-way'!C481)</f>
        <v>2.9</v>
      </c>
      <c r="D480" s="4">
        <f t="shared" si="35"/>
        <v>3.8754560871576249E-2</v>
      </c>
      <c r="E480" s="4">
        <f t="shared" si="36"/>
        <v>2.5194128404732234</v>
      </c>
      <c r="F480" s="4">
        <f t="shared" si="37"/>
        <v>3.6876865494859534</v>
      </c>
      <c r="G480" s="4">
        <f t="shared" si="38"/>
        <v>3.0128703864986743</v>
      </c>
      <c r="I480" s="4">
        <f t="shared" si="39"/>
        <v>1.0387545608715762</v>
      </c>
    </row>
    <row r="481" spans="1:9" x14ac:dyDescent="0.2">
      <c r="A481" s="4">
        <f>IF('True_Odds_Calculator_3-way'!A482="","",'True_Odds_Calculator_3-way'!A482)</f>
        <v>2.94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2.52</v>
      </c>
      <c r="D481" s="4">
        <f t="shared" si="35"/>
        <v>4.9461451247165389E-2</v>
      </c>
      <c r="E481" s="4">
        <f t="shared" si="36"/>
        <v>3.0897679170923951</v>
      </c>
      <c r="F481" s="4">
        <f t="shared" si="37"/>
        <v>3.3782317267794446</v>
      </c>
      <c r="G481" s="4">
        <f t="shared" si="38"/>
        <v>2.6292386039001365</v>
      </c>
      <c r="I481" s="4">
        <f t="shared" si="39"/>
        <v>1.0494614512471654</v>
      </c>
    </row>
    <row r="482" spans="1:9" x14ac:dyDescent="0.2">
      <c r="A482" s="4">
        <f>IF('True_Odds_Calculator_3-way'!A483="","",'True_Odds_Calculator_3-way'!A483)</f>
        <v>1.94</v>
      </c>
      <c r="B482" s="4">
        <f>IF('True_Odds_Calculator_3-way'!B483="","",'True_Odds_Calculator_3-way'!B483)</f>
        <v>3.96</v>
      </c>
      <c r="C482" s="4">
        <f>IF('True_Odds_Calculator_3-way'!C483="","",'True_Odds_Calculator_3-way'!C483)</f>
        <v>3.51</v>
      </c>
      <c r="D482" s="4">
        <f t="shared" si="35"/>
        <v>5.2889454951310588E-2</v>
      </c>
      <c r="E482" s="4">
        <f t="shared" si="36"/>
        <v>2.008701295450726</v>
      </c>
      <c r="F482" s="4">
        <f t="shared" si="37"/>
        <v>4.2572134421049039</v>
      </c>
      <c r="G482" s="4">
        <f t="shared" si="38"/>
        <v>3.7415282458407146</v>
      </c>
      <c r="I482" s="4">
        <f t="shared" si="39"/>
        <v>1.0528894549513106</v>
      </c>
    </row>
    <row r="483" spans="1:9" x14ac:dyDescent="0.2">
      <c r="A483" s="4">
        <f>IF('True_Odds_Calculator_3-way'!A484="","",'True_Odds_Calculator_3-way'!A484)</f>
        <v>1.61</v>
      </c>
      <c r="B483" s="4">
        <f>IF('True_Odds_Calculator_3-way'!B484="","",'True_Odds_Calculator_3-way'!B484)</f>
        <v>4.26</v>
      </c>
      <c r="C483" s="4">
        <f>IF('True_Odds_Calculator_3-way'!C484="","",'True_Odds_Calculator_3-way'!C484)</f>
        <v>5.0599999999999996</v>
      </c>
      <c r="D483" s="4">
        <f t="shared" si="35"/>
        <v>5.3488254957942516E-2</v>
      </c>
      <c r="E483" s="4">
        <f t="shared" si="36"/>
        <v>1.6575814788721048</v>
      </c>
      <c r="F483" s="4">
        <f t="shared" si="37"/>
        <v>4.6101567178467677</v>
      </c>
      <c r="G483" s="4">
        <f t="shared" si="38"/>
        <v>5.561764951615201</v>
      </c>
      <c r="I483" s="4">
        <f t="shared" si="39"/>
        <v>1.0534882549579425</v>
      </c>
    </row>
    <row r="484" spans="1:9" x14ac:dyDescent="0.2">
      <c r="A484" s="4">
        <f>IF('True_Odds_Calculator_3-way'!A485="","",'True_Odds_Calculator_3-way'!A485)</f>
        <v>2.2799999999999998</v>
      </c>
      <c r="B484" s="4">
        <f>IF('True_Odds_Calculator_3-way'!B485="","",'True_Odds_Calculator_3-way'!B485)</f>
        <v>4.03</v>
      </c>
      <c r="C484" s="4">
        <f>IF('True_Odds_Calculator_3-way'!C485="","",'True_Odds_Calculator_3-way'!C485)</f>
        <v>2.75</v>
      </c>
      <c r="D484" s="4">
        <f t="shared" si="35"/>
        <v>5.0371812680811034E-2</v>
      </c>
      <c r="E484" s="4">
        <f t="shared" si="36"/>
        <v>2.3707587561415746</v>
      </c>
      <c r="F484" s="4">
        <f t="shared" si="37"/>
        <v>4.3224859156535826</v>
      </c>
      <c r="G484" s="4">
        <f t="shared" si="38"/>
        <v>2.8831259223197581</v>
      </c>
      <c r="I484" s="4">
        <f t="shared" si="39"/>
        <v>1.050371812680811</v>
      </c>
    </row>
    <row r="485" spans="1:9" x14ac:dyDescent="0.2">
      <c r="A485" s="4">
        <f>IF('True_Odds_Calculator_3-way'!A486="","",'True_Odds_Calculator_3-way'!A486)</f>
        <v>3.03</v>
      </c>
      <c r="B485" s="4">
        <f>IF('True_Odds_Calculator_3-way'!B486="","",'True_Odds_Calculator_3-way'!B486)</f>
        <v>3.89</v>
      </c>
      <c r="C485" s="4">
        <f>IF('True_Odds_Calculator_3-way'!C486="","",'True_Odds_Calculator_3-way'!C486)</f>
        <v>2.1</v>
      </c>
      <c r="D485" s="4">
        <f t="shared" si="35"/>
        <v>6.3292888231166078E-2</v>
      </c>
      <c r="E485" s="4">
        <f t="shared" si="36"/>
        <v>3.2369229441373437</v>
      </c>
      <c r="F485" s="4">
        <f t="shared" si="37"/>
        <v>4.2377948873354452</v>
      </c>
      <c r="G485" s="4">
        <f t="shared" si="38"/>
        <v>2.1973538082949164</v>
      </c>
      <c r="I485" s="4">
        <f t="shared" si="39"/>
        <v>1.0632928882311661</v>
      </c>
    </row>
    <row r="486" spans="1: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3.5</v>
      </c>
      <c r="C486" s="4">
        <f>IF('True_Odds_Calculator_3-way'!C487="","",'True_Odds_Calculator_3-way'!C487)</f>
        <v>2.93</v>
      </c>
      <c r="D486" s="4">
        <f t="shared" si="35"/>
        <v>4.8952142311972757E-2</v>
      </c>
      <c r="E486" s="4">
        <f t="shared" si="36"/>
        <v>2.4653401070151562</v>
      </c>
      <c r="F486" s="4">
        <f t="shared" si="37"/>
        <v>3.7119951330148062</v>
      </c>
      <c r="G486" s="4">
        <f t="shared" si="38"/>
        <v>3.0771167217058264</v>
      </c>
      <c r="I486" s="4">
        <f t="shared" si="39"/>
        <v>1.0489521423119728</v>
      </c>
    </row>
    <row r="487" spans="1:9" x14ac:dyDescent="0.2">
      <c r="A487" s="4">
        <f>IF('True_Odds_Calculator_3-way'!A488="","",'True_Odds_Calculator_3-way'!A488)</f>
        <v>2.35</v>
      </c>
      <c r="B487" s="4">
        <f>IF('True_Odds_Calculator_3-way'!B488="","",'True_Odds_Calculator_3-way'!B488)</f>
        <v>3.45</v>
      </c>
      <c r="C487" s="4">
        <f>IF('True_Odds_Calculator_3-way'!C488="","",'True_Odds_Calculator_3-way'!C488)</f>
        <v>2.5499999999999998</v>
      </c>
      <c r="D487" s="4">
        <f t="shared" si="35"/>
        <v>0.10754385010248324</v>
      </c>
      <c r="E487" s="4">
        <f t="shared" si="36"/>
        <v>2.5661820607903683</v>
      </c>
      <c r="F487" s="4">
        <f t="shared" si="37"/>
        <v>3.9368974792316309</v>
      </c>
      <c r="G487" s="4">
        <f t="shared" si="38"/>
        <v>2.8065534268890735</v>
      </c>
      <c r="I487" s="4">
        <f t="shared" si="39"/>
        <v>1.1075438501024832</v>
      </c>
    </row>
    <row r="488" spans="1:9" x14ac:dyDescent="0.2">
      <c r="A488" s="4">
        <f>IF('True_Odds_Calculator_3-way'!A489="","",'True_Odds_Calculator_3-way'!A489)</f>
        <v>1.69</v>
      </c>
      <c r="B488" s="4">
        <f>IF('True_Odds_Calculator_3-way'!B489="","",'True_Odds_Calculator_3-way'!B489)</f>
        <v>4.25</v>
      </c>
      <c r="C488" s="4">
        <f>IF('True_Odds_Calculator_3-way'!C489="","",'True_Odds_Calculator_3-way'!C489)</f>
        <v>4.3600000000000003</v>
      </c>
      <c r="D488" s="4">
        <f t="shared" si="35"/>
        <v>5.6367892143557308E-2</v>
      </c>
      <c r="E488" s="4">
        <f t="shared" si="36"/>
        <v>1.7454240424488339</v>
      </c>
      <c r="F488" s="4">
        <f t="shared" si="37"/>
        <v>4.618834808259586</v>
      </c>
      <c r="G488" s="4">
        <f t="shared" si="38"/>
        <v>4.7490483917441351</v>
      </c>
      <c r="I488" s="4">
        <f t="shared" si="39"/>
        <v>1.0563678921435573</v>
      </c>
    </row>
    <row r="489" spans="1:9" x14ac:dyDescent="0.2">
      <c r="A489" s="4">
        <f>IF('True_Odds_Calculator_3-way'!A490="","",'True_Odds_Calculator_3-way'!A490)</f>
        <v>1.42</v>
      </c>
      <c r="B489" s="4">
        <f>IF('True_Odds_Calculator_3-way'!B490="","",'True_Odds_Calculator_3-way'!B490)</f>
        <v>4.78</v>
      </c>
      <c r="C489" s="4">
        <f>IF('True_Odds_Calculator_3-way'!C490="","",'True_Odds_Calculator_3-way'!C490)</f>
        <v>6.91</v>
      </c>
      <c r="D489" s="4">
        <f t="shared" si="35"/>
        <v>5.8148173322613683E-2</v>
      </c>
      <c r="E489" s="4">
        <f t="shared" si="36"/>
        <v>1.4601894794423151</v>
      </c>
      <c r="F489" s="4">
        <f t="shared" si="37"/>
        <v>5.2680850381941635</v>
      </c>
      <c r="G489" s="4">
        <f t="shared" si="38"/>
        <v>7.9786124772306053</v>
      </c>
      <c r="I489" s="4">
        <f t="shared" si="39"/>
        <v>1.0581481733226137</v>
      </c>
    </row>
    <row r="490" spans="1:9" x14ac:dyDescent="0.2">
      <c r="A490" s="4">
        <f>IF('True_Odds_Calculator_3-way'!A491="","",'True_Odds_Calculator_3-way'!A491)</f>
        <v>1.26</v>
      </c>
      <c r="B490" s="4">
        <f>IF('True_Odds_Calculator_3-way'!B491="","",'True_Odds_Calculator_3-way'!B491)</f>
        <v>5.82</v>
      </c>
      <c r="C490" s="4">
        <f>IF('True_Odds_Calculator_3-way'!C491="","",'True_Odds_Calculator_3-way'!C491)</f>
        <v>10.64</v>
      </c>
      <c r="D490" s="4">
        <f t="shared" si="35"/>
        <v>5.9457061898732899E-2</v>
      </c>
      <c r="E490" s="4">
        <f t="shared" si="36"/>
        <v>1.292270535881564</v>
      </c>
      <c r="F490" s="4">
        <f t="shared" si="37"/>
        <v>6.5788484602381629</v>
      </c>
      <c r="G490" s="4">
        <f t="shared" si="38"/>
        <v>13.48327785089416</v>
      </c>
      <c r="I490" s="4">
        <f t="shared" si="39"/>
        <v>1.0594570618987329</v>
      </c>
    </row>
    <row r="491" spans="1:9" x14ac:dyDescent="0.2">
      <c r="A491" s="4">
        <f>IF('True_Odds_Calculator_3-way'!A492="","",'True_Odds_Calculator_3-way'!A492)</f>
        <v>1.84</v>
      </c>
      <c r="B491" s="4">
        <f>IF('True_Odds_Calculator_3-way'!B492="","",'True_Odds_Calculator_3-way'!B492)</f>
        <v>3.74</v>
      </c>
      <c r="C491" s="4">
        <f>IF('True_Odds_Calculator_3-way'!C492="","",'True_Odds_Calculator_3-way'!C492)</f>
        <v>4.71</v>
      </c>
      <c r="D491" s="4">
        <f t="shared" si="35"/>
        <v>2.3172165067028683E-2</v>
      </c>
      <c r="E491" s="4">
        <f t="shared" si="36"/>
        <v>1.8665275775458192</v>
      </c>
      <c r="F491" s="4">
        <f t="shared" si="37"/>
        <v>3.8512549203632296</v>
      </c>
      <c r="G491" s="4">
        <f t="shared" si="38"/>
        <v>4.8878203671748723</v>
      </c>
      <c r="I491" s="4">
        <f t="shared" si="39"/>
        <v>1.0231721650670287</v>
      </c>
    </row>
    <row r="492" spans="1:9" x14ac:dyDescent="0.2">
      <c r="A492" s="4">
        <f>IF('True_Odds_Calculator_3-way'!A493="","",'True_Odds_Calculator_3-way'!A493)</f>
        <v>4.72</v>
      </c>
      <c r="B492" s="4">
        <f>IF('True_Odds_Calculator_3-way'!B493="","",'True_Odds_Calculator_3-way'!B493)</f>
        <v>4.0599999999999996</v>
      </c>
      <c r="C492" s="4">
        <f>IF('True_Odds_Calculator_3-way'!C493="","",'True_Odds_Calculator_3-way'!C493)</f>
        <v>1.77</v>
      </c>
      <c r="D492" s="4">
        <f t="shared" si="35"/>
        <v>2.3141576911302142E-2</v>
      </c>
      <c r="E492" s="4">
        <f t="shared" si="36"/>
        <v>4.898345905662091</v>
      </c>
      <c r="F492" s="4">
        <f t="shared" si="37"/>
        <v>4.1912630985477373</v>
      </c>
      <c r="G492" s="4">
        <f t="shared" si="38"/>
        <v>1.7945012777079503</v>
      </c>
      <c r="I492" s="4">
        <f t="shared" si="39"/>
        <v>1.0231415769113021</v>
      </c>
    </row>
    <row r="493" spans="1:9" x14ac:dyDescent="0.2">
      <c r="A493" s="4">
        <f>IF('True_Odds_Calculator_3-way'!A494="","",'True_Odds_Calculator_3-way'!A494)</f>
        <v>2.6</v>
      </c>
      <c r="B493" s="4">
        <f>IF('True_Odds_Calculator_3-way'!B494="","",'True_Odds_Calculator_3-way'!B494)</f>
        <v>3.2</v>
      </c>
      <c r="C493" s="4">
        <f>IF('True_Odds_Calculator_3-way'!C494="","",'True_Odds_Calculator_3-way'!C494)</f>
        <v>3.08</v>
      </c>
      <c r="D493" s="4">
        <f t="shared" si="35"/>
        <v>2.1790709290709254E-2</v>
      </c>
      <c r="E493" s="4">
        <f t="shared" si="36"/>
        <v>2.6500468810324858</v>
      </c>
      <c r="F493" s="4">
        <f t="shared" si="37"/>
        <v>3.276148915859812</v>
      </c>
      <c r="G493" s="4">
        <f t="shared" si="38"/>
        <v>3.1504819356107796</v>
      </c>
      <c r="I493" s="4">
        <f t="shared" si="39"/>
        <v>1.0217907092907093</v>
      </c>
    </row>
    <row r="494" spans="1:9" x14ac:dyDescent="0.2">
      <c r="A494" s="4">
        <f>IF('True_Odds_Calculator_3-way'!A495="","",'True_Odds_Calculator_3-way'!A495)</f>
        <v>4.96</v>
      </c>
      <c r="B494" s="4">
        <f>IF('True_Odds_Calculator_3-way'!B495="","",'True_Odds_Calculator_3-way'!B495)</f>
        <v>3.47</v>
      </c>
      <c r="C494" s="4">
        <f>IF('True_Odds_Calculator_3-way'!C495="","",'True_Odds_Calculator_3-way'!C495)</f>
        <v>1.87</v>
      </c>
      <c r="D494" s="4">
        <f t="shared" si="35"/>
        <v>2.4556699554922234E-2</v>
      </c>
      <c r="E494" s="4">
        <f t="shared" si="36"/>
        <v>5.1699000618108117</v>
      </c>
      <c r="F494" s="4">
        <f t="shared" si="37"/>
        <v>3.5714429653381341</v>
      </c>
      <c r="G494" s="4">
        <f t="shared" si="38"/>
        <v>1.8990690680555316</v>
      </c>
      <c r="I494" s="4">
        <f t="shared" si="39"/>
        <v>1.0245566995549222</v>
      </c>
    </row>
    <row r="495" spans="1:9" x14ac:dyDescent="0.2">
      <c r="A495" s="4">
        <f>IF('True_Odds_Calculator_3-way'!A496="","",'True_Odds_Calculator_3-way'!A496)</f>
        <v>3.43</v>
      </c>
      <c r="B495" s="4">
        <f>IF('True_Odds_Calculator_3-way'!B496="","",'True_Odds_Calculator_3-way'!B496)</f>
        <v>2.85</v>
      </c>
      <c r="C495" s="4">
        <f>IF('True_Odds_Calculator_3-way'!C496="","",'True_Odds_Calculator_3-way'!C496)</f>
        <v>2.56</v>
      </c>
      <c r="D495" s="4">
        <f t="shared" si="35"/>
        <v>3.3047382486829147E-2</v>
      </c>
      <c r="E495" s="4">
        <f t="shared" si="36"/>
        <v>3.564688822647379</v>
      </c>
      <c r="F495" s="4">
        <f t="shared" si="37"/>
        <v>2.942375931692963</v>
      </c>
      <c r="G495" s="4">
        <f t="shared" si="38"/>
        <v>2.6342880642032762</v>
      </c>
      <c r="I495" s="4">
        <f t="shared" si="39"/>
        <v>1.0330473824868291</v>
      </c>
    </row>
    <row r="496" spans="1:9" x14ac:dyDescent="0.2">
      <c r="A496" s="4">
        <f>IF('True_Odds_Calculator_3-way'!A497="","",'True_Odds_Calculator_3-way'!A497)</f>
        <v>1.81</v>
      </c>
      <c r="B496" s="4">
        <f>IF('True_Odds_Calculator_3-way'!B497="","",'True_Odds_Calculator_3-way'!B497)</f>
        <v>3.25</v>
      </c>
      <c r="C496" s="4">
        <f>IF('True_Odds_Calculator_3-way'!C497="","",'True_Odds_Calculator_3-way'!C497)</f>
        <v>5.65</v>
      </c>
      <c r="D496" s="4">
        <f t="shared" si="35"/>
        <v>3.7169645980089427E-2</v>
      </c>
      <c r="E496" s="4">
        <f t="shared" si="36"/>
        <v>1.8515216437605757</v>
      </c>
      <c r="F496" s="4">
        <f t="shared" si="37"/>
        <v>3.3863589086108008</v>
      </c>
      <c r="G496" s="4">
        <f t="shared" si="38"/>
        <v>6.0752873256814715</v>
      </c>
      <c r="I496" s="4">
        <f t="shared" si="39"/>
        <v>1.0371696459800894</v>
      </c>
    </row>
    <row r="497" spans="1:9" x14ac:dyDescent="0.2">
      <c r="A497" s="4">
        <f>IF('True_Odds_Calculator_3-way'!A498="","",'True_Odds_Calculator_3-way'!A498)</f>
        <v>1.69</v>
      </c>
      <c r="B497" s="4">
        <f>IF('True_Odds_Calculator_3-way'!B498="","",'True_Odds_Calculator_3-way'!B498)</f>
        <v>3.62</v>
      </c>
      <c r="C497" s="4">
        <f>IF('True_Odds_Calculator_3-way'!C498="","",'True_Odds_Calculator_3-way'!C498)</f>
        <v>5.89</v>
      </c>
      <c r="D497" s="4">
        <f t="shared" si="35"/>
        <v>3.7738357181007931E-2</v>
      </c>
      <c r="E497" s="4">
        <f t="shared" si="36"/>
        <v>1.7267085715830079</v>
      </c>
      <c r="F497" s="4">
        <f t="shared" si="37"/>
        <v>3.7927110245501074</v>
      </c>
      <c r="G497" s="4">
        <f t="shared" si="38"/>
        <v>6.361329851069307</v>
      </c>
      <c r="I497" s="4">
        <f t="shared" si="39"/>
        <v>1.0377383571810079</v>
      </c>
    </row>
    <row r="498" spans="1:9" x14ac:dyDescent="0.2">
      <c r="A498" s="4">
        <f>IF('True_Odds_Calculator_3-way'!A499="","",'True_Odds_Calculator_3-way'!A499)</f>
        <v>1.36</v>
      </c>
      <c r="B498" s="4">
        <f>IF('True_Odds_Calculator_3-way'!B499="","",'True_Odds_Calculator_3-way'!B499)</f>
        <v>4.75</v>
      </c>
      <c r="C498" s="4">
        <f>IF('True_Odds_Calculator_3-way'!C499="","",'True_Odds_Calculator_3-way'!C499)</f>
        <v>11.06</v>
      </c>
      <c r="D498" s="4">
        <f t="shared" si="35"/>
        <v>3.6236346637255723E-2</v>
      </c>
      <c r="E498" s="4">
        <f t="shared" si="36"/>
        <v>1.3827140424214275</v>
      </c>
      <c r="F498" s="4">
        <f t="shared" si="37"/>
        <v>5.0391152864175579</v>
      </c>
      <c r="G498" s="4">
        <f t="shared" si="38"/>
        <v>12.765338574236193</v>
      </c>
      <c r="I498" s="4">
        <f t="shared" si="39"/>
        <v>1.0362363466372557</v>
      </c>
    </row>
    <row r="499" spans="1:9" x14ac:dyDescent="0.2">
      <c r="A499" s="4">
        <f>IF('True_Odds_Calculator_3-way'!A500="","",'True_Odds_Calculator_3-way'!A500)</f>
        <v>3.01</v>
      </c>
      <c r="B499" s="4">
        <f>IF('True_Odds_Calculator_3-way'!B500="","",'True_Odds_Calculator_3-way'!B500)</f>
        <v>3.4</v>
      </c>
      <c r="C499" s="4">
        <f>IF('True_Odds_Calculator_3-way'!C500="","",'True_Odds_Calculator_3-way'!C500)</f>
        <v>2.5</v>
      </c>
      <c r="D499" s="4">
        <f t="shared" si="35"/>
        <v>2.6343560680086142E-2</v>
      </c>
      <c r="E499" s="4">
        <f t="shared" si="36"/>
        <v>3.0917183597840974</v>
      </c>
      <c r="F499" s="4">
        <f t="shared" si="37"/>
        <v>3.5046344915757279</v>
      </c>
      <c r="G499" s="4">
        <f t="shared" si="38"/>
        <v>2.5561142933262291</v>
      </c>
      <c r="I499" s="4">
        <f t="shared" si="39"/>
        <v>1.0263435606800861</v>
      </c>
    </row>
    <row r="500" spans="1:9" x14ac:dyDescent="0.2">
      <c r="A500" s="4">
        <f>IF('True_Odds_Calculator_3-way'!A501="","",'True_Odds_Calculator_3-way'!A501)</f>
        <v>2.5499999999999998</v>
      </c>
      <c r="B500" s="4">
        <f>IF('True_Odds_Calculator_3-way'!B501="","",'True_Odds_Calculator_3-way'!B501)</f>
        <v>3.42</v>
      </c>
      <c r="C500" s="4">
        <f>IF('True_Odds_Calculator_3-way'!C501="","",'True_Odds_Calculator_3-way'!C501)</f>
        <v>2.92</v>
      </c>
      <c r="D500" s="4">
        <f t="shared" si="35"/>
        <v>2.7020276988469094E-2</v>
      </c>
      <c r="E500" s="4">
        <f t="shared" si="36"/>
        <v>2.6099431794888615</v>
      </c>
      <c r="F500" s="4">
        <f t="shared" si="37"/>
        <v>3.5286947942532816</v>
      </c>
      <c r="G500" s="4">
        <f t="shared" si="38"/>
        <v>2.9988694763320161</v>
      </c>
      <c r="I500" s="4">
        <f t="shared" si="39"/>
        <v>1.0270202769884691</v>
      </c>
    </row>
    <row r="501" spans="1: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3.56</v>
      </c>
      <c r="C501" s="4">
        <f>IF('True_Odds_Calculator_3-way'!C502="","",'True_Odds_Calculator_3-way'!C502)</f>
        <v>3.15</v>
      </c>
      <c r="D501" s="4">
        <f t="shared" si="35"/>
        <v>2.7543743221035033E-2</v>
      </c>
      <c r="E501" s="4">
        <f t="shared" si="36"/>
        <v>2.3809336644562111</v>
      </c>
      <c r="F501" s="4">
        <f t="shared" si="37"/>
        <v>3.6802912086209472</v>
      </c>
      <c r="G501" s="4">
        <f t="shared" si="38"/>
        <v>3.2438141224065493</v>
      </c>
      <c r="I501" s="4">
        <f t="shared" si="39"/>
        <v>1.027543743221035</v>
      </c>
    </row>
    <row r="502" spans="1:9" x14ac:dyDescent="0.2">
      <c r="A502" s="4">
        <f>IF('True_Odds_Calculator_3-way'!A503="","",'True_Odds_Calculator_3-way'!A503)</f>
        <v>1.61</v>
      </c>
      <c r="B502" s="4">
        <f>IF('True_Odds_Calculator_3-way'!B503="","",'True_Odds_Calculator_3-way'!B503)</f>
        <v>4.05</v>
      </c>
      <c r="C502" s="4">
        <f>IF('True_Odds_Calculator_3-way'!C503="","",'True_Odds_Calculator_3-way'!C503)</f>
        <v>6.16</v>
      </c>
      <c r="D502" s="4">
        <f t="shared" si="35"/>
        <v>3.0369255006936102E-2</v>
      </c>
      <c r="E502" s="4">
        <f t="shared" si="36"/>
        <v>1.6366747989587116</v>
      </c>
      <c r="F502" s="4">
        <f t="shared" si="37"/>
        <v>4.2231424828391555</v>
      </c>
      <c r="G502" s="4">
        <f t="shared" si="38"/>
        <v>6.5696730070527884</v>
      </c>
      <c r="I502" s="4">
        <f t="shared" si="39"/>
        <v>1.0303692550069361</v>
      </c>
    </row>
    <row r="503" spans="1:9" x14ac:dyDescent="0.2">
      <c r="A503" s="4">
        <f>IF('True_Odds_Calculator_3-way'!A504="","",'True_Odds_Calculator_3-way'!A504)</f>
        <v>1.49</v>
      </c>
      <c r="B503" s="4">
        <f>IF('True_Odds_Calculator_3-way'!B504="","",'True_Odds_Calculator_3-way'!B504)</f>
        <v>4.5599999999999996</v>
      </c>
      <c r="C503" s="4">
        <f>IF('True_Odds_Calculator_3-way'!C504="","",'True_Odds_Calculator_3-way'!C504)</f>
        <v>6.56</v>
      </c>
      <c r="D503" s="4">
        <f t="shared" si="35"/>
        <v>4.2878209601594497E-2</v>
      </c>
      <c r="E503" s="4">
        <f t="shared" si="36"/>
        <v>1.5224217640181339</v>
      </c>
      <c r="F503" s="4">
        <f t="shared" si="37"/>
        <v>4.877917693465184</v>
      </c>
      <c r="G503" s="4">
        <f t="shared" si="38"/>
        <v>7.2387033739164188</v>
      </c>
      <c r="I503" s="4">
        <f t="shared" si="39"/>
        <v>1.0428782096015945</v>
      </c>
    </row>
    <row r="504" spans="1:9" x14ac:dyDescent="0.2">
      <c r="A504" s="4">
        <f>IF('True_Odds_Calculator_3-way'!A505="","",'True_Odds_Calculator_3-way'!A505)</f>
        <v>1.84</v>
      </c>
      <c r="B504" s="4">
        <f>IF('True_Odds_Calculator_3-way'!B505="","",'True_Odds_Calculator_3-way'!B505)</f>
        <v>3.94</v>
      </c>
      <c r="C504" s="4">
        <f>IF('True_Odds_Calculator_3-way'!C505="","",'True_Odds_Calculator_3-way'!C505)</f>
        <v>4.09</v>
      </c>
      <c r="D504" s="4">
        <f t="shared" si="35"/>
        <v>4.1784144974662318E-2</v>
      </c>
      <c r="E504" s="4">
        <f t="shared" si="36"/>
        <v>1.8883950498190589</v>
      </c>
      <c r="F504" s="4">
        <f t="shared" si="37"/>
        <v>4.1687674080217212</v>
      </c>
      <c r="G504" s="4">
        <f t="shared" si="38"/>
        <v>4.3370639610287025</v>
      </c>
      <c r="I504" s="4">
        <f t="shared" si="39"/>
        <v>1.0417841449746623</v>
      </c>
    </row>
    <row r="505" spans="1:9" x14ac:dyDescent="0.2">
      <c r="A505" s="4">
        <f>IF('True_Odds_Calculator_3-way'!A506="","",'True_Odds_Calculator_3-way'!A506)</f>
        <v>1.61</v>
      </c>
      <c r="B505" s="4">
        <f>IF('True_Odds_Calculator_3-way'!B506="","",'True_Odds_Calculator_3-way'!B506)</f>
        <v>4.34</v>
      </c>
      <c r="C505" s="4">
        <f>IF('True_Odds_Calculator_3-way'!C506="","",'True_Odds_Calculator_3-way'!C506)</f>
        <v>5.26</v>
      </c>
      <c r="D505" s="4">
        <f t="shared" si="35"/>
        <v>4.1646827407203713E-2</v>
      </c>
      <c r="E505" s="4">
        <f t="shared" si="36"/>
        <v>1.6468068983658222</v>
      </c>
      <c r="F505" s="4">
        <f t="shared" si="37"/>
        <v>4.6182449984343537</v>
      </c>
      <c r="G505" s="4">
        <f t="shared" si="38"/>
        <v>5.6743450487980249</v>
      </c>
      <c r="I505" s="4">
        <f t="shared" si="39"/>
        <v>1.0416468274072037</v>
      </c>
    </row>
    <row r="506" spans="1:9" x14ac:dyDescent="0.2">
      <c r="A506" s="4">
        <f>IF('True_Odds_Calculator_3-way'!A507="","",'True_Odds_Calculator_3-way'!A507)</f>
        <v>2.21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3.14</v>
      </c>
      <c r="D506" s="4">
        <f t="shared" si="35"/>
        <v>5.0289634300970665E-2</v>
      </c>
      <c r="E506" s="4">
        <f t="shared" si="36"/>
        <v>2.2950230231630893</v>
      </c>
      <c r="F506" s="4">
        <f t="shared" si="37"/>
        <v>3.8085604612881738</v>
      </c>
      <c r="G506" s="4">
        <f t="shared" si="38"/>
        <v>3.3144616049095674</v>
      </c>
      <c r="I506" s="4">
        <f t="shared" si="39"/>
        <v>1.0502896343009707</v>
      </c>
    </row>
    <row r="507" spans="1:9" x14ac:dyDescent="0.2">
      <c r="A507" s="4">
        <f>IF('True_Odds_Calculator_3-way'!A508="","",'True_Odds_Calculator_3-way'!A508)</f>
        <v>1.96</v>
      </c>
      <c r="B507" s="4">
        <f>IF('True_Odds_Calculator_3-way'!B508="","",'True_Odds_Calculator_3-way'!B508)</f>
        <v>3.81</v>
      </c>
      <c r="C507" s="4">
        <f>IF('True_Odds_Calculator_3-way'!C508="","",'True_Odds_Calculator_3-way'!C508)</f>
        <v>3.99</v>
      </c>
      <c r="D507" s="4">
        <f t="shared" si="35"/>
        <v>2.3297839649742969E-2</v>
      </c>
      <c r="E507" s="4">
        <f t="shared" si="36"/>
        <v>1.9902947849197903</v>
      </c>
      <c r="F507" s="4">
        <f t="shared" si="37"/>
        <v>3.9261684794639824</v>
      </c>
      <c r="G507" s="4">
        <f t="shared" si="38"/>
        <v>4.1175881069200884</v>
      </c>
      <c r="I507" s="4">
        <f t="shared" si="39"/>
        <v>1.023297839649743</v>
      </c>
    </row>
    <row r="508" spans="1:9" x14ac:dyDescent="0.2">
      <c r="A508" s="4">
        <f>IF('True_Odds_Calculator_3-way'!A509="","",'True_Odds_Calculator_3-way'!A509)</f>
        <v>3.62</v>
      </c>
      <c r="B508" s="4">
        <f>IF('True_Odds_Calculator_3-way'!B509="","",'True_Odds_Calculator_3-way'!B509)</f>
        <v>3.6</v>
      </c>
      <c r="C508" s="4">
        <f>IF('True_Odds_Calculator_3-way'!C509="","",'True_Odds_Calculator_3-way'!C509)</f>
        <v>2.13</v>
      </c>
      <c r="D508" s="4">
        <f t="shared" si="35"/>
        <v>2.3504439775547059E-2</v>
      </c>
      <c r="E508" s="4">
        <f t="shared" si="36"/>
        <v>3.7256674701899999</v>
      </c>
      <c r="F508" s="4">
        <f t="shared" si="37"/>
        <v>3.7044862487188248</v>
      </c>
      <c r="G508" s="4">
        <f t="shared" si="38"/>
        <v>2.1661490247001058</v>
      </c>
      <c r="I508" s="4">
        <f t="shared" si="39"/>
        <v>1.0235044397755471</v>
      </c>
    </row>
    <row r="509" spans="1:9" x14ac:dyDescent="0.2">
      <c r="A509" s="4">
        <f>IF('True_Odds_Calculator_3-way'!A510="","",'True_Odds_Calculator_3-way'!A510)</f>
        <v>1.99</v>
      </c>
      <c r="B509" s="4">
        <f>IF('True_Odds_Calculator_3-way'!B510="","",'True_Odds_Calculator_3-way'!B510)</f>
        <v>3.66</v>
      </c>
      <c r="C509" s="4">
        <f>IF('True_Odds_Calculator_3-way'!C510="","",'True_Odds_Calculator_3-way'!C510)</f>
        <v>4.05</v>
      </c>
      <c r="D509" s="4">
        <f t="shared" si="35"/>
        <v>2.2650186776830949E-2</v>
      </c>
      <c r="E509" s="4">
        <f t="shared" si="36"/>
        <v>2.0203550751389185</v>
      </c>
      <c r="F509" s="4">
        <f t="shared" si="37"/>
        <v>3.764011795645922</v>
      </c>
      <c r="G509" s="4">
        <f t="shared" si="38"/>
        <v>4.1777460843062073</v>
      </c>
      <c r="I509" s="4">
        <f t="shared" si="39"/>
        <v>1.0226501867768309</v>
      </c>
    </row>
    <row r="510" spans="1:9" x14ac:dyDescent="0.2">
      <c r="A510" s="4">
        <f>IF('True_Odds_Calculator_3-way'!A511="","",'True_Odds_Calculator_3-way'!A511)</f>
        <v>1.77</v>
      </c>
      <c r="B510" s="4">
        <f>IF('True_Odds_Calculator_3-way'!B511="","",'True_Odds_Calculator_3-way'!B511)</f>
        <v>4.04</v>
      </c>
      <c r="C510" s="4">
        <f>IF('True_Odds_Calculator_3-way'!C511="","",'True_Odds_Calculator_3-way'!C511)</f>
        <v>4.62</v>
      </c>
      <c r="D510" s="4">
        <f t="shared" si="35"/>
        <v>2.894672033789325E-2</v>
      </c>
      <c r="E510" s="4">
        <f t="shared" si="36"/>
        <v>1.8007542993493091</v>
      </c>
      <c r="F510" s="4">
        <f t="shared" si="37"/>
        <v>4.2038736512919801</v>
      </c>
      <c r="G510" s="4">
        <f t="shared" si="38"/>
        <v>4.835559318223333</v>
      </c>
      <c r="I510" s="4">
        <f t="shared" si="39"/>
        <v>1.0289467203378933</v>
      </c>
    </row>
    <row r="511" spans="1:9" x14ac:dyDescent="0.2">
      <c r="A511" s="4">
        <f>IF('True_Odds_Calculator_3-way'!A512="","",'True_Odds_Calculator_3-way'!A512)</f>
        <v>3.43</v>
      </c>
      <c r="B511" s="4">
        <f>IF('True_Odds_Calculator_3-way'!B512="","",'True_Odds_Calculator_3-way'!B512)</f>
        <v>3.59</v>
      </c>
      <c r="C511" s="4">
        <f>IF('True_Odds_Calculator_3-way'!C512="","",'True_Odds_Calculator_3-way'!C512)</f>
        <v>2.1800000000000002</v>
      </c>
      <c r="D511" s="4">
        <f t="shared" si="35"/>
        <v>2.8812317868074588E-2</v>
      </c>
      <c r="E511" s="4">
        <f t="shared" si="36"/>
        <v>3.5468403093815746</v>
      </c>
      <c r="F511" s="4">
        <f t="shared" si="37"/>
        <v>3.7181988115112374</v>
      </c>
      <c r="G511" s="4">
        <f t="shared" si="38"/>
        <v>2.2266186045845484</v>
      </c>
      <c r="I511" s="4">
        <f t="shared" si="39"/>
        <v>1.0288123178680746</v>
      </c>
    </row>
    <row r="512" spans="1:9" x14ac:dyDescent="0.2">
      <c r="A512" s="4">
        <f>IF('True_Odds_Calculator_3-way'!A513="","",'True_Odds_Calculator_3-way'!A513)</f>
        <v>2.84</v>
      </c>
      <c r="B512" s="4">
        <f>IF('True_Odds_Calculator_3-way'!B513="","",'True_Odds_Calculator_3-way'!B513)</f>
        <v>3.38</v>
      </c>
      <c r="C512" s="4">
        <f>IF('True_Odds_Calculator_3-way'!C513="","",'True_Odds_Calculator_3-way'!C513)</f>
        <v>2.64</v>
      </c>
      <c r="D512" s="4">
        <f t="shared" si="35"/>
        <v>2.6758543009897329E-2</v>
      </c>
      <c r="E512" s="4">
        <f t="shared" si="36"/>
        <v>2.9138109716088247</v>
      </c>
      <c r="F512" s="4">
        <f t="shared" si="37"/>
        <v>3.4850676755037711</v>
      </c>
      <c r="G512" s="4">
        <f t="shared" si="38"/>
        <v>2.70366459019453</v>
      </c>
      <c r="I512" s="4">
        <f t="shared" si="39"/>
        <v>1.0267585430098973</v>
      </c>
    </row>
    <row r="513" spans="1:9" x14ac:dyDescent="0.2">
      <c r="A513" s="4">
        <f>IF('True_Odds_Calculator_3-way'!A514="","",'True_Odds_Calculator_3-way'!A514)</f>
        <v>2.9</v>
      </c>
      <c r="B513" s="4">
        <f>IF('True_Odds_Calculator_3-way'!B514="","",'True_Odds_Calculator_3-way'!B514)</f>
        <v>3.49</v>
      </c>
      <c r="C513" s="4">
        <f>IF('True_Odds_Calculator_3-way'!C514="","",'True_Odds_Calculator_3-way'!C514)</f>
        <v>2.56</v>
      </c>
      <c r="D513" s="4">
        <f t="shared" si="35"/>
        <v>2.1985537496294949E-2</v>
      </c>
      <c r="E513" s="4">
        <f t="shared" si="36"/>
        <v>2.9629710950400936</v>
      </c>
      <c r="F513" s="4">
        <f t="shared" si="37"/>
        <v>3.5816049498764198</v>
      </c>
      <c r="G513" s="4">
        <f t="shared" si="38"/>
        <v>2.6089464229613579</v>
      </c>
      <c r="I513" s="4">
        <f t="shared" si="39"/>
        <v>1.0219855374962949</v>
      </c>
    </row>
    <row r="514" spans="1:9" x14ac:dyDescent="0.2">
      <c r="A514" s="4">
        <f>IF('True_Odds_Calculator_3-way'!A515="","",'True_Odds_Calculator_3-way'!A515)</f>
        <v>3.03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2.48</v>
      </c>
      <c r="D514" s="4">
        <f t="shared" si="35"/>
        <v>2.2276150792405414E-2</v>
      </c>
      <c r="E514" s="4">
        <f t="shared" si="36"/>
        <v>3.0997407963303907</v>
      </c>
      <c r="F514" s="4">
        <f t="shared" si="37"/>
        <v>3.5512377877569246</v>
      </c>
      <c r="G514" s="4">
        <f t="shared" si="38"/>
        <v>2.5265258505509678</v>
      </c>
      <c r="I514" s="4">
        <f t="shared" si="39"/>
        <v>1.0222761507924054</v>
      </c>
    </row>
    <row r="515" spans="1:9" x14ac:dyDescent="0.2">
      <c r="A515" s="4">
        <f>IF('True_Odds_Calculator_3-way'!A516="","",'True_Odds_Calculator_3-way'!A516)</f>
        <v>2.78</v>
      </c>
      <c r="B515" s="4">
        <f>IF('True_Odds_Calculator_3-way'!B516="","",'True_Odds_Calculator_3-way'!B516)</f>
        <v>3.49</v>
      </c>
      <c r="C515" s="4">
        <f>IF('True_Odds_Calculator_3-way'!C516="","",'True_Odds_Calculator_3-way'!C516)</f>
        <v>2.66</v>
      </c>
      <c r="D515" s="4">
        <f t="shared" ref="D515:D578" si="40">IF(A515="","",((1/A515)+(1/B515)+(1/C515))-1)</f>
        <v>2.2185031129285715E-2</v>
      </c>
      <c r="E515" s="4">
        <f t="shared" ref="E515:E578" si="41">IF(A515="","",(3*A515)/(3-($D515*A515)))</f>
        <v>2.8383511894645475</v>
      </c>
      <c r="F515" s="4">
        <f t="shared" ref="F515:F578" si="42">IF(B515="","",(3*B515)/(3-($D515*B515)))</f>
        <v>3.5824581808167109</v>
      </c>
      <c r="G515" s="4">
        <f t="shared" ref="G515:G578" si="43">IF(C515="","",(3*C515)/(3-($D515*C515)))</f>
        <v>2.7133740416538106</v>
      </c>
      <c r="I515" s="4">
        <f t="shared" ref="I515:I578" si="44">IF(A515="","",D515+1)</f>
        <v>1.0221850311292857</v>
      </c>
    </row>
    <row r="516" spans="1:9" x14ac:dyDescent="0.2">
      <c r="A516" s="4">
        <f>IF('True_Odds_Calculator_3-way'!A517="","",'True_Odds_Calculator_3-way'!A517)</f>
        <v>2.65</v>
      </c>
      <c r="B516" s="4">
        <f>IF('True_Odds_Calculator_3-way'!B517="","",'True_Odds_Calculator_3-way'!B517)</f>
        <v>3.14</v>
      </c>
      <c r="C516" s="4">
        <f>IF('True_Odds_Calculator_3-way'!C517="","",'True_Odds_Calculator_3-way'!C517)</f>
        <v>3.07</v>
      </c>
      <c r="D516" s="4">
        <f t="shared" si="40"/>
        <v>2.1562727168456863E-2</v>
      </c>
      <c r="E516" s="4">
        <f t="shared" si="41"/>
        <v>2.7014548142539434</v>
      </c>
      <c r="F516" s="4">
        <f t="shared" si="42"/>
        <v>3.2125029395527354</v>
      </c>
      <c r="G516" s="4">
        <f t="shared" si="43"/>
        <v>3.139270699818983</v>
      </c>
      <c r="I516" s="4">
        <f t="shared" si="44"/>
        <v>1.0215627271684569</v>
      </c>
    </row>
    <row r="517" spans="1:9" x14ac:dyDescent="0.2">
      <c r="A517" s="4">
        <f>IF('True_Odds_Calculator_3-way'!A518="","",'True_Odds_Calculator_3-way'!A518)</f>
        <v>3.63</v>
      </c>
      <c r="B517" s="4">
        <f>IF('True_Odds_Calculator_3-way'!B518="","",'True_Odds_Calculator_3-way'!B518)</f>
        <v>3.47</v>
      </c>
      <c r="C517" s="4">
        <f>IF('True_Odds_Calculator_3-way'!C518="","",'True_Odds_Calculator_3-way'!C518)</f>
        <v>2.1800000000000002</v>
      </c>
      <c r="D517" s="4">
        <f t="shared" si="40"/>
        <v>2.2382128034532878E-2</v>
      </c>
      <c r="E517" s="4">
        <f t="shared" si="41"/>
        <v>3.7310455751155454</v>
      </c>
      <c r="F517" s="4">
        <f t="shared" si="42"/>
        <v>3.5622211369409778</v>
      </c>
      <c r="G517" s="4">
        <f t="shared" si="43"/>
        <v>2.2160424825100802</v>
      </c>
      <c r="I517" s="4">
        <f t="shared" si="44"/>
        <v>1.0223821280345329</v>
      </c>
    </row>
    <row r="518" spans="1:9" x14ac:dyDescent="0.2">
      <c r="A518" s="4">
        <f>IF('True_Odds_Calculator_3-way'!A519="","",'True_Odds_Calculator_3-way'!A519)</f>
        <v>2.19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3.74</v>
      </c>
      <c r="D518" s="4">
        <f t="shared" si="40"/>
        <v>2.1619731329642677E-2</v>
      </c>
      <c r="E518" s="4">
        <f t="shared" si="41"/>
        <v>2.2251177063005456</v>
      </c>
      <c r="F518" s="4">
        <f t="shared" si="42"/>
        <v>3.4433783034411243</v>
      </c>
      <c r="G518" s="4">
        <f t="shared" si="43"/>
        <v>3.8435948688784136</v>
      </c>
      <c r="I518" s="4">
        <f t="shared" si="44"/>
        <v>1.0216197313296427</v>
      </c>
    </row>
    <row r="519" spans="1:9" x14ac:dyDescent="0.2">
      <c r="A519" s="4">
        <f>IF('True_Odds_Calculator_3-way'!A520="","",'True_Odds_Calculator_3-way'!A520)</f>
        <v>2.39</v>
      </c>
      <c r="B519" s="4">
        <f>IF('True_Odds_Calculator_3-way'!B520="","",'True_Odds_Calculator_3-way'!B520)</f>
        <v>3.21</v>
      </c>
      <c r="C519" s="4">
        <f>IF('True_Odds_Calculator_3-way'!C520="","",'True_Odds_Calculator_3-way'!C520)</f>
        <v>3.42</v>
      </c>
      <c r="D519" s="4">
        <f t="shared" si="40"/>
        <v>2.2334182410496339E-2</v>
      </c>
      <c r="E519" s="4">
        <f t="shared" si="41"/>
        <v>2.4332953780562607</v>
      </c>
      <c r="F519" s="4">
        <f t="shared" si="42"/>
        <v>3.2885893102759343</v>
      </c>
      <c r="G519" s="4">
        <f t="shared" si="43"/>
        <v>3.5093514856954378</v>
      </c>
      <c r="I519" s="4">
        <f t="shared" si="44"/>
        <v>1.0223341824104963</v>
      </c>
    </row>
    <row r="520" spans="1:9" x14ac:dyDescent="0.2">
      <c r="A520" s="4">
        <f>IF('True_Odds_Calculator_3-way'!A521="","",'True_Odds_Calculator_3-way'!A521)</f>
        <v>1.33</v>
      </c>
      <c r="B520" s="4">
        <f>IF('True_Odds_Calculator_3-way'!B521="","",'True_Odds_Calculator_3-way'!B521)</f>
        <v>5.24</v>
      </c>
      <c r="C520" s="4">
        <f>IF('True_Odds_Calculator_3-way'!C521="","",'True_Odds_Calculator_3-way'!C521)</f>
        <v>12.03</v>
      </c>
      <c r="D520" s="4">
        <f t="shared" si="40"/>
        <v>2.5844913439105888E-2</v>
      </c>
      <c r="E520" s="4">
        <f t="shared" si="41"/>
        <v>1.3454156536580621</v>
      </c>
      <c r="F520" s="4">
        <f t="shared" si="42"/>
        <v>5.4877295502904948</v>
      </c>
      <c r="G520" s="4">
        <f t="shared" si="43"/>
        <v>13.420918536137453</v>
      </c>
      <c r="I520" s="4">
        <f t="shared" si="44"/>
        <v>1.0258449134391059</v>
      </c>
    </row>
    <row r="521" spans="1:9" x14ac:dyDescent="0.2">
      <c r="A521" s="4">
        <f>IF('True_Odds_Calculator_3-way'!A522="","",'True_Odds_Calculator_3-way'!A522)</f>
        <v>3.01</v>
      </c>
      <c r="B521" s="4">
        <f>IF('True_Odds_Calculator_3-way'!B522="","",'True_Odds_Calculator_3-way'!B522)</f>
        <v>3.98</v>
      </c>
      <c r="C521" s="4">
        <f>IF('True_Odds_Calculator_3-way'!C522="","",'True_Odds_Calculator_3-way'!C522)</f>
        <v>2.2799999999999998</v>
      </c>
      <c r="D521" s="4">
        <f t="shared" si="40"/>
        <v>2.2078686256367774E-2</v>
      </c>
      <c r="E521" s="4">
        <f t="shared" si="41"/>
        <v>3.0781889083695413</v>
      </c>
      <c r="F521" s="4">
        <f t="shared" si="42"/>
        <v>4.1000961504590565</v>
      </c>
      <c r="G521" s="4">
        <f t="shared" si="43"/>
        <v>2.3189108641233513</v>
      </c>
      <c r="I521" s="4">
        <f t="shared" si="44"/>
        <v>1.0220786862563678</v>
      </c>
    </row>
    <row r="522" spans="1:9" x14ac:dyDescent="0.2">
      <c r="A522" s="4">
        <f>IF('True_Odds_Calculator_3-way'!A523="","",'True_Odds_Calculator_3-way'!A523)</f>
        <v>3.02</v>
      </c>
      <c r="B522" s="4">
        <f>IF('True_Odds_Calculator_3-way'!B523="","",'True_Odds_Calculator_3-way'!B523)</f>
        <v>3.06</v>
      </c>
      <c r="C522" s="4">
        <f>IF('True_Odds_Calculator_3-way'!C523="","",'True_Odds_Calculator_3-way'!C523)</f>
        <v>2.5499999999999998</v>
      </c>
      <c r="D522" s="4">
        <f t="shared" si="40"/>
        <v>5.0080076180582633E-2</v>
      </c>
      <c r="E522" s="4">
        <f t="shared" si="41"/>
        <v>3.1803331344927277</v>
      </c>
      <c r="F522" s="4">
        <f t="shared" si="42"/>
        <v>3.2247243288512539</v>
      </c>
      <c r="G522" s="4">
        <f t="shared" si="43"/>
        <v>2.6633747069899703</v>
      </c>
      <c r="I522" s="4">
        <f t="shared" si="44"/>
        <v>1.0500800761805826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3.6</v>
      </c>
      <c r="C523" s="4">
        <f>IF('True_Odds_Calculator_3-way'!C524="","",'True_Odds_Calculator_3-way'!C524)</f>
        <v>5.54</v>
      </c>
      <c r="D523" s="4">
        <f t="shared" si="40"/>
        <v>5.3521288178327797E-2</v>
      </c>
      <c r="E523" s="4">
        <f t="shared" si="41"/>
        <v>1.7319086292736985</v>
      </c>
      <c r="F523" s="4">
        <f t="shared" si="42"/>
        <v>3.8470808685747877</v>
      </c>
      <c r="G523" s="4">
        <f t="shared" si="43"/>
        <v>6.1476045091592288</v>
      </c>
      <c r="I523" s="4">
        <f t="shared" si="44"/>
        <v>1.0535212881783278</v>
      </c>
    </row>
    <row r="524" spans="1:9" x14ac:dyDescent="0.2">
      <c r="A524" s="4">
        <f>IF('True_Odds_Calculator_3-way'!A525="","",'True_Odds_Calculator_3-way'!A525)</f>
        <v>1.77</v>
      </c>
      <c r="B524" s="4">
        <f>IF('True_Odds_Calculator_3-way'!B525="","",'True_Odds_Calculator_3-way'!B525)</f>
        <v>3.66</v>
      </c>
      <c r="C524" s="4">
        <f>IF('True_Odds_Calculator_3-way'!C525="","",'True_Odds_Calculator_3-way'!C525)</f>
        <v>4.67</v>
      </c>
      <c r="D524" s="4">
        <f t="shared" si="40"/>
        <v>5.2328557440910251E-2</v>
      </c>
      <c r="E524" s="4">
        <f t="shared" si="41"/>
        <v>1.8263876152479841</v>
      </c>
      <c r="F524" s="4">
        <f t="shared" si="42"/>
        <v>3.9095916129310733</v>
      </c>
      <c r="G524" s="4">
        <f t="shared" si="43"/>
        <v>5.0841448900579413</v>
      </c>
      <c r="I524" s="4">
        <f t="shared" si="44"/>
        <v>1.0523285574409103</v>
      </c>
    </row>
    <row r="525" spans="1:9" x14ac:dyDescent="0.2">
      <c r="A525" s="4">
        <f>IF('True_Odds_Calculator_3-way'!A526="","",'True_Odds_Calculator_3-way'!A526)</f>
        <v>5.03</v>
      </c>
      <c r="B525" s="4">
        <f>IF('True_Odds_Calculator_3-way'!B526="","",'True_Odds_Calculator_3-way'!B526)</f>
        <v>4.0199999999999996</v>
      </c>
      <c r="C525" s="4">
        <f>IF('True_Odds_Calculator_3-way'!C526="","",'True_Odds_Calculator_3-way'!C526)</f>
        <v>1.74</v>
      </c>
      <c r="D525" s="4">
        <f t="shared" si="40"/>
        <v>2.227601964128767E-2</v>
      </c>
      <c r="E525" s="4">
        <f t="shared" si="41"/>
        <v>5.2251567821303126</v>
      </c>
      <c r="F525" s="4">
        <f t="shared" si="42"/>
        <v>4.1436885492644633</v>
      </c>
      <c r="G525" s="4">
        <f t="shared" si="43"/>
        <v>1.7627752169058828</v>
      </c>
      <c r="I525" s="4">
        <f t="shared" si="44"/>
        <v>1.0222760196412877</v>
      </c>
    </row>
    <row r="526" spans="1:9" x14ac:dyDescent="0.2">
      <c r="A526" s="4">
        <f>IF('True_Odds_Calculator_3-way'!A527="","",'True_Odds_Calculator_3-way'!A527)</f>
        <v>1.19</v>
      </c>
      <c r="B526" s="4">
        <f>IF('True_Odds_Calculator_3-way'!B527="","",'True_Odds_Calculator_3-way'!B527)</f>
        <v>7.77</v>
      </c>
      <c r="C526" s="4">
        <f>IF('True_Odds_Calculator_3-way'!C527="","",'True_Odds_Calculator_3-way'!C527)</f>
        <v>17.100000000000001</v>
      </c>
      <c r="D526" s="4">
        <f t="shared" si="40"/>
        <v>2.7515795317652803E-2</v>
      </c>
      <c r="E526" s="4">
        <f t="shared" si="41"/>
        <v>1.2031316998183108</v>
      </c>
      <c r="F526" s="4">
        <f t="shared" si="42"/>
        <v>8.3662267624257804</v>
      </c>
      <c r="G526" s="4">
        <f t="shared" si="43"/>
        <v>20.2808490388155</v>
      </c>
      <c r="I526" s="4">
        <f t="shared" si="44"/>
        <v>1.0275157953176528</v>
      </c>
    </row>
    <row r="527" spans="1:9" x14ac:dyDescent="0.2">
      <c r="A527" s="4">
        <f>IF('True_Odds_Calculator_3-way'!A528="","",'True_Odds_Calculator_3-way'!A528)</f>
        <v>2.5499999999999998</v>
      </c>
      <c r="B527" s="4">
        <f>IF('True_Odds_Calculator_3-way'!B528="","",'True_Odds_Calculator_3-way'!B528)</f>
        <v>3.32</v>
      </c>
      <c r="C527" s="4">
        <f>IF('True_Odds_Calculator_3-way'!C528="","",'True_Odds_Calculator_3-way'!C528)</f>
        <v>3.05</v>
      </c>
      <c r="D527" s="4">
        <f t="shared" si="40"/>
        <v>2.1230534481222918E-2</v>
      </c>
      <c r="E527" s="4">
        <f t="shared" si="41"/>
        <v>2.5968628686749491</v>
      </c>
      <c r="F527" s="4">
        <f t="shared" si="42"/>
        <v>3.3998806195494264</v>
      </c>
      <c r="G527" s="4">
        <f t="shared" si="43"/>
        <v>3.1172846461540935</v>
      </c>
      <c r="I527" s="4">
        <f t="shared" si="44"/>
        <v>1.0212305344812229</v>
      </c>
    </row>
    <row r="528" spans="1:9" x14ac:dyDescent="0.2">
      <c r="A528" s="4">
        <f>IF('True_Odds_Calculator_3-way'!A529="","",'True_Odds_Calculator_3-way'!A529)</f>
        <v>3.76</v>
      </c>
      <c r="B528" s="4">
        <f>IF('True_Odds_Calculator_3-way'!B529="","",'True_Odds_Calculator_3-way'!B529)</f>
        <v>3.36</v>
      </c>
      <c r="C528" s="4">
        <f>IF('True_Odds_Calculator_3-way'!C529="","",'True_Odds_Calculator_3-way'!C529)</f>
        <v>2.1800000000000002</v>
      </c>
      <c r="D528" s="4">
        <f t="shared" si="40"/>
        <v>2.2292090757833449E-2</v>
      </c>
      <c r="E528" s="4">
        <f t="shared" si="41"/>
        <v>3.8680716808935838</v>
      </c>
      <c r="F528" s="4">
        <f t="shared" si="42"/>
        <v>3.4460377116743897</v>
      </c>
      <c r="G528" s="4">
        <f t="shared" si="43"/>
        <v>2.2158951059633685</v>
      </c>
      <c r="I528" s="4">
        <f t="shared" si="44"/>
        <v>1.0222920907578334</v>
      </c>
    </row>
    <row r="529" spans="1:9" x14ac:dyDescent="0.2">
      <c r="A529" s="4">
        <f>IF('True_Odds_Calculator_3-way'!A530="","",'True_Odds_Calculator_3-way'!A530)</f>
        <v>3.56</v>
      </c>
      <c r="B529" s="4">
        <f>IF('True_Odds_Calculator_3-way'!B530="","",'True_Odds_Calculator_3-way'!B530)</f>
        <v>3.44</v>
      </c>
      <c r="C529" s="4">
        <f>IF('True_Odds_Calculator_3-way'!C530="","",'True_Odds_Calculator_3-way'!C530)</f>
        <v>2.2200000000000002</v>
      </c>
      <c r="D529" s="4">
        <f t="shared" si="40"/>
        <v>2.2047001273549416E-2</v>
      </c>
      <c r="E529" s="4">
        <f t="shared" si="41"/>
        <v>3.6556404802508244</v>
      </c>
      <c r="F529" s="4">
        <f t="shared" si="42"/>
        <v>3.5292206803158153</v>
      </c>
      <c r="G529" s="4">
        <f t="shared" si="43"/>
        <v>2.256819516030633</v>
      </c>
      <c r="I529" s="4">
        <f t="shared" si="44"/>
        <v>1.0220470012735494</v>
      </c>
    </row>
    <row r="530" spans="1:9" x14ac:dyDescent="0.2">
      <c r="A530" s="4">
        <f>IF('True_Odds_Calculator_3-way'!A531="","",'True_Odds_Calculator_3-way'!A531)</f>
        <v>2.73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2.63</v>
      </c>
      <c r="D530" s="4">
        <f t="shared" si="40"/>
        <v>2.2010596846407271E-2</v>
      </c>
      <c r="E530" s="4">
        <f t="shared" si="41"/>
        <v>2.7857985508053447</v>
      </c>
      <c r="F530" s="4">
        <f t="shared" si="42"/>
        <v>3.7293223798088304</v>
      </c>
      <c r="G530" s="4">
        <f t="shared" si="43"/>
        <v>2.6817468711539907</v>
      </c>
      <c r="I530" s="4">
        <f t="shared" si="44"/>
        <v>1.0220105968464073</v>
      </c>
    </row>
    <row r="531" spans="1:9" x14ac:dyDescent="0.2">
      <c r="A531" s="4">
        <f>IF('True_Odds_Calculator_3-way'!A532="","",'True_Odds_Calculator_3-way'!A532)</f>
        <v>3.12</v>
      </c>
      <c r="B531" s="4">
        <f>IF('True_Odds_Calculator_3-way'!B532="","",'True_Odds_Calculator_3-way'!B532)</f>
        <v>2.85</v>
      </c>
      <c r="C531" s="4">
        <f>IF('True_Odds_Calculator_3-way'!C532="","",'True_Odds_Calculator_3-way'!C532)</f>
        <v>2.77</v>
      </c>
      <c r="D531" s="4">
        <f t="shared" si="40"/>
        <v>3.2400843820186376E-2</v>
      </c>
      <c r="E531" s="4">
        <f t="shared" si="41"/>
        <v>3.2288004949872056</v>
      </c>
      <c r="F531" s="4">
        <f t="shared" si="42"/>
        <v>2.9405112948552956</v>
      </c>
      <c r="G531" s="4">
        <f t="shared" si="43"/>
        <v>2.8554251227106948</v>
      </c>
      <c r="I531" s="4">
        <f t="shared" si="44"/>
        <v>1.0324008438201864</v>
      </c>
    </row>
    <row r="532" spans="1:9" x14ac:dyDescent="0.2">
      <c r="A532" s="4">
        <f>IF('True_Odds_Calculator_3-way'!A533="","",'True_Odds_Calculator_3-way'!A533)</f>
        <v>2.61</v>
      </c>
      <c r="B532" s="4">
        <f>IF('True_Odds_Calculator_3-way'!B533="","",'True_Odds_Calculator_3-way'!B533)</f>
        <v>2.95</v>
      </c>
      <c r="C532" s="4">
        <f>IF('True_Odds_Calculator_3-way'!C533="","",'True_Odds_Calculator_3-way'!C533)</f>
        <v>3.22</v>
      </c>
      <c r="D532" s="4">
        <f t="shared" si="40"/>
        <v>3.268381951074506E-2</v>
      </c>
      <c r="E532" s="4">
        <f t="shared" si="41"/>
        <v>2.6863872134950042</v>
      </c>
      <c r="F532" s="4">
        <f t="shared" si="42"/>
        <v>3.0479586137202701</v>
      </c>
      <c r="G532" s="4">
        <f t="shared" si="43"/>
        <v>3.3370664015337272</v>
      </c>
      <c r="I532" s="4">
        <f t="shared" si="44"/>
        <v>1.0326838195107451</v>
      </c>
    </row>
    <row r="533" spans="1:9" x14ac:dyDescent="0.2">
      <c r="A533" s="4">
        <f>IF('True_Odds_Calculator_3-way'!A534="","",'True_Odds_Calculator_3-way'!A534)</f>
        <v>1.79</v>
      </c>
      <c r="B533" s="4">
        <f>IF('True_Odds_Calculator_3-way'!B534="","",'True_Odds_Calculator_3-way'!B534)</f>
        <v>4.16</v>
      </c>
      <c r="C533" s="4">
        <f>IF('True_Odds_Calculator_3-way'!C534="","",'True_Odds_Calculator_3-way'!C534)</f>
        <v>4.3099999999999996</v>
      </c>
      <c r="D533" s="4">
        <f t="shared" si="40"/>
        <v>3.1062394746629085E-2</v>
      </c>
      <c r="E533" s="4">
        <f t="shared" si="41"/>
        <v>1.8238021586803002</v>
      </c>
      <c r="F533" s="4">
        <f t="shared" si="42"/>
        <v>4.3472499099684185</v>
      </c>
      <c r="G533" s="4">
        <f t="shared" si="43"/>
        <v>4.5113237177426742</v>
      </c>
      <c r="I533" s="4">
        <f t="shared" si="44"/>
        <v>1.0310623947466291</v>
      </c>
    </row>
    <row r="534" spans="1:9" x14ac:dyDescent="0.2">
      <c r="A534" s="4">
        <f>IF('True_Odds_Calculator_3-way'!A535="","",'True_Odds_Calculator_3-way'!A535)</f>
        <v>2.77</v>
      </c>
      <c r="B534" s="4">
        <f>IF('True_Odds_Calculator_3-way'!B535="","",'True_Odds_Calculator_3-way'!B535)</f>
        <v>3.86</v>
      </c>
      <c r="C534" s="4">
        <f>IF('True_Odds_Calculator_3-way'!C535="","",'True_Odds_Calculator_3-way'!C535)</f>
        <v>2.4500000000000002</v>
      </c>
      <c r="D534" s="4">
        <f t="shared" si="40"/>
        <v>2.8241453143985629E-2</v>
      </c>
      <c r="E534" s="4">
        <f t="shared" si="41"/>
        <v>2.844165235011594</v>
      </c>
      <c r="F534" s="4">
        <f t="shared" si="42"/>
        <v>4.0055510561074108</v>
      </c>
      <c r="G534" s="4">
        <f t="shared" si="43"/>
        <v>2.5078404648338264</v>
      </c>
      <c r="I534" s="4">
        <f t="shared" si="44"/>
        <v>1.0282414531439856</v>
      </c>
    </row>
    <row r="535" spans="1:9" x14ac:dyDescent="0.2">
      <c r="A535" s="4">
        <f>IF('True_Odds_Calculator_3-way'!A536="","",'True_Odds_Calculator_3-way'!A536)</f>
        <v>1.53</v>
      </c>
      <c r="B535" s="4">
        <f>IF('True_Odds_Calculator_3-way'!B536="","",'True_Odds_Calculator_3-way'!B536)</f>
        <v>4.4400000000000004</v>
      </c>
      <c r="C535" s="4">
        <f>IF('True_Odds_Calculator_3-way'!C536="","",'True_Odds_Calculator_3-way'!C536)</f>
        <v>6.49</v>
      </c>
      <c r="D535" s="4">
        <f t="shared" si="40"/>
        <v>3.2903201397717963E-2</v>
      </c>
      <c r="E535" s="4">
        <f t="shared" si="41"/>
        <v>1.5561125532153404</v>
      </c>
      <c r="F535" s="4">
        <f t="shared" si="42"/>
        <v>4.6672813787957779</v>
      </c>
      <c r="G535" s="4">
        <f t="shared" si="43"/>
        <v>6.987364762833348</v>
      </c>
      <c r="I535" s="4">
        <f t="shared" si="44"/>
        <v>1.032903201397718</v>
      </c>
    </row>
    <row r="536" spans="1:9" x14ac:dyDescent="0.2">
      <c r="A536" s="4">
        <f>IF('True_Odds_Calculator_3-way'!A537="","",'True_Odds_Calculator_3-way'!A537)</f>
        <v>2.2200000000000002</v>
      </c>
      <c r="B536" s="4">
        <f>IF('True_Odds_Calculator_3-way'!B537="","",'True_Odds_Calculator_3-way'!B537)</f>
        <v>3.44</v>
      </c>
      <c r="C536" s="4">
        <f>IF('True_Odds_Calculator_3-way'!C537="","",'True_Odds_Calculator_3-way'!C537)</f>
        <v>3.48</v>
      </c>
      <c r="D536" s="4">
        <f t="shared" si="40"/>
        <v>2.8504446708135456E-2</v>
      </c>
      <c r="E536" s="4">
        <f t="shared" si="41"/>
        <v>2.2678361263649993</v>
      </c>
      <c r="F536" s="4">
        <f t="shared" si="42"/>
        <v>3.5562359228206595</v>
      </c>
      <c r="G536" s="4">
        <f t="shared" si="43"/>
        <v>3.599001555735637</v>
      </c>
      <c r="I536" s="4">
        <f t="shared" si="44"/>
        <v>1.0285044467081355</v>
      </c>
    </row>
    <row r="537" spans="1:9" x14ac:dyDescent="0.2">
      <c r="A537" s="4">
        <f>IF('True_Odds_Calculator_3-way'!A538="","",'True_Odds_Calculator_3-way'!A538)</f>
        <v>1.06</v>
      </c>
      <c r="B537" s="4">
        <f>IF('True_Odds_Calculator_3-way'!B538="","",'True_Odds_Calculator_3-way'!B538)</f>
        <v>14.99</v>
      </c>
      <c r="C537" s="4">
        <f>IF('True_Odds_Calculator_3-way'!C538="","",'True_Odds_Calculator_3-way'!C538)</f>
        <v>41.83</v>
      </c>
      <c r="D537" s="4">
        <f t="shared" si="40"/>
        <v>3.4013654529175374E-2</v>
      </c>
      <c r="E537" s="4">
        <f t="shared" si="41"/>
        <v>1.0728942120869513</v>
      </c>
      <c r="F537" s="4">
        <f t="shared" si="42"/>
        <v>18.059259536604063</v>
      </c>
      <c r="G537" s="4">
        <f t="shared" si="43"/>
        <v>79.564606493413606</v>
      </c>
      <c r="I537" s="4">
        <f t="shared" si="44"/>
        <v>1.0340136545291754</v>
      </c>
    </row>
    <row r="538" spans="1:9" x14ac:dyDescent="0.2">
      <c r="A538" s="4">
        <f>IF('True_Odds_Calculator_3-way'!A539="","",'True_Odds_Calculator_3-way'!A539)</f>
        <v>2.0499999999999998</v>
      </c>
      <c r="B538" s="4">
        <f>IF('True_Odds_Calculator_3-way'!B539="","",'True_Odds_Calculator_3-way'!B539)</f>
        <v>3.19</v>
      </c>
      <c r="C538" s="4">
        <f>IF('True_Odds_Calculator_3-way'!C539="","",'True_Odds_Calculator_3-way'!C539)</f>
        <v>4.4000000000000004</v>
      </c>
      <c r="D538" s="4">
        <f t="shared" si="40"/>
        <v>2.8557229145959262E-2</v>
      </c>
      <c r="E538" s="4">
        <f t="shared" si="41"/>
        <v>2.0908000959155943</v>
      </c>
      <c r="F538" s="4">
        <f t="shared" si="42"/>
        <v>3.2899006414287513</v>
      </c>
      <c r="G538" s="4">
        <f t="shared" si="43"/>
        <v>4.5923455056179785</v>
      </c>
      <c r="I538" s="4">
        <f t="shared" si="44"/>
        <v>1.0285572291459593</v>
      </c>
    </row>
    <row r="539" spans="1:9" x14ac:dyDescent="0.2">
      <c r="A539" s="4">
        <f>IF('True_Odds_Calculator_3-way'!A540="","",'True_Odds_Calculator_3-way'!A540)</f>
        <v>2.27</v>
      </c>
      <c r="B539" s="4">
        <f>IF('True_Odds_Calculator_3-way'!B540="","",'True_Odds_Calculator_3-way'!B540)</f>
        <v>3.23</v>
      </c>
      <c r="C539" s="4">
        <f>IF('True_Odds_Calculator_3-way'!C540="","",'True_Odds_Calculator_3-way'!C540)</f>
        <v>3.6</v>
      </c>
      <c r="D539" s="4">
        <f t="shared" si="40"/>
        <v>2.7903935358825516E-2</v>
      </c>
      <c r="E539" s="4">
        <f t="shared" si="41"/>
        <v>2.3189625231276354</v>
      </c>
      <c r="F539" s="4">
        <f t="shared" si="42"/>
        <v>3.3300453416519971</v>
      </c>
      <c r="G539" s="4">
        <f t="shared" si="43"/>
        <v>3.7247212574365851</v>
      </c>
      <c r="I539" s="4">
        <f t="shared" si="44"/>
        <v>1.0279039353588255</v>
      </c>
    </row>
    <row r="540" spans="1:9" x14ac:dyDescent="0.2">
      <c r="A540" s="4">
        <f>IF('True_Odds_Calculator_3-way'!A541="","",'True_Odds_Calculator_3-way'!A541)</f>
        <v>2.81</v>
      </c>
      <c r="B540" s="4">
        <f>IF('True_Odds_Calculator_3-way'!B541="","",'True_Odds_Calculator_3-way'!B541)</f>
        <v>3.16</v>
      </c>
      <c r="C540" s="4">
        <f>IF('True_Odds_Calculator_3-way'!C541="","",'True_Odds_Calculator_3-way'!C541)</f>
        <v>2.82</v>
      </c>
      <c r="D540" s="4">
        <f t="shared" si="40"/>
        <v>2.6937511401542213E-2</v>
      </c>
      <c r="E540" s="4">
        <f t="shared" si="41"/>
        <v>2.8827356553602521</v>
      </c>
      <c r="F540" s="4">
        <f t="shared" si="42"/>
        <v>3.2522807964231819</v>
      </c>
      <c r="G540" s="4">
        <f t="shared" si="43"/>
        <v>2.8932610165230122</v>
      </c>
      <c r="I540" s="4">
        <f t="shared" si="44"/>
        <v>1.0269375114015422</v>
      </c>
    </row>
    <row r="541" spans="1:9" x14ac:dyDescent="0.2">
      <c r="A541" s="4">
        <f>IF('True_Odds_Calculator_3-way'!A542="","",'True_Odds_Calculator_3-way'!A542)</f>
        <v>2.94</v>
      </c>
      <c r="B541" s="4">
        <f>IF('True_Odds_Calculator_3-way'!B542="","",'True_Odds_Calculator_3-way'!B542)</f>
        <v>3.93</v>
      </c>
      <c r="C541" s="4">
        <f>IF('True_Odds_Calculator_3-way'!C542="","",'True_Odds_Calculator_3-way'!C542)</f>
        <v>2.31</v>
      </c>
      <c r="D541" s="4">
        <f t="shared" si="40"/>
        <v>2.7489413530852991E-2</v>
      </c>
      <c r="E541" s="4">
        <f t="shared" si="41"/>
        <v>3.0213952559585788</v>
      </c>
      <c r="F541" s="4">
        <f t="shared" si="42"/>
        <v>4.076810562174022</v>
      </c>
      <c r="G541" s="4">
        <f t="shared" si="43"/>
        <v>2.3599527623970853</v>
      </c>
      <c r="I541" s="4">
        <f t="shared" si="44"/>
        <v>1.027489413530853</v>
      </c>
    </row>
    <row r="542" spans="1:9" x14ac:dyDescent="0.2">
      <c r="A542" s="4">
        <f>IF('True_Odds_Calculator_3-way'!A543="","",'True_Odds_Calculator_3-way'!A543)</f>
        <v>2.68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2.72</v>
      </c>
      <c r="D542" s="4">
        <f t="shared" si="40"/>
        <v>2.8137709020818802E-2</v>
      </c>
      <c r="E542" s="4">
        <f t="shared" si="41"/>
        <v>2.7491024096803356</v>
      </c>
      <c r="F542" s="4">
        <f t="shared" si="42"/>
        <v>3.5974188239493925</v>
      </c>
      <c r="G542" s="4">
        <f t="shared" si="43"/>
        <v>2.7912079657858047</v>
      </c>
      <c r="I542" s="4">
        <f t="shared" si="44"/>
        <v>1.0281377090208188</v>
      </c>
    </row>
    <row r="543" spans="1: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3.13</v>
      </c>
      <c r="C543" s="4">
        <f>IF('True_Odds_Calculator_3-way'!C544="","",'True_Odds_Calculator_3-way'!C544)</f>
        <v>5.37</v>
      </c>
      <c r="D543" s="4">
        <f t="shared" si="40"/>
        <v>2.384327220964555E-2</v>
      </c>
      <c r="E543" s="4">
        <f t="shared" si="41"/>
        <v>1.9600657858046411</v>
      </c>
      <c r="F543" s="4">
        <f t="shared" si="42"/>
        <v>3.2098497656555582</v>
      </c>
      <c r="G543" s="4">
        <f t="shared" si="43"/>
        <v>5.6094064215980035</v>
      </c>
      <c r="I543" s="4">
        <f t="shared" si="44"/>
        <v>1.0238432722096455</v>
      </c>
    </row>
    <row r="544" spans="1:9" x14ac:dyDescent="0.2">
      <c r="A544" s="4">
        <f>IF('True_Odds_Calculator_3-way'!A545="","",'True_Odds_Calculator_3-way'!A545)</f>
        <v>2.0699999999999998</v>
      </c>
      <c r="B544" s="4">
        <f>IF('True_Odds_Calculator_3-way'!B545="","",'True_Odds_Calculator_3-way'!B545)</f>
        <v>3.53</v>
      </c>
      <c r="C544" s="4">
        <f>IF('True_Odds_Calculator_3-way'!C545="","",'True_Odds_Calculator_3-way'!C545)</f>
        <v>3.89</v>
      </c>
      <c r="D544" s="4">
        <f t="shared" si="40"/>
        <v>2.3447315160143312E-2</v>
      </c>
      <c r="E544" s="4">
        <f t="shared" si="41"/>
        <v>2.1040405299771003</v>
      </c>
      <c r="F544" s="4">
        <f t="shared" si="42"/>
        <v>3.6301547877881615</v>
      </c>
      <c r="G544" s="4">
        <f t="shared" si="43"/>
        <v>4.011977566122769</v>
      </c>
      <c r="I544" s="4">
        <f t="shared" si="44"/>
        <v>1.0234473151601433</v>
      </c>
    </row>
    <row r="545" spans="1:9" x14ac:dyDescent="0.2">
      <c r="A545" s="4">
        <f>IF('True_Odds_Calculator_3-way'!A546="","",'True_Odds_Calculator_3-way'!A546)</f>
        <v>1.41</v>
      </c>
      <c r="B545" s="4">
        <f>IF('True_Odds_Calculator_3-way'!B546="","",'True_Odds_Calculator_3-way'!B546)</f>
        <v>4.57</v>
      </c>
      <c r="C545" s="4">
        <f>IF('True_Odds_Calculator_3-way'!C546="","",'True_Odds_Calculator_3-way'!C546)</f>
        <v>10.119999999999999</v>
      </c>
      <c r="D545" s="4">
        <f t="shared" si="40"/>
        <v>2.6852468149022757E-2</v>
      </c>
      <c r="E545" s="4">
        <f t="shared" si="41"/>
        <v>1.4280225875932329</v>
      </c>
      <c r="F545" s="4">
        <f t="shared" si="42"/>
        <v>4.7649098764864384</v>
      </c>
      <c r="G545" s="4">
        <f t="shared" si="43"/>
        <v>11.128000134698185</v>
      </c>
      <c r="I545" s="4">
        <f t="shared" si="44"/>
        <v>1.0268524681490228</v>
      </c>
    </row>
    <row r="546" spans="1:9" x14ac:dyDescent="0.2">
      <c r="A546" s="4">
        <f>IF('True_Odds_Calculator_3-way'!A547="","",'True_Odds_Calculator_3-way'!A547)</f>
        <v>1.35</v>
      </c>
      <c r="B546" s="4">
        <f>IF('True_Odds_Calculator_3-way'!B547="","",'True_Odds_Calculator_3-way'!B547)</f>
        <v>4.87</v>
      </c>
      <c r="C546" s="4">
        <f>IF('True_Odds_Calculator_3-way'!C547="","",'True_Odds_Calculator_3-way'!C547)</f>
        <v>12.19</v>
      </c>
      <c r="D546" s="4">
        <f t="shared" si="40"/>
        <v>2.8114004246525992E-2</v>
      </c>
      <c r="E546" s="4">
        <f t="shared" si="41"/>
        <v>1.3672981010790011</v>
      </c>
      <c r="F546" s="4">
        <f t="shared" si="42"/>
        <v>5.1028876278735895</v>
      </c>
      <c r="G546" s="4">
        <f t="shared" si="43"/>
        <v>13.7621396359719</v>
      </c>
      <c r="I546" s="4">
        <f t="shared" si="44"/>
        <v>1.028114004246526</v>
      </c>
    </row>
    <row r="547" spans="1:9" x14ac:dyDescent="0.2">
      <c r="A547" s="4">
        <f>IF('True_Odds_Calculator_3-way'!A548="","",'True_Odds_Calculator_3-way'!A548)</f>
        <v>3.62</v>
      </c>
      <c r="B547" s="4">
        <f>IF('True_Odds_Calculator_3-way'!B548="","",'True_Odds_Calculator_3-way'!B548)</f>
        <v>4.01</v>
      </c>
      <c r="C547" s="4">
        <f>IF('True_Odds_Calculator_3-way'!C548="","",'True_Odds_Calculator_3-way'!C548)</f>
        <v>2.0099999999999998</v>
      </c>
      <c r="D547" s="4">
        <f t="shared" si="40"/>
        <v>2.3132090337088407E-2</v>
      </c>
      <c r="E547" s="4">
        <f t="shared" si="41"/>
        <v>3.7239454555092575</v>
      </c>
      <c r="F547" s="4">
        <f t="shared" si="42"/>
        <v>4.1379448154177743</v>
      </c>
      <c r="G547" s="4">
        <f t="shared" si="43"/>
        <v>2.0416423957440348</v>
      </c>
      <c r="I547" s="4">
        <f t="shared" si="44"/>
        <v>1.0231320903370884</v>
      </c>
    </row>
    <row r="548" spans="1:9" x14ac:dyDescent="0.2">
      <c r="A548" s="4">
        <f>IF('True_Odds_Calculator_3-way'!A549="","",'True_Odds_Calculator_3-way'!A549)</f>
        <v>3.73</v>
      </c>
      <c r="B548" s="4">
        <f>IF('True_Odds_Calculator_3-way'!B549="","",'True_Odds_Calculator_3-way'!B549)</f>
        <v>2.78</v>
      </c>
      <c r="C548" s="4">
        <f>IF('True_Odds_Calculator_3-way'!C549="","",'True_Odds_Calculator_3-way'!C549)</f>
        <v>2.4700000000000002</v>
      </c>
      <c r="D548" s="4">
        <f t="shared" si="40"/>
        <v>3.2667044556277336E-2</v>
      </c>
      <c r="E548" s="4">
        <f t="shared" si="41"/>
        <v>3.8879115127481398</v>
      </c>
      <c r="F548" s="4">
        <f t="shared" si="42"/>
        <v>2.866781670357724</v>
      </c>
      <c r="G548" s="4">
        <f t="shared" si="43"/>
        <v>2.5382689431035468</v>
      </c>
      <c r="I548" s="4">
        <f t="shared" si="44"/>
        <v>1.0326670445562773</v>
      </c>
    </row>
    <row r="549" spans="1:9" x14ac:dyDescent="0.2">
      <c r="A549" s="4">
        <f>IF('True_Odds_Calculator_3-way'!A550="","",'True_Odds_Calculator_3-way'!A550)</f>
        <v>2.88</v>
      </c>
      <c r="B549" s="4">
        <f>IF('True_Odds_Calculator_3-way'!B550="","",'True_Odds_Calculator_3-way'!B550)</f>
        <v>2.77</v>
      </c>
      <c r="C549" s="4">
        <f>IF('True_Odds_Calculator_3-way'!C550="","",'True_Odds_Calculator_3-way'!C550)</f>
        <v>2.93</v>
      </c>
      <c r="D549" s="4">
        <f t="shared" si="40"/>
        <v>4.9529980874777113E-2</v>
      </c>
      <c r="E549" s="4">
        <f t="shared" si="41"/>
        <v>3.0237769079222212</v>
      </c>
      <c r="F549" s="4">
        <f t="shared" si="42"/>
        <v>2.902750569720304</v>
      </c>
      <c r="G549" s="4">
        <f t="shared" si="43"/>
        <v>3.0789415864751759</v>
      </c>
      <c r="I549" s="4">
        <f t="shared" si="44"/>
        <v>1.0495299808747771</v>
      </c>
    </row>
    <row r="550" spans="1:9" x14ac:dyDescent="0.2">
      <c r="A550" s="4">
        <f>IF('True_Odds_Calculator_3-way'!A551="","",'True_Odds_Calculator_3-way'!A551)</f>
        <v>2.2400000000000002</v>
      </c>
      <c r="B550" s="4">
        <f>IF('True_Odds_Calculator_3-way'!B551="","",'True_Odds_Calculator_3-way'!B551)</f>
        <v>3.04</v>
      </c>
      <c r="C550" s="4">
        <f>IF('True_Odds_Calculator_3-way'!C551="","",'True_Odds_Calculator_3-way'!C551)</f>
        <v>3.86</v>
      </c>
      <c r="D550" s="4">
        <f t="shared" si="40"/>
        <v>3.4443297362577452E-2</v>
      </c>
      <c r="E550" s="4">
        <f t="shared" si="41"/>
        <v>2.2991282020660422</v>
      </c>
      <c r="F550" s="4">
        <f t="shared" si="42"/>
        <v>3.1499409439760306</v>
      </c>
      <c r="G550" s="4">
        <f t="shared" si="43"/>
        <v>4.0389963744123989</v>
      </c>
      <c r="I550" s="4">
        <f t="shared" si="44"/>
        <v>1.0344432973625775</v>
      </c>
    </row>
    <row r="551" spans="1: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3.16</v>
      </c>
      <c r="C551" s="4">
        <f>IF('True_Odds_Calculator_3-way'!C552="","",'True_Odds_Calculator_3-way'!C552)</f>
        <v>2.2999999999999998</v>
      </c>
      <c r="D551" s="4">
        <f t="shared" si="40"/>
        <v>3.2928445743254375E-2</v>
      </c>
      <c r="E551" s="4">
        <f t="shared" si="41"/>
        <v>3.6939354025884783</v>
      </c>
      <c r="F551" s="4">
        <f t="shared" si="42"/>
        <v>3.2735415767971792</v>
      </c>
      <c r="G551" s="4">
        <f t="shared" si="43"/>
        <v>2.3595676189779424</v>
      </c>
      <c r="I551" s="4">
        <f t="shared" si="44"/>
        <v>1.0329284457432544</v>
      </c>
    </row>
    <row r="552" spans="1:9" x14ac:dyDescent="0.2">
      <c r="A552" s="4">
        <f>IF('True_Odds_Calculator_3-way'!A553="","",'True_Odds_Calculator_3-way'!A553)</f>
        <v>2.46</v>
      </c>
      <c r="B552" s="4">
        <f>IF('True_Odds_Calculator_3-way'!B553="","",'True_Odds_Calculator_3-way'!B553)</f>
        <v>3.29</v>
      </c>
      <c r="C552" s="4">
        <f>IF('True_Odds_Calculator_3-way'!C553="","",'True_Odds_Calculator_3-way'!C553)</f>
        <v>3.16</v>
      </c>
      <c r="D552" s="4">
        <f t="shared" si="40"/>
        <v>2.6911129024336899E-2</v>
      </c>
      <c r="E552" s="4">
        <f t="shared" si="41"/>
        <v>2.5155100773274421</v>
      </c>
      <c r="F552" s="4">
        <f t="shared" si="42"/>
        <v>3.3900489489824914</v>
      </c>
      <c r="G552" s="4">
        <f t="shared" si="43"/>
        <v>3.2521877807102282</v>
      </c>
      <c r="I552" s="4">
        <f t="shared" si="44"/>
        <v>1.0269111290243369</v>
      </c>
    </row>
    <row r="553" spans="1:9" x14ac:dyDescent="0.2">
      <c r="A553" s="4">
        <f>IF('True_Odds_Calculator_3-way'!A554="","",'True_Odds_Calculator_3-way'!A554)</f>
        <v>3.5</v>
      </c>
      <c r="B553" s="4">
        <f>IF('True_Odds_Calculator_3-way'!B554="","",'True_Odds_Calculator_3-way'!B554)</f>
        <v>3.43</v>
      </c>
      <c r="C553" s="4">
        <f>IF('True_Odds_Calculator_3-way'!C554="","",'True_Odds_Calculator_3-way'!C554)</f>
        <v>2.2200000000000002</v>
      </c>
      <c r="D553" s="4">
        <f t="shared" si="40"/>
        <v>2.7709925669109126E-2</v>
      </c>
      <c r="E553" s="4">
        <f t="shared" si="41"/>
        <v>3.6169289717850459</v>
      </c>
      <c r="F553" s="4">
        <f t="shared" si="42"/>
        <v>3.5422236005582257</v>
      </c>
      <c r="G553" s="4">
        <f t="shared" si="43"/>
        <v>2.2664748486953066</v>
      </c>
      <c r="I553" s="4">
        <f t="shared" si="44"/>
        <v>1.0277099256691091</v>
      </c>
    </row>
    <row r="554" spans="1:9" x14ac:dyDescent="0.2">
      <c r="A554" s="4">
        <f>IF('True_Odds_Calculator_3-way'!A555="","",'True_Odds_Calculator_3-way'!A555)</f>
        <v>3.67</v>
      </c>
      <c r="B554" s="4">
        <f>IF('True_Odds_Calculator_3-way'!B555="","",'True_Odds_Calculator_3-way'!B555)</f>
        <v>3.42</v>
      </c>
      <c r="C554" s="4">
        <f>IF('True_Odds_Calculator_3-way'!C555="","",'True_Odds_Calculator_3-way'!C555)</f>
        <v>2.16</v>
      </c>
      <c r="D554" s="4">
        <f t="shared" si="40"/>
        <v>2.7840187814373918E-2</v>
      </c>
      <c r="E554" s="4">
        <f t="shared" si="41"/>
        <v>3.7993992943558554</v>
      </c>
      <c r="F554" s="4">
        <f t="shared" si="42"/>
        <v>3.5321011703567975</v>
      </c>
      <c r="G554" s="4">
        <f t="shared" si="43"/>
        <v>2.2041826994372595</v>
      </c>
      <c r="I554" s="4">
        <f t="shared" si="44"/>
        <v>1.0278401878143739</v>
      </c>
    </row>
    <row r="555" spans="1:9" x14ac:dyDescent="0.2">
      <c r="A555" s="4">
        <f>IF('True_Odds_Calculator_3-way'!A556="","",'True_Odds_Calculator_3-way'!A556)</f>
        <v>2.2000000000000002</v>
      </c>
      <c r="B555" s="4">
        <f>IF('True_Odds_Calculator_3-way'!B556="","",'True_Odds_Calculator_3-way'!B556)</f>
        <v>3.62</v>
      </c>
      <c r="C555" s="4">
        <f>IF('True_Odds_Calculator_3-way'!C556="","",'True_Odds_Calculator_3-way'!C556)</f>
        <v>3.36</v>
      </c>
      <c r="D555" s="4">
        <f t="shared" si="40"/>
        <v>2.8407596087154152E-2</v>
      </c>
      <c r="E555" s="4">
        <f t="shared" si="41"/>
        <v>2.246805995280083</v>
      </c>
      <c r="F555" s="4">
        <f t="shared" si="42"/>
        <v>3.7484927044654799</v>
      </c>
      <c r="G555" s="4">
        <f t="shared" si="43"/>
        <v>3.4704165340932671</v>
      </c>
      <c r="I555" s="4">
        <f t="shared" si="44"/>
        <v>1.0284075960871542</v>
      </c>
    </row>
    <row r="556" spans="1:9" x14ac:dyDescent="0.2">
      <c r="A556" s="4">
        <f>IF('True_Odds_Calculator_3-way'!A557="","",'True_Odds_Calculator_3-way'!A557)</f>
        <v>2.57</v>
      </c>
      <c r="B556" s="4">
        <f>IF('True_Odds_Calculator_3-way'!B557="","",'True_Odds_Calculator_3-way'!B557)</f>
        <v>3.27</v>
      </c>
      <c r="C556" s="4">
        <f>IF('True_Odds_Calculator_3-way'!C557="","",'True_Odds_Calculator_3-way'!C557)</f>
        <v>2.95</v>
      </c>
      <c r="D556" s="4">
        <f t="shared" si="40"/>
        <v>3.3898506766733227E-2</v>
      </c>
      <c r="E556" s="4">
        <f t="shared" si="41"/>
        <v>2.6468641972760341</v>
      </c>
      <c r="F556" s="4">
        <f t="shared" si="42"/>
        <v>3.3954601203746972</v>
      </c>
      <c r="G556" s="4">
        <f t="shared" si="43"/>
        <v>3.0517247640206389</v>
      </c>
      <c r="I556" s="4">
        <f t="shared" si="44"/>
        <v>1.0338985067667332</v>
      </c>
    </row>
    <row r="557" spans="1:9" x14ac:dyDescent="0.2">
      <c r="A557" s="4">
        <f>IF('True_Odds_Calculator_3-way'!A558="","",'True_Odds_Calculator_3-way'!A558)</f>
        <v>2.82</v>
      </c>
      <c r="B557" s="4">
        <f>IF('True_Odds_Calculator_3-way'!B558="","",'True_Odds_Calculator_3-way'!B558)</f>
        <v>2.91</v>
      </c>
      <c r="C557" s="4">
        <f>IF('True_Odds_Calculator_3-way'!C558="","",'True_Odds_Calculator_3-way'!C558)</f>
        <v>2.98</v>
      </c>
      <c r="D557" s="4">
        <f t="shared" si="40"/>
        <v>3.3823010560520617E-2</v>
      </c>
      <c r="E557" s="4">
        <f t="shared" si="41"/>
        <v>2.9126021963551612</v>
      </c>
      <c r="F557" s="4">
        <f t="shared" si="42"/>
        <v>3.0087107456644357</v>
      </c>
      <c r="G557" s="4">
        <f t="shared" si="43"/>
        <v>3.083601370507655</v>
      </c>
      <c r="I557" s="4">
        <f t="shared" si="44"/>
        <v>1.0338230105605206</v>
      </c>
    </row>
    <row r="558" spans="1:9" x14ac:dyDescent="0.2">
      <c r="A558" s="4">
        <f>IF('True_Odds_Calculator_3-way'!A559="","",'True_Odds_Calculator_3-way'!A559)</f>
        <v>2.57</v>
      </c>
      <c r="B558" s="4">
        <f>IF('True_Odds_Calculator_3-way'!B559="","",'True_Odds_Calculator_3-way'!B559)</f>
        <v>2.86</v>
      </c>
      <c r="C558" s="4">
        <f>IF('True_Odds_Calculator_3-way'!C559="","",'True_Odds_Calculator_3-way'!C559)</f>
        <v>3.4</v>
      </c>
      <c r="D558" s="4">
        <f t="shared" si="40"/>
        <v>3.28730550749321E-2</v>
      </c>
      <c r="E558" s="4">
        <f t="shared" si="41"/>
        <v>2.6444716279936</v>
      </c>
      <c r="F558" s="4">
        <f t="shared" si="42"/>
        <v>2.9525292527551468</v>
      </c>
      <c r="G558" s="4">
        <f t="shared" si="43"/>
        <v>3.5315727294823898</v>
      </c>
      <c r="I558" s="4">
        <f t="shared" si="44"/>
        <v>1.0328730550749321</v>
      </c>
    </row>
    <row r="559" spans="1:9" x14ac:dyDescent="0.2">
      <c r="A559" s="4">
        <f>IF('True_Odds_Calculator_3-way'!A560="","",'True_Odds_Calculator_3-way'!A560)</f>
        <v>3.04</v>
      </c>
      <c r="B559" s="4">
        <f>IF('True_Odds_Calculator_3-way'!B560="","",'True_Odds_Calculator_3-way'!B560)</f>
        <v>3.25</v>
      </c>
      <c r="C559" s="4">
        <f>IF('True_Odds_Calculator_3-way'!C560="","",'True_Odds_Calculator_3-way'!C560)</f>
        <v>2.52</v>
      </c>
      <c r="D559" s="4">
        <f t="shared" si="40"/>
        <v>3.3465072938757112E-2</v>
      </c>
      <c r="E559" s="4">
        <f t="shared" si="41"/>
        <v>3.1467089076876413</v>
      </c>
      <c r="F559" s="4">
        <f t="shared" si="42"/>
        <v>3.3722572372817079</v>
      </c>
      <c r="G559" s="4">
        <f t="shared" si="43"/>
        <v>2.592887790382826</v>
      </c>
      <c r="I559" s="4">
        <f t="shared" si="44"/>
        <v>1.0334650729387571</v>
      </c>
    </row>
    <row r="560" spans="1:9" x14ac:dyDescent="0.2">
      <c r="A560" s="4">
        <f>IF('True_Odds_Calculator_3-way'!A561="","",'True_Odds_Calculator_3-way'!A561)</f>
        <v>2.15</v>
      </c>
      <c r="B560" s="4">
        <f>IF('True_Odds_Calculator_3-way'!B561="","",'True_Odds_Calculator_3-way'!B561)</f>
        <v>3.35</v>
      </c>
      <c r="C560" s="4">
        <f>IF('True_Odds_Calculator_3-way'!C561="","",'True_Odds_Calculator_3-way'!C561)</f>
        <v>3.7</v>
      </c>
      <c r="D560" s="4">
        <f t="shared" si="40"/>
        <v>3.3894012026604692E-2</v>
      </c>
      <c r="E560" s="4">
        <f t="shared" si="41"/>
        <v>2.2035251882833649</v>
      </c>
      <c r="F560" s="4">
        <f t="shared" si="42"/>
        <v>3.4817794810935574</v>
      </c>
      <c r="G560" s="4">
        <f t="shared" si="43"/>
        <v>3.8614173418501028</v>
      </c>
      <c r="I560" s="4">
        <f t="shared" si="44"/>
        <v>1.0338940120266047</v>
      </c>
    </row>
    <row r="561" spans="1:9" x14ac:dyDescent="0.2">
      <c r="A561" s="4">
        <f>IF('True_Odds_Calculator_3-way'!A562="","",'True_Odds_Calculator_3-way'!A562)</f>
        <v>2.35</v>
      </c>
      <c r="B561" s="4">
        <f>IF('True_Odds_Calculator_3-way'!B562="","",'True_Odds_Calculator_3-way'!B562)</f>
        <v>3.27</v>
      </c>
      <c r="C561" s="4">
        <f>IF('True_Odds_Calculator_3-way'!C562="","",'True_Odds_Calculator_3-way'!C562)</f>
        <v>3.31</v>
      </c>
      <c r="D561" s="4">
        <f t="shared" si="40"/>
        <v>3.345711607251145E-2</v>
      </c>
      <c r="E561" s="4">
        <f t="shared" si="41"/>
        <v>2.4132465446419435</v>
      </c>
      <c r="F561" s="4">
        <f t="shared" si="42"/>
        <v>3.3937646809501389</v>
      </c>
      <c r="G561" s="4">
        <f t="shared" si="43"/>
        <v>3.4368698202611911</v>
      </c>
      <c r="I561" s="4">
        <f t="shared" si="44"/>
        <v>1.0334571160725115</v>
      </c>
    </row>
    <row r="562" spans="1:9" x14ac:dyDescent="0.2">
      <c r="A562" s="4">
        <f>IF('True_Odds_Calculator_3-way'!A563="","",'True_Odds_Calculator_3-way'!A563)</f>
        <v>3.95</v>
      </c>
      <c r="B562" s="4">
        <f>IF('True_Odds_Calculator_3-way'!B563="","",'True_Odds_Calculator_3-way'!B563)</f>
        <v>3.37</v>
      </c>
      <c r="C562" s="4">
        <f>IF('True_Odds_Calculator_3-way'!C563="","",'True_Odds_Calculator_3-way'!C563)</f>
        <v>2.06</v>
      </c>
      <c r="D562" s="4">
        <f t="shared" si="40"/>
        <v>3.533735521041903E-2</v>
      </c>
      <c r="E562" s="4">
        <f t="shared" si="41"/>
        <v>4.1427519653694125</v>
      </c>
      <c r="F562" s="4">
        <f t="shared" si="42"/>
        <v>3.5093040309291141</v>
      </c>
      <c r="G562" s="4">
        <f t="shared" si="43"/>
        <v>2.1112289361689021</v>
      </c>
      <c r="I562" s="4">
        <f t="shared" si="44"/>
        <v>1.035337355210419</v>
      </c>
    </row>
    <row r="563" spans="1:9" x14ac:dyDescent="0.2">
      <c r="A563" s="4">
        <f>IF('True_Odds_Calculator_3-way'!A564="","",'True_Odds_Calculator_3-way'!A564)</f>
        <v>2.4300000000000002</v>
      </c>
      <c r="B563" s="4">
        <f>IF('True_Odds_Calculator_3-way'!B564="","",'True_Odds_Calculator_3-way'!B564)</f>
        <v>3.3</v>
      </c>
      <c r="C563" s="4">
        <f>IF('True_Odds_Calculator_3-way'!C564="","",'True_Odds_Calculator_3-way'!C564)</f>
        <v>3.13</v>
      </c>
      <c r="D563" s="4">
        <f t="shared" si="40"/>
        <v>3.4041754666532809E-2</v>
      </c>
      <c r="E563" s="4">
        <f t="shared" si="41"/>
        <v>2.4989043417139665</v>
      </c>
      <c r="F563" s="4">
        <f t="shared" si="42"/>
        <v>3.4283788342992638</v>
      </c>
      <c r="G563" s="4">
        <f t="shared" si="43"/>
        <v>3.2452616240356136</v>
      </c>
      <c r="I563" s="4">
        <f t="shared" si="44"/>
        <v>1.0340417546665328</v>
      </c>
    </row>
    <row r="564" spans="1:9" x14ac:dyDescent="0.2">
      <c r="A564" s="4">
        <f>IF('True_Odds_Calculator_3-way'!A565="","",'True_Odds_Calculator_3-way'!A565)</f>
        <v>2.14</v>
      </c>
      <c r="B564" s="4">
        <f>IF('True_Odds_Calculator_3-way'!B565="","",'True_Odds_Calculator_3-way'!B565)</f>
        <v>3.37</v>
      </c>
      <c r="C564" s="4">
        <f>IF('True_Odds_Calculator_3-way'!C565="","",'True_Odds_Calculator_3-way'!C565)</f>
        <v>3.71</v>
      </c>
      <c r="D564" s="4">
        <f t="shared" si="40"/>
        <v>3.3567403646419747E-2</v>
      </c>
      <c r="E564" s="4">
        <f t="shared" si="41"/>
        <v>2.1924988318758345</v>
      </c>
      <c r="F564" s="4">
        <f t="shared" si="42"/>
        <v>3.5020532652637564</v>
      </c>
      <c r="G564" s="4">
        <f t="shared" si="43"/>
        <v>3.8706783985824935</v>
      </c>
      <c r="I564" s="4">
        <f t="shared" si="44"/>
        <v>1.0335674036464197</v>
      </c>
    </row>
    <row r="565" spans="1:9" x14ac:dyDescent="0.2">
      <c r="A565" s="4">
        <f>IF('True_Odds_Calculator_3-way'!A566="","",'True_Odds_Calculator_3-way'!A566)</f>
        <v>1.87</v>
      </c>
      <c r="B565" s="4">
        <f>IF('True_Odds_Calculator_3-way'!B566="","",'True_Odds_Calculator_3-way'!B566)</f>
        <v>3.45</v>
      </c>
      <c r="C565" s="4">
        <f>IF('True_Odds_Calculator_3-way'!C566="","",'True_Odds_Calculator_3-way'!C566)</f>
        <v>4.74</v>
      </c>
      <c r="D565" s="4">
        <f t="shared" si="40"/>
        <v>3.5584894887559226E-2</v>
      </c>
      <c r="E565" s="4">
        <f t="shared" si="41"/>
        <v>1.9124198653306042</v>
      </c>
      <c r="F565" s="4">
        <f t="shared" si="42"/>
        <v>3.5972071750967824</v>
      </c>
      <c r="G565" s="4">
        <f t="shared" si="43"/>
        <v>5.0223789041136389</v>
      </c>
      <c r="I565" s="4">
        <f t="shared" si="44"/>
        <v>1.0355848948875592</v>
      </c>
    </row>
    <row r="566" spans="1:9" x14ac:dyDescent="0.2">
      <c r="A566" s="4">
        <f>IF('True_Odds_Calculator_3-way'!A567="","",'True_Odds_Calculator_3-way'!A567)</f>
        <v>3.49</v>
      </c>
      <c r="B566" s="4">
        <f>IF('True_Odds_Calculator_3-way'!B567="","",'True_Odds_Calculator_3-way'!B567)</f>
        <v>3.35</v>
      </c>
      <c r="C566" s="4">
        <f>IF('True_Odds_Calculator_3-way'!C567="","",'True_Odds_Calculator_3-way'!C567)</f>
        <v>2.23</v>
      </c>
      <c r="D566" s="4">
        <f t="shared" si="40"/>
        <v>3.3470907249508075E-2</v>
      </c>
      <c r="E566" s="4">
        <f t="shared" si="41"/>
        <v>3.6313987588470975</v>
      </c>
      <c r="F566" s="4">
        <f t="shared" si="42"/>
        <v>3.4800705836970085</v>
      </c>
      <c r="G566" s="4">
        <f t="shared" si="43"/>
        <v>2.2868981190926978</v>
      </c>
      <c r="I566" s="4">
        <f t="shared" si="44"/>
        <v>1.0334709072495081</v>
      </c>
    </row>
    <row r="567" spans="1:9" x14ac:dyDescent="0.2">
      <c r="A567" s="4">
        <f>IF('True_Odds_Calculator_3-way'!A568="","",'True_Odds_Calculator_3-way'!A568)</f>
        <v>4.38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1.87</v>
      </c>
      <c r="D567" s="4">
        <f t="shared" si="40"/>
        <v>3.6293904287721945E-2</v>
      </c>
      <c r="E567" s="4">
        <f t="shared" si="41"/>
        <v>4.6250787622432465</v>
      </c>
      <c r="F567" s="4">
        <f t="shared" si="42"/>
        <v>3.8295677581256449</v>
      </c>
      <c r="G567" s="4">
        <f t="shared" si="43"/>
        <v>1.9132846212937191</v>
      </c>
      <c r="I567" s="4">
        <f t="shared" si="44"/>
        <v>1.0362939042877219</v>
      </c>
    </row>
    <row r="568" spans="1: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3.09</v>
      </c>
      <c r="C568" s="4">
        <f>IF('True_Odds_Calculator_3-way'!C569="","",'True_Odds_Calculator_3-way'!C569)</f>
        <v>2.65</v>
      </c>
      <c r="D568" s="4">
        <f t="shared" si="40"/>
        <v>3.3208999656555882E-2</v>
      </c>
      <c r="E568" s="4">
        <f t="shared" si="41"/>
        <v>3.1137491770007855</v>
      </c>
      <c r="F568" s="4">
        <f t="shared" si="42"/>
        <v>3.1994376267389728</v>
      </c>
      <c r="G568" s="4">
        <f t="shared" si="43"/>
        <v>2.730086026217883</v>
      </c>
      <c r="I568" s="4">
        <f t="shared" si="44"/>
        <v>1.0332089996565559</v>
      </c>
    </row>
    <row r="569" spans="1:9" x14ac:dyDescent="0.2">
      <c r="A569" s="4">
        <f>IF('True_Odds_Calculator_3-way'!A570="","",'True_Odds_Calculator_3-way'!A570)</f>
        <v>2.87</v>
      </c>
      <c r="B569" s="4">
        <f>IF('True_Odds_Calculator_3-way'!B570="","",'True_Odds_Calculator_3-way'!B570)</f>
        <v>3.15</v>
      </c>
      <c r="C569" s="4">
        <f>IF('True_Odds_Calculator_3-way'!C570="","",'True_Odds_Calculator_3-way'!C570)</f>
        <v>2.72</v>
      </c>
      <c r="D569" s="4">
        <f t="shared" si="40"/>
        <v>3.3539432032975824E-2</v>
      </c>
      <c r="E569" s="4">
        <f t="shared" si="41"/>
        <v>2.9651396383976052</v>
      </c>
      <c r="F569" s="4">
        <f t="shared" si="42"/>
        <v>3.2649808846947437</v>
      </c>
      <c r="G569" s="4">
        <f t="shared" si="43"/>
        <v>2.8053068134629515</v>
      </c>
      <c r="I569" s="4">
        <f t="shared" si="44"/>
        <v>1.0335394320329758</v>
      </c>
    </row>
    <row r="570" spans="1:9" x14ac:dyDescent="0.2">
      <c r="A570" s="4">
        <f>IF('True_Odds_Calculator_3-way'!A571="","",'True_Odds_Calculator_3-way'!A571)</f>
        <v>3.33</v>
      </c>
      <c r="B570" s="4">
        <f>IF('True_Odds_Calculator_3-way'!B571="","",'True_Odds_Calculator_3-way'!B571)</f>
        <v>3.4</v>
      </c>
      <c r="C570" s="4">
        <f>IF('True_Odds_Calculator_3-way'!C571="","",'True_Odds_Calculator_3-way'!C571)</f>
        <v>2.2200000000000002</v>
      </c>
      <c r="D570" s="4">
        <f t="shared" si="40"/>
        <v>4.4868397809574301E-2</v>
      </c>
      <c r="E570" s="4">
        <f t="shared" si="41"/>
        <v>3.5045398266611638</v>
      </c>
      <c r="F570" s="4">
        <f t="shared" si="42"/>
        <v>3.5821556633621596</v>
      </c>
      <c r="G570" s="4">
        <f t="shared" si="43"/>
        <v>2.2962412114656572</v>
      </c>
      <c r="I570" s="4">
        <f t="shared" si="44"/>
        <v>1.0448683978095743</v>
      </c>
    </row>
    <row r="571" spans="1:9" x14ac:dyDescent="0.2">
      <c r="A571" s="4">
        <f>IF('True_Odds_Calculator_3-way'!A572="","",'True_Odds_Calculator_3-way'!A572)</f>
        <v>2.09</v>
      </c>
      <c r="B571" s="4">
        <f>IF('True_Odds_Calculator_3-way'!B572="","",'True_Odds_Calculator_3-way'!B572)</f>
        <v>3.5</v>
      </c>
      <c r="C571" s="4">
        <f>IF('True_Odds_Calculator_3-way'!C572="","",'True_Odds_Calculator_3-way'!C572)</f>
        <v>3.55</v>
      </c>
      <c r="D571" s="4">
        <f t="shared" si="40"/>
        <v>4.5873326080887233E-2</v>
      </c>
      <c r="E571" s="4">
        <f t="shared" si="41"/>
        <v>2.1589981639934872</v>
      </c>
      <c r="F571" s="4">
        <f t="shared" si="42"/>
        <v>3.6979078902087363</v>
      </c>
      <c r="G571" s="4">
        <f t="shared" si="43"/>
        <v>3.7537673914352823</v>
      </c>
      <c r="I571" s="4">
        <f t="shared" si="44"/>
        <v>1.0458733260808872</v>
      </c>
    </row>
    <row r="572" spans="1:9" x14ac:dyDescent="0.2">
      <c r="A572" s="4">
        <f>IF('True_Odds_Calculator_3-way'!A573="","",'True_Odds_Calculator_3-way'!A573)</f>
        <v>2.91</v>
      </c>
      <c r="B572" s="4">
        <f>IF('True_Odds_Calculator_3-way'!B573="","",'True_Odds_Calculator_3-way'!B573)</f>
        <v>3.35</v>
      </c>
      <c r="C572" s="4">
        <f>IF('True_Odds_Calculator_3-way'!C573="","",'True_Odds_Calculator_3-way'!C573)</f>
        <v>2.4900000000000002</v>
      </c>
      <c r="D572" s="4">
        <f t="shared" si="40"/>
        <v>4.3756500073227178E-2</v>
      </c>
      <c r="E572" s="4">
        <f t="shared" si="41"/>
        <v>3.0389861351331562</v>
      </c>
      <c r="F572" s="4">
        <f t="shared" si="42"/>
        <v>3.5220945594473481</v>
      </c>
      <c r="G572" s="4">
        <f t="shared" si="43"/>
        <v>2.5838396160288175</v>
      </c>
      <c r="I572" s="4">
        <f t="shared" si="44"/>
        <v>1.0437565000732272</v>
      </c>
    </row>
    <row r="573" spans="1:9" x14ac:dyDescent="0.2">
      <c r="A573" s="4">
        <f>IF('True_Odds_Calculator_3-way'!A574="","",'True_Odds_Calculator_3-way'!A574)</f>
        <v>3.64</v>
      </c>
      <c r="B573" s="4">
        <f>IF('True_Odds_Calculator_3-way'!B574="","",'True_Odds_Calculator_3-way'!B574)</f>
        <v>3.27</v>
      </c>
      <c r="C573" s="4">
        <f>IF('True_Odds_Calculator_3-way'!C574="","",'True_Odds_Calculator_3-way'!C574)</f>
        <v>2.15</v>
      </c>
      <c r="D573" s="4">
        <f t="shared" si="40"/>
        <v>4.5651951348558928E-2</v>
      </c>
      <c r="E573" s="4">
        <f t="shared" si="41"/>
        <v>3.8534463806553356</v>
      </c>
      <c r="F573" s="4">
        <f t="shared" si="42"/>
        <v>3.4412381688340328</v>
      </c>
      <c r="G573" s="4">
        <f t="shared" si="43"/>
        <v>2.2227212875925151</v>
      </c>
      <c r="I573" s="4">
        <f t="shared" si="44"/>
        <v>1.0456519513485589</v>
      </c>
    </row>
    <row r="574" spans="1:9" x14ac:dyDescent="0.2">
      <c r="A574" s="4">
        <f>IF('True_Odds_Calculator_3-way'!A575="","",'True_Odds_Calculator_3-way'!A575)</f>
        <v>1.53</v>
      </c>
      <c r="B574" s="4">
        <f>IF('True_Odds_Calculator_3-way'!B575="","",'True_Odds_Calculator_3-way'!B575)</f>
        <v>4.07</v>
      </c>
      <c r="C574" s="4">
        <f>IF('True_Odds_Calculator_3-way'!C575="","",'True_Odds_Calculator_3-way'!C575)</f>
        <v>6.59</v>
      </c>
      <c r="D574" s="4">
        <f t="shared" si="40"/>
        <v>5.104008522735648E-2</v>
      </c>
      <c r="E574" s="4">
        <f t="shared" si="41"/>
        <v>1.5708909890824847</v>
      </c>
      <c r="F574" s="4">
        <f t="shared" si="42"/>
        <v>4.372791227434627</v>
      </c>
      <c r="G574" s="4">
        <f t="shared" si="43"/>
        <v>7.4221578992775514</v>
      </c>
      <c r="I574" s="4">
        <f t="shared" si="44"/>
        <v>1.0510400852273565</v>
      </c>
    </row>
    <row r="575" spans="1:9" x14ac:dyDescent="0.2">
      <c r="A575" s="4">
        <f>IF('True_Odds_Calculator_3-way'!A576="","",'True_Odds_Calculator_3-way'!A576)</f>
        <v>2</v>
      </c>
      <c r="B575" s="4">
        <f>IF('True_Odds_Calculator_3-way'!B576="","",'True_Odds_Calculator_3-way'!B576)</f>
        <v>3.68</v>
      </c>
      <c r="C575" s="4">
        <f>IF('True_Odds_Calculator_3-way'!C576="","",'True_Odds_Calculator_3-way'!C576)</f>
        <v>3.65</v>
      </c>
      <c r="D575" s="4">
        <f t="shared" si="40"/>
        <v>4.5711733174508495E-2</v>
      </c>
      <c r="E575" s="4">
        <f t="shared" si="41"/>
        <v>2.0628647486433906</v>
      </c>
      <c r="F575" s="4">
        <f t="shared" si="42"/>
        <v>3.8986068111455103</v>
      </c>
      <c r="G575" s="4">
        <f t="shared" si="43"/>
        <v>3.8649530021101084</v>
      </c>
      <c r="I575" s="4">
        <f t="shared" si="44"/>
        <v>1.0457117331745085</v>
      </c>
    </row>
    <row r="576" spans="1:9" x14ac:dyDescent="0.2">
      <c r="A576" s="4">
        <f>IF('True_Odds_Calculator_3-way'!A577="","",'True_Odds_Calculator_3-way'!A577)</f>
        <v>3.42</v>
      </c>
      <c r="B576" s="4">
        <f>IF('True_Odds_Calculator_3-way'!B577="","",'True_Odds_Calculator_3-way'!B577)</f>
        <v>3.73</v>
      </c>
      <c r="C576" s="4">
        <f>IF('True_Odds_Calculator_3-way'!C577="","",'True_Odds_Calculator_3-way'!C577)</f>
        <v>2.06</v>
      </c>
      <c r="D576" s="4">
        <f t="shared" si="40"/>
        <v>4.5931068767905314E-2</v>
      </c>
      <c r="E576" s="4">
        <f t="shared" si="41"/>
        <v>3.6089708316952325</v>
      </c>
      <c r="F576" s="4">
        <f t="shared" si="42"/>
        <v>3.9559127998781252</v>
      </c>
      <c r="G576" s="4">
        <f t="shared" si="43"/>
        <v>2.1270869040749112</v>
      </c>
      <c r="I576" s="4">
        <f t="shared" si="44"/>
        <v>1.0459310687679053</v>
      </c>
    </row>
    <row r="577" spans="1:9" x14ac:dyDescent="0.2">
      <c r="A577" s="4">
        <f>IF('True_Odds_Calculator_3-way'!A578="","",'True_Odds_Calculator_3-way'!A578)</f>
        <v>2.88</v>
      </c>
      <c r="B577" s="4">
        <f>IF('True_Odds_Calculator_3-way'!B578="","",'True_Odds_Calculator_3-way'!B578)</f>
        <v>2.98</v>
      </c>
      <c r="C577" s="4">
        <f>IF('True_Odds_Calculator_3-way'!C578="","",'True_Odds_Calculator_3-way'!C578)</f>
        <v>2.73</v>
      </c>
      <c r="D577" s="4">
        <f t="shared" si="40"/>
        <v>4.909305832124633E-2</v>
      </c>
      <c r="E577" s="4">
        <f t="shared" si="41"/>
        <v>3.0224458667613354</v>
      </c>
      <c r="F577" s="4">
        <f t="shared" si="42"/>
        <v>3.1327720449729535</v>
      </c>
      <c r="G577" s="4">
        <f t="shared" si="43"/>
        <v>2.857665291211692</v>
      </c>
      <c r="I577" s="4">
        <f t="shared" si="44"/>
        <v>1.0490930583212463</v>
      </c>
    </row>
    <row r="578" spans="1:9" x14ac:dyDescent="0.2">
      <c r="A578" s="4">
        <f>IF('True_Odds_Calculator_3-way'!A579="","",'True_Odds_Calculator_3-way'!A579)</f>
        <v>1.22</v>
      </c>
      <c r="B578" s="4">
        <f>IF('True_Odds_Calculator_3-way'!B579="","",'True_Odds_Calculator_3-way'!B579)</f>
        <v>6.55</v>
      </c>
      <c r="C578" s="4">
        <f>IF('True_Odds_Calculator_3-way'!C579="","",'True_Odds_Calculator_3-way'!C579)</f>
        <v>12.46</v>
      </c>
      <c r="D578" s="4">
        <f t="shared" si="40"/>
        <v>5.2600708702587484E-2</v>
      </c>
      <c r="E578" s="4">
        <f t="shared" si="41"/>
        <v>1.2466674062274861</v>
      </c>
      <c r="F578" s="4">
        <f t="shared" si="42"/>
        <v>7.3998329297784844</v>
      </c>
      <c r="G578" s="4">
        <f t="shared" si="43"/>
        <v>15.943050845286489</v>
      </c>
      <c r="I578" s="4">
        <f t="shared" si="44"/>
        <v>1.0526007087025875</v>
      </c>
    </row>
    <row r="579" spans="1:9" x14ac:dyDescent="0.2">
      <c r="A579" s="4">
        <f>IF('True_Odds_Calculator_3-way'!A580="","",'True_Odds_Calculator_3-way'!A580)</f>
        <v>6.52</v>
      </c>
      <c r="B579" s="4">
        <f>IF('True_Odds_Calculator_3-way'!B580="","",'True_Odds_Calculator_3-way'!B580)</f>
        <v>4.58</v>
      </c>
      <c r="C579" s="4">
        <f>IF('True_Odds_Calculator_3-way'!C580="","",'True_Odds_Calculator_3-way'!C580)</f>
        <v>1.47</v>
      </c>
      <c r="D579" s="4">
        <f t="shared" ref="D579:D642" si="45">IF(A579="","",((1/A579)+(1/B579)+(1/C579))-1)</f>
        <v>5.1986953326083496E-2</v>
      </c>
      <c r="E579" s="4">
        <f t="shared" ref="E579:E642" si="46">IF(A579="","",(3*A579)/(3-($D579*A579)))</f>
        <v>7.3504955862304842</v>
      </c>
      <c r="F579" s="4">
        <f t="shared" ref="F579:F642" si="47">IF(B579="","",(3*B579)/(3-($D579*B579)))</f>
        <v>4.9748366070354617</v>
      </c>
      <c r="G579" s="4">
        <f t="shared" ref="G579:G642" si="48">IF(C579="","",(3*C579)/(3-($D579*C579)))</f>
        <v>1.5084250265100465</v>
      </c>
      <c r="I579" s="4">
        <f t="shared" ref="I579:I642" si="49">IF(A579="","",D579+1)</f>
        <v>1.0519869533260835</v>
      </c>
    </row>
    <row r="580" spans="1:9" x14ac:dyDescent="0.2">
      <c r="A580" s="4">
        <f>IF('True_Odds_Calculator_3-way'!A581="","",'True_Odds_Calculator_3-way'!A581)</f>
        <v>2.59</v>
      </c>
      <c r="B580" s="4">
        <f>IF('True_Odds_Calculator_3-way'!B581="","",'True_Odds_Calculator_3-way'!B581)</f>
        <v>3.21</v>
      </c>
      <c r="C580" s="4">
        <f>IF('True_Odds_Calculator_3-way'!C581="","",'True_Odds_Calculator_3-way'!C581)</f>
        <v>2.98</v>
      </c>
      <c r="D580" s="4">
        <f t="shared" si="45"/>
        <v>3.3197335649822524E-2</v>
      </c>
      <c r="E580" s="4">
        <f t="shared" si="46"/>
        <v>2.6664205912396808</v>
      </c>
      <c r="F580" s="4">
        <f t="shared" si="47"/>
        <v>3.3282222799964996</v>
      </c>
      <c r="G580" s="4">
        <f t="shared" si="48"/>
        <v>3.0816195480932174</v>
      </c>
      <c r="I580" s="4">
        <f t="shared" si="49"/>
        <v>1.0331973356498225</v>
      </c>
    </row>
    <row r="581" spans="1:9" x14ac:dyDescent="0.2">
      <c r="A581" s="4">
        <f>IF('True_Odds_Calculator_3-way'!A582="","",'True_Odds_Calculator_3-way'!A582)</f>
        <v>2.11</v>
      </c>
      <c r="B581" s="4">
        <f>IF('True_Odds_Calculator_3-way'!B582="","",'True_Odds_Calculator_3-way'!B582)</f>
        <v>2.84</v>
      </c>
      <c r="C581" s="4">
        <f>IF('True_Odds_Calculator_3-way'!C582="","",'True_Odds_Calculator_3-way'!C582)</f>
        <v>4.92</v>
      </c>
      <c r="D581" s="4">
        <f t="shared" si="45"/>
        <v>2.9298357865762625E-2</v>
      </c>
      <c r="E581" s="4">
        <f t="shared" si="46"/>
        <v>2.1543945566353964</v>
      </c>
      <c r="F581" s="4">
        <f t="shared" si="47"/>
        <v>2.9210166722325317</v>
      </c>
      <c r="G581" s="4">
        <f t="shared" si="48"/>
        <v>5.1683349102645115</v>
      </c>
      <c r="I581" s="4">
        <f t="shared" si="49"/>
        <v>1.0292983578657626</v>
      </c>
    </row>
    <row r="582" spans="1:9" x14ac:dyDescent="0.2">
      <c r="A582" s="4">
        <f>IF('True_Odds_Calculator_3-way'!A583="","",'True_Odds_Calculator_3-way'!A583)</f>
        <v>6.83</v>
      </c>
      <c r="B582" s="4">
        <f>IF('True_Odds_Calculator_3-way'!B583="","",'True_Odds_Calculator_3-way'!B583)</f>
        <v>3.92</v>
      </c>
      <c r="C582" s="4">
        <f>IF('True_Odds_Calculator_3-way'!C583="","",'True_Odds_Calculator_3-way'!C583)</f>
        <v>1.59</v>
      </c>
      <c r="D582" s="4">
        <f t="shared" si="45"/>
        <v>3.0445742760210726E-2</v>
      </c>
      <c r="E582" s="4">
        <f t="shared" si="46"/>
        <v>7.3386791327411212</v>
      </c>
      <c r="F582" s="4">
        <f t="shared" si="47"/>
        <v>4.0824081457086754</v>
      </c>
      <c r="G582" s="4">
        <f t="shared" si="48"/>
        <v>1.6160774190112959</v>
      </c>
      <c r="I582" s="4">
        <f t="shared" si="49"/>
        <v>1.0304457427602107</v>
      </c>
    </row>
    <row r="583" spans="1:9" x14ac:dyDescent="0.2">
      <c r="A583" s="4">
        <f>IF('True_Odds_Calculator_3-way'!A584="","",'True_Odds_Calculator_3-way'!A584)</f>
        <v>2.73</v>
      </c>
      <c r="B583" s="4">
        <f>IF('True_Odds_Calculator_3-way'!B584="","",'True_Odds_Calculator_3-way'!B584)</f>
        <v>3.12</v>
      </c>
      <c r="C583" s="4">
        <f>IF('True_Odds_Calculator_3-way'!C584="","",'True_Odds_Calculator_3-way'!C584)</f>
        <v>2.84</v>
      </c>
      <c r="D583" s="4">
        <f t="shared" si="45"/>
        <v>3.8925862869524819E-2</v>
      </c>
      <c r="E583" s="4">
        <f t="shared" si="46"/>
        <v>2.8302548003212378</v>
      </c>
      <c r="F583" s="4">
        <f t="shared" si="47"/>
        <v>3.2516356316054353</v>
      </c>
      <c r="G583" s="4">
        <f t="shared" si="48"/>
        <v>2.9486574884003951</v>
      </c>
      <c r="I583" s="4">
        <f t="shared" si="49"/>
        <v>1.0389258628695248</v>
      </c>
    </row>
    <row r="584" spans="1:9" x14ac:dyDescent="0.2">
      <c r="A584" s="4">
        <f>IF('True_Odds_Calculator_3-way'!A585="","",'True_Odds_Calculator_3-way'!A585)</f>
        <v>1.7</v>
      </c>
      <c r="B584" s="4">
        <f>IF('True_Odds_Calculator_3-way'!B585="","",'True_Odds_Calculator_3-way'!B585)</f>
        <v>3.77</v>
      </c>
      <c r="C584" s="4">
        <f>IF('True_Odds_Calculator_3-way'!C585="","",'True_Odds_Calculator_3-way'!C585)</f>
        <v>5.22</v>
      </c>
      <c r="D584" s="4">
        <f t="shared" si="45"/>
        <v>4.5058164733621231E-2</v>
      </c>
      <c r="E584" s="4">
        <f t="shared" si="46"/>
        <v>1.7445433557480015</v>
      </c>
      <c r="F584" s="4">
        <f t="shared" si="47"/>
        <v>3.9962818410660272</v>
      </c>
      <c r="G584" s="4">
        <f t="shared" si="48"/>
        <v>5.6640699158783683</v>
      </c>
      <c r="I584" s="4">
        <f t="shared" si="49"/>
        <v>1.0450581647336212</v>
      </c>
    </row>
    <row r="585" spans="1:9" x14ac:dyDescent="0.2">
      <c r="A585" s="4">
        <f>IF('True_Odds_Calculator_3-way'!A586="","",'True_Odds_Calculator_3-way'!A586)</f>
        <v>5.29</v>
      </c>
      <c r="B585" s="4">
        <f>IF('True_Odds_Calculator_3-way'!B586="","",'True_Odds_Calculator_3-way'!B586)</f>
        <v>3.56</v>
      </c>
      <c r="C585" s="4">
        <f>IF('True_Odds_Calculator_3-way'!C586="","",'True_Odds_Calculator_3-way'!C586)</f>
        <v>1.75</v>
      </c>
      <c r="D585" s="4">
        <f t="shared" si="45"/>
        <v>4.1363364657262425E-2</v>
      </c>
      <c r="E585" s="4">
        <f t="shared" si="46"/>
        <v>5.7061950273564657</v>
      </c>
      <c r="F585" s="4">
        <f t="shared" si="47"/>
        <v>3.7437607206552239</v>
      </c>
      <c r="G585" s="4">
        <f t="shared" si="48"/>
        <v>1.7932691261290672</v>
      </c>
      <c r="I585" s="4">
        <f t="shared" si="49"/>
        <v>1.0413633646572624</v>
      </c>
    </row>
    <row r="586" spans="1:9" x14ac:dyDescent="0.2">
      <c r="A586" s="4">
        <f>IF('True_Odds_Calculator_3-way'!A587="","",'True_Odds_Calculator_3-way'!A587)</f>
        <v>1.79</v>
      </c>
      <c r="B586" s="4">
        <f>IF('True_Odds_Calculator_3-way'!B587="","",'True_Odds_Calculator_3-way'!B587)</f>
        <v>3.52</v>
      </c>
      <c r="C586" s="4">
        <f>IF('True_Odds_Calculator_3-way'!C587="","",'True_Odds_Calculator_3-way'!C587)</f>
        <v>5.03</v>
      </c>
      <c r="D586" s="4">
        <f t="shared" si="45"/>
        <v>4.155728402565817E-2</v>
      </c>
      <c r="E586" s="4">
        <f t="shared" si="46"/>
        <v>1.8355131004172918</v>
      </c>
      <c r="F586" s="4">
        <f t="shared" si="47"/>
        <v>3.7004352451760774</v>
      </c>
      <c r="G586" s="4">
        <f t="shared" si="48"/>
        <v>5.4067284742663828</v>
      </c>
      <c r="I586" s="4">
        <f t="shared" si="49"/>
        <v>1.0415572840256582</v>
      </c>
    </row>
    <row r="587" spans="1:9" x14ac:dyDescent="0.2">
      <c r="A587" s="4">
        <f>IF('True_Odds_Calculator_3-way'!A588="","",'True_Odds_Calculator_3-way'!A588)</f>
        <v>1.98</v>
      </c>
      <c r="B587" s="4">
        <f>IF('True_Odds_Calculator_3-way'!B588="","",'True_Odds_Calculator_3-way'!B588)</f>
        <v>3.72</v>
      </c>
      <c r="C587" s="4">
        <f>IF('True_Odds_Calculator_3-way'!C588="","",'True_Odds_Calculator_3-way'!C588)</f>
        <v>3.75</v>
      </c>
      <c r="D587" s="4">
        <f t="shared" si="45"/>
        <v>4.0534376018247054E-2</v>
      </c>
      <c r="E587" s="4">
        <f t="shared" si="46"/>
        <v>2.0344263744033939</v>
      </c>
      <c r="F587" s="4">
        <f t="shared" si="47"/>
        <v>3.9168722879264872</v>
      </c>
      <c r="G587" s="4">
        <f t="shared" si="48"/>
        <v>3.9501458726617473</v>
      </c>
      <c r="I587" s="4">
        <f t="shared" si="49"/>
        <v>1.0405343760182471</v>
      </c>
    </row>
    <row r="588" spans="1:9" x14ac:dyDescent="0.2">
      <c r="A588" s="4">
        <f>IF('True_Odds_Calculator_3-way'!A589="","",'True_Odds_Calculator_3-way'!A589)</f>
        <v>1.72</v>
      </c>
      <c r="B588" s="4">
        <f>IF('True_Odds_Calculator_3-way'!B589="","",'True_Odds_Calculator_3-way'!B589)</f>
        <v>3.89</v>
      </c>
      <c r="C588" s="4">
        <f>IF('True_Odds_Calculator_3-way'!C589="","",'True_Odds_Calculator_3-way'!C589)</f>
        <v>4.9000000000000004</v>
      </c>
      <c r="D588" s="4">
        <f t="shared" si="45"/>
        <v>4.2546390230630449E-2</v>
      </c>
      <c r="E588" s="4">
        <f t="shared" si="46"/>
        <v>1.7630054570758076</v>
      </c>
      <c r="F588" s="4">
        <f t="shared" si="47"/>
        <v>4.117136169101248</v>
      </c>
      <c r="G588" s="4">
        <f t="shared" si="48"/>
        <v>5.2659432301504703</v>
      </c>
      <c r="I588" s="4">
        <f t="shared" si="49"/>
        <v>1.0425463902306304</v>
      </c>
    </row>
    <row r="589" spans="1:9" x14ac:dyDescent="0.2">
      <c r="A589" s="4">
        <f>IF('True_Odds_Calculator_3-way'!A590="","",'True_Odds_Calculator_3-way'!A590)</f>
        <v>3.58</v>
      </c>
      <c r="B589" s="4">
        <f>IF('True_Odds_Calculator_3-way'!B590="","",'True_Odds_Calculator_3-way'!B590)</f>
        <v>3.3</v>
      </c>
      <c r="C589" s="4">
        <f>IF('True_Odds_Calculator_3-way'!C590="","",'True_Odds_Calculator_3-way'!C590)</f>
        <v>2.19</v>
      </c>
      <c r="D589" s="4">
        <f t="shared" si="45"/>
        <v>3.8980916535060528E-2</v>
      </c>
      <c r="E589" s="4">
        <f t="shared" si="46"/>
        <v>3.7546561947634682</v>
      </c>
      <c r="F589" s="4">
        <f t="shared" si="47"/>
        <v>3.4478399577826275</v>
      </c>
      <c r="G589" s="4">
        <f t="shared" si="48"/>
        <v>2.2541440796248766</v>
      </c>
      <c r="I589" s="4">
        <f t="shared" si="49"/>
        <v>1.0389809165350605</v>
      </c>
    </row>
    <row r="590" spans="1:9" x14ac:dyDescent="0.2">
      <c r="A590" s="4">
        <f>IF('True_Odds_Calculator_3-way'!A591="","",'True_Odds_Calculator_3-way'!A591)</f>
        <v>3.39</v>
      </c>
      <c r="B590" s="4">
        <f>IF('True_Odds_Calculator_3-way'!B591="","",'True_Odds_Calculator_3-way'!B591)</f>
        <v>3.46</v>
      </c>
      <c r="C590" s="4">
        <f>IF('True_Odds_Calculator_3-way'!C591="","",'True_Odds_Calculator_3-way'!C591)</f>
        <v>2.19</v>
      </c>
      <c r="D590" s="4">
        <f t="shared" si="45"/>
        <v>4.0623596344135704E-2</v>
      </c>
      <c r="E590" s="4">
        <f t="shared" si="46"/>
        <v>3.5531040469671611</v>
      </c>
      <c r="F590" s="4">
        <f t="shared" si="47"/>
        <v>3.6300784227604912</v>
      </c>
      <c r="G590" s="4">
        <f t="shared" si="48"/>
        <v>2.2569297606075511</v>
      </c>
      <c r="I590" s="4">
        <f t="shared" si="49"/>
        <v>1.0406235963441357</v>
      </c>
    </row>
    <row r="591" spans="1:9" x14ac:dyDescent="0.2">
      <c r="A591" s="4">
        <f>IF('True_Odds_Calculator_3-way'!A592="","",'True_Odds_Calculator_3-way'!A592)</f>
        <v>2.93</v>
      </c>
      <c r="B591" s="4">
        <f>IF('True_Odds_Calculator_3-way'!B592="","",'True_Odds_Calculator_3-way'!B592)</f>
        <v>3.37</v>
      </c>
      <c r="C591" s="4">
        <f>IF('True_Odds_Calculator_3-way'!C592="","",'True_Odds_Calculator_3-way'!C592)</f>
        <v>2.5</v>
      </c>
      <c r="D591" s="4">
        <f t="shared" si="45"/>
        <v>3.8032833372155572E-2</v>
      </c>
      <c r="E591" s="4">
        <f t="shared" si="46"/>
        <v>3.0430347446083301</v>
      </c>
      <c r="F591" s="4">
        <f t="shared" si="47"/>
        <v>3.5204041614078627</v>
      </c>
      <c r="G591" s="4">
        <f t="shared" si="48"/>
        <v>2.5818285457293322</v>
      </c>
      <c r="I591" s="4">
        <f t="shared" si="49"/>
        <v>1.0380328333721556</v>
      </c>
    </row>
    <row r="592" spans="1:9" x14ac:dyDescent="0.2">
      <c r="A592" s="4">
        <f>IF('True_Odds_Calculator_3-way'!A593="","",'True_Odds_Calculator_3-way'!A593)</f>
        <v>2.2400000000000002</v>
      </c>
      <c r="B592" s="4">
        <f>IF('True_Odds_Calculator_3-way'!B593="","",'True_Odds_Calculator_3-way'!B593)</f>
        <v>3.39</v>
      </c>
      <c r="C592" s="4">
        <f>IF('True_Odds_Calculator_3-way'!C593="","",'True_Odds_Calculator_3-way'!C593)</f>
        <v>3.35</v>
      </c>
      <c r="D592" s="4">
        <f t="shared" si="45"/>
        <v>3.9921284852601602E-2</v>
      </c>
      <c r="E592" s="4">
        <f t="shared" si="46"/>
        <v>2.3088210913306604</v>
      </c>
      <c r="F592" s="4">
        <f t="shared" si="47"/>
        <v>3.5501510481260632</v>
      </c>
      <c r="G592" s="4">
        <f t="shared" si="48"/>
        <v>3.5063068394312769</v>
      </c>
      <c r="I592" s="4">
        <f t="shared" si="49"/>
        <v>1.0399212848526016</v>
      </c>
    </row>
    <row r="593" spans="1:9" x14ac:dyDescent="0.2">
      <c r="A593" s="4">
        <f>IF('True_Odds_Calculator_3-way'!A594="","",'True_Odds_Calculator_3-way'!A594)</f>
        <v>2.5499999999999998</v>
      </c>
      <c r="B593" s="4">
        <f>IF('True_Odds_Calculator_3-way'!B594="","",'True_Odds_Calculator_3-way'!B594)</f>
        <v>3.26</v>
      </c>
      <c r="C593" s="4">
        <f>IF('True_Odds_Calculator_3-way'!C594="","",'True_Odds_Calculator_3-way'!C594)</f>
        <v>2.95</v>
      </c>
      <c r="D593" s="4">
        <f t="shared" si="45"/>
        <v>3.7888379850224307E-2</v>
      </c>
      <c r="E593" s="4">
        <f t="shared" si="46"/>
        <v>2.6348558566140849</v>
      </c>
      <c r="F593" s="4">
        <f t="shared" si="47"/>
        <v>3.3999842871568298</v>
      </c>
      <c r="G593" s="4">
        <f t="shared" si="48"/>
        <v>3.0641611671876334</v>
      </c>
      <c r="I593" s="4">
        <f t="shared" si="49"/>
        <v>1.0378883798502243</v>
      </c>
    </row>
    <row r="594" spans="1:9" x14ac:dyDescent="0.2">
      <c r="A594" s="4">
        <f>IF('True_Odds_Calculator_3-way'!A595="","",'True_Odds_Calculator_3-way'!A595)</f>
        <v>3.21</v>
      </c>
      <c r="B594" s="4">
        <f>IF('True_Odds_Calculator_3-way'!B595="","",'True_Odds_Calculator_3-way'!B595)</f>
        <v>3.15</v>
      </c>
      <c r="C594" s="4">
        <f>IF('True_Odds_Calculator_3-way'!C595="","",'True_Odds_Calculator_3-way'!C595)</f>
        <v>2.44</v>
      </c>
      <c r="D594" s="4">
        <f t="shared" si="45"/>
        <v>3.8822862784866796E-2</v>
      </c>
      <c r="E594" s="4">
        <f t="shared" si="46"/>
        <v>3.3491241692367835</v>
      </c>
      <c r="F594" s="4">
        <f t="shared" si="47"/>
        <v>3.2838634282428605</v>
      </c>
      <c r="G594" s="4">
        <f t="shared" si="48"/>
        <v>2.5195573628860464</v>
      </c>
      <c r="I594" s="4">
        <f t="shared" si="49"/>
        <v>1.0388228627848668</v>
      </c>
    </row>
    <row r="595" spans="1:9" x14ac:dyDescent="0.2">
      <c r="A595" s="4">
        <f>IF('True_Odds_Calculator_3-way'!A596="","",'True_Odds_Calculator_3-way'!A596)</f>
        <v>2.3199999999999998</v>
      </c>
      <c r="B595" s="4">
        <f>IF('True_Odds_Calculator_3-way'!B596="","",'True_Odds_Calculator_3-way'!B596)</f>
        <v>3.36</v>
      </c>
      <c r="C595" s="4">
        <f>IF('True_Odds_Calculator_3-way'!C596="","",'True_Odds_Calculator_3-way'!C596)</f>
        <v>3.23</v>
      </c>
      <c r="D595" s="4">
        <f t="shared" si="45"/>
        <v>3.8251053597482709E-2</v>
      </c>
      <c r="E595" s="4">
        <f t="shared" si="46"/>
        <v>2.3907194286136773</v>
      </c>
      <c r="F595" s="4">
        <f t="shared" si="47"/>
        <v>3.5103892163919412</v>
      </c>
      <c r="G595" s="4">
        <f t="shared" si="48"/>
        <v>3.3687368257307306</v>
      </c>
      <c r="I595" s="4">
        <f t="shared" si="49"/>
        <v>1.0382510535974827</v>
      </c>
    </row>
    <row r="596" spans="1:9" x14ac:dyDescent="0.2">
      <c r="A596" s="4">
        <f>IF('True_Odds_Calculator_3-way'!A597="","",'True_Odds_Calculator_3-way'!A597)</f>
        <v>2.54</v>
      </c>
      <c r="B596" s="4">
        <f>IF('True_Odds_Calculator_3-way'!B597="","",'True_Odds_Calculator_3-way'!B597)</f>
        <v>3.14</v>
      </c>
      <c r="C596" s="4">
        <f>IF('True_Odds_Calculator_3-way'!C597="","",'True_Odds_Calculator_3-way'!C597)</f>
        <v>3.07</v>
      </c>
      <c r="D596" s="4">
        <f t="shared" si="45"/>
        <v>3.7905024003993759E-2</v>
      </c>
      <c r="E596" s="4">
        <f t="shared" si="46"/>
        <v>2.6242188463469276</v>
      </c>
      <c r="F596" s="4">
        <f t="shared" si="47"/>
        <v>3.2697227349637825</v>
      </c>
      <c r="G596" s="4">
        <f t="shared" si="48"/>
        <v>3.1938892872690317</v>
      </c>
      <c r="I596" s="4">
        <f t="shared" si="49"/>
        <v>1.0379050240039938</v>
      </c>
    </row>
    <row r="597" spans="1:9" x14ac:dyDescent="0.2">
      <c r="A597" s="4">
        <f>IF('True_Odds_Calculator_3-way'!A598="","",'True_Odds_Calculator_3-way'!A598)</f>
        <v>1.83</v>
      </c>
      <c r="B597" s="4">
        <f>IF('True_Odds_Calculator_3-way'!B598="","",'True_Odds_Calculator_3-way'!B598)</f>
        <v>3.51</v>
      </c>
      <c r="C597" s="4">
        <f>IF('True_Odds_Calculator_3-way'!C598="","",'True_Odds_Calculator_3-way'!C598)</f>
        <v>4.75</v>
      </c>
      <c r="D597" s="4">
        <f t="shared" si="45"/>
        <v>4.1874688121452452E-2</v>
      </c>
      <c r="E597" s="4">
        <f t="shared" si="46"/>
        <v>1.8779700399313703</v>
      </c>
      <c r="F597" s="4">
        <f t="shared" si="47"/>
        <v>3.6908260626313631</v>
      </c>
      <c r="G597" s="4">
        <f t="shared" si="48"/>
        <v>5.0872957977798796</v>
      </c>
      <c r="I597" s="4">
        <f t="shared" si="49"/>
        <v>1.0418746881214525</v>
      </c>
    </row>
    <row r="598" spans="1:9" x14ac:dyDescent="0.2">
      <c r="A598" s="4">
        <f>IF('True_Odds_Calculator_3-way'!A599="","",'True_Odds_Calculator_3-way'!A599)</f>
        <v>2.2200000000000002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3.47</v>
      </c>
      <c r="D598" s="4">
        <f t="shared" si="45"/>
        <v>3.8935188791096476E-2</v>
      </c>
      <c r="E598" s="4">
        <f t="shared" si="46"/>
        <v>2.2858602976571203</v>
      </c>
      <c r="F598" s="4">
        <f t="shared" si="47"/>
        <v>3.4804168632845047</v>
      </c>
      <c r="G598" s="4">
        <f t="shared" si="48"/>
        <v>3.633641156801291</v>
      </c>
      <c r="I598" s="4">
        <f t="shared" si="49"/>
        <v>1.0389351887910965</v>
      </c>
    </row>
    <row r="599" spans="1:9" x14ac:dyDescent="0.2">
      <c r="A599" s="4">
        <f>IF('True_Odds_Calculator_3-way'!A600="","",'True_Odds_Calculator_3-way'!A600)</f>
        <v>3.21</v>
      </c>
      <c r="B599" s="4">
        <f>IF('True_Odds_Calculator_3-way'!B600="","",'True_Odds_Calculator_3-way'!B600)</f>
        <v>3.28</v>
      </c>
      <c r="C599" s="4">
        <f>IF('True_Odds_Calculator_3-way'!C600="","",'True_Odds_Calculator_3-way'!C600)</f>
        <v>2.37</v>
      </c>
      <c r="D599" s="4">
        <f t="shared" si="45"/>
        <v>3.8345456801308853E-2</v>
      </c>
      <c r="E599" s="4">
        <f t="shared" si="46"/>
        <v>3.34734015752848</v>
      </c>
      <c r="F599" s="4">
        <f t="shared" si="47"/>
        <v>3.423529295550185</v>
      </c>
      <c r="G599" s="4">
        <f t="shared" si="48"/>
        <v>2.4440369948555571</v>
      </c>
      <c r="I599" s="4">
        <f t="shared" si="49"/>
        <v>1.0383454568013089</v>
      </c>
    </row>
    <row r="600" spans="1:9" x14ac:dyDescent="0.2">
      <c r="A600" s="4">
        <f>IF('True_Odds_Calculator_3-way'!A601="","",'True_Odds_Calculator_3-way'!A601)</f>
        <v>2.4700000000000002</v>
      </c>
      <c r="B600" s="4">
        <f>IF('True_Odds_Calculator_3-way'!B601="","",'True_Odds_Calculator_3-way'!B601)</f>
        <v>3.06</v>
      </c>
      <c r="C600" s="4">
        <f>IF('True_Odds_Calculator_3-way'!C601="","",'True_Odds_Calculator_3-way'!C601)</f>
        <v>3.26</v>
      </c>
      <c r="D600" s="4">
        <f t="shared" si="45"/>
        <v>3.8404151473725445E-2</v>
      </c>
      <c r="E600" s="4">
        <f t="shared" si="46"/>
        <v>2.5506500708820665</v>
      </c>
      <c r="F600" s="4">
        <f t="shared" si="47"/>
        <v>3.1847539276904788</v>
      </c>
      <c r="G600" s="4">
        <f t="shared" si="48"/>
        <v>3.4019728711803552</v>
      </c>
      <c r="I600" s="4">
        <f t="shared" si="49"/>
        <v>1.0384041514737254</v>
      </c>
    </row>
    <row r="601" spans="1:9" x14ac:dyDescent="0.2">
      <c r="A601" s="4">
        <f>IF('True_Odds_Calculator_3-way'!A602="","",'True_Odds_Calculator_3-way'!A602)</f>
        <v>2.52</v>
      </c>
      <c r="B601" s="4">
        <f>IF('True_Odds_Calculator_3-way'!B602="","",'True_Odds_Calculator_3-way'!B602)</f>
        <v>3.19</v>
      </c>
      <c r="C601" s="4">
        <f>IF('True_Odds_Calculator_3-way'!C602="","",'True_Odds_Calculator_3-way'!C602)</f>
        <v>3.05</v>
      </c>
      <c r="D601" s="4">
        <f t="shared" si="45"/>
        <v>3.8173873108864775E-2</v>
      </c>
      <c r="E601" s="4">
        <f t="shared" si="46"/>
        <v>2.6034834390111481</v>
      </c>
      <c r="F601" s="4">
        <f t="shared" si="47"/>
        <v>3.3249655095099735</v>
      </c>
      <c r="G601" s="4">
        <f t="shared" si="48"/>
        <v>3.1731502939547305</v>
      </c>
      <c r="I601" s="4">
        <f t="shared" si="49"/>
        <v>1.0381738731088648</v>
      </c>
    </row>
    <row r="602" spans="1:9" x14ac:dyDescent="0.2">
      <c r="A602" s="4">
        <f>IF('True_Odds_Calculator_3-way'!A603="","",'True_Odds_Calculator_3-way'!A603)</f>
        <v>1.56</v>
      </c>
      <c r="B602" s="4">
        <f>IF('True_Odds_Calculator_3-way'!B603="","",'True_Odds_Calculator_3-way'!B603)</f>
        <v>4.1500000000000004</v>
      </c>
      <c r="C602" s="4">
        <f>IF('True_Odds_Calculator_3-way'!C603="","",'True_Odds_Calculator_3-way'!C603)</f>
        <v>5.75</v>
      </c>
      <c r="D602" s="4">
        <f t="shared" si="45"/>
        <v>5.5902539925588579E-2</v>
      </c>
      <c r="E602" s="4">
        <f t="shared" si="46"/>
        <v>1.6067058476545357</v>
      </c>
      <c r="F602" s="4">
        <f t="shared" si="47"/>
        <v>4.4978251238471145</v>
      </c>
      <c r="G602" s="4">
        <f t="shared" si="48"/>
        <v>6.4400265267285617</v>
      </c>
      <c r="I602" s="4">
        <f t="shared" si="49"/>
        <v>1.0559025399255886</v>
      </c>
    </row>
    <row r="603" spans="1:9" x14ac:dyDescent="0.2">
      <c r="A603" s="4">
        <f>IF('True_Odds_Calculator_3-way'!A604="","",'True_Odds_Calculator_3-way'!A604)</f>
        <v>2.89</v>
      </c>
      <c r="B603" s="4">
        <f>IF('True_Odds_Calculator_3-way'!B604="","",'True_Odds_Calculator_3-way'!B604)</f>
        <v>3.34</v>
      </c>
      <c r="C603" s="4">
        <f>IF('True_Odds_Calculator_3-way'!C604="","",'True_Odds_Calculator_3-way'!C604)</f>
        <v>2.4700000000000002</v>
      </c>
      <c r="D603" s="4">
        <f t="shared" si="45"/>
        <v>5.0280258445606796E-2</v>
      </c>
      <c r="E603" s="4">
        <f t="shared" si="46"/>
        <v>3.0371073001808613</v>
      </c>
      <c r="F603" s="4">
        <f t="shared" si="47"/>
        <v>3.5380557161259705</v>
      </c>
      <c r="G603" s="4">
        <f t="shared" si="48"/>
        <v>2.5766673624164422</v>
      </c>
      <c r="I603" s="4">
        <f t="shared" si="49"/>
        <v>1.0502802584456068</v>
      </c>
    </row>
    <row r="604" spans="1:9" x14ac:dyDescent="0.2">
      <c r="A604" s="4">
        <f>IF('True_Odds_Calculator_3-way'!A605="","",'True_Odds_Calculator_3-way'!A605)</f>
        <v>2.8</v>
      </c>
      <c r="B604" s="4">
        <f>IF('True_Odds_Calculator_3-way'!B605="","",'True_Odds_Calculator_3-way'!B605)</f>
        <v>3.29</v>
      </c>
      <c r="C604" s="4">
        <f>IF('True_Odds_Calculator_3-way'!C605="","",'True_Odds_Calculator_3-way'!C605)</f>
        <v>2.57</v>
      </c>
      <c r="D604" s="4">
        <f t="shared" si="45"/>
        <v>5.0199283289770857E-2</v>
      </c>
      <c r="E604" s="4">
        <f t="shared" si="46"/>
        <v>2.937636077268726</v>
      </c>
      <c r="F604" s="4">
        <f t="shared" si="47"/>
        <v>3.4816726259513695</v>
      </c>
      <c r="G604" s="4">
        <f t="shared" si="48"/>
        <v>2.6854868165432393</v>
      </c>
      <c r="I604" s="4">
        <f t="shared" si="49"/>
        <v>1.0501992832897709</v>
      </c>
    </row>
    <row r="605" spans="1:9" x14ac:dyDescent="0.2">
      <c r="A605" s="4">
        <f>IF('True_Odds_Calculator_3-way'!A606="","",'True_Odds_Calculator_3-way'!A606)</f>
        <v>2.66</v>
      </c>
      <c r="B605" s="4">
        <f>IF('True_Odds_Calculator_3-way'!B606="","",'True_Odds_Calculator_3-way'!B606)</f>
        <v>3.31</v>
      </c>
      <c r="C605" s="4">
        <f>IF('True_Odds_Calculator_3-way'!C606="","",'True_Odds_Calculator_3-way'!C606)</f>
        <v>2.69</v>
      </c>
      <c r="D605" s="4">
        <f t="shared" si="45"/>
        <v>4.9801865145348678E-2</v>
      </c>
      <c r="E605" s="4">
        <f t="shared" si="46"/>
        <v>2.7828857033482541</v>
      </c>
      <c r="F605" s="4">
        <f t="shared" si="47"/>
        <v>3.5024529895832113</v>
      </c>
      <c r="G605" s="4">
        <f t="shared" si="48"/>
        <v>2.8157387052229046</v>
      </c>
      <c r="I605" s="4">
        <f t="shared" si="49"/>
        <v>1.0498018651453487</v>
      </c>
    </row>
    <row r="606" spans="1:9" x14ac:dyDescent="0.2">
      <c r="A606" s="4">
        <f>IF('True_Odds_Calculator_3-way'!A607="","",'True_Odds_Calculator_3-way'!A607)</f>
        <v>2.38</v>
      </c>
      <c r="B606" s="4">
        <f>IF('True_Odds_Calculator_3-way'!B607="","",'True_Odds_Calculator_3-way'!B607)</f>
        <v>3.57</v>
      </c>
      <c r="C606" s="4">
        <f>IF('True_Odds_Calculator_3-way'!C607="","",'True_Odds_Calculator_3-way'!C607)</f>
        <v>2.86</v>
      </c>
      <c r="D606" s="4">
        <f t="shared" si="45"/>
        <v>4.9930461695167683E-2</v>
      </c>
      <c r="E606" s="4">
        <f t="shared" si="46"/>
        <v>2.4781637837575445</v>
      </c>
      <c r="F606" s="4">
        <f t="shared" si="47"/>
        <v>3.7955193179846844</v>
      </c>
      <c r="G606" s="4">
        <f t="shared" si="48"/>
        <v>3.0029411188015924</v>
      </c>
      <c r="I606" s="4">
        <f t="shared" si="49"/>
        <v>1.0499304616951677</v>
      </c>
    </row>
    <row r="607" spans="1:9" x14ac:dyDescent="0.2">
      <c r="A607" s="4">
        <f>IF('True_Odds_Calculator_3-way'!A608="","",'True_Odds_Calculator_3-way'!A608)</f>
        <v>2.41</v>
      </c>
      <c r="B607" s="4">
        <f>IF('True_Odds_Calculator_3-way'!B608="","",'True_Odds_Calculator_3-way'!B608)</f>
        <v>3.29</v>
      </c>
      <c r="C607" s="4">
        <f>IF('True_Odds_Calculator_3-way'!C608="","",'True_Odds_Calculator_3-way'!C608)</f>
        <v>3.02</v>
      </c>
      <c r="D607" s="4">
        <f t="shared" si="45"/>
        <v>5.0014954931824285E-2</v>
      </c>
      <c r="E607" s="4">
        <f t="shared" si="46"/>
        <v>2.5108840061604121</v>
      </c>
      <c r="F607" s="4">
        <f t="shared" si="47"/>
        <v>3.4809279730782299</v>
      </c>
      <c r="G607" s="4">
        <f t="shared" si="48"/>
        <v>3.1801135929496551</v>
      </c>
      <c r="I607" s="4">
        <f t="shared" si="49"/>
        <v>1.0500149549318243</v>
      </c>
    </row>
    <row r="608" spans="1:9" x14ac:dyDescent="0.2">
      <c r="A608" s="4">
        <f>IF('True_Odds_Calculator_3-way'!A609="","",'True_Odds_Calculator_3-way'!A609)</f>
        <v>2.4300000000000002</v>
      </c>
      <c r="B608" s="4">
        <f>IF('True_Odds_Calculator_3-way'!B609="","",'True_Odds_Calculator_3-way'!B609)</f>
        <v>3.41</v>
      </c>
      <c r="C608" s="4">
        <f>IF('True_Odds_Calculator_3-way'!C609="","",'True_Odds_Calculator_3-way'!C609)</f>
        <v>2.9</v>
      </c>
      <c r="D608" s="4">
        <f t="shared" si="45"/>
        <v>4.9605351916561791E-2</v>
      </c>
      <c r="E608" s="4">
        <f t="shared" si="46"/>
        <v>2.5317255821516231</v>
      </c>
      <c r="F608" s="4">
        <f t="shared" si="47"/>
        <v>3.6137610112201277</v>
      </c>
      <c r="G608" s="4">
        <f t="shared" si="48"/>
        <v>3.0460643929678906</v>
      </c>
      <c r="I608" s="4">
        <f t="shared" si="49"/>
        <v>1.0496053519165618</v>
      </c>
    </row>
    <row r="609" spans="1:9" x14ac:dyDescent="0.2">
      <c r="A609" s="4">
        <f>IF('True_Odds_Calculator_3-way'!A610="","",'True_Odds_Calculator_3-way'!A610)</f>
        <v>1.46</v>
      </c>
      <c r="B609" s="4">
        <f>IF('True_Odds_Calculator_3-way'!B610="","",'True_Odds_Calculator_3-way'!B610)</f>
        <v>4.66</v>
      </c>
      <c r="C609" s="4">
        <f>IF('True_Odds_Calculator_3-way'!C610="","",'True_Odds_Calculator_3-way'!C610)</f>
        <v>6.29</v>
      </c>
      <c r="D609" s="4">
        <f t="shared" si="45"/>
        <v>5.850629345111491E-2</v>
      </c>
      <c r="E609" s="4">
        <f t="shared" si="46"/>
        <v>1.5027890057553721</v>
      </c>
      <c r="F609" s="4">
        <f t="shared" si="47"/>
        <v>5.1258347093104302</v>
      </c>
      <c r="G609" s="4">
        <f t="shared" si="48"/>
        <v>7.1694653790988596</v>
      </c>
      <c r="I609" s="4">
        <f t="shared" si="49"/>
        <v>1.0585062934511149</v>
      </c>
    </row>
    <row r="610" spans="1:9" x14ac:dyDescent="0.2">
      <c r="A610" s="4">
        <f>IF('True_Odds_Calculator_3-way'!A611="","",'True_Odds_Calculator_3-way'!A611)</f>
        <v>2.06</v>
      </c>
      <c r="B610" s="4">
        <f>IF('True_Odds_Calculator_3-way'!B611="","",'True_Odds_Calculator_3-way'!B611)</f>
        <v>3.83</v>
      </c>
      <c r="C610" s="4">
        <f>IF('True_Odds_Calculator_3-way'!C611="","",'True_Odds_Calculator_3-way'!C611)</f>
        <v>3.29</v>
      </c>
      <c r="D610" s="4">
        <f t="shared" si="45"/>
        <v>5.0484866729163747E-2</v>
      </c>
      <c r="E610" s="4">
        <f t="shared" si="46"/>
        <v>2.1339770350701124</v>
      </c>
      <c r="F610" s="4">
        <f t="shared" si="47"/>
        <v>4.0938588064121575</v>
      </c>
      <c r="G610" s="4">
        <f t="shared" si="48"/>
        <v>3.4828269602381008</v>
      </c>
      <c r="I610" s="4">
        <f t="shared" si="49"/>
        <v>1.0504848667291637</v>
      </c>
    </row>
    <row r="611" spans="1:9" x14ac:dyDescent="0.2">
      <c r="A611" s="4">
        <f>IF('True_Odds_Calculator_3-way'!A612="","",'True_Odds_Calculator_3-way'!A612)</f>
        <v>3.59</v>
      </c>
      <c r="B611" s="4">
        <f>IF('True_Odds_Calculator_3-way'!B612="","",'True_Odds_Calculator_3-way'!B612)</f>
        <v>3.54</v>
      </c>
      <c r="C611" s="4">
        <f>IF('True_Odds_Calculator_3-way'!C612="","",'True_Odds_Calculator_3-way'!C612)</f>
        <v>2.09</v>
      </c>
      <c r="D611" s="4">
        <f t="shared" si="45"/>
        <v>3.9506307261172102E-2</v>
      </c>
      <c r="E611" s="4">
        <f t="shared" si="46"/>
        <v>3.7681422444233497</v>
      </c>
      <c r="F611" s="4">
        <f t="shared" si="47"/>
        <v>3.7130949925661616</v>
      </c>
      <c r="G611" s="4">
        <f t="shared" si="48"/>
        <v>2.1491504828641474</v>
      </c>
      <c r="I611" s="4">
        <f t="shared" si="49"/>
        <v>1.0395063072611721</v>
      </c>
    </row>
    <row r="612" spans="1:9" x14ac:dyDescent="0.2">
      <c r="A612" s="4">
        <f>IF('True_Odds_Calculator_3-way'!A613="","",'True_Odds_Calculator_3-way'!A613)</f>
        <v>1.38</v>
      </c>
      <c r="B612" s="4">
        <f>IF('True_Odds_Calculator_3-way'!B613="","",'True_Odds_Calculator_3-way'!B613)</f>
        <v>5.04</v>
      </c>
      <c r="C612" s="4">
        <f>IF('True_Odds_Calculator_3-way'!C613="","",'True_Odds_Calculator_3-way'!C613)</f>
        <v>8.0500000000000007</v>
      </c>
      <c r="D612" s="4">
        <f t="shared" si="45"/>
        <v>4.7273982056590835E-2</v>
      </c>
      <c r="E612" s="4">
        <f t="shared" si="46"/>
        <v>1.4106766185299369</v>
      </c>
      <c r="F612" s="4">
        <f t="shared" si="47"/>
        <v>5.4748110831234271</v>
      </c>
      <c r="G612" s="4">
        <f t="shared" si="48"/>
        <v>9.2195121951219559</v>
      </c>
      <c r="I612" s="4">
        <f t="shared" si="49"/>
        <v>1.0472739820565908</v>
      </c>
    </row>
    <row r="613" spans="1:9" x14ac:dyDescent="0.2">
      <c r="A613" s="4">
        <f>IF('True_Odds_Calculator_3-way'!A614="","",'True_Odds_Calculator_3-way'!A614)</f>
        <v>1.83</v>
      </c>
      <c r="B613" s="4">
        <f>IF('True_Odds_Calculator_3-way'!B614="","",'True_Odds_Calculator_3-way'!B614)</f>
        <v>3.64</v>
      </c>
      <c r="C613" s="4">
        <f>IF('True_Odds_Calculator_3-way'!C614="","",'True_Odds_Calculator_3-way'!C614)</f>
        <v>4.54</v>
      </c>
      <c r="D613" s="4">
        <f t="shared" si="45"/>
        <v>4.1437679337585243E-2</v>
      </c>
      <c r="E613" s="4">
        <f t="shared" si="46"/>
        <v>1.8774564370636917</v>
      </c>
      <c r="F613" s="4">
        <f t="shared" si="47"/>
        <v>3.8326993769033471</v>
      </c>
      <c r="G613" s="4">
        <f t="shared" si="48"/>
        <v>4.8437466097981199</v>
      </c>
      <c r="I613" s="4">
        <f t="shared" si="49"/>
        <v>1.0414376793375852</v>
      </c>
    </row>
    <row r="614" spans="1:9" x14ac:dyDescent="0.2">
      <c r="A614" s="4">
        <f>IF('True_Odds_Calculator_3-way'!A615="","",'True_Odds_Calculator_3-way'!A615)</f>
        <v>1.88</v>
      </c>
      <c r="B614" s="4">
        <f>IF('True_Odds_Calculator_3-way'!B615="","",'True_Odds_Calculator_3-way'!B615)</f>
        <v>3.71</v>
      </c>
      <c r="C614" s="4">
        <f>IF('True_Odds_Calculator_3-way'!C615="","",'True_Odds_Calculator_3-way'!C615)</f>
        <v>4.1900000000000004</v>
      </c>
      <c r="D614" s="4">
        <f t="shared" si="45"/>
        <v>4.0120157079636121E-2</v>
      </c>
      <c r="E614" s="4">
        <f t="shared" si="46"/>
        <v>1.9284859258498024</v>
      </c>
      <c r="F614" s="4">
        <f t="shared" si="47"/>
        <v>3.9036822114783525</v>
      </c>
      <c r="G614" s="4">
        <f t="shared" si="48"/>
        <v>4.4387214766853971</v>
      </c>
      <c r="I614" s="4">
        <f t="shared" si="49"/>
        <v>1.0401201570796361</v>
      </c>
    </row>
    <row r="615" spans="1:9" x14ac:dyDescent="0.2">
      <c r="A615" s="4">
        <f>IF('True_Odds_Calculator_3-way'!A616="","",'True_Odds_Calculator_3-way'!A616)</f>
        <v>2.41</v>
      </c>
      <c r="B615" s="4">
        <f>IF('True_Odds_Calculator_3-way'!B616="","",'True_Odds_Calculator_3-way'!B616)</f>
        <v>3.43</v>
      </c>
      <c r="C615" s="4">
        <f>IF('True_Odds_Calculator_3-way'!C616="","",'True_Odds_Calculator_3-way'!C616)</f>
        <v>3.01</v>
      </c>
      <c r="D615" s="4">
        <f t="shared" si="45"/>
        <v>3.8708862461735105E-2</v>
      </c>
      <c r="E615" s="4">
        <f t="shared" si="46"/>
        <v>2.4873468344285157</v>
      </c>
      <c r="F615" s="4">
        <f t="shared" si="47"/>
        <v>3.5888313871091828</v>
      </c>
      <c r="G615" s="4">
        <f t="shared" si="48"/>
        <v>3.1316257423771154</v>
      </c>
      <c r="I615" s="4">
        <f t="shared" si="49"/>
        <v>1.0387088624617351</v>
      </c>
    </row>
    <row r="616" spans="1:9" x14ac:dyDescent="0.2">
      <c r="A616" s="4">
        <f>IF('True_Odds_Calculator_3-way'!A617="","",'True_Odds_Calculator_3-way'!A617)</f>
        <v>3.54</v>
      </c>
      <c r="B616" s="4">
        <f>IF('True_Odds_Calculator_3-way'!B617="","",'True_Odds_Calculator_3-way'!B617)</f>
        <v>3.51</v>
      </c>
      <c r="C616" s="4">
        <f>IF('True_Odds_Calculator_3-way'!C617="","",'True_Odds_Calculator_3-way'!C617)</f>
        <v>2.0699999999999998</v>
      </c>
      <c r="D616" s="4">
        <f t="shared" si="45"/>
        <v>5.0477948046113053E-2</v>
      </c>
      <c r="E616" s="4">
        <f t="shared" si="46"/>
        <v>3.7642114081141815</v>
      </c>
      <c r="F616" s="4">
        <f t="shared" si="47"/>
        <v>3.7303090662747316</v>
      </c>
      <c r="G616" s="4">
        <f t="shared" si="48"/>
        <v>2.1446994177922329</v>
      </c>
      <c r="I616" s="4">
        <f t="shared" si="49"/>
        <v>1.0504779480461131</v>
      </c>
    </row>
    <row r="617" spans="1:9" x14ac:dyDescent="0.2">
      <c r="A617" s="4">
        <f>IF('True_Odds_Calculator_3-way'!A618="","",'True_Odds_Calculator_3-way'!A618)</f>
        <v>2.92</v>
      </c>
      <c r="B617" s="4">
        <f>IF('True_Odds_Calculator_3-way'!B618="","",'True_Odds_Calculator_3-way'!B618)</f>
        <v>3.39</v>
      </c>
      <c r="C617" s="4">
        <f>IF('True_Odds_Calculator_3-way'!C618="","",'True_Odds_Calculator_3-way'!C618)</f>
        <v>2.42</v>
      </c>
      <c r="D617" s="4">
        <f t="shared" si="45"/>
        <v>5.0674144657988363E-2</v>
      </c>
      <c r="E617" s="4">
        <f t="shared" si="46"/>
        <v>3.0714948300450611</v>
      </c>
      <c r="F617" s="4">
        <f t="shared" si="47"/>
        <v>3.5959081116436797</v>
      </c>
      <c r="G617" s="4">
        <f t="shared" si="48"/>
        <v>2.5231387024507961</v>
      </c>
      <c r="I617" s="4">
        <f t="shared" si="49"/>
        <v>1.0506741446579884</v>
      </c>
    </row>
    <row r="618" spans="1:9" x14ac:dyDescent="0.2">
      <c r="A618" s="4">
        <f>IF('True_Odds_Calculator_3-way'!A619="","",'True_Odds_Calculator_3-way'!A619)</f>
        <v>3.07</v>
      </c>
      <c r="B618" s="4">
        <f>IF('True_Odds_Calculator_3-way'!B619="","",'True_Odds_Calculator_3-way'!B619)</f>
        <v>3.5</v>
      </c>
      <c r="C618" s="4">
        <f>IF('True_Odds_Calculator_3-way'!C619="","",'True_Odds_Calculator_3-way'!C619)</f>
        <v>2.2799999999999998</v>
      </c>
      <c r="D618" s="4">
        <f t="shared" si="45"/>
        <v>5.0043675965157242E-2</v>
      </c>
      <c r="E618" s="4">
        <f t="shared" si="46"/>
        <v>3.2357048516333538</v>
      </c>
      <c r="F618" s="4">
        <f t="shared" si="47"/>
        <v>3.7170152937368508</v>
      </c>
      <c r="G618" s="4">
        <f t="shared" si="48"/>
        <v>2.3701441516978941</v>
      </c>
      <c r="I618" s="4">
        <f t="shared" si="49"/>
        <v>1.0500436759651572</v>
      </c>
    </row>
    <row r="619" spans="1:9" x14ac:dyDescent="0.2">
      <c r="A619" s="4">
        <f>IF('True_Odds_Calculator_3-way'!A620="","",'True_Odds_Calculator_3-way'!A620)</f>
        <v>7.37</v>
      </c>
      <c r="B619" s="4">
        <f>IF('True_Odds_Calculator_3-way'!B620="","",'True_Odds_Calculator_3-way'!B620)</f>
        <v>4.3600000000000003</v>
      </c>
      <c r="C619" s="4">
        <f>IF('True_Odds_Calculator_3-way'!C620="","",'True_Odds_Calculator_3-way'!C620)</f>
        <v>1.44</v>
      </c>
      <c r="D619" s="4">
        <f t="shared" si="45"/>
        <v>5.9487452921658024E-2</v>
      </c>
      <c r="E619" s="4">
        <f t="shared" si="46"/>
        <v>8.6314000813798355</v>
      </c>
      <c r="F619" s="4">
        <f t="shared" si="47"/>
        <v>4.7726170784046991</v>
      </c>
      <c r="G619" s="4">
        <f t="shared" si="48"/>
        <v>1.4823263120162899</v>
      </c>
      <c r="I619" s="4">
        <f t="shared" si="49"/>
        <v>1.059487452921658</v>
      </c>
    </row>
    <row r="620" spans="1:9" x14ac:dyDescent="0.2">
      <c r="A620" s="4">
        <f>IF('True_Odds_Calculator_3-way'!A621="","",'True_Odds_Calculator_3-way'!A621)</f>
        <v>2.11</v>
      </c>
      <c r="B620" s="4">
        <f>IF('True_Odds_Calculator_3-way'!B621="","",'True_Odds_Calculator_3-way'!B621)</f>
        <v>3.55</v>
      </c>
      <c r="C620" s="4">
        <f>IF('True_Odds_Calculator_3-way'!C621="","",'True_Odds_Calculator_3-way'!C621)</f>
        <v>3.39</v>
      </c>
      <c r="D620" s="4">
        <f t="shared" si="45"/>
        <v>5.0609040871633093E-2</v>
      </c>
      <c r="E620" s="4">
        <f t="shared" si="46"/>
        <v>2.1878775572509879</v>
      </c>
      <c r="F620" s="4">
        <f t="shared" si="47"/>
        <v>3.7761432704483253</v>
      </c>
      <c r="G620" s="4">
        <f t="shared" si="48"/>
        <v>3.5956275241729418</v>
      </c>
      <c r="I620" s="4">
        <f t="shared" si="49"/>
        <v>1.0506090408716331</v>
      </c>
    </row>
    <row r="621" spans="1:9" x14ac:dyDescent="0.2">
      <c r="A621" s="4">
        <f>IF('True_Odds_Calculator_3-way'!A622="","",'True_Odds_Calculator_3-way'!A622)</f>
        <v>3.06</v>
      </c>
      <c r="B621" s="4">
        <f>IF('True_Odds_Calculator_3-way'!B622="","",'True_Odds_Calculator_3-way'!B622)</f>
        <v>3.7</v>
      </c>
      <c r="C621" s="4">
        <f>IF('True_Odds_Calculator_3-way'!C622="","",'True_Odds_Calculator_3-way'!C622)</f>
        <v>2.21</v>
      </c>
      <c r="D621" s="4">
        <f t="shared" si="45"/>
        <v>4.9556343673990755E-2</v>
      </c>
      <c r="E621" s="4">
        <f t="shared" si="46"/>
        <v>3.2229099455498296</v>
      </c>
      <c r="F621" s="4">
        <f t="shared" si="47"/>
        <v>3.9408635738892963</v>
      </c>
      <c r="G621" s="4">
        <f t="shared" si="48"/>
        <v>2.293736299128339</v>
      </c>
      <c r="I621" s="4">
        <f t="shared" si="49"/>
        <v>1.0495563436739908</v>
      </c>
    </row>
    <row r="622" spans="1:9" x14ac:dyDescent="0.2">
      <c r="A622" s="4">
        <f>IF('True_Odds_Calculator_3-way'!A623="","",'True_Odds_Calculator_3-way'!A623)</f>
        <v>10.86</v>
      </c>
      <c r="B622" s="4">
        <f>IF('True_Odds_Calculator_3-way'!B623="","",'True_Odds_Calculator_3-way'!B623)</f>
        <v>5.42</v>
      </c>
      <c r="C622" s="4">
        <f>IF('True_Odds_Calculator_3-way'!C623="","",'True_Odds_Calculator_3-way'!C623)</f>
        <v>1.28</v>
      </c>
      <c r="D622" s="4">
        <f t="shared" si="45"/>
        <v>5.7832876326000759E-2</v>
      </c>
      <c r="E622" s="4">
        <f t="shared" si="46"/>
        <v>13.735621130785404</v>
      </c>
      <c r="F622" s="4">
        <f t="shared" si="47"/>
        <v>6.0523814399819011</v>
      </c>
      <c r="G622" s="4">
        <f t="shared" si="48"/>
        <v>1.3123835369754366</v>
      </c>
      <c r="I622" s="4">
        <f t="shared" si="49"/>
        <v>1.0578328763260008</v>
      </c>
    </row>
    <row r="623" spans="1:9" x14ac:dyDescent="0.2">
      <c r="A623" s="4">
        <f>IF('True_Odds_Calculator_3-way'!A624="","",'True_Odds_Calculator_3-way'!A624)</f>
        <v>3.62</v>
      </c>
      <c r="B623" s="4">
        <f>IF('True_Odds_Calculator_3-way'!B624="","",'True_Odds_Calculator_3-way'!B624)</f>
        <v>3.8</v>
      </c>
      <c r="C623" s="4">
        <f>IF('True_Odds_Calculator_3-way'!C624="","",'True_Odds_Calculator_3-way'!C624)</f>
        <v>1.95</v>
      </c>
      <c r="D623" s="4">
        <f t="shared" si="45"/>
        <v>5.2221501480006927E-2</v>
      </c>
      <c r="E623" s="4">
        <f t="shared" si="46"/>
        <v>3.8634513087396543</v>
      </c>
      <c r="F623" s="4">
        <f t="shared" si="47"/>
        <v>4.0691639445393957</v>
      </c>
      <c r="G623" s="4">
        <f t="shared" si="48"/>
        <v>2.0185164746959905</v>
      </c>
      <c r="I623" s="4">
        <f t="shared" si="49"/>
        <v>1.0522215014800069</v>
      </c>
    </row>
    <row r="624" spans="1:9" x14ac:dyDescent="0.2">
      <c r="A624" s="4">
        <f>IF('True_Odds_Calculator_3-way'!A625="","",'True_Odds_Calculator_3-way'!A625)</f>
        <v>1.96</v>
      </c>
      <c r="B624" s="4">
        <f>IF('True_Odds_Calculator_3-way'!B625="","",'True_Odds_Calculator_3-way'!B625)</f>
        <v>3.74</v>
      </c>
      <c r="C624" s="4">
        <f>IF('True_Odds_Calculator_3-way'!C625="","",'True_Odds_Calculator_3-way'!C625)</f>
        <v>3.65</v>
      </c>
      <c r="D624" s="4">
        <f t="shared" si="45"/>
        <v>5.1556363516763959E-2</v>
      </c>
      <c r="E624" s="4">
        <f t="shared" si="46"/>
        <v>2.0283209294286384</v>
      </c>
      <c r="F624" s="4">
        <f t="shared" si="47"/>
        <v>3.9968948181905088</v>
      </c>
      <c r="G624" s="4">
        <f t="shared" si="48"/>
        <v>3.8942758891040836</v>
      </c>
      <c r="I624" s="4">
        <f t="shared" si="49"/>
        <v>1.051556363516764</v>
      </c>
    </row>
    <row r="625" spans="1:9" x14ac:dyDescent="0.2">
      <c r="A625" s="4">
        <f>IF('True_Odds_Calculator_3-way'!A626="","",'True_Odds_Calculator_3-way'!A626)</f>
        <v>2.2799999999999998</v>
      </c>
      <c r="B625" s="4">
        <f>IF('True_Odds_Calculator_3-way'!B626="","",'True_Odds_Calculator_3-way'!B626)</f>
        <v>3.93</v>
      </c>
      <c r="C625" s="4">
        <f>IF('True_Odds_Calculator_3-way'!C626="","",'True_Odds_Calculator_3-way'!C626)</f>
        <v>2.79</v>
      </c>
      <c r="D625" s="4">
        <f t="shared" si="45"/>
        <v>5.147235650482207E-2</v>
      </c>
      <c r="E625" s="4">
        <f t="shared" si="46"/>
        <v>2.372822418708378</v>
      </c>
      <c r="F625" s="4">
        <f t="shared" si="47"/>
        <v>4.2141553859971363</v>
      </c>
      <c r="G625" s="4">
        <f t="shared" si="48"/>
        <v>2.9302699463820554</v>
      </c>
      <c r="I625" s="4">
        <f t="shared" si="49"/>
        <v>1.0514723565048221</v>
      </c>
    </row>
    <row r="626" spans="1:9" x14ac:dyDescent="0.2">
      <c r="A626" s="4">
        <f>IF('True_Odds_Calculator_3-way'!A627="","",'True_Odds_Calculator_3-way'!A627)</f>
        <v>1.92</v>
      </c>
      <c r="B626" s="4">
        <f>IF('True_Odds_Calculator_3-way'!B627="","",'True_Odds_Calculator_3-way'!B627)</f>
        <v>3.26</v>
      </c>
      <c r="C626" s="4">
        <f>IF('True_Odds_Calculator_3-way'!C627="","",'True_Odds_Calculator_3-way'!C627)</f>
        <v>4.8099999999999996</v>
      </c>
      <c r="D626" s="4">
        <f t="shared" si="45"/>
        <v>3.5482007491209888E-2</v>
      </c>
      <c r="E626" s="4">
        <f t="shared" si="46"/>
        <v>1.9646133933701706</v>
      </c>
      <c r="F626" s="4">
        <f t="shared" si="47"/>
        <v>3.390737037225021</v>
      </c>
      <c r="G626" s="4">
        <f t="shared" si="48"/>
        <v>5.1001446015641898</v>
      </c>
      <c r="I626" s="4">
        <f t="shared" si="49"/>
        <v>1.0354820074912099</v>
      </c>
    </row>
    <row r="627" spans="1:9" x14ac:dyDescent="0.2">
      <c r="A627" s="4">
        <f>IF('True_Odds_Calculator_3-way'!A628="","",'True_Odds_Calculator_3-way'!A628)</f>
        <v>1.94</v>
      </c>
      <c r="B627" s="4">
        <f>IF('True_Odds_Calculator_3-way'!B628="","",'True_Odds_Calculator_3-way'!B628)</f>
        <v>3.31</v>
      </c>
      <c r="C627" s="4">
        <f>IF('True_Odds_Calculator_3-way'!C628="","",'True_Odds_Calculator_3-way'!C628)</f>
        <v>4.57</v>
      </c>
      <c r="D627" s="4">
        <f t="shared" si="45"/>
        <v>3.6397101895133455E-2</v>
      </c>
      <c r="E627" s="4">
        <f t="shared" si="46"/>
        <v>1.9867620051797259</v>
      </c>
      <c r="F627" s="4">
        <f t="shared" si="47"/>
        <v>3.4484847174411142</v>
      </c>
      <c r="G627" s="4">
        <f t="shared" si="48"/>
        <v>4.8382567515299169</v>
      </c>
      <c r="I627" s="4">
        <f t="shared" si="49"/>
        <v>1.0363971018951335</v>
      </c>
    </row>
    <row r="628" spans="1:9" x14ac:dyDescent="0.2">
      <c r="A628" s="4">
        <f>IF('True_Odds_Calculator_3-way'!A629="","",'True_Odds_Calculator_3-way'!A629)</f>
        <v>2.2000000000000002</v>
      </c>
      <c r="B628" s="4">
        <f>IF('True_Odds_Calculator_3-way'!B629="","",'True_Odds_Calculator_3-way'!B629)</f>
        <v>3.3</v>
      </c>
      <c r="C628" s="4">
        <f>IF('True_Odds_Calculator_3-way'!C629="","",'True_Odds_Calculator_3-way'!C629)</f>
        <v>3.61</v>
      </c>
      <c r="D628" s="4">
        <f t="shared" si="45"/>
        <v>3.4584067825065068E-2</v>
      </c>
      <c r="E628" s="4">
        <f t="shared" si="46"/>
        <v>2.2572475210004423</v>
      </c>
      <c r="F628" s="4">
        <f t="shared" si="47"/>
        <v>3.4305048953733914</v>
      </c>
      <c r="G628" s="4">
        <f t="shared" si="48"/>
        <v>3.766758010118044</v>
      </c>
      <c r="I628" s="4">
        <f t="shared" si="49"/>
        <v>1.0345840678250651</v>
      </c>
    </row>
    <row r="629" spans="1:9" x14ac:dyDescent="0.2">
      <c r="A629" s="4">
        <f>IF('True_Odds_Calculator_3-way'!A630="","",'True_Odds_Calculator_3-way'!A630)</f>
        <v>2.82</v>
      </c>
      <c r="B629" s="4">
        <f>IF('True_Odds_Calculator_3-way'!B630="","",'True_Odds_Calculator_3-way'!B630)</f>
        <v>2.81</v>
      </c>
      <c r="C629" s="4">
        <f>IF('True_Odds_Calculator_3-way'!C630="","",'True_Odds_Calculator_3-way'!C630)</f>
        <v>3.1</v>
      </c>
      <c r="D629" s="4">
        <f t="shared" si="45"/>
        <v>3.3062460360300916E-2</v>
      </c>
      <c r="E629" s="4">
        <f t="shared" si="46"/>
        <v>2.910453136983715</v>
      </c>
      <c r="F629" s="4">
        <f t="shared" si="47"/>
        <v>2.8998025483772212</v>
      </c>
      <c r="G629" s="4">
        <f t="shared" si="48"/>
        <v>3.2096564435667991</v>
      </c>
      <c r="I629" s="4">
        <f t="shared" si="49"/>
        <v>1.0330624603603009</v>
      </c>
    </row>
    <row r="630" spans="1:9" x14ac:dyDescent="0.2">
      <c r="A630" s="4">
        <f>IF('True_Odds_Calculator_3-way'!A631="","",'True_Odds_Calculator_3-way'!A631)</f>
        <v>3.53</v>
      </c>
      <c r="B630" s="4">
        <f>IF('True_Odds_Calculator_3-way'!B631="","",'True_Odds_Calculator_3-way'!B631)</f>
        <v>2.92</v>
      </c>
      <c r="C630" s="4">
        <f>IF('True_Odds_Calculator_3-way'!C631="","",'True_Odds_Calculator_3-way'!C631)</f>
        <v>2.4500000000000002</v>
      </c>
      <c r="D630" s="4">
        <f t="shared" si="45"/>
        <v>3.3915137710949894E-2</v>
      </c>
      <c r="E630" s="4">
        <f t="shared" si="46"/>
        <v>3.6767264305875318</v>
      </c>
      <c r="F630" s="4">
        <f t="shared" si="47"/>
        <v>3.0196819166312592</v>
      </c>
      <c r="G630" s="4">
        <f t="shared" si="48"/>
        <v>2.5197915807454989</v>
      </c>
      <c r="I630" s="4">
        <f t="shared" si="49"/>
        <v>1.0339151377109499</v>
      </c>
    </row>
    <row r="631" spans="1:9" x14ac:dyDescent="0.2">
      <c r="A631" s="4">
        <f>IF('True_Odds_Calculator_3-way'!A632="","",'True_Odds_Calculator_3-way'!A632)</f>
        <v>2.44</v>
      </c>
      <c r="B631" s="4">
        <f>IF('True_Odds_Calculator_3-way'!B632="","",'True_Odds_Calculator_3-way'!B632)</f>
        <v>2.99</v>
      </c>
      <c r="C631" s="4">
        <f>IF('True_Odds_Calculator_3-way'!C632="","",'True_Odds_Calculator_3-way'!C632)</f>
        <v>3.46</v>
      </c>
      <c r="D631" s="4">
        <f t="shared" si="45"/>
        <v>3.3301567149349953E-2</v>
      </c>
      <c r="E631" s="4">
        <f t="shared" si="46"/>
        <v>2.5079279163278754</v>
      </c>
      <c r="F631" s="4">
        <f t="shared" si="47"/>
        <v>3.0926466811856428</v>
      </c>
      <c r="G631" s="4">
        <f t="shared" si="48"/>
        <v>3.5981989317204222</v>
      </c>
      <c r="I631" s="4">
        <f t="shared" si="49"/>
        <v>1.03330156714935</v>
      </c>
    </row>
    <row r="632" spans="1:9" x14ac:dyDescent="0.2">
      <c r="A632" s="4">
        <f>IF('True_Odds_Calculator_3-way'!A633="","",'True_Odds_Calculator_3-way'!A633)</f>
        <v>2</v>
      </c>
      <c r="B632" s="4">
        <f>IF('True_Odds_Calculator_3-way'!B633="","",'True_Odds_Calculator_3-way'!B633)</f>
        <v>3.17</v>
      </c>
      <c r="C632" s="4">
        <f>IF('True_Odds_Calculator_3-way'!C633="","",'True_Odds_Calculator_3-way'!C633)</f>
        <v>4.54</v>
      </c>
      <c r="D632" s="4">
        <f t="shared" si="45"/>
        <v>3.5721730429828069E-2</v>
      </c>
      <c r="E632" s="4">
        <f t="shared" si="46"/>
        <v>2.0487909042593575</v>
      </c>
      <c r="F632" s="4">
        <f t="shared" si="47"/>
        <v>3.2943483469277197</v>
      </c>
      <c r="G632" s="4">
        <f t="shared" si="48"/>
        <v>4.7994530841827947</v>
      </c>
      <c r="I632" s="4">
        <f t="shared" si="49"/>
        <v>1.0357217304298281</v>
      </c>
    </row>
    <row r="633" spans="1:9" x14ac:dyDescent="0.2">
      <c r="A633" s="4">
        <f>IF('True_Odds_Calculator_3-way'!A634="","",'True_Odds_Calculator_3-way'!A634)</f>
        <v>2.0699999999999998</v>
      </c>
      <c r="B633" s="4">
        <f>IF('True_Odds_Calculator_3-way'!B634="","",'True_Odds_Calculator_3-way'!B634)</f>
        <v>3.04</v>
      </c>
      <c r="C633" s="4">
        <f>IF('True_Odds_Calculator_3-way'!C634="","",'True_Odds_Calculator_3-way'!C634)</f>
        <v>4.51</v>
      </c>
      <c r="D633" s="4">
        <f t="shared" si="45"/>
        <v>3.3768645882839232E-2</v>
      </c>
      <c r="E633" s="4">
        <f t="shared" si="46"/>
        <v>2.1193823845311561</v>
      </c>
      <c r="F633" s="4">
        <f t="shared" si="47"/>
        <v>3.1477111973620358</v>
      </c>
      <c r="G633" s="4">
        <f t="shared" si="48"/>
        <v>4.7511970405403394</v>
      </c>
      <c r="I633" s="4">
        <f t="shared" si="49"/>
        <v>1.0337686458828392</v>
      </c>
    </row>
    <row r="634" spans="1:9" x14ac:dyDescent="0.2">
      <c r="A634" s="4">
        <f>IF('True_Odds_Calculator_3-way'!A635="","",'True_Odds_Calculator_3-way'!A635)</f>
        <v>3.21</v>
      </c>
      <c r="B634" s="4">
        <f>IF('True_Odds_Calculator_3-way'!B635="","",'True_Odds_Calculator_3-way'!B635)</f>
        <v>2.81</v>
      </c>
      <c r="C634" s="4">
        <f>IF('True_Odds_Calculator_3-way'!C635="","",'True_Odds_Calculator_3-way'!C635)</f>
        <v>2.73</v>
      </c>
      <c r="D634" s="4">
        <f t="shared" si="45"/>
        <v>3.3698732172141588E-2</v>
      </c>
      <c r="E634" s="4">
        <f t="shared" si="46"/>
        <v>3.3300746440926337</v>
      </c>
      <c r="F634" s="4">
        <f t="shared" si="47"/>
        <v>2.9015870850016809</v>
      </c>
      <c r="G634" s="4">
        <f t="shared" si="48"/>
        <v>2.8163662546230102</v>
      </c>
      <c r="I634" s="4">
        <f t="shared" si="49"/>
        <v>1.0336987321721416</v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44"/>
        <v>0.53475935828876997</v>
      </c>
      <c r="D289">
        <f t="shared" si="45"/>
        <v>0.5</v>
      </c>
      <c r="E289">
        <f t="shared" si="46"/>
        <v>3.475935828876997E-2</v>
      </c>
      <c r="F289">
        <f t="shared" si="47"/>
        <v>-0.23262032085561501</v>
      </c>
      <c r="G289">
        <v>0</v>
      </c>
      <c r="H289">
        <f t="shared" si="48"/>
        <v>0.26737967914438499</v>
      </c>
      <c r="I289">
        <f t="shared" si="49"/>
        <v>-1.0721125348377947</v>
      </c>
      <c r="J289">
        <f t="shared" si="50"/>
        <v>1.0721125348377947</v>
      </c>
      <c r="K289">
        <f t="shared" si="51"/>
        <v>0.51740072839321916</v>
      </c>
      <c r="L289">
        <f t="shared" si="52"/>
        <v>0.48259927160678084</v>
      </c>
      <c r="M289">
        <f t="shared" si="53"/>
        <v>1.9327379053088816</v>
      </c>
      <c r="N289">
        <f t="shared" si="54"/>
        <v>2.0721125348377947</v>
      </c>
    </row>
    <row r="290" spans="1:14" x14ac:dyDescent="0.25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44"/>
        <v>0.53191489361702127</v>
      </c>
      <c r="D290">
        <f t="shared" si="45"/>
        <v>0.49261083743842371</v>
      </c>
      <c r="E290">
        <f t="shared" si="46"/>
        <v>2.4525731055444977E-2</v>
      </c>
      <c r="F290">
        <f t="shared" si="47"/>
        <v>-0.23750131013520592</v>
      </c>
      <c r="G290">
        <v>0</v>
      </c>
      <c r="H290">
        <f t="shared" si="48"/>
        <v>0.2620270411906509</v>
      </c>
      <c r="I290">
        <f t="shared" si="49"/>
        <v>-1.0503645397539194</v>
      </c>
      <c r="J290">
        <f t="shared" si="50"/>
        <v>1.0503645397539194</v>
      </c>
      <c r="K290">
        <f t="shared" si="51"/>
        <v>0.51966387444698414</v>
      </c>
      <c r="L290">
        <f t="shared" si="52"/>
        <v>0.48033612555301569</v>
      </c>
      <c r="M290">
        <f t="shared" si="53"/>
        <v>1.9243207949834495</v>
      </c>
      <c r="N290">
        <f t="shared" si="54"/>
        <v>2.081875475946537</v>
      </c>
    </row>
    <row r="291" spans="1:14" x14ac:dyDescent="0.25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44"/>
        <v>0.57471264367816088</v>
      </c>
      <c r="D291">
        <f t="shared" si="45"/>
        <v>0.45662100456621008</v>
      </c>
      <c r="E291">
        <f t="shared" si="46"/>
        <v>3.1333648244370904E-2</v>
      </c>
      <c r="F291">
        <f t="shared" si="47"/>
        <v>-0.23109221644885325</v>
      </c>
      <c r="G291">
        <v>0</v>
      </c>
      <c r="H291">
        <f t="shared" si="48"/>
        <v>0.26242586469322415</v>
      </c>
      <c r="I291">
        <f t="shared" si="49"/>
        <v>-1.0656403571953759</v>
      </c>
      <c r="J291">
        <f t="shared" si="50"/>
        <v>1.0656403571953759</v>
      </c>
      <c r="K291">
        <f t="shared" si="51"/>
        <v>0.5591046698972264</v>
      </c>
      <c r="L291">
        <f t="shared" si="52"/>
        <v>0.4408953301027736</v>
      </c>
      <c r="M291">
        <f t="shared" si="53"/>
        <v>1.7885738643245783</v>
      </c>
      <c r="N291">
        <f t="shared" si="54"/>
        <v>2.2681120250624973</v>
      </c>
    </row>
    <row r="292" spans="1:14" x14ac:dyDescent="0.25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44"/>
        <v>0.42918454935622319</v>
      </c>
      <c r="D292">
        <f t="shared" si="45"/>
        <v>0.5988023952095809</v>
      </c>
      <c r="E292">
        <f t="shared" si="46"/>
        <v>2.7986944565804084E-2</v>
      </c>
      <c r="F292">
        <f t="shared" si="47"/>
        <v>-0.22900979157564694</v>
      </c>
      <c r="G292">
        <v>0</v>
      </c>
      <c r="H292">
        <f t="shared" si="48"/>
        <v>0.25699673614145102</v>
      </c>
      <c r="I292">
        <f t="shared" si="49"/>
        <v>-1.0593434317257451</v>
      </c>
      <c r="J292">
        <f t="shared" si="50"/>
        <v>1.0593434317257451</v>
      </c>
      <c r="K292">
        <f t="shared" si="51"/>
        <v>0.41512262425880503</v>
      </c>
      <c r="L292">
        <f t="shared" si="52"/>
        <v>0.58487737574119503</v>
      </c>
      <c r="M292">
        <f t="shared" si="53"/>
        <v>2.408926764195241</v>
      </c>
      <c r="N292">
        <f t="shared" si="54"/>
        <v>1.7097600992562489</v>
      </c>
    </row>
    <row r="293" spans="1:14" x14ac:dyDescent="0.25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44"/>
        <v>0.49751243781094534</v>
      </c>
      <c r="D293">
        <f t="shared" si="45"/>
        <v>0.53191489361702127</v>
      </c>
      <c r="E293">
        <f t="shared" si="46"/>
        <v>2.9427331427966497E-2</v>
      </c>
      <c r="F293">
        <f t="shared" si="47"/>
        <v>-0.23520694400338749</v>
      </c>
      <c r="G293">
        <v>0</v>
      </c>
      <c r="H293">
        <f t="shared" si="48"/>
        <v>0.26463427543135393</v>
      </c>
      <c r="I293">
        <f t="shared" si="49"/>
        <v>-1.060713208766217</v>
      </c>
      <c r="J293">
        <f t="shared" si="50"/>
        <v>1.060713208766217</v>
      </c>
      <c r="K293">
        <f t="shared" si="51"/>
        <v>0.48278384578010813</v>
      </c>
      <c r="L293">
        <f t="shared" si="52"/>
        <v>0.5172161542198922</v>
      </c>
      <c r="M293">
        <f t="shared" si="53"/>
        <v>2.0713203408538785</v>
      </c>
      <c r="N293">
        <f t="shared" si="54"/>
        <v>1.9334276237142709</v>
      </c>
    </row>
    <row r="294" spans="1:14" x14ac:dyDescent="0.25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44"/>
        <v>0.39370078740157477</v>
      </c>
      <c r="D294">
        <f t="shared" si="45"/>
        <v>0.64516129032258063</v>
      </c>
      <c r="E294">
        <f t="shared" si="46"/>
        <v>3.8862077724155508E-2</v>
      </c>
      <c r="F294">
        <f t="shared" si="47"/>
        <v>-0.21513843027686042</v>
      </c>
      <c r="G294">
        <v>0</v>
      </c>
      <c r="H294">
        <f t="shared" si="48"/>
        <v>0.25400050800101598</v>
      </c>
      <c r="I294">
        <f t="shared" si="49"/>
        <v>-1.0865714630312673</v>
      </c>
      <c r="J294">
        <f t="shared" si="50"/>
        <v>1.0865714630312673</v>
      </c>
      <c r="K294">
        <f t="shared" si="51"/>
        <v>0.3740666961489727</v>
      </c>
      <c r="L294">
        <f t="shared" si="52"/>
        <v>0.62593330385102708</v>
      </c>
      <c r="M294">
        <f t="shared" si="53"/>
        <v>2.673320053068152</v>
      </c>
      <c r="N294">
        <f t="shared" si="54"/>
        <v>1.5976143046671971</v>
      </c>
    </row>
    <row r="295" spans="1:14" x14ac:dyDescent="0.25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44"/>
        <v>0.5617977528089888</v>
      </c>
      <c r="D295">
        <f t="shared" si="45"/>
        <v>0.46511627906976744</v>
      </c>
      <c r="E295">
        <f t="shared" si="46"/>
        <v>2.6914031878756184E-2</v>
      </c>
      <c r="F295">
        <f t="shared" si="47"/>
        <v>-0.23438724849751769</v>
      </c>
      <c r="G295">
        <v>0</v>
      </c>
      <c r="H295">
        <f t="shared" si="48"/>
        <v>0.26130128037627387</v>
      </c>
      <c r="I295">
        <f t="shared" si="49"/>
        <v>-1.0558537785999174</v>
      </c>
      <c r="J295">
        <f t="shared" si="50"/>
        <v>1.0558537785999174</v>
      </c>
      <c r="K295">
        <f t="shared" si="51"/>
        <v>0.54837610971857853</v>
      </c>
      <c r="L295">
        <f t="shared" si="52"/>
        <v>0.45162389028142153</v>
      </c>
      <c r="M295">
        <f t="shared" si="53"/>
        <v>1.8235659473079355</v>
      </c>
      <c r="N295">
        <f t="shared" si="54"/>
        <v>2.214231845389905</v>
      </c>
    </row>
    <row r="296" spans="1:14" x14ac:dyDescent="0.25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44"/>
        <v>0.68493150684931503</v>
      </c>
      <c r="D296">
        <f t="shared" si="45"/>
        <v>0.34722222222222221</v>
      </c>
      <c r="E296">
        <f t="shared" si="46"/>
        <v>3.215372907153724E-2</v>
      </c>
      <c r="F296">
        <f t="shared" si="47"/>
        <v>-0.20566971080669716</v>
      </c>
      <c r="G296">
        <v>0</v>
      </c>
      <c r="H296">
        <f t="shared" si="48"/>
        <v>0.23782343987823437</v>
      </c>
      <c r="I296">
        <f t="shared" si="49"/>
        <v>-1.0753309840483505</v>
      </c>
      <c r="J296">
        <f t="shared" si="50"/>
        <v>1.0753309840483505</v>
      </c>
      <c r="K296">
        <f t="shared" si="51"/>
        <v>0.66905194717956773</v>
      </c>
      <c r="L296">
        <f t="shared" si="52"/>
        <v>0.3309480528204321</v>
      </c>
      <c r="M296">
        <f t="shared" si="53"/>
        <v>1.4946522526622417</v>
      </c>
      <c r="N296">
        <f t="shared" si="54"/>
        <v>3.0216222500108993</v>
      </c>
    </row>
    <row r="297" spans="1:14" x14ac:dyDescent="0.25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44"/>
        <v>0.63291139240506322</v>
      </c>
      <c r="D297">
        <f t="shared" si="45"/>
        <v>0.39840637450199207</v>
      </c>
      <c r="E297">
        <f t="shared" si="46"/>
        <v>3.1317766907055233E-2</v>
      </c>
      <c r="F297">
        <f t="shared" si="47"/>
        <v>-0.22083816632205366</v>
      </c>
      <c r="G297">
        <v>0</v>
      </c>
      <c r="H297">
        <f t="shared" si="48"/>
        <v>0.2521559332291089</v>
      </c>
      <c r="I297">
        <f t="shared" si="49"/>
        <v>-1.0685565962365233</v>
      </c>
      <c r="J297">
        <f t="shared" si="50"/>
        <v>1.0685565962365233</v>
      </c>
      <c r="K297">
        <f t="shared" si="51"/>
        <v>0.61737433657640084</v>
      </c>
      <c r="L297">
        <f t="shared" si="52"/>
        <v>0.38262566342359927</v>
      </c>
      <c r="M297">
        <f t="shared" si="53"/>
        <v>1.6197628258171834</v>
      </c>
      <c r="N297">
        <f t="shared" si="54"/>
        <v>2.61352046031715</v>
      </c>
    </row>
    <row r="298" spans="1:14" x14ac:dyDescent="0.25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44"/>
        <v>0.4854368932038835</v>
      </c>
      <c r="D298">
        <f t="shared" si="45"/>
        <v>0.54347826086956519</v>
      </c>
      <c r="E298">
        <f t="shared" si="46"/>
        <v>2.891515407344869E-2</v>
      </c>
      <c r="F298">
        <f t="shared" si="47"/>
        <v>-0.23490924440692273</v>
      </c>
      <c r="G298">
        <v>0</v>
      </c>
      <c r="H298">
        <f t="shared" si="48"/>
        <v>0.26382439848037148</v>
      </c>
      <c r="I298">
        <f t="shared" si="49"/>
        <v>-1.0597597584982434</v>
      </c>
      <c r="J298">
        <f t="shared" si="50"/>
        <v>1.0597597584982434</v>
      </c>
      <c r="K298">
        <f t="shared" si="51"/>
        <v>0.47095494984925418</v>
      </c>
      <c r="L298">
        <f t="shared" si="52"/>
        <v>0.52904505015074577</v>
      </c>
      <c r="M298">
        <f t="shared" si="53"/>
        <v>2.123345344008138</v>
      </c>
      <c r="N298">
        <f t="shared" si="54"/>
        <v>1.8901981971385247</v>
      </c>
    </row>
    <row r="299" spans="1:14" x14ac:dyDescent="0.25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44"/>
        <v>0.43859649122807021</v>
      </c>
      <c r="D299">
        <f t="shared" si="45"/>
        <v>0.59523809523809523</v>
      </c>
      <c r="E299">
        <f t="shared" si="46"/>
        <v>3.383458646616555E-2</v>
      </c>
      <c r="F299">
        <f t="shared" si="47"/>
        <v>-0.2272347535505429</v>
      </c>
      <c r="G299">
        <v>0</v>
      </c>
      <c r="H299">
        <f t="shared" si="48"/>
        <v>0.26106934001670845</v>
      </c>
      <c r="I299">
        <f t="shared" si="49"/>
        <v>-1.0718661571406805</v>
      </c>
      <c r="J299">
        <f t="shared" si="50"/>
        <v>1.0718661571406805</v>
      </c>
      <c r="K299">
        <f t="shared" si="51"/>
        <v>0.42158717195874679</v>
      </c>
      <c r="L299">
        <f t="shared" si="52"/>
        <v>0.57841282804125305</v>
      </c>
      <c r="M299">
        <f t="shared" si="53"/>
        <v>2.3719886811400706</v>
      </c>
      <c r="N299">
        <f t="shared" si="54"/>
        <v>1.728868986855663</v>
      </c>
    </row>
    <row r="300" spans="1:14" x14ac:dyDescent="0.25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44"/>
        <v>0.43103448275862072</v>
      </c>
      <c r="D300">
        <f t="shared" si="45"/>
        <v>0.60240963855421692</v>
      </c>
      <c r="E300">
        <f t="shared" si="46"/>
        <v>3.3444121312837582E-2</v>
      </c>
      <c r="F300">
        <f t="shared" si="47"/>
        <v>-0.22621520565018693</v>
      </c>
      <c r="G300">
        <v>0</v>
      </c>
      <c r="H300">
        <f t="shared" si="48"/>
        <v>0.25965932696302457</v>
      </c>
      <c r="I300">
        <f t="shared" si="49"/>
        <v>-1.0713739108887086</v>
      </c>
      <c r="J300">
        <f t="shared" si="50"/>
        <v>1.0713739108887086</v>
      </c>
      <c r="K300">
        <f t="shared" si="51"/>
        <v>0.41421356237309498</v>
      </c>
      <c r="L300">
        <f t="shared" si="52"/>
        <v>0.58578643762690485</v>
      </c>
      <c r="M300">
        <f t="shared" si="53"/>
        <v>2.4142135623730954</v>
      </c>
      <c r="N300">
        <f t="shared" si="54"/>
        <v>1.7071067811865479</v>
      </c>
    </row>
    <row r="301" spans="1:14" x14ac:dyDescent="0.25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44"/>
        <v>0.49019607843137253</v>
      </c>
      <c r="D301">
        <f t="shared" si="45"/>
        <v>0.54347826086956519</v>
      </c>
      <c r="E301">
        <f t="shared" si="46"/>
        <v>3.3674339300937772E-2</v>
      </c>
      <c r="F301">
        <f t="shared" si="47"/>
        <v>-0.23273657289002547</v>
      </c>
      <c r="G301">
        <v>0</v>
      </c>
      <c r="H301">
        <f t="shared" si="48"/>
        <v>0.2664109121909633</v>
      </c>
      <c r="I301">
        <f t="shared" si="49"/>
        <v>-1.0699012312772824</v>
      </c>
      <c r="J301">
        <f t="shared" si="50"/>
        <v>1.0699012312772824</v>
      </c>
      <c r="K301">
        <f t="shared" si="51"/>
        <v>0.47332857821916891</v>
      </c>
      <c r="L301">
        <f t="shared" si="52"/>
        <v>0.52667142178083093</v>
      </c>
      <c r="M301">
        <f t="shared" si="53"/>
        <v>2.1126972805283741</v>
      </c>
      <c r="N301">
        <f t="shared" si="54"/>
        <v>1.8987170342729172</v>
      </c>
    </row>
    <row r="302" spans="1:14" x14ac:dyDescent="0.25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44"/>
        <v>0.51282051282051289</v>
      </c>
      <c r="D302">
        <f t="shared" si="45"/>
        <v>0.51282051282051289</v>
      </c>
      <c r="E302">
        <f t="shared" si="46"/>
        <v>2.5641025641025772E-2</v>
      </c>
      <c r="F302">
        <f t="shared" si="47"/>
        <v>-0.23734385272846803</v>
      </c>
      <c r="G302">
        <v>0</v>
      </c>
      <c r="H302">
        <f t="shared" si="48"/>
        <v>0.2629848783694938</v>
      </c>
      <c r="I302">
        <f t="shared" si="49"/>
        <v>-1.0526315789473688</v>
      </c>
      <c r="J302">
        <f t="shared" si="50"/>
        <v>1.0526315789473688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44"/>
        <v>0.36363636363636365</v>
      </c>
      <c r="D303">
        <f t="shared" si="45"/>
        <v>0.67114093959731547</v>
      </c>
      <c r="E303">
        <f t="shared" si="46"/>
        <v>3.4777303233679113E-2</v>
      </c>
      <c r="F303">
        <f t="shared" si="47"/>
        <v>-0.2092739475289811</v>
      </c>
      <c r="G303">
        <v>0</v>
      </c>
      <c r="H303">
        <f t="shared" si="48"/>
        <v>0.24405125076266018</v>
      </c>
      <c r="I303">
        <f t="shared" si="49"/>
        <v>-1.0798984943120777</v>
      </c>
      <c r="J303">
        <f t="shared" si="50"/>
        <v>1.0798984943120777</v>
      </c>
      <c r="K303">
        <f t="shared" si="51"/>
        <v>0.34604203085127527</v>
      </c>
      <c r="L303">
        <f t="shared" si="52"/>
        <v>0.65395796914872473</v>
      </c>
      <c r="M303">
        <f t="shared" si="53"/>
        <v>2.8898223650461352</v>
      </c>
      <c r="N303">
        <f t="shared" si="54"/>
        <v>1.5291502622129183</v>
      </c>
    </row>
    <row r="304" spans="1:14" x14ac:dyDescent="0.25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44"/>
        <v>0.37174721189591081</v>
      </c>
      <c r="D304">
        <f t="shared" si="45"/>
        <v>0.66225165562913912</v>
      </c>
      <c r="E304">
        <f t="shared" si="46"/>
        <v>3.3998867525049992E-2</v>
      </c>
      <c r="F304">
        <f t="shared" si="47"/>
        <v>-0.21219133902853338</v>
      </c>
      <c r="G304">
        <v>0</v>
      </c>
      <c r="H304">
        <f t="shared" si="48"/>
        <v>0.24619020655358334</v>
      </c>
      <c r="I304">
        <f t="shared" si="49"/>
        <v>-1.0771385261753925</v>
      </c>
      <c r="J304">
        <f t="shared" si="50"/>
        <v>1.0771385261753925</v>
      </c>
      <c r="K304">
        <f t="shared" si="51"/>
        <v>0.35456414890726312</v>
      </c>
      <c r="L304">
        <f t="shared" si="52"/>
        <v>0.64543585109273682</v>
      </c>
      <c r="M304">
        <f t="shared" si="53"/>
        <v>2.8203641092364129</v>
      </c>
      <c r="N304">
        <f t="shared" si="54"/>
        <v>1.5493406483494501</v>
      </c>
    </row>
    <row r="305" spans="1:14" x14ac:dyDescent="0.25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44"/>
        <v>0.53191489361702127</v>
      </c>
      <c r="D305">
        <f t="shared" si="45"/>
        <v>0.49751243781094534</v>
      </c>
      <c r="E305">
        <f t="shared" si="46"/>
        <v>2.9427331427966497E-2</v>
      </c>
      <c r="F305">
        <f t="shared" si="47"/>
        <v>-0.23520694400338749</v>
      </c>
      <c r="G305">
        <v>0</v>
      </c>
      <c r="H305">
        <f t="shared" si="48"/>
        <v>0.26463427543135393</v>
      </c>
      <c r="I305">
        <f t="shared" si="49"/>
        <v>-1.060713208766217</v>
      </c>
      <c r="J305">
        <f t="shared" si="50"/>
        <v>1.060713208766217</v>
      </c>
      <c r="K305">
        <f t="shared" si="51"/>
        <v>0.5172161542198922</v>
      </c>
      <c r="L305">
        <f t="shared" si="52"/>
        <v>0.48278384578010813</v>
      </c>
      <c r="M305">
        <f t="shared" si="53"/>
        <v>1.9334276237142709</v>
      </c>
      <c r="N305">
        <f t="shared" si="54"/>
        <v>2.0713203408538785</v>
      </c>
    </row>
    <row r="306" spans="1:14" x14ac:dyDescent="0.25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44"/>
        <v>0.49261083743842371</v>
      </c>
      <c r="D306">
        <f t="shared" si="45"/>
        <v>0.53191489361702127</v>
      </c>
      <c r="E306">
        <f t="shared" si="46"/>
        <v>2.4525731055444977E-2</v>
      </c>
      <c r="F306">
        <f t="shared" si="47"/>
        <v>-0.23750131013520592</v>
      </c>
      <c r="G306">
        <v>0</v>
      </c>
      <c r="H306">
        <f t="shared" si="48"/>
        <v>0.2620270411906509</v>
      </c>
      <c r="I306">
        <f t="shared" si="49"/>
        <v>-1.0503645397539194</v>
      </c>
      <c r="J306">
        <f t="shared" si="50"/>
        <v>1.0503645397539194</v>
      </c>
      <c r="K306">
        <f t="shared" si="51"/>
        <v>0.48033612555301569</v>
      </c>
      <c r="L306">
        <f t="shared" si="52"/>
        <v>0.51966387444698414</v>
      </c>
      <c r="M306">
        <f t="shared" si="53"/>
        <v>2.081875475946537</v>
      </c>
      <c r="N306">
        <f t="shared" si="54"/>
        <v>1.9243207949834495</v>
      </c>
    </row>
    <row r="307" spans="1:14" x14ac:dyDescent="0.25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44"/>
        <v>0.42016806722689076</v>
      </c>
      <c r="D307">
        <f t="shared" si="45"/>
        <v>0.6097560975609756</v>
      </c>
      <c r="E307">
        <f t="shared" si="46"/>
        <v>2.9924164787866303E-2</v>
      </c>
      <c r="F307">
        <f t="shared" si="47"/>
        <v>-0.22627587620414025</v>
      </c>
      <c r="G307">
        <v>0</v>
      </c>
      <c r="H307">
        <f t="shared" si="48"/>
        <v>0.25620004099200655</v>
      </c>
      <c r="I307">
        <f t="shared" si="49"/>
        <v>-1.0640706634484356</v>
      </c>
      <c r="J307">
        <f t="shared" si="50"/>
        <v>1.0640706634484356</v>
      </c>
      <c r="K307">
        <f t="shared" si="51"/>
        <v>0.40511785129413308</v>
      </c>
      <c r="L307">
        <f t="shared" si="52"/>
        <v>0.59488214870586709</v>
      </c>
      <c r="M307">
        <f t="shared" si="53"/>
        <v>2.468417515558841</v>
      </c>
      <c r="N307">
        <f t="shared" si="54"/>
        <v>1.6810052246069986</v>
      </c>
    </row>
    <row r="308" spans="1:14" x14ac:dyDescent="0.25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44"/>
        <v>0.7246376811594204</v>
      </c>
      <c r="D308">
        <f t="shared" si="45"/>
        <v>0.3105590062111801</v>
      </c>
      <c r="E308">
        <f t="shared" si="46"/>
        <v>3.5196687370600444E-2</v>
      </c>
      <c r="F308">
        <f t="shared" si="47"/>
        <v>-0.18984607075344317</v>
      </c>
      <c r="G308">
        <v>0</v>
      </c>
      <c r="H308">
        <f t="shared" si="48"/>
        <v>0.22504275812404359</v>
      </c>
      <c r="I308">
        <f t="shared" si="49"/>
        <v>-1.0887588907733556</v>
      </c>
      <c r="J308">
        <f t="shared" si="50"/>
        <v>1.0887588907733556</v>
      </c>
      <c r="K308">
        <f t="shared" si="51"/>
        <v>0.70734945638238989</v>
      </c>
      <c r="L308">
        <f t="shared" si="52"/>
        <v>0.29265054361761017</v>
      </c>
      <c r="M308">
        <f t="shared" si="53"/>
        <v>1.413728378493875</v>
      </c>
      <c r="N308">
        <f t="shared" si="54"/>
        <v>3.4170447375168491</v>
      </c>
    </row>
    <row r="309" spans="1:14" x14ac:dyDescent="0.25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44"/>
        <v>0.60240963855421692</v>
      </c>
      <c r="D309">
        <f t="shared" si="45"/>
        <v>0.42918454935622319</v>
      </c>
      <c r="E309">
        <f t="shared" si="46"/>
        <v>3.1594187910440219E-2</v>
      </c>
      <c r="F309">
        <f t="shared" si="47"/>
        <v>-0.22695072134029659</v>
      </c>
      <c r="G309">
        <v>0</v>
      </c>
      <c r="H309">
        <f t="shared" si="48"/>
        <v>0.25854490925073687</v>
      </c>
      <c r="I309">
        <f t="shared" si="49"/>
        <v>-1.0673385899176775</v>
      </c>
      <c r="J309">
        <f t="shared" si="50"/>
        <v>1.0673385899176775</v>
      </c>
      <c r="K309">
        <f t="shared" si="51"/>
        <v>0.58670176980636279</v>
      </c>
      <c r="L309">
        <f t="shared" si="52"/>
        <v>0.41329823019363698</v>
      </c>
      <c r="M309">
        <f t="shared" si="53"/>
        <v>1.7044434693456672</v>
      </c>
      <c r="N309">
        <f t="shared" si="54"/>
        <v>2.4195603245905111</v>
      </c>
    </row>
    <row r="310" spans="1:14" x14ac:dyDescent="0.25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44"/>
        <v>0.63291139240506322</v>
      </c>
      <c r="D310">
        <f t="shared" si="45"/>
        <v>0.3968253968253968</v>
      </c>
      <c r="E310">
        <f t="shared" si="46"/>
        <v>2.9736789230460081E-2</v>
      </c>
      <c r="F310">
        <f t="shared" si="47"/>
        <v>-0.22141852521599359</v>
      </c>
      <c r="G310">
        <v>0</v>
      </c>
      <c r="H310">
        <f t="shared" si="48"/>
        <v>0.25115531444645367</v>
      </c>
      <c r="I310">
        <f t="shared" si="49"/>
        <v>-1.0650358071057624</v>
      </c>
      <c r="J310">
        <f t="shared" si="50"/>
        <v>1.0650358071057624</v>
      </c>
      <c r="K310">
        <f t="shared" si="51"/>
        <v>0.61815365154846769</v>
      </c>
      <c r="L310">
        <f t="shared" si="52"/>
        <v>0.38184634845153209</v>
      </c>
      <c r="M310">
        <f t="shared" si="53"/>
        <v>1.6177207681213428</v>
      </c>
      <c r="N310">
        <f t="shared" si="54"/>
        <v>2.618854426800759</v>
      </c>
    </row>
    <row r="311" spans="1:14" x14ac:dyDescent="0.25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44"/>
        <v>0.5524861878453039</v>
      </c>
      <c r="D311">
        <f t="shared" si="45"/>
        <v>0.48309178743961356</v>
      </c>
      <c r="E311">
        <f t="shared" si="46"/>
        <v>3.5577975284917462E-2</v>
      </c>
      <c r="F311">
        <f t="shared" si="47"/>
        <v>-0.23132356473696847</v>
      </c>
      <c r="G311">
        <v>0</v>
      </c>
      <c r="H311">
        <f t="shared" si="48"/>
        <v>0.26690154002188599</v>
      </c>
      <c r="I311">
        <f t="shared" si="49"/>
        <v>-1.0741516544951821</v>
      </c>
      <c r="J311">
        <f t="shared" si="50"/>
        <v>1.0741516544951821</v>
      </c>
      <c r="K311">
        <f t="shared" si="51"/>
        <v>0.53474138865009979</v>
      </c>
      <c r="L311">
        <f t="shared" si="52"/>
        <v>0.46525861134990021</v>
      </c>
      <c r="M311">
        <f t="shared" si="53"/>
        <v>1.8700628401410975</v>
      </c>
      <c r="N311">
        <f t="shared" si="54"/>
        <v>2.1493422703098441</v>
      </c>
    </row>
    <row r="312" spans="1:14" x14ac:dyDescent="0.25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44"/>
        <v>0.51546391752577325</v>
      </c>
      <c r="D312">
        <f t="shared" si="45"/>
        <v>0.51546391752577325</v>
      </c>
      <c r="E312">
        <f t="shared" si="46"/>
        <v>3.0927835051546504E-2</v>
      </c>
      <c r="F312">
        <f t="shared" si="47"/>
        <v>-0.23477521521947065</v>
      </c>
      <c r="G312">
        <v>0</v>
      </c>
      <c r="H312">
        <f t="shared" si="48"/>
        <v>0.26570305027101715</v>
      </c>
      <c r="I312">
        <f t="shared" si="49"/>
        <v>-1.0638297872340428</v>
      </c>
      <c r="J312">
        <f t="shared" si="50"/>
        <v>1.0638297872340428</v>
      </c>
      <c r="K312">
        <f t="shared" si="51"/>
        <v>0.49999999999999989</v>
      </c>
      <c r="L312">
        <f t="shared" si="52"/>
        <v>0.49999999999999989</v>
      </c>
      <c r="M312">
        <f t="shared" si="53"/>
        <v>2.0000000000000004</v>
      </c>
      <c r="N312">
        <f t="shared" si="54"/>
        <v>2.0000000000000004</v>
      </c>
    </row>
    <row r="313" spans="1:14" x14ac:dyDescent="0.25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44"/>
        <v>0.54945054945054939</v>
      </c>
      <c r="D313">
        <f t="shared" si="45"/>
        <v>0.48076923076923073</v>
      </c>
      <c r="E313">
        <f t="shared" si="46"/>
        <v>3.0219780219780112E-2</v>
      </c>
      <c r="F313">
        <f t="shared" si="47"/>
        <v>-0.23393913778529174</v>
      </c>
      <c r="G313">
        <v>0</v>
      </c>
      <c r="H313">
        <f t="shared" si="48"/>
        <v>0.2641589180050718</v>
      </c>
      <c r="I313">
        <f t="shared" si="49"/>
        <v>-1.0626278551055635</v>
      </c>
      <c r="J313">
        <f t="shared" si="50"/>
        <v>1.0626278551055635</v>
      </c>
      <c r="K313">
        <f t="shared" si="51"/>
        <v>0.53437219814812564</v>
      </c>
      <c r="L313">
        <f t="shared" si="52"/>
        <v>0.46562780185187441</v>
      </c>
      <c r="M313">
        <f t="shared" si="53"/>
        <v>1.8713548411865626</v>
      </c>
      <c r="N313">
        <f t="shared" si="54"/>
        <v>2.1476380835140083</v>
      </c>
    </row>
    <row r="314" spans="1:14" x14ac:dyDescent="0.25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44"/>
        <v>0.4</v>
      </c>
      <c r="D314">
        <f t="shared" si="45"/>
        <v>0.62893081761006286</v>
      </c>
      <c r="E314">
        <f t="shared" si="46"/>
        <v>2.8930817610062887E-2</v>
      </c>
      <c r="F314">
        <f t="shared" si="47"/>
        <v>-0.22264150943396221</v>
      </c>
      <c r="G314">
        <v>0</v>
      </c>
      <c r="H314">
        <f t="shared" si="48"/>
        <v>0.25157232704402516</v>
      </c>
      <c r="I314">
        <f t="shared" si="49"/>
        <v>-1.0629880069054678</v>
      </c>
      <c r="J314">
        <f t="shared" si="50"/>
        <v>1.0629880069054678</v>
      </c>
      <c r="K314">
        <f t="shared" si="51"/>
        <v>0.38543339133114163</v>
      </c>
      <c r="L314">
        <f t="shared" si="52"/>
        <v>0.61456660866885815</v>
      </c>
      <c r="M314">
        <f t="shared" si="53"/>
        <v>2.594482010358202</v>
      </c>
      <c r="N314">
        <f t="shared" si="54"/>
        <v>1.6271629240742262</v>
      </c>
    </row>
    <row r="315" spans="1:14" x14ac:dyDescent="0.25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44"/>
        <v>0.46082949308755761</v>
      </c>
      <c r="D315">
        <f t="shared" si="45"/>
        <v>0.56818181818181823</v>
      </c>
      <c r="E315">
        <f t="shared" si="46"/>
        <v>2.9011311269375728E-2</v>
      </c>
      <c r="F315">
        <f t="shared" si="47"/>
        <v>-0.2328236279849184</v>
      </c>
      <c r="G315">
        <v>0</v>
      </c>
      <c r="H315">
        <f t="shared" si="48"/>
        <v>0.26183493925429413</v>
      </c>
      <c r="I315">
        <f t="shared" si="49"/>
        <v>-1.0604746049596294</v>
      </c>
      <c r="J315">
        <f t="shared" si="50"/>
        <v>1.0604746049596294</v>
      </c>
      <c r="K315">
        <f t="shared" si="51"/>
        <v>0.44627809446366512</v>
      </c>
      <c r="L315">
        <f t="shared" si="52"/>
        <v>0.55372190553633505</v>
      </c>
      <c r="M315">
        <f t="shared" si="53"/>
        <v>2.2407552878027661</v>
      </c>
      <c r="N315">
        <f t="shared" si="54"/>
        <v>1.8059606997693183</v>
      </c>
    </row>
    <row r="316" spans="1:14" x14ac:dyDescent="0.25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44"/>
        <v>0.54644808743169393</v>
      </c>
      <c r="D316">
        <f t="shared" si="45"/>
        <v>0.4854368932038835</v>
      </c>
      <c r="E316">
        <f t="shared" si="46"/>
        <v>3.1884980635577431E-2</v>
      </c>
      <c r="F316">
        <f t="shared" si="47"/>
        <v>-0.2333810812244681</v>
      </c>
      <c r="G316">
        <v>0</v>
      </c>
      <c r="H316">
        <f t="shared" si="48"/>
        <v>0.26526606186004559</v>
      </c>
      <c r="I316">
        <f t="shared" si="49"/>
        <v>-1.0661247392009334</v>
      </c>
      <c r="J316">
        <f t="shared" si="50"/>
        <v>1.0661247392009334</v>
      </c>
      <c r="K316">
        <f t="shared" si="51"/>
        <v>0.53053675848269044</v>
      </c>
      <c r="L316">
        <f t="shared" si="52"/>
        <v>0.46946324151730962</v>
      </c>
      <c r="M316">
        <f t="shared" si="53"/>
        <v>1.8848835335367746</v>
      </c>
      <c r="N316">
        <f t="shared" si="54"/>
        <v>2.1300922235529893</v>
      </c>
    </row>
    <row r="317" spans="1:14" x14ac:dyDescent="0.25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44"/>
        <v>0.41841004184100417</v>
      </c>
      <c r="D317">
        <f t="shared" si="45"/>
        <v>0.61349693251533743</v>
      </c>
      <c r="E317">
        <f t="shared" si="46"/>
        <v>3.19069743563416E-2</v>
      </c>
      <c r="F317">
        <f t="shared" si="47"/>
        <v>-0.22478630284672851</v>
      </c>
      <c r="G317">
        <v>0</v>
      </c>
      <c r="H317">
        <f t="shared" si="48"/>
        <v>0.25669327720307006</v>
      </c>
      <c r="I317">
        <f t="shared" si="49"/>
        <v>-1.0686176060625021</v>
      </c>
      <c r="J317">
        <f t="shared" si="50"/>
        <v>1.0686176060625021</v>
      </c>
      <c r="K317">
        <f t="shared" si="51"/>
        <v>0.40235320740649128</v>
      </c>
      <c r="L317">
        <f t="shared" si="52"/>
        <v>0.59764679259350884</v>
      </c>
      <c r="M317">
        <f t="shared" si="53"/>
        <v>2.4853784724268779</v>
      </c>
      <c r="N317">
        <f t="shared" si="54"/>
        <v>1.6732290918193764</v>
      </c>
    </row>
    <row r="318" spans="1:14" x14ac:dyDescent="0.25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44"/>
        <v>0.39525691699604748</v>
      </c>
      <c r="D318">
        <f t="shared" si="45"/>
        <v>0.64102564102564097</v>
      </c>
      <c r="E318">
        <f t="shared" si="46"/>
        <v>3.6282558021688338E-2</v>
      </c>
      <c r="F318">
        <f t="shared" si="47"/>
        <v>-0.21708726056552163</v>
      </c>
      <c r="G318">
        <v>0</v>
      </c>
      <c r="H318">
        <f t="shared" si="48"/>
        <v>0.25336981858720992</v>
      </c>
      <c r="I318">
        <f t="shared" si="49"/>
        <v>-1.0803395392536068</v>
      </c>
      <c r="J318">
        <f t="shared" si="50"/>
        <v>1.0803395392536068</v>
      </c>
      <c r="K318">
        <f t="shared" si="51"/>
        <v>0.3769432136417431</v>
      </c>
      <c r="L318">
        <f t="shared" si="52"/>
        <v>0.6230567863582569</v>
      </c>
      <c r="M318">
        <f t="shared" si="53"/>
        <v>2.6529194950580188</v>
      </c>
      <c r="N318">
        <f t="shared" si="54"/>
        <v>1.6049901419820203</v>
      </c>
    </row>
    <row r="319" spans="1:14" x14ac:dyDescent="0.25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44"/>
        <v>0.45454545454545453</v>
      </c>
      <c r="D319">
        <f t="shared" si="45"/>
        <v>0.58139534883720934</v>
      </c>
      <c r="E319">
        <f t="shared" si="46"/>
        <v>3.5940803382663811E-2</v>
      </c>
      <c r="F319">
        <f t="shared" si="47"/>
        <v>-0.22832980972515859</v>
      </c>
      <c r="G319">
        <v>0</v>
      </c>
      <c r="H319">
        <f t="shared" si="48"/>
        <v>0.26427061310782241</v>
      </c>
      <c r="I319">
        <f t="shared" si="49"/>
        <v>-1.075828707279838</v>
      </c>
      <c r="J319">
        <f t="shared" si="50"/>
        <v>1.075828707279838</v>
      </c>
      <c r="K319">
        <f t="shared" si="51"/>
        <v>0.4364916731037084</v>
      </c>
      <c r="L319">
        <f t="shared" si="52"/>
        <v>0.5635083268962916</v>
      </c>
      <c r="M319">
        <f t="shared" si="53"/>
        <v>2.2909944487358058</v>
      </c>
      <c r="N319">
        <f t="shared" si="54"/>
        <v>1.7745966692414832</v>
      </c>
    </row>
    <row r="320" spans="1:14" x14ac:dyDescent="0.25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44"/>
        <v>0.42016806722689076</v>
      </c>
      <c r="D320">
        <f t="shared" si="45"/>
        <v>0.61349693251533743</v>
      </c>
      <c r="E320">
        <f t="shared" si="46"/>
        <v>3.3664999742228252E-2</v>
      </c>
      <c r="F320">
        <f t="shared" si="47"/>
        <v>-0.22410682064236731</v>
      </c>
      <c r="G320">
        <v>0</v>
      </c>
      <c r="H320">
        <f t="shared" si="48"/>
        <v>0.25777182038459556</v>
      </c>
      <c r="I320">
        <f t="shared" si="49"/>
        <v>-1.0724824201463117</v>
      </c>
      <c r="J320">
        <f t="shared" si="50"/>
        <v>1.0724824201463117</v>
      </c>
      <c r="K320">
        <f t="shared" si="51"/>
        <v>0.40322162143360418</v>
      </c>
      <c r="L320">
        <f t="shared" si="52"/>
        <v>0.59677837856639582</v>
      </c>
      <c r="M320">
        <f t="shared" si="53"/>
        <v>2.4800257398019103</v>
      </c>
      <c r="N320">
        <f t="shared" si="54"/>
        <v>1.6756639246921761</v>
      </c>
    </row>
    <row r="321" spans="1:14" x14ac:dyDescent="0.25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44"/>
        <v>0.36363636363636365</v>
      </c>
      <c r="D321">
        <f t="shared" si="45"/>
        <v>0.67114093959731547</v>
      </c>
      <c r="E321">
        <f t="shared" si="46"/>
        <v>3.4777303233679113E-2</v>
      </c>
      <c r="F321">
        <f t="shared" si="47"/>
        <v>-0.2092739475289811</v>
      </c>
      <c r="G321">
        <v>0</v>
      </c>
      <c r="H321">
        <f t="shared" si="48"/>
        <v>0.24405125076266018</v>
      </c>
      <c r="I321">
        <f t="shared" si="49"/>
        <v>-1.0798984943120777</v>
      </c>
      <c r="J321">
        <f t="shared" si="50"/>
        <v>1.0798984943120777</v>
      </c>
      <c r="K321">
        <f t="shared" si="51"/>
        <v>0.34604203085127527</v>
      </c>
      <c r="L321">
        <f t="shared" si="52"/>
        <v>0.65395796914872473</v>
      </c>
      <c r="M321">
        <f t="shared" si="53"/>
        <v>2.8898223650461352</v>
      </c>
      <c r="N321">
        <f t="shared" si="54"/>
        <v>1.5291502622129183</v>
      </c>
    </row>
    <row r="322" spans="1:14" x14ac:dyDescent="0.25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si="44"/>
        <v>0.39370078740157477</v>
      </c>
      <c r="D322">
        <f t="shared" si="45"/>
        <v>0.64102564102564097</v>
      </c>
      <c r="E322">
        <f t="shared" si="46"/>
        <v>3.4726428427215739E-2</v>
      </c>
      <c r="F322">
        <f t="shared" si="47"/>
        <v>-0.21764587118917833</v>
      </c>
      <c r="G322">
        <v>0</v>
      </c>
      <c r="H322">
        <f t="shared" si="48"/>
        <v>0.25237229961639407</v>
      </c>
      <c r="I322">
        <f t="shared" si="49"/>
        <v>-1.0768262306348699</v>
      </c>
      <c r="J322">
        <f t="shared" si="50"/>
        <v>1.0768262306348699</v>
      </c>
      <c r="K322">
        <f t="shared" si="51"/>
        <v>0.37617851153011422</v>
      </c>
      <c r="L322">
        <f t="shared" si="52"/>
        <v>0.62382148846988572</v>
      </c>
      <c r="M322">
        <f t="shared" si="53"/>
        <v>2.6583123951776999</v>
      </c>
      <c r="N322">
        <f t="shared" si="54"/>
        <v>1.6030226891555273</v>
      </c>
    </row>
    <row r="323" spans="1:14" x14ac:dyDescent="0.25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ref="C323:C386" si="55">1/A323</f>
        <v>0.38167938931297707</v>
      </c>
      <c r="D323">
        <f t="shared" ref="D323:D386" si="56">1/B323</f>
        <v>0.65359477124183007</v>
      </c>
      <c r="E323">
        <f t="shared" ref="E323:E386" si="57">C323+D323-1</f>
        <v>3.5274160554807032E-2</v>
      </c>
      <c r="F323">
        <f t="shared" ref="F323:F386" si="58">C323+D323-(C323*D323)-1</f>
        <v>-0.21418949259092956</v>
      </c>
      <c r="G323">
        <v>0</v>
      </c>
      <c r="H323">
        <f t="shared" ref="H323:H386" si="59">C323*D323</f>
        <v>0.24946365314573665</v>
      </c>
      <c r="I323">
        <f t="shared" ref="I323:I386" si="60">((-4*F323*H323)^0.5)/(2*F323)</f>
        <v>-1.0792065137302933</v>
      </c>
      <c r="J323">
        <f t="shared" ref="J323:J386" si="61">(-((-4*F323*H323)^0.5))/(2*F323)</f>
        <v>1.0792065137302933</v>
      </c>
      <c r="K323">
        <f t="shared" ref="K323:K386" si="62">IF(A323="","",(C323/($J323+C323-($J323*C323))))</f>
        <v>0.36385936943929359</v>
      </c>
      <c r="L323">
        <f t="shared" ref="L323:L386" si="63">IF(B323="","",(D323/($J323+D323-($J323*D323))))</f>
        <v>0.63614063056070647</v>
      </c>
      <c r="M323">
        <f t="shared" ref="M323:M386" si="64">IF(A323="","",1/K323)</f>
        <v>2.7483145522430754</v>
      </c>
      <c r="N323">
        <f t="shared" ref="N323:N386" si="65">IF(B323="","",1/L323)</f>
        <v>1.5719794522770554</v>
      </c>
    </row>
    <row r="324" spans="1:14" x14ac:dyDescent="0.25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55"/>
        <v>0.50761421319796951</v>
      </c>
      <c r="D324">
        <f t="shared" si="56"/>
        <v>0.52083333333333337</v>
      </c>
      <c r="E324">
        <f t="shared" si="57"/>
        <v>2.844754653130277E-2</v>
      </c>
      <c r="F324">
        <f t="shared" si="58"/>
        <v>-0.2359348561759731</v>
      </c>
      <c r="G324">
        <v>0</v>
      </c>
      <c r="H324">
        <f t="shared" si="59"/>
        <v>0.26438240270727581</v>
      </c>
      <c r="I324">
        <f t="shared" si="60"/>
        <v>-1.0585715534396718</v>
      </c>
      <c r="J324">
        <f t="shared" si="61"/>
        <v>1.0585715534396718</v>
      </c>
      <c r="K324">
        <f t="shared" si="62"/>
        <v>0.49338508579127022</v>
      </c>
      <c r="L324">
        <f t="shared" si="63"/>
        <v>0.50661491420873006</v>
      </c>
      <c r="M324">
        <f t="shared" si="64"/>
        <v>2.0268144068364817</v>
      </c>
      <c r="N324">
        <f t="shared" si="65"/>
        <v>1.9738858291644976</v>
      </c>
    </row>
    <row r="325" spans="1:14" x14ac:dyDescent="0.25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55"/>
        <v>0.46948356807511737</v>
      </c>
      <c r="D325">
        <f t="shared" si="56"/>
        <v>0.56497175141242939</v>
      </c>
      <c r="E325">
        <f t="shared" si="57"/>
        <v>3.4455319487546765E-2</v>
      </c>
      <c r="F325">
        <f t="shared" si="58"/>
        <v>-0.23078963422720888</v>
      </c>
      <c r="G325">
        <v>0</v>
      </c>
      <c r="H325">
        <f t="shared" si="59"/>
        <v>0.26524495371475559</v>
      </c>
      <c r="I325">
        <f t="shared" si="60"/>
        <v>-1.0720509244860594</v>
      </c>
      <c r="J325">
        <f t="shared" si="61"/>
        <v>1.0720509244860594</v>
      </c>
      <c r="K325">
        <f t="shared" si="62"/>
        <v>0.45219863720922326</v>
      </c>
      <c r="L325">
        <f t="shared" si="63"/>
        <v>0.54780136279077696</v>
      </c>
      <c r="M325">
        <f t="shared" si="64"/>
        <v>2.2114175446692466</v>
      </c>
      <c r="N325">
        <f t="shared" si="65"/>
        <v>1.8254792118542653</v>
      </c>
    </row>
    <row r="326" spans="1:14" x14ac:dyDescent="0.25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55"/>
        <v>0.50251256281407031</v>
      </c>
      <c r="D326">
        <f t="shared" si="56"/>
        <v>0.53475935828876997</v>
      </c>
      <c r="E326">
        <f t="shared" si="57"/>
        <v>3.7271921102840277E-2</v>
      </c>
      <c r="F326">
        <f t="shared" si="58"/>
        <v>-0.23145137451965714</v>
      </c>
      <c r="G326">
        <v>0</v>
      </c>
      <c r="H326">
        <f t="shared" si="59"/>
        <v>0.26872329562249747</v>
      </c>
      <c r="I326">
        <f t="shared" si="60"/>
        <v>-1.077513639725393</v>
      </c>
      <c r="J326">
        <f t="shared" si="61"/>
        <v>1.077513639725393</v>
      </c>
      <c r="K326">
        <f t="shared" si="62"/>
        <v>0.48385414912900976</v>
      </c>
      <c r="L326">
        <f t="shared" si="63"/>
        <v>0.51614585087099007</v>
      </c>
      <c r="M326">
        <f t="shared" si="64"/>
        <v>2.0667385033281396</v>
      </c>
      <c r="N326">
        <f t="shared" si="65"/>
        <v>1.9374368665610926</v>
      </c>
    </row>
    <row r="327" spans="1:14" x14ac:dyDescent="0.25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55"/>
        <v>0.4464285714285714</v>
      </c>
      <c r="D327">
        <f t="shared" si="56"/>
        <v>0.59523809523809523</v>
      </c>
      <c r="E327">
        <f t="shared" si="57"/>
        <v>4.1666666666666519E-2</v>
      </c>
      <c r="F327">
        <f t="shared" si="58"/>
        <v>-0.22406462585034026</v>
      </c>
      <c r="G327">
        <v>0</v>
      </c>
      <c r="H327">
        <f t="shared" si="59"/>
        <v>0.26573129251700678</v>
      </c>
      <c r="I327">
        <f t="shared" si="60"/>
        <v>-1.0890171046725801</v>
      </c>
      <c r="J327">
        <f t="shared" si="61"/>
        <v>1.0890171046725801</v>
      </c>
      <c r="K327">
        <f t="shared" si="62"/>
        <v>0.42546289760699951</v>
      </c>
      <c r="L327">
        <f t="shared" si="63"/>
        <v>0.5745371023930006</v>
      </c>
      <c r="M327">
        <f t="shared" si="64"/>
        <v>2.3503812097939996</v>
      </c>
      <c r="N327">
        <f t="shared" si="65"/>
        <v>1.7405316311773544</v>
      </c>
    </row>
    <row r="328" spans="1:14" x14ac:dyDescent="0.25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55"/>
        <v>0.53475935828876997</v>
      </c>
      <c r="D328">
        <f t="shared" si="56"/>
        <v>0.50251256281407031</v>
      </c>
      <c r="E328">
        <f t="shared" si="57"/>
        <v>3.7271921102840277E-2</v>
      </c>
      <c r="F328">
        <f t="shared" si="58"/>
        <v>-0.23145137451965714</v>
      </c>
      <c r="G328">
        <v>0</v>
      </c>
      <c r="H328">
        <f t="shared" si="59"/>
        <v>0.26872329562249747</v>
      </c>
      <c r="I328">
        <f t="shared" si="60"/>
        <v>-1.077513639725393</v>
      </c>
      <c r="J328">
        <f t="shared" si="61"/>
        <v>1.077513639725393</v>
      </c>
      <c r="K328">
        <f t="shared" si="62"/>
        <v>0.51614585087099007</v>
      </c>
      <c r="L328">
        <f t="shared" si="63"/>
        <v>0.48385414912900976</v>
      </c>
      <c r="M328">
        <f t="shared" si="64"/>
        <v>1.9374368665610926</v>
      </c>
      <c r="N328">
        <f t="shared" si="65"/>
        <v>2.0667385033281396</v>
      </c>
    </row>
    <row r="329" spans="1:14" x14ac:dyDescent="0.25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55"/>
        <v>0.46948356807511737</v>
      </c>
      <c r="D329">
        <f t="shared" si="56"/>
        <v>0.5714285714285714</v>
      </c>
      <c r="E329">
        <f t="shared" si="57"/>
        <v>4.091213950368866E-2</v>
      </c>
      <c r="F329">
        <f t="shared" si="58"/>
        <v>-0.22736418511066403</v>
      </c>
      <c r="G329">
        <v>0</v>
      </c>
      <c r="H329">
        <f t="shared" si="59"/>
        <v>0.26827632461435275</v>
      </c>
      <c r="I329">
        <f t="shared" si="60"/>
        <v>-1.0862508931871366</v>
      </c>
      <c r="J329">
        <f t="shared" si="61"/>
        <v>1.0862508931871366</v>
      </c>
      <c r="K329">
        <f t="shared" si="62"/>
        <v>0.4489411367792065</v>
      </c>
      <c r="L329">
        <f t="shared" si="63"/>
        <v>0.55105886322079345</v>
      </c>
      <c r="M329">
        <f t="shared" si="64"/>
        <v>2.2274635093014643</v>
      </c>
      <c r="N329">
        <f t="shared" si="65"/>
        <v>1.814688169890353</v>
      </c>
    </row>
    <row r="330" spans="1:14" x14ac:dyDescent="0.25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55"/>
        <v>0.5181347150259068</v>
      </c>
      <c r="D330">
        <f t="shared" si="56"/>
        <v>0.5181347150259068</v>
      </c>
      <c r="E330">
        <f t="shared" si="57"/>
        <v>3.62694300518136E-2</v>
      </c>
      <c r="F330">
        <f t="shared" si="58"/>
        <v>-0.23219415286316403</v>
      </c>
      <c r="G330">
        <v>0</v>
      </c>
      <c r="H330">
        <f t="shared" si="59"/>
        <v>0.26846358291497763</v>
      </c>
      <c r="I330">
        <f t="shared" si="60"/>
        <v>-1.0752688172043015</v>
      </c>
      <c r="J330">
        <f t="shared" si="61"/>
        <v>1.0752688172043015</v>
      </c>
      <c r="K330">
        <f t="shared" si="62"/>
        <v>0.5</v>
      </c>
      <c r="L330">
        <f t="shared" si="63"/>
        <v>0.5</v>
      </c>
      <c r="M330">
        <f t="shared" si="64"/>
        <v>2</v>
      </c>
      <c r="N330">
        <f t="shared" si="65"/>
        <v>2</v>
      </c>
    </row>
    <row r="331" spans="1:14" x14ac:dyDescent="0.25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55"/>
        <v>0.5181347150259068</v>
      </c>
      <c r="D331">
        <f t="shared" si="56"/>
        <v>0.52083333333333337</v>
      </c>
      <c r="E331">
        <f t="shared" si="57"/>
        <v>3.8968048359240282E-2</v>
      </c>
      <c r="F331">
        <f t="shared" si="58"/>
        <v>-0.23089378238341951</v>
      </c>
      <c r="G331">
        <v>0</v>
      </c>
      <c r="H331">
        <f t="shared" si="59"/>
        <v>0.26986183074265979</v>
      </c>
      <c r="I331">
        <f t="shared" si="60"/>
        <v>-1.0810968751610268</v>
      </c>
      <c r="J331">
        <f t="shared" si="61"/>
        <v>1.0810968751610268</v>
      </c>
      <c r="K331">
        <f t="shared" si="62"/>
        <v>0.49864863877742077</v>
      </c>
      <c r="L331">
        <f t="shared" si="63"/>
        <v>0.50135136122257906</v>
      </c>
      <c r="M331">
        <f t="shared" si="64"/>
        <v>2.0054200938997546</v>
      </c>
      <c r="N331">
        <f t="shared" si="65"/>
        <v>1.9946091251481448</v>
      </c>
    </row>
    <row r="332" spans="1:14" x14ac:dyDescent="0.25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55"/>
        <v>0.49504950495049505</v>
      </c>
      <c r="D332">
        <f t="shared" si="56"/>
        <v>0.54644808743169393</v>
      </c>
      <c r="E332">
        <f t="shared" si="57"/>
        <v>4.1497592382188975E-2</v>
      </c>
      <c r="F332">
        <f t="shared" si="58"/>
        <v>-0.22902126278201596</v>
      </c>
      <c r="G332">
        <v>0</v>
      </c>
      <c r="H332">
        <f t="shared" si="59"/>
        <v>0.27051885516420493</v>
      </c>
      <c r="I332">
        <f t="shared" si="60"/>
        <v>-1.0868281233544477</v>
      </c>
      <c r="J332">
        <f t="shared" si="61"/>
        <v>1.0868281233544477</v>
      </c>
      <c r="K332">
        <f t="shared" si="62"/>
        <v>0.47425625911513414</v>
      </c>
      <c r="L332">
        <f t="shared" si="63"/>
        <v>0.52574374088486586</v>
      </c>
      <c r="M332">
        <f t="shared" si="64"/>
        <v>2.1085646858215363</v>
      </c>
      <c r="N332">
        <f t="shared" si="65"/>
        <v>1.9020673423841918</v>
      </c>
    </row>
    <row r="333" spans="1:14" x14ac:dyDescent="0.25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55"/>
        <v>0.50761421319796951</v>
      </c>
      <c r="D333">
        <f t="shared" si="56"/>
        <v>0.53191489361702127</v>
      </c>
      <c r="E333">
        <f t="shared" si="57"/>
        <v>3.9529106814990778E-2</v>
      </c>
      <c r="F333">
        <f t="shared" si="58"/>
        <v>-0.23047845339669515</v>
      </c>
      <c r="G333">
        <v>0</v>
      </c>
      <c r="H333">
        <f t="shared" si="59"/>
        <v>0.27000756021168593</v>
      </c>
      <c r="I333">
        <f t="shared" si="60"/>
        <v>-1.0823626487770475</v>
      </c>
      <c r="J333">
        <f t="shared" si="61"/>
        <v>1.0823626487770475</v>
      </c>
      <c r="K333">
        <f t="shared" si="62"/>
        <v>0.48783063328986415</v>
      </c>
      <c r="L333">
        <f t="shared" si="63"/>
        <v>0.5121693667101358</v>
      </c>
      <c r="M333">
        <f t="shared" si="64"/>
        <v>2.049891769313736</v>
      </c>
      <c r="N333">
        <f t="shared" si="65"/>
        <v>1.9524791309238021</v>
      </c>
    </row>
    <row r="334" spans="1:14" x14ac:dyDescent="0.25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55"/>
        <v>0.54347826086956519</v>
      </c>
      <c r="D334">
        <f t="shared" si="56"/>
        <v>0.49504950495049505</v>
      </c>
      <c r="E334">
        <f t="shared" si="57"/>
        <v>3.8527765820060234E-2</v>
      </c>
      <c r="F334">
        <f t="shared" si="58"/>
        <v>-0.23052087817477407</v>
      </c>
      <c r="G334">
        <v>0</v>
      </c>
      <c r="H334">
        <f t="shared" si="59"/>
        <v>0.26904864399483425</v>
      </c>
      <c r="I334">
        <f t="shared" si="60"/>
        <v>-1.080339539253607</v>
      </c>
      <c r="J334">
        <f t="shared" si="61"/>
        <v>1.080339539253607</v>
      </c>
      <c r="K334">
        <f t="shared" si="62"/>
        <v>0.52425045981949592</v>
      </c>
      <c r="L334">
        <f t="shared" si="63"/>
        <v>0.4757495401805043</v>
      </c>
      <c r="M334">
        <f t="shared" si="64"/>
        <v>1.9074852129730298</v>
      </c>
      <c r="N334">
        <f t="shared" si="65"/>
        <v>2.1019463300386789</v>
      </c>
    </row>
    <row r="335" spans="1:14" x14ac:dyDescent="0.25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55"/>
        <v>0.56818181818181823</v>
      </c>
      <c r="D335">
        <f t="shared" si="56"/>
        <v>0.47619047619047616</v>
      </c>
      <c r="E335">
        <f t="shared" si="57"/>
        <v>4.4372294372294396E-2</v>
      </c>
      <c r="F335">
        <f t="shared" si="58"/>
        <v>-0.22619047619047616</v>
      </c>
      <c r="G335">
        <v>0</v>
      </c>
      <c r="H335">
        <f t="shared" si="59"/>
        <v>0.27056277056277056</v>
      </c>
      <c r="I335">
        <f t="shared" si="60"/>
        <v>-1.0936965981495177</v>
      </c>
      <c r="J335">
        <f t="shared" si="61"/>
        <v>1.0936965981495177</v>
      </c>
      <c r="K335">
        <f t="shared" si="62"/>
        <v>0.54608718807942114</v>
      </c>
      <c r="L335">
        <f t="shared" si="63"/>
        <v>0.45391281192057903</v>
      </c>
      <c r="M335">
        <f t="shared" si="64"/>
        <v>1.8312094145936331</v>
      </c>
      <c r="N335">
        <f t="shared" si="65"/>
        <v>2.2030662579644695</v>
      </c>
    </row>
    <row r="336" spans="1:14" x14ac:dyDescent="0.25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55"/>
        <v>0.44843049327354262</v>
      </c>
      <c r="D336">
        <f t="shared" si="56"/>
        <v>0.59523809523809523</v>
      </c>
      <c r="E336">
        <f t="shared" si="57"/>
        <v>4.3668588511637907E-2</v>
      </c>
      <c r="F336">
        <f t="shared" si="58"/>
        <v>-0.22325432415118507</v>
      </c>
      <c r="G336">
        <v>0</v>
      </c>
      <c r="H336">
        <f t="shared" si="59"/>
        <v>0.26692291266282298</v>
      </c>
      <c r="I336">
        <f t="shared" si="60"/>
        <v>-1.0934350421017387</v>
      </c>
      <c r="J336">
        <f t="shared" si="61"/>
        <v>1.0934350421017387</v>
      </c>
      <c r="K336">
        <f t="shared" si="62"/>
        <v>0.42645285311617104</v>
      </c>
      <c r="L336">
        <f t="shared" si="63"/>
        <v>0.57354714688382902</v>
      </c>
      <c r="M336">
        <f t="shared" si="64"/>
        <v>2.3449251017851385</v>
      </c>
      <c r="N336">
        <f t="shared" si="65"/>
        <v>1.743535828629182</v>
      </c>
    </row>
    <row r="337" spans="1:14" x14ac:dyDescent="0.25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55"/>
        <v>0.47393364928909953</v>
      </c>
      <c r="D337">
        <f t="shared" si="56"/>
        <v>0.56818181818181823</v>
      </c>
      <c r="E337">
        <f t="shared" si="57"/>
        <v>4.2115467470917878E-2</v>
      </c>
      <c r="F337">
        <f t="shared" si="58"/>
        <v>-0.22716501507970688</v>
      </c>
      <c r="G337">
        <v>0</v>
      </c>
      <c r="H337">
        <f t="shared" si="59"/>
        <v>0.26928048255062476</v>
      </c>
      <c r="I337">
        <f t="shared" si="60"/>
        <v>-1.0887588907733561</v>
      </c>
      <c r="J337">
        <f t="shared" si="61"/>
        <v>1.0887588907733561</v>
      </c>
      <c r="K337">
        <f t="shared" si="62"/>
        <v>0.45279142930400768</v>
      </c>
      <c r="L337">
        <f t="shared" si="63"/>
        <v>0.54720857069599227</v>
      </c>
      <c r="M337">
        <f t="shared" si="64"/>
        <v>2.208522368758425</v>
      </c>
      <c r="N337">
        <f t="shared" si="65"/>
        <v>1.82745675698775</v>
      </c>
    </row>
    <row r="338" spans="1:14" x14ac:dyDescent="0.25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55"/>
        <v>0.47846889952153115</v>
      </c>
      <c r="D338">
        <f t="shared" si="56"/>
        <v>0.5617977528089888</v>
      </c>
      <c r="E338">
        <f t="shared" si="57"/>
        <v>4.0266652330519959E-2</v>
      </c>
      <c r="F338">
        <f t="shared" si="58"/>
        <v>-0.22853610020966608</v>
      </c>
      <c r="G338">
        <v>0</v>
      </c>
      <c r="H338">
        <f t="shared" si="59"/>
        <v>0.26880275254018604</v>
      </c>
      <c r="I338">
        <f t="shared" si="60"/>
        <v>-1.084524705455941</v>
      </c>
      <c r="J338">
        <f t="shared" si="61"/>
        <v>1.084524705455941</v>
      </c>
      <c r="K338">
        <f t="shared" si="62"/>
        <v>0.45826743412464838</v>
      </c>
      <c r="L338">
        <f t="shared" si="63"/>
        <v>0.54173256587535168</v>
      </c>
      <c r="M338">
        <f t="shared" si="64"/>
        <v>2.1821319289469754</v>
      </c>
      <c r="N338">
        <f t="shared" si="65"/>
        <v>1.8459292702556338</v>
      </c>
    </row>
    <row r="339" spans="1:14" x14ac:dyDescent="0.25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55"/>
        <v>0.47169811320754712</v>
      </c>
      <c r="D339">
        <f t="shared" si="56"/>
        <v>0.5714285714285714</v>
      </c>
      <c r="E339">
        <f t="shared" si="57"/>
        <v>4.3126684636118462E-2</v>
      </c>
      <c r="F339">
        <f t="shared" si="58"/>
        <v>-0.22641509433962281</v>
      </c>
      <c r="G339">
        <v>0</v>
      </c>
      <c r="H339">
        <f t="shared" si="59"/>
        <v>0.26954177897574122</v>
      </c>
      <c r="I339">
        <f t="shared" si="60"/>
        <v>-1.0910894511799614</v>
      </c>
      <c r="J339">
        <f t="shared" si="61"/>
        <v>1.0910894511799614</v>
      </c>
      <c r="K339">
        <f t="shared" si="62"/>
        <v>0.45004091619234604</v>
      </c>
      <c r="L339">
        <f t="shared" si="63"/>
        <v>0.54995908380765413</v>
      </c>
      <c r="M339">
        <f t="shared" si="64"/>
        <v>2.2220201853215569</v>
      </c>
      <c r="N339">
        <f t="shared" si="65"/>
        <v>1.8183170883849711</v>
      </c>
    </row>
    <row r="340" spans="1:14" x14ac:dyDescent="0.25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55"/>
        <v>0.47393364928909953</v>
      </c>
      <c r="D340">
        <f t="shared" si="56"/>
        <v>0.5714285714285714</v>
      </c>
      <c r="E340">
        <f t="shared" si="57"/>
        <v>4.5362220717670931E-2</v>
      </c>
      <c r="F340">
        <f t="shared" si="58"/>
        <v>-0.22545700744752883</v>
      </c>
      <c r="G340">
        <v>0</v>
      </c>
      <c r="H340">
        <f t="shared" si="59"/>
        <v>0.27081922816519971</v>
      </c>
      <c r="I340">
        <f t="shared" si="60"/>
        <v>-1.0959932487023818</v>
      </c>
      <c r="J340">
        <f t="shared" si="61"/>
        <v>1.0959932487023818</v>
      </c>
      <c r="K340">
        <f t="shared" si="62"/>
        <v>0.45115105429092489</v>
      </c>
      <c r="L340">
        <f t="shared" si="63"/>
        <v>0.54884894570907516</v>
      </c>
      <c r="M340">
        <f t="shared" si="64"/>
        <v>2.216552506059644</v>
      </c>
      <c r="N340">
        <f t="shared" si="65"/>
        <v>1.8219949365267862</v>
      </c>
    </row>
    <row r="341" spans="1:14" x14ac:dyDescent="0.25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55"/>
        <v>0.48780487804878053</v>
      </c>
      <c r="D341">
        <f t="shared" si="56"/>
        <v>0.5524861878453039</v>
      </c>
      <c r="E341">
        <f t="shared" si="57"/>
        <v>4.0291065894084488E-2</v>
      </c>
      <c r="F341">
        <f t="shared" si="58"/>
        <v>-0.22921439159142964</v>
      </c>
      <c r="G341">
        <v>0</v>
      </c>
      <c r="H341">
        <f t="shared" si="59"/>
        <v>0.26950545748551413</v>
      </c>
      <c r="I341">
        <f t="shared" si="60"/>
        <v>-1.0843334143872594</v>
      </c>
      <c r="J341">
        <f t="shared" si="61"/>
        <v>1.0843334143872594</v>
      </c>
      <c r="K341">
        <f t="shared" si="62"/>
        <v>0.46760653723484941</v>
      </c>
      <c r="L341">
        <f t="shared" si="63"/>
        <v>0.53239346276515054</v>
      </c>
      <c r="M341">
        <f t="shared" si="64"/>
        <v>2.1385500851066221</v>
      </c>
      <c r="N341">
        <f t="shared" si="65"/>
        <v>1.8783100656536802</v>
      </c>
    </row>
    <row r="342" spans="1:14" x14ac:dyDescent="0.25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55"/>
        <v>0.51546391752577325</v>
      </c>
      <c r="D342">
        <f t="shared" si="56"/>
        <v>0.52356020942408377</v>
      </c>
      <c r="E342">
        <f t="shared" si="57"/>
        <v>3.9024126949857019E-2</v>
      </c>
      <c r="F342">
        <f t="shared" si="58"/>
        <v>-0.23085226966049555</v>
      </c>
      <c r="G342">
        <v>0</v>
      </c>
      <c r="H342">
        <f t="shared" si="59"/>
        <v>0.26987639661035251</v>
      </c>
      <c r="I342">
        <f t="shared" si="60"/>
        <v>-1.0812232527259167</v>
      </c>
      <c r="J342">
        <f t="shared" si="61"/>
        <v>1.0812232527259167</v>
      </c>
      <c r="K342">
        <f t="shared" si="62"/>
        <v>0.49594567939163919</v>
      </c>
      <c r="L342">
        <f t="shared" si="63"/>
        <v>0.50405432060836108</v>
      </c>
      <c r="M342">
        <f t="shared" si="64"/>
        <v>2.0163498575623611</v>
      </c>
      <c r="N342">
        <f t="shared" si="65"/>
        <v>1.9839131599805839</v>
      </c>
    </row>
    <row r="343" spans="1:14" x14ac:dyDescent="0.25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55"/>
        <v>0.45662100456621008</v>
      </c>
      <c r="D343">
        <f t="shared" si="56"/>
        <v>0.58823529411764708</v>
      </c>
      <c r="E343">
        <f t="shared" si="57"/>
        <v>4.485629868385721E-2</v>
      </c>
      <c r="F343">
        <f t="shared" si="58"/>
        <v>-0.22374429223744285</v>
      </c>
      <c r="G343">
        <v>0</v>
      </c>
      <c r="H343">
        <f t="shared" si="59"/>
        <v>0.26860059092130006</v>
      </c>
      <c r="I343">
        <f t="shared" si="60"/>
        <v>-1.0956642697819581</v>
      </c>
      <c r="J343">
        <f t="shared" si="61"/>
        <v>1.0956642697819581</v>
      </c>
      <c r="K343">
        <f t="shared" si="62"/>
        <v>0.43405783005789961</v>
      </c>
      <c r="L343">
        <f t="shared" si="63"/>
        <v>0.56594216994210034</v>
      </c>
      <c r="M343">
        <f t="shared" si="64"/>
        <v>2.3038404810405297</v>
      </c>
      <c r="N343">
        <f t="shared" si="65"/>
        <v>1.7669649888473706</v>
      </c>
    </row>
    <row r="344" spans="1:14" x14ac:dyDescent="0.25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55"/>
        <v>0.38910505836575876</v>
      </c>
      <c r="D344">
        <f t="shared" si="56"/>
        <v>0.65359477124183007</v>
      </c>
      <c r="E344">
        <f t="shared" si="57"/>
        <v>4.2699829607588891E-2</v>
      </c>
      <c r="F344">
        <f t="shared" si="58"/>
        <v>-0.21161720200401812</v>
      </c>
      <c r="G344">
        <v>0</v>
      </c>
      <c r="H344">
        <f t="shared" si="59"/>
        <v>0.25431703161160701</v>
      </c>
      <c r="I344">
        <f t="shared" si="60"/>
        <v>-1.0962566453052482</v>
      </c>
      <c r="J344">
        <f t="shared" si="61"/>
        <v>1.0962566453052482</v>
      </c>
      <c r="K344">
        <f t="shared" si="62"/>
        <v>0.36749534092163155</v>
      </c>
      <c r="L344">
        <f t="shared" si="63"/>
        <v>0.6325046590783685</v>
      </c>
      <c r="M344">
        <f t="shared" si="64"/>
        <v>2.7211229331292399</v>
      </c>
      <c r="N344">
        <f t="shared" si="65"/>
        <v>1.5810160220117813</v>
      </c>
    </row>
    <row r="345" spans="1:14" x14ac:dyDescent="0.25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55"/>
        <v>0.42372881355932207</v>
      </c>
      <c r="D345">
        <f t="shared" si="56"/>
        <v>0.61728395061728392</v>
      </c>
      <c r="E345">
        <f t="shared" si="57"/>
        <v>4.1012764176606042E-2</v>
      </c>
      <c r="F345">
        <f t="shared" si="58"/>
        <v>-0.22054823184766681</v>
      </c>
      <c r="G345">
        <v>0</v>
      </c>
      <c r="H345">
        <f t="shared" si="59"/>
        <v>0.26156099602427285</v>
      </c>
      <c r="I345">
        <f t="shared" si="60"/>
        <v>-1.0890171046725805</v>
      </c>
      <c r="J345">
        <f t="shared" si="61"/>
        <v>1.0890171046725805</v>
      </c>
      <c r="K345">
        <f t="shared" si="62"/>
        <v>0.40305300359448615</v>
      </c>
      <c r="L345">
        <f t="shared" si="63"/>
        <v>0.59694699640551374</v>
      </c>
      <c r="M345">
        <f t="shared" si="64"/>
        <v>2.4810632623547089</v>
      </c>
      <c r="N345">
        <f t="shared" si="65"/>
        <v>1.6751906048970002</v>
      </c>
    </row>
    <row r="346" spans="1:14" x14ac:dyDescent="0.25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55"/>
        <v>0.66225165562913912</v>
      </c>
      <c r="D346">
        <f t="shared" si="56"/>
        <v>0.38759689922480617</v>
      </c>
      <c r="E346">
        <f t="shared" si="57"/>
        <v>4.9848554853945348E-2</v>
      </c>
      <c r="F346">
        <f t="shared" si="58"/>
        <v>-0.20683813337440315</v>
      </c>
      <c r="G346">
        <v>0</v>
      </c>
      <c r="H346">
        <f t="shared" si="59"/>
        <v>0.2566866882283485</v>
      </c>
      <c r="I346">
        <f t="shared" si="60"/>
        <v>-1.1140030207346867</v>
      </c>
      <c r="J346">
        <f t="shared" si="61"/>
        <v>1.1140030207346867</v>
      </c>
      <c r="K346">
        <f t="shared" si="62"/>
        <v>0.63769753821681263</v>
      </c>
      <c r="L346">
        <f t="shared" si="63"/>
        <v>0.36230246178318726</v>
      </c>
      <c r="M346">
        <f t="shared" si="64"/>
        <v>1.5681415405746904</v>
      </c>
      <c r="N346">
        <f t="shared" si="65"/>
        <v>2.7601247727608049</v>
      </c>
    </row>
    <row r="347" spans="1:14" x14ac:dyDescent="0.25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55"/>
        <v>0.50251256281407031</v>
      </c>
      <c r="D347">
        <f t="shared" si="56"/>
        <v>0.54644808743169393</v>
      </c>
      <c r="E347">
        <f t="shared" si="57"/>
        <v>4.8960650245764237E-2</v>
      </c>
      <c r="F347">
        <f t="shared" si="58"/>
        <v>-0.22563637861438346</v>
      </c>
      <c r="G347">
        <v>0</v>
      </c>
      <c r="H347">
        <f t="shared" si="59"/>
        <v>0.2745970288601477</v>
      </c>
      <c r="I347">
        <f t="shared" si="60"/>
        <v>-1.103172320535825</v>
      </c>
      <c r="J347">
        <f t="shared" si="61"/>
        <v>1.103172320535825</v>
      </c>
      <c r="K347">
        <f t="shared" si="62"/>
        <v>0.47797934865179792</v>
      </c>
      <c r="L347">
        <f t="shared" si="63"/>
        <v>0.52202065134820208</v>
      </c>
      <c r="M347">
        <f t="shared" si="64"/>
        <v>2.092140597330467</v>
      </c>
      <c r="N347">
        <f t="shared" si="65"/>
        <v>1.9156330260447352</v>
      </c>
    </row>
    <row r="348" spans="1:14" x14ac:dyDescent="0.25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55"/>
        <v>0.50251256281407031</v>
      </c>
      <c r="D348">
        <f t="shared" si="56"/>
        <v>0.54644808743169393</v>
      </c>
      <c r="E348">
        <f t="shared" si="57"/>
        <v>4.8960650245764237E-2</v>
      </c>
      <c r="F348">
        <f t="shared" si="58"/>
        <v>-0.22563637861438346</v>
      </c>
      <c r="G348">
        <v>0</v>
      </c>
      <c r="H348">
        <f t="shared" si="59"/>
        <v>0.2745970288601477</v>
      </c>
      <c r="I348">
        <f t="shared" si="60"/>
        <v>-1.103172320535825</v>
      </c>
      <c r="J348">
        <f t="shared" si="61"/>
        <v>1.103172320535825</v>
      </c>
      <c r="K348">
        <f t="shared" si="62"/>
        <v>0.47797934865179792</v>
      </c>
      <c r="L348">
        <f t="shared" si="63"/>
        <v>0.52202065134820208</v>
      </c>
      <c r="M348">
        <f t="shared" si="64"/>
        <v>2.092140597330467</v>
      </c>
      <c r="N348">
        <f t="shared" si="65"/>
        <v>1.9156330260447352</v>
      </c>
    </row>
    <row r="349" spans="1:14" x14ac:dyDescent="0.25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55"/>
        <v>0.56497175141242939</v>
      </c>
      <c r="D349">
        <f t="shared" si="56"/>
        <v>0.48780487804878053</v>
      </c>
      <c r="E349">
        <f t="shared" si="57"/>
        <v>5.2776629461209978E-2</v>
      </c>
      <c r="F349">
        <f t="shared" si="58"/>
        <v>-0.22281934683753613</v>
      </c>
      <c r="G349">
        <v>0</v>
      </c>
      <c r="H349">
        <f t="shared" si="59"/>
        <v>0.27559597629874605</v>
      </c>
      <c r="I349">
        <f t="shared" si="60"/>
        <v>-1.1121413488021759</v>
      </c>
      <c r="J349">
        <f t="shared" si="61"/>
        <v>1.1121413488021759</v>
      </c>
      <c r="K349">
        <f t="shared" si="62"/>
        <v>0.53869185533371766</v>
      </c>
      <c r="L349">
        <f t="shared" si="63"/>
        <v>0.46130814466628223</v>
      </c>
      <c r="M349">
        <f t="shared" si="64"/>
        <v>1.8563488385776756</v>
      </c>
      <c r="N349">
        <f t="shared" si="65"/>
        <v>2.1677484162422846</v>
      </c>
    </row>
    <row r="350" spans="1:14" x14ac:dyDescent="0.25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55"/>
        <v>0.49751243781094534</v>
      </c>
      <c r="D350">
        <f t="shared" si="56"/>
        <v>0.5524861878453039</v>
      </c>
      <c r="E350">
        <f t="shared" si="57"/>
        <v>4.999862565624924E-2</v>
      </c>
      <c r="F350">
        <f t="shared" si="58"/>
        <v>-0.22487012451554378</v>
      </c>
      <c r="G350">
        <v>0</v>
      </c>
      <c r="H350">
        <f t="shared" si="59"/>
        <v>0.27486875017179302</v>
      </c>
      <c r="I350">
        <f t="shared" si="60"/>
        <v>-1.1055968780110992</v>
      </c>
      <c r="J350">
        <f t="shared" si="61"/>
        <v>1.1055968780110992</v>
      </c>
      <c r="K350">
        <f t="shared" si="62"/>
        <v>0.47244402950440073</v>
      </c>
      <c r="L350">
        <f t="shared" si="63"/>
        <v>0.52755597049559944</v>
      </c>
      <c r="M350">
        <f t="shared" si="64"/>
        <v>2.1166528467912094</v>
      </c>
      <c r="N350">
        <f t="shared" si="65"/>
        <v>1.89553347118899</v>
      </c>
    </row>
    <row r="351" spans="1:14" x14ac:dyDescent="0.25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55"/>
        <v>0.52083333333333337</v>
      </c>
      <c r="D351">
        <f t="shared" si="56"/>
        <v>0.52631578947368418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0.49725266430930348</v>
      </c>
      <c r="L351">
        <f t="shared" si="63"/>
        <v>0.50274733569069663</v>
      </c>
      <c r="M351">
        <f t="shared" si="64"/>
        <v>2.0110500592068727</v>
      </c>
      <c r="N351">
        <f t="shared" si="65"/>
        <v>1.9890707100936806</v>
      </c>
    </row>
    <row r="352" spans="1:14" x14ac:dyDescent="0.25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55"/>
        <v>0.52910052910052918</v>
      </c>
      <c r="D352">
        <f t="shared" si="56"/>
        <v>0.5181347150259068</v>
      </c>
      <c r="E352">
        <f t="shared" si="57"/>
        <v>4.7235244126436093E-2</v>
      </c>
      <c r="F352">
        <f t="shared" si="58"/>
        <v>-0.22691010773912312</v>
      </c>
      <c r="G352">
        <v>0</v>
      </c>
      <c r="H352">
        <f t="shared" si="59"/>
        <v>0.27414535186555922</v>
      </c>
      <c r="I352">
        <f t="shared" si="60"/>
        <v>-1.0991665980832535</v>
      </c>
      <c r="J352">
        <f t="shared" si="61"/>
        <v>1.0991665980832535</v>
      </c>
      <c r="K352">
        <f t="shared" si="62"/>
        <v>0.50549516916228832</v>
      </c>
      <c r="L352">
        <f t="shared" si="63"/>
        <v>0.49450483083771163</v>
      </c>
      <c r="M352">
        <f t="shared" si="64"/>
        <v>1.9782582722940953</v>
      </c>
      <c r="N352">
        <f t="shared" si="65"/>
        <v>2.0222249362174249</v>
      </c>
    </row>
    <row r="353" spans="1:14" x14ac:dyDescent="0.25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55"/>
        <v>0.52083333333333337</v>
      </c>
      <c r="D353">
        <f t="shared" si="56"/>
        <v>0.52631578947368418</v>
      </c>
      <c r="E353">
        <f t="shared" si="57"/>
        <v>4.7149122807017552E-2</v>
      </c>
      <c r="F353">
        <f t="shared" si="58"/>
        <v>-0.22697368421052633</v>
      </c>
      <c r="G353">
        <v>0</v>
      </c>
      <c r="H353">
        <f t="shared" si="59"/>
        <v>0.27412280701754388</v>
      </c>
      <c r="I353">
        <f t="shared" si="60"/>
        <v>-1.0989674556596449</v>
      </c>
      <c r="J353">
        <f t="shared" si="61"/>
        <v>1.0989674556596449</v>
      </c>
      <c r="K353">
        <f t="shared" si="62"/>
        <v>0.49725266430930348</v>
      </c>
      <c r="L353">
        <f t="shared" si="63"/>
        <v>0.50274733569069663</v>
      </c>
      <c r="M353">
        <f t="shared" si="64"/>
        <v>2.0110500592068727</v>
      </c>
      <c r="N353">
        <f t="shared" si="65"/>
        <v>1.9890707100936806</v>
      </c>
    </row>
    <row r="354" spans="1:14" x14ac:dyDescent="0.25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55"/>
        <v>0.39525691699604748</v>
      </c>
      <c r="D354">
        <f t="shared" si="56"/>
        <v>0.63291139240506322</v>
      </c>
      <c r="E354">
        <f t="shared" si="57"/>
        <v>2.8168309401110703E-2</v>
      </c>
      <c r="F354">
        <f t="shared" si="58"/>
        <v>-0.22199429629259027</v>
      </c>
      <c r="G354">
        <v>0</v>
      </c>
      <c r="H354">
        <f t="shared" si="59"/>
        <v>0.25016260569370091</v>
      </c>
      <c r="I354">
        <f t="shared" si="60"/>
        <v>-1.0615495921641365</v>
      </c>
      <c r="J354">
        <f t="shared" si="61"/>
        <v>1.0615495921641365</v>
      </c>
      <c r="K354">
        <f t="shared" si="62"/>
        <v>0.38107274535416313</v>
      </c>
      <c r="L354">
        <f t="shared" si="63"/>
        <v>0.61892725464583687</v>
      </c>
      <c r="M354">
        <f t="shared" si="64"/>
        <v>2.6241708760111284</v>
      </c>
      <c r="N354">
        <f t="shared" si="65"/>
        <v>1.6156987634551996</v>
      </c>
    </row>
    <row r="355" spans="1:14" x14ac:dyDescent="0.25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55"/>
        <v>0.51020408163265307</v>
      </c>
      <c r="D355">
        <f t="shared" si="56"/>
        <v>0.51546391752577325</v>
      </c>
      <c r="E355">
        <f t="shared" si="57"/>
        <v>2.5667999158426325E-2</v>
      </c>
      <c r="F355">
        <f t="shared" si="58"/>
        <v>-0.23732379549758043</v>
      </c>
      <c r="G355">
        <v>0</v>
      </c>
      <c r="H355">
        <f t="shared" si="59"/>
        <v>0.26299179465600675</v>
      </c>
      <c r="I355">
        <f t="shared" si="60"/>
        <v>-1.052689901333149</v>
      </c>
      <c r="J355">
        <f t="shared" si="61"/>
        <v>1.052689901333149</v>
      </c>
      <c r="K355">
        <f t="shared" si="62"/>
        <v>0.49736834815166897</v>
      </c>
      <c r="L355">
        <f t="shared" si="63"/>
        <v>0.50263165184833114</v>
      </c>
      <c r="M355">
        <f t="shared" si="64"/>
        <v>2.0105823052798226</v>
      </c>
      <c r="N355">
        <f t="shared" si="65"/>
        <v>1.9895285072531594</v>
      </c>
    </row>
    <row r="356" spans="1:14" x14ac:dyDescent="0.25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55"/>
        <v>0.4504504504504504</v>
      </c>
      <c r="D356">
        <f t="shared" si="56"/>
        <v>0.59171597633136097</v>
      </c>
      <c r="E356">
        <f t="shared" si="57"/>
        <v>4.2166426781811372E-2</v>
      </c>
      <c r="F356">
        <f t="shared" si="58"/>
        <v>-0.22437230129537822</v>
      </c>
      <c r="G356">
        <v>0</v>
      </c>
      <c r="H356">
        <f t="shared" si="59"/>
        <v>0.26653872807718959</v>
      </c>
      <c r="I356">
        <f t="shared" si="60"/>
        <v>-1.0899223022085147</v>
      </c>
      <c r="J356">
        <f t="shared" si="61"/>
        <v>1.0899223022085147</v>
      </c>
      <c r="K356">
        <f t="shared" si="62"/>
        <v>0.42923885660212757</v>
      </c>
      <c r="L356">
        <f t="shared" si="63"/>
        <v>0.57076114339787254</v>
      </c>
      <c r="M356">
        <f t="shared" si="64"/>
        <v>2.3297052086943877</v>
      </c>
      <c r="N356">
        <f t="shared" si="65"/>
        <v>1.7520463885238748</v>
      </c>
    </row>
    <row r="357" spans="1:14" x14ac:dyDescent="0.25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55"/>
        <v>0.4065040650406504</v>
      </c>
      <c r="D357">
        <f t="shared" si="56"/>
        <v>0.63694267515923564</v>
      </c>
      <c r="E357">
        <f t="shared" si="57"/>
        <v>4.3446740199886147E-2</v>
      </c>
      <c r="F357">
        <f t="shared" si="58"/>
        <v>-0.2154730464502097</v>
      </c>
      <c r="G357">
        <v>0</v>
      </c>
      <c r="H357">
        <f t="shared" si="59"/>
        <v>0.2589197866500958</v>
      </c>
      <c r="I357">
        <f t="shared" si="60"/>
        <v>-1.0961907783514044</v>
      </c>
      <c r="J357">
        <f t="shared" si="61"/>
        <v>1.0961907783514044</v>
      </c>
      <c r="K357">
        <f t="shared" si="62"/>
        <v>0.38455052330790873</v>
      </c>
      <c r="L357">
        <f t="shared" si="63"/>
        <v>0.61544947669209116</v>
      </c>
      <c r="M357">
        <f t="shared" si="64"/>
        <v>2.6004385363930509</v>
      </c>
      <c r="N357">
        <f t="shared" si="65"/>
        <v>1.6248287436603006</v>
      </c>
    </row>
    <row r="358" spans="1:14" x14ac:dyDescent="0.25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55"/>
        <v>0.42735042735042739</v>
      </c>
      <c r="D358">
        <f t="shared" si="56"/>
        <v>0.61728395061728392</v>
      </c>
      <c r="E358">
        <f t="shared" si="57"/>
        <v>4.4634377967711192E-2</v>
      </c>
      <c r="F358">
        <f t="shared" si="58"/>
        <v>-0.21916218212514527</v>
      </c>
      <c r="G358">
        <v>0</v>
      </c>
      <c r="H358">
        <f t="shared" si="59"/>
        <v>0.2637965600928564</v>
      </c>
      <c r="I358">
        <f t="shared" si="60"/>
        <v>-1.097113997602873</v>
      </c>
      <c r="J358">
        <f t="shared" si="61"/>
        <v>1.097113997602873</v>
      </c>
      <c r="K358">
        <f t="shared" si="62"/>
        <v>0.40483654056731583</v>
      </c>
      <c r="L358">
        <f t="shared" si="63"/>
        <v>0.59516345943268434</v>
      </c>
      <c r="M358">
        <f t="shared" si="64"/>
        <v>2.4701327567878497</v>
      </c>
      <c r="N358">
        <f t="shared" si="65"/>
        <v>1.6802106785137814</v>
      </c>
    </row>
    <row r="359" spans="1:14" x14ac:dyDescent="0.25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55"/>
        <v>0.4504504504504504</v>
      </c>
      <c r="D359">
        <f t="shared" si="56"/>
        <v>0.59171597633136097</v>
      </c>
      <c r="E359">
        <f t="shared" si="57"/>
        <v>4.2166426781811372E-2</v>
      </c>
      <c r="F359">
        <f t="shared" si="58"/>
        <v>-0.22437230129537822</v>
      </c>
      <c r="G359">
        <v>0</v>
      </c>
      <c r="H359">
        <f t="shared" si="59"/>
        <v>0.26653872807718959</v>
      </c>
      <c r="I359">
        <f t="shared" si="60"/>
        <v>-1.0899223022085147</v>
      </c>
      <c r="J359">
        <f t="shared" si="61"/>
        <v>1.0899223022085147</v>
      </c>
      <c r="K359">
        <f t="shared" si="62"/>
        <v>0.42923885660212757</v>
      </c>
      <c r="L359">
        <f t="shared" si="63"/>
        <v>0.57076114339787254</v>
      </c>
      <c r="M359">
        <f t="shared" si="64"/>
        <v>2.3297052086943877</v>
      </c>
      <c r="N359">
        <f t="shared" si="65"/>
        <v>1.7520463885238748</v>
      </c>
    </row>
    <row r="360" spans="1:14" x14ac:dyDescent="0.25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55"/>
        <v>0.44247787610619471</v>
      </c>
      <c r="D360">
        <f t="shared" si="56"/>
        <v>0.60240963855421692</v>
      </c>
      <c r="E360">
        <f t="shared" si="57"/>
        <v>4.4887514660411743E-2</v>
      </c>
      <c r="F360">
        <f t="shared" si="58"/>
        <v>-0.22166542275295864</v>
      </c>
      <c r="G360">
        <v>0</v>
      </c>
      <c r="H360">
        <f t="shared" si="59"/>
        <v>0.26655293741337033</v>
      </c>
      <c r="I360">
        <f t="shared" si="60"/>
        <v>-1.0965861582662819</v>
      </c>
      <c r="J360">
        <f t="shared" si="61"/>
        <v>1.0965861582662819</v>
      </c>
      <c r="K360">
        <f t="shared" si="62"/>
        <v>0.41986841535706632</v>
      </c>
      <c r="L360">
        <f t="shared" si="63"/>
        <v>0.58013158464293357</v>
      </c>
      <c r="M360">
        <f t="shared" si="64"/>
        <v>2.3816985594155153</v>
      </c>
      <c r="N360">
        <f t="shared" si="65"/>
        <v>1.7237468644557461</v>
      </c>
    </row>
    <row r="361" spans="1:14" x14ac:dyDescent="0.25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55"/>
        <v>0.46511627906976744</v>
      </c>
      <c r="D361">
        <f t="shared" si="56"/>
        <v>0.5780346820809249</v>
      </c>
      <c r="E361">
        <f t="shared" si="57"/>
        <v>4.3150961150692391E-2</v>
      </c>
      <c r="F361">
        <f t="shared" si="58"/>
        <v>-0.22570237935206339</v>
      </c>
      <c r="G361">
        <v>0</v>
      </c>
      <c r="H361">
        <f t="shared" si="59"/>
        <v>0.26885334050275578</v>
      </c>
      <c r="I361">
        <f t="shared" si="60"/>
        <v>-1.0914143252235409</v>
      </c>
      <c r="J361">
        <f t="shared" si="61"/>
        <v>1.0914143252235409</v>
      </c>
      <c r="K361">
        <f t="shared" si="62"/>
        <v>0.44343410958372004</v>
      </c>
      <c r="L361">
        <f t="shared" si="63"/>
        <v>0.55656589041628013</v>
      </c>
      <c r="M361">
        <f t="shared" si="64"/>
        <v>2.2551264740070716</v>
      </c>
      <c r="N361">
        <f t="shared" si="65"/>
        <v>1.7967324574131842</v>
      </c>
    </row>
    <row r="362" spans="1:14" x14ac:dyDescent="0.25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55"/>
        <v>0.56818181818181823</v>
      </c>
      <c r="D362">
        <f t="shared" si="56"/>
        <v>0.47619047619047616</v>
      </c>
      <c r="E362">
        <f t="shared" si="57"/>
        <v>4.4372294372294396E-2</v>
      </c>
      <c r="F362">
        <f t="shared" si="58"/>
        <v>-0.22619047619047616</v>
      </c>
      <c r="G362">
        <v>0</v>
      </c>
      <c r="H362">
        <f t="shared" si="59"/>
        <v>0.27056277056277056</v>
      </c>
      <c r="I362">
        <f t="shared" si="60"/>
        <v>-1.0936965981495177</v>
      </c>
      <c r="J362">
        <f t="shared" si="61"/>
        <v>1.0936965981495177</v>
      </c>
      <c r="K362">
        <f t="shared" si="62"/>
        <v>0.54608718807942114</v>
      </c>
      <c r="L362">
        <f t="shared" si="63"/>
        <v>0.45391281192057903</v>
      </c>
      <c r="M362">
        <f t="shared" si="64"/>
        <v>1.8312094145936331</v>
      </c>
      <c r="N362">
        <f t="shared" si="65"/>
        <v>2.2030662579644695</v>
      </c>
    </row>
    <row r="363" spans="1:14" x14ac:dyDescent="0.25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55"/>
        <v>0.5181347150259068</v>
      </c>
      <c r="D363">
        <f t="shared" si="56"/>
        <v>0.5181347150259068</v>
      </c>
      <c r="E363">
        <f t="shared" si="57"/>
        <v>3.62694300518136E-2</v>
      </c>
      <c r="F363">
        <f t="shared" si="58"/>
        <v>-0.23219415286316403</v>
      </c>
      <c r="G363">
        <v>0</v>
      </c>
      <c r="H363">
        <f t="shared" si="59"/>
        <v>0.26846358291497763</v>
      </c>
      <c r="I363">
        <f t="shared" si="60"/>
        <v>-1.0752688172043015</v>
      </c>
      <c r="J363">
        <f t="shared" si="61"/>
        <v>1.0752688172043015</v>
      </c>
      <c r="K363">
        <f t="shared" si="62"/>
        <v>0.5</v>
      </c>
      <c r="L363">
        <f t="shared" si="63"/>
        <v>0.5</v>
      </c>
      <c r="M363">
        <f t="shared" si="64"/>
        <v>2</v>
      </c>
      <c r="N363">
        <f t="shared" si="65"/>
        <v>2</v>
      </c>
    </row>
    <row r="364" spans="1:14" x14ac:dyDescent="0.25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55"/>
        <v>0.52083333333333337</v>
      </c>
      <c r="D364">
        <f t="shared" si="56"/>
        <v>0.50505050505050508</v>
      </c>
      <c r="E364">
        <f t="shared" si="57"/>
        <v>2.5883838383838453E-2</v>
      </c>
      <c r="F364">
        <f t="shared" si="58"/>
        <v>-0.23716329966329963</v>
      </c>
      <c r="G364">
        <v>0</v>
      </c>
      <c r="H364">
        <f t="shared" si="59"/>
        <v>0.26304713804713808</v>
      </c>
      <c r="I364">
        <f t="shared" si="60"/>
        <v>-1.0531568296778369</v>
      </c>
      <c r="J364">
        <f t="shared" si="61"/>
        <v>1.0531568296778369</v>
      </c>
      <c r="K364">
        <f t="shared" si="62"/>
        <v>0.50789670604104109</v>
      </c>
      <c r="L364">
        <f t="shared" si="63"/>
        <v>0.49210329395895913</v>
      </c>
      <c r="M364">
        <f t="shared" si="64"/>
        <v>1.9689042833036094</v>
      </c>
      <c r="N364">
        <f t="shared" si="65"/>
        <v>2.0320936930842795</v>
      </c>
    </row>
    <row r="365" spans="1:14" x14ac:dyDescent="0.25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55"/>
        <v>0.46082949308755761</v>
      </c>
      <c r="D365">
        <f t="shared" si="56"/>
        <v>0.56818181818181823</v>
      </c>
      <c r="E365">
        <f t="shared" si="57"/>
        <v>2.9011311269375728E-2</v>
      </c>
      <c r="F365">
        <f t="shared" si="58"/>
        <v>-0.2328236279849184</v>
      </c>
      <c r="G365">
        <v>0</v>
      </c>
      <c r="H365">
        <f t="shared" si="59"/>
        <v>0.26183493925429413</v>
      </c>
      <c r="I365">
        <f t="shared" si="60"/>
        <v>-1.0604746049596294</v>
      </c>
      <c r="J365">
        <f t="shared" si="61"/>
        <v>1.0604746049596294</v>
      </c>
      <c r="K365">
        <f t="shared" si="62"/>
        <v>0.44627809446366512</v>
      </c>
      <c r="L365">
        <f t="shared" si="63"/>
        <v>0.55372190553633505</v>
      </c>
      <c r="M365">
        <f t="shared" si="64"/>
        <v>2.2407552878027661</v>
      </c>
      <c r="N365">
        <f t="shared" si="65"/>
        <v>1.8059606997693183</v>
      </c>
    </row>
    <row r="366" spans="1:14" x14ac:dyDescent="0.25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55"/>
        <v>0.38461538461538458</v>
      </c>
      <c r="D366">
        <f t="shared" si="56"/>
        <v>0.64516129032258063</v>
      </c>
      <c r="E366">
        <f t="shared" si="57"/>
        <v>2.9776674937965097E-2</v>
      </c>
      <c r="F366">
        <f t="shared" si="58"/>
        <v>-0.21836228287841208</v>
      </c>
      <c r="G366">
        <v>0</v>
      </c>
      <c r="H366">
        <f t="shared" si="59"/>
        <v>0.24813895781637715</v>
      </c>
      <c r="I366">
        <f t="shared" si="60"/>
        <v>-1.0660035817780518</v>
      </c>
      <c r="J366">
        <f t="shared" si="61"/>
        <v>1.0660035817780518</v>
      </c>
      <c r="K366">
        <f t="shared" si="62"/>
        <v>0.36960300187112949</v>
      </c>
      <c r="L366">
        <f t="shared" si="63"/>
        <v>0.63039699812887073</v>
      </c>
      <c r="M366">
        <f t="shared" si="64"/>
        <v>2.7056057308448831</v>
      </c>
      <c r="N366">
        <f t="shared" si="65"/>
        <v>1.5863019699779282</v>
      </c>
    </row>
    <row r="367" spans="1:14" x14ac:dyDescent="0.25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55"/>
        <v>0.44052863436123346</v>
      </c>
      <c r="D367">
        <f t="shared" si="56"/>
        <v>0.59523809523809523</v>
      </c>
      <c r="E367">
        <f t="shared" si="57"/>
        <v>3.5766729599328695E-2</v>
      </c>
      <c r="F367">
        <f t="shared" si="58"/>
        <v>-0.22645269561569115</v>
      </c>
      <c r="G367">
        <v>0</v>
      </c>
      <c r="H367">
        <f t="shared" si="59"/>
        <v>0.2622194252150199</v>
      </c>
      <c r="I367">
        <f t="shared" si="60"/>
        <v>-1.0760778282064791</v>
      </c>
      <c r="J367">
        <f t="shared" si="61"/>
        <v>1.0760778282064791</v>
      </c>
      <c r="K367">
        <f t="shared" si="62"/>
        <v>0.42254374989680582</v>
      </c>
      <c r="L367">
        <f t="shared" si="63"/>
        <v>0.57745625010319412</v>
      </c>
      <c r="M367">
        <f t="shared" si="64"/>
        <v>2.3666188418222287</v>
      </c>
      <c r="N367">
        <f t="shared" si="65"/>
        <v>1.7317329231804059</v>
      </c>
    </row>
    <row r="368" spans="1:14" x14ac:dyDescent="0.25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55"/>
        <v>0.49261083743842371</v>
      </c>
      <c r="D368">
        <f t="shared" si="56"/>
        <v>0.5376344086021505</v>
      </c>
      <c r="E368">
        <f t="shared" si="57"/>
        <v>3.0245246040574214E-2</v>
      </c>
      <c r="F368">
        <f t="shared" si="58"/>
        <v>-0.23459929021664283</v>
      </c>
      <c r="G368">
        <v>0</v>
      </c>
      <c r="H368">
        <f t="shared" si="59"/>
        <v>0.26484453625721704</v>
      </c>
      <c r="I368">
        <f t="shared" si="60"/>
        <v>-1.0625078858299792</v>
      </c>
      <c r="J368">
        <f t="shared" si="61"/>
        <v>1.0625078858299792</v>
      </c>
      <c r="K368">
        <f t="shared" si="62"/>
        <v>0.47746756040114985</v>
      </c>
      <c r="L368">
        <f t="shared" si="63"/>
        <v>0.5225324395988501</v>
      </c>
      <c r="M368">
        <f t="shared" si="64"/>
        <v>2.0943831224048783</v>
      </c>
      <c r="N368">
        <f t="shared" si="65"/>
        <v>1.9137567818137824</v>
      </c>
    </row>
    <row r="369" spans="1:14" x14ac:dyDescent="0.25">
      <c r="A369" s="4">
        <f>IF('True_Odds_Calculator_2-way'!A370="","",'True_Odds_Calculator_2-way'!A370)</f>
        <v>1.87</v>
      </c>
      <c r="B369" s="4">
        <f>IF('True_Odds_Calculator_2-way'!B370="","",'True_Odds_Calculator_2-way'!B370)</f>
        <v>2.0099999999999998</v>
      </c>
      <c r="C369" s="4">
        <f t="shared" si="55"/>
        <v>0.53475935828876997</v>
      </c>
      <c r="D369">
        <f t="shared" si="56"/>
        <v>0.49751243781094534</v>
      </c>
      <c r="E369">
        <f t="shared" si="57"/>
        <v>3.22717960997152E-2</v>
      </c>
      <c r="F369">
        <f t="shared" si="58"/>
        <v>-0.23377763588474743</v>
      </c>
      <c r="G369">
        <v>0</v>
      </c>
      <c r="H369">
        <f t="shared" si="59"/>
        <v>0.26604943198446268</v>
      </c>
      <c r="I369">
        <f t="shared" si="60"/>
        <v>-1.0667918442539084</v>
      </c>
      <c r="J369">
        <f t="shared" si="61"/>
        <v>1.0667918442539084</v>
      </c>
      <c r="K369">
        <f t="shared" si="62"/>
        <v>0.51864290324350448</v>
      </c>
      <c r="L369">
        <f t="shared" si="63"/>
        <v>0.48135709675649557</v>
      </c>
      <c r="M369">
        <f t="shared" si="64"/>
        <v>1.9281089045009006</v>
      </c>
      <c r="N369">
        <f t="shared" si="65"/>
        <v>2.0774597626964471</v>
      </c>
    </row>
    <row r="370" spans="1:14" x14ac:dyDescent="0.25">
      <c r="A370" s="4">
        <f>IF('True_Odds_Calculator_2-way'!A371="","",'True_Odds_Calculator_2-way'!A371)</f>
        <v>1.73</v>
      </c>
      <c r="B370" s="4">
        <f>IF('True_Odds_Calculator_2-way'!B371="","",'True_Odds_Calculator_2-way'!B371)</f>
        <v>2.2200000000000002</v>
      </c>
      <c r="C370" s="4">
        <f t="shared" si="55"/>
        <v>0.5780346820809249</v>
      </c>
      <c r="D370">
        <f t="shared" si="56"/>
        <v>0.4504504504504504</v>
      </c>
      <c r="E370">
        <f t="shared" si="57"/>
        <v>2.8485132531375301E-2</v>
      </c>
      <c r="F370">
        <f t="shared" si="58"/>
        <v>-0.2318908503879602</v>
      </c>
      <c r="G370">
        <v>0</v>
      </c>
      <c r="H370">
        <f t="shared" si="59"/>
        <v>0.2603759829193355</v>
      </c>
      <c r="I370">
        <f t="shared" si="60"/>
        <v>-1.0596407579073905</v>
      </c>
      <c r="J370">
        <f t="shared" si="61"/>
        <v>1.0596407579073905</v>
      </c>
      <c r="K370">
        <f t="shared" si="62"/>
        <v>0.56384477756668971</v>
      </c>
      <c r="L370">
        <f t="shared" si="63"/>
        <v>0.43615522243331045</v>
      </c>
      <c r="M370">
        <f t="shared" si="64"/>
        <v>1.7735377532723946</v>
      </c>
      <c r="N370">
        <f t="shared" si="65"/>
        <v>2.2927617246470167</v>
      </c>
    </row>
    <row r="371" spans="1:14" x14ac:dyDescent="0.25">
      <c r="A371" s="4">
        <f>IF('True_Odds_Calculator_2-way'!A372="","",'True_Odds_Calculator_2-way'!A372)</f>
        <v>1.74</v>
      </c>
      <c r="B371" s="4">
        <f>IF('True_Odds_Calculator_2-way'!B372="","",'True_Odds_Calculator_2-way'!B372)</f>
        <v>2.17</v>
      </c>
      <c r="C371" s="4">
        <f t="shared" si="55"/>
        <v>0.57471264367816088</v>
      </c>
      <c r="D371">
        <f t="shared" si="56"/>
        <v>0.46082949308755761</v>
      </c>
      <c r="E371">
        <f t="shared" si="57"/>
        <v>3.5542136765718491E-2</v>
      </c>
      <c r="F371">
        <f t="shared" si="58"/>
        <v>-0.22930239949149844</v>
      </c>
      <c r="G371">
        <v>0</v>
      </c>
      <c r="H371">
        <f t="shared" si="59"/>
        <v>0.26484453625721699</v>
      </c>
      <c r="I371">
        <f t="shared" si="60"/>
        <v>-1.0747098003652684</v>
      </c>
      <c r="J371">
        <f t="shared" si="61"/>
        <v>1.0747098003652684</v>
      </c>
      <c r="K371">
        <f t="shared" si="62"/>
        <v>0.55701454614825729</v>
      </c>
      <c r="L371">
        <f t="shared" si="63"/>
        <v>0.44298545385174265</v>
      </c>
      <c r="M371">
        <f t="shared" si="64"/>
        <v>1.7952852522702987</v>
      </c>
      <c r="N371">
        <f t="shared" si="65"/>
        <v>2.2574104664273644</v>
      </c>
    </row>
    <row r="372" spans="1:14" x14ac:dyDescent="0.25">
      <c r="A372" s="4">
        <f>IF('True_Odds_Calculator_2-way'!A373="","",'True_Odds_Calculator_2-way'!A373)</f>
        <v>2.09</v>
      </c>
      <c r="B372" s="4">
        <f>IF('True_Odds_Calculator_2-way'!B373="","",'True_Odds_Calculator_2-way'!B373)</f>
        <v>1.82</v>
      </c>
      <c r="C372" s="4">
        <f t="shared" si="55"/>
        <v>0.47846889952153115</v>
      </c>
      <c r="D372">
        <f t="shared" si="56"/>
        <v>0.54945054945054939</v>
      </c>
      <c r="E372">
        <f t="shared" si="57"/>
        <v>2.7919448972080652E-2</v>
      </c>
      <c r="F372">
        <f t="shared" si="58"/>
        <v>-0.23497555076502441</v>
      </c>
      <c r="G372">
        <v>0</v>
      </c>
      <c r="H372">
        <f t="shared" si="59"/>
        <v>0.26289499973710501</v>
      </c>
      <c r="I372">
        <f t="shared" si="60"/>
        <v>-1.0577421839157299</v>
      </c>
      <c r="J372">
        <f t="shared" si="61"/>
        <v>1.0577421839157299</v>
      </c>
      <c r="K372">
        <f t="shared" si="62"/>
        <v>0.46448134808844194</v>
      </c>
      <c r="L372">
        <f t="shared" si="63"/>
        <v>0.53551865191155801</v>
      </c>
      <c r="M372">
        <f t="shared" si="64"/>
        <v>2.1529389804681456</v>
      </c>
      <c r="N372">
        <f t="shared" si="65"/>
        <v>1.8673485908108987</v>
      </c>
    </row>
    <row r="373" spans="1:14" x14ac:dyDescent="0.25">
      <c r="A373" s="4">
        <f>IF('True_Odds_Calculator_2-way'!A374="","",'True_Odds_Calculator_2-way'!A374)</f>
        <v>2.11</v>
      </c>
      <c r="B373" s="4">
        <f>IF('True_Odds_Calculator_2-way'!B374="","",'True_Odds_Calculator_2-way'!B374)</f>
        <v>1.81</v>
      </c>
      <c r="C373" s="4">
        <f t="shared" si="55"/>
        <v>0.47393364928909953</v>
      </c>
      <c r="D373">
        <f t="shared" si="56"/>
        <v>0.5524861878453039</v>
      </c>
      <c r="E373">
        <f t="shared" si="57"/>
        <v>2.6419837134403323E-2</v>
      </c>
      <c r="F373">
        <f t="shared" si="58"/>
        <v>-0.23542195805294452</v>
      </c>
      <c r="G373">
        <v>0</v>
      </c>
      <c r="H373">
        <f t="shared" si="59"/>
        <v>0.26184179518734785</v>
      </c>
      <c r="I373">
        <f t="shared" si="60"/>
        <v>-1.0546199952805544</v>
      </c>
      <c r="J373">
        <f t="shared" si="61"/>
        <v>1.0546199952805544</v>
      </c>
      <c r="K373">
        <f t="shared" si="62"/>
        <v>0.46069612585582176</v>
      </c>
      <c r="L373">
        <f t="shared" si="63"/>
        <v>0.53930387414417835</v>
      </c>
      <c r="M373">
        <f t="shared" si="64"/>
        <v>2.1706281947614148</v>
      </c>
      <c r="N373">
        <f t="shared" si="65"/>
        <v>1.8542421961772491</v>
      </c>
    </row>
    <row r="374" spans="1:14" x14ac:dyDescent="0.25">
      <c r="A374" s="4">
        <f>IF('True_Odds_Calculator_2-way'!A375="","",'True_Odds_Calculator_2-way'!A375)</f>
        <v>2.5299999999999998</v>
      </c>
      <c r="B374" s="4">
        <f>IF('True_Odds_Calculator_2-way'!B375="","",'True_Odds_Calculator_2-way'!B375)</f>
        <v>1.55</v>
      </c>
      <c r="C374" s="4">
        <f t="shared" si="55"/>
        <v>0.39525691699604748</v>
      </c>
      <c r="D374">
        <f t="shared" si="56"/>
        <v>0.64516129032258063</v>
      </c>
      <c r="E374">
        <f t="shared" si="57"/>
        <v>4.0418207318628108E-2</v>
      </c>
      <c r="F374">
        <f t="shared" si="58"/>
        <v>-0.21458625525946706</v>
      </c>
      <c r="G374">
        <v>0</v>
      </c>
      <c r="H374">
        <f t="shared" si="59"/>
        <v>0.25500446257809511</v>
      </c>
      <c r="I374">
        <f t="shared" si="60"/>
        <v>-1.0901165669462143</v>
      </c>
      <c r="J374">
        <f t="shared" si="61"/>
        <v>1.0901165669462143</v>
      </c>
      <c r="K374">
        <f t="shared" si="62"/>
        <v>0.37482968478085649</v>
      </c>
      <c r="L374">
        <f t="shared" si="63"/>
        <v>0.62517031521914335</v>
      </c>
      <c r="M374">
        <f t="shared" si="64"/>
        <v>2.6678783474277079</v>
      </c>
      <c r="N374">
        <f t="shared" si="65"/>
        <v>1.5995641118204185</v>
      </c>
    </row>
    <row r="375" spans="1:14" x14ac:dyDescent="0.25">
      <c r="A375" s="4">
        <f>IF('True_Odds_Calculator_2-way'!A376="","",'True_Odds_Calculator_2-way'!A376)</f>
        <v>2.36</v>
      </c>
      <c r="B375" s="4">
        <f>IF('True_Odds_Calculator_2-way'!B376="","",'True_Odds_Calculator_2-way'!B376)</f>
        <v>1.65</v>
      </c>
      <c r="C375" s="4">
        <f t="shared" si="55"/>
        <v>0.42372881355932207</v>
      </c>
      <c r="D375">
        <f t="shared" si="56"/>
        <v>0.60606060606060608</v>
      </c>
      <c r="E375">
        <f t="shared" si="57"/>
        <v>2.9789419619928204E-2</v>
      </c>
      <c r="F375">
        <f t="shared" si="58"/>
        <v>-0.22701592193117603</v>
      </c>
      <c r="G375">
        <v>0</v>
      </c>
      <c r="H375">
        <f t="shared" si="59"/>
        <v>0.25680534155110429</v>
      </c>
      <c r="I375">
        <f t="shared" si="60"/>
        <v>-1.063589074528793</v>
      </c>
      <c r="J375">
        <f t="shared" si="61"/>
        <v>1.063589074528793</v>
      </c>
      <c r="K375">
        <f t="shared" si="62"/>
        <v>0.4087503406809192</v>
      </c>
      <c r="L375">
        <f t="shared" si="63"/>
        <v>0.59124965931908058</v>
      </c>
      <c r="M375">
        <f t="shared" si="64"/>
        <v>2.4464811413591585</v>
      </c>
      <c r="N375">
        <f t="shared" si="65"/>
        <v>1.6913328984437157</v>
      </c>
    </row>
    <row r="376" spans="1:14" x14ac:dyDescent="0.25">
      <c r="A376" s="4">
        <f>IF('True_Odds_Calculator_2-way'!A377="","",'True_Odds_Calculator_2-way'!A377)</f>
        <v>2.19</v>
      </c>
      <c r="B376" s="4">
        <f>IF('True_Odds_Calculator_2-way'!B377="","",'True_Odds_Calculator_2-way'!B377)</f>
        <v>1.73</v>
      </c>
      <c r="C376" s="4">
        <f t="shared" si="55"/>
        <v>0.45662100456621008</v>
      </c>
      <c r="D376">
        <f t="shared" si="56"/>
        <v>0.5780346820809249</v>
      </c>
      <c r="E376">
        <f t="shared" si="57"/>
        <v>3.4655686647135031E-2</v>
      </c>
      <c r="F376">
        <f t="shared" si="58"/>
        <v>-0.22928709055876673</v>
      </c>
      <c r="G376">
        <v>0</v>
      </c>
      <c r="H376">
        <f t="shared" si="59"/>
        <v>0.26394277720590181</v>
      </c>
      <c r="I376">
        <f t="shared" si="60"/>
        <v>-1.0729144372515058</v>
      </c>
      <c r="J376">
        <f t="shared" si="61"/>
        <v>1.0729144372515058</v>
      </c>
      <c r="K376">
        <f t="shared" si="62"/>
        <v>0.43921906878344058</v>
      </c>
      <c r="L376">
        <f t="shared" si="63"/>
        <v>0.56078093121655925</v>
      </c>
      <c r="M376">
        <f t="shared" si="64"/>
        <v>2.2767681803292916</v>
      </c>
      <c r="N376">
        <f t="shared" si="65"/>
        <v>1.7832275391935992</v>
      </c>
    </row>
    <row r="377" spans="1:14" x14ac:dyDescent="0.25">
      <c r="A377" s="4">
        <f>IF('True_Odds_Calculator_2-way'!A378="","",'True_Odds_Calculator_2-way'!A378)</f>
        <v>1.78</v>
      </c>
      <c r="B377" s="4">
        <f>IF('True_Odds_Calculator_2-way'!B378="","",'True_Odds_Calculator_2-way'!B378)</f>
        <v>2.13</v>
      </c>
      <c r="C377" s="4">
        <f t="shared" si="55"/>
        <v>0.5617977528089888</v>
      </c>
      <c r="D377">
        <f t="shared" si="56"/>
        <v>0.46948356807511737</v>
      </c>
      <c r="E377">
        <f t="shared" si="57"/>
        <v>3.128132088410629E-2</v>
      </c>
      <c r="F377">
        <f t="shared" si="58"/>
        <v>-0.23247349264124062</v>
      </c>
      <c r="G377">
        <v>0</v>
      </c>
      <c r="H377">
        <f t="shared" si="59"/>
        <v>0.26375481352534685</v>
      </c>
      <c r="I377">
        <f t="shared" si="60"/>
        <v>-1.0651566348113084</v>
      </c>
      <c r="J377">
        <f t="shared" si="61"/>
        <v>1.0651566348113084</v>
      </c>
      <c r="K377">
        <f t="shared" si="62"/>
        <v>0.54620269164946567</v>
      </c>
      <c r="L377">
        <f t="shared" si="63"/>
        <v>0.45379730835053417</v>
      </c>
      <c r="M377">
        <f t="shared" si="64"/>
        <v>1.8308221751528204</v>
      </c>
      <c r="N377">
        <f t="shared" si="65"/>
        <v>2.2036269973367788</v>
      </c>
    </row>
    <row r="378" spans="1:14" x14ac:dyDescent="0.25">
      <c r="A378" s="4">
        <f>IF('True_Odds_Calculator_2-way'!A379="","",'True_Odds_Calculator_2-way'!A379)</f>
        <v>2.2799999999999998</v>
      </c>
      <c r="B378" s="4">
        <f>IF('True_Odds_Calculator_2-way'!B379="","",'True_Odds_Calculator_2-way'!B379)</f>
        <v>1.68</v>
      </c>
      <c r="C378" s="4">
        <f t="shared" si="55"/>
        <v>0.43859649122807021</v>
      </c>
      <c r="D378">
        <f t="shared" si="56"/>
        <v>0.59523809523809523</v>
      </c>
      <c r="E378">
        <f t="shared" si="57"/>
        <v>3.383458646616555E-2</v>
      </c>
      <c r="F378">
        <f t="shared" si="58"/>
        <v>-0.2272347535505429</v>
      </c>
      <c r="G378">
        <v>0</v>
      </c>
      <c r="H378">
        <f t="shared" si="59"/>
        <v>0.26106934001670845</v>
      </c>
      <c r="I378">
        <f t="shared" si="60"/>
        <v>-1.0718661571406805</v>
      </c>
      <c r="J378">
        <f t="shared" si="61"/>
        <v>1.0718661571406805</v>
      </c>
      <c r="K378">
        <f t="shared" si="62"/>
        <v>0.42158717195874679</v>
      </c>
      <c r="L378">
        <f t="shared" si="63"/>
        <v>0.57841282804125305</v>
      </c>
      <c r="M378">
        <f t="shared" si="64"/>
        <v>2.3719886811400706</v>
      </c>
      <c r="N378">
        <f t="shared" si="65"/>
        <v>1.728868986855663</v>
      </c>
    </row>
    <row r="379" spans="1:14" x14ac:dyDescent="0.25">
      <c r="A379" s="4">
        <f>IF('True_Odds_Calculator_2-way'!A380="","",'True_Odds_Calculator_2-way'!A380)</f>
        <v>1.79</v>
      </c>
      <c r="B379" s="4">
        <f>IF('True_Odds_Calculator_2-way'!B380="","",'True_Odds_Calculator_2-way'!B380)</f>
        <v>2.08</v>
      </c>
      <c r="C379" s="4">
        <f t="shared" si="55"/>
        <v>0.55865921787709494</v>
      </c>
      <c r="D379">
        <f t="shared" si="56"/>
        <v>0.48076923076923073</v>
      </c>
      <c r="E379">
        <f t="shared" si="57"/>
        <v>3.9428448646325664E-2</v>
      </c>
      <c r="F379">
        <f t="shared" si="58"/>
        <v>-0.22915771379458527</v>
      </c>
      <c r="G379">
        <v>0</v>
      </c>
      <c r="H379">
        <f t="shared" si="59"/>
        <v>0.26858616244091099</v>
      </c>
      <c r="I379">
        <f t="shared" si="60"/>
        <v>-1.0826163374360513</v>
      </c>
      <c r="J379">
        <f t="shared" si="61"/>
        <v>1.0826163374360513</v>
      </c>
      <c r="K379">
        <f t="shared" si="62"/>
        <v>0.53900600310193403</v>
      </c>
      <c r="L379">
        <f t="shared" si="63"/>
        <v>0.46099399689806597</v>
      </c>
      <c r="M379">
        <f t="shared" si="64"/>
        <v>1.8552669065744805</v>
      </c>
      <c r="N379">
        <f t="shared" si="65"/>
        <v>2.1692256444309357</v>
      </c>
    </row>
    <row r="380" spans="1:14" x14ac:dyDescent="0.25">
      <c r="A380" s="4">
        <f>IF('True_Odds_Calculator_2-way'!A381="","",'True_Odds_Calculator_2-way'!A381)</f>
        <v>1.79</v>
      </c>
      <c r="B380" s="4">
        <f>IF('True_Odds_Calculator_2-way'!B381="","",'True_Odds_Calculator_2-way'!B381)</f>
        <v>2.12</v>
      </c>
      <c r="C380" s="4">
        <f t="shared" si="55"/>
        <v>0.55865921787709494</v>
      </c>
      <c r="D380">
        <f t="shared" si="56"/>
        <v>0.47169811320754712</v>
      </c>
      <c r="E380">
        <f t="shared" si="57"/>
        <v>3.0357331084642114E-2</v>
      </c>
      <c r="F380">
        <f t="shared" si="58"/>
        <v>-0.23316116791398755</v>
      </c>
      <c r="G380">
        <v>0</v>
      </c>
      <c r="H380">
        <f t="shared" si="59"/>
        <v>0.26351849899862967</v>
      </c>
      <c r="I380">
        <f t="shared" si="60"/>
        <v>-1.0631081389064057</v>
      </c>
      <c r="J380">
        <f t="shared" si="61"/>
        <v>1.0631081389064057</v>
      </c>
      <c r="K380">
        <f t="shared" si="62"/>
        <v>0.54352096574427933</v>
      </c>
      <c r="L380">
        <f t="shared" si="63"/>
        <v>0.4564790342557204</v>
      </c>
      <c r="M380">
        <f t="shared" si="64"/>
        <v>1.8398554297360612</v>
      </c>
      <c r="N380">
        <f t="shared" si="65"/>
        <v>2.1906811155751749</v>
      </c>
    </row>
    <row r="381" spans="1:14" x14ac:dyDescent="0.25">
      <c r="A381" s="4">
        <f>IF('True_Odds_Calculator_2-way'!A382="","",'True_Odds_Calculator_2-way'!A382)</f>
        <v>2.63</v>
      </c>
      <c r="B381" s="4">
        <f>IF('True_Odds_Calculator_2-way'!B382="","",'True_Odds_Calculator_2-way'!B382)</f>
        <v>1.53</v>
      </c>
      <c r="C381" s="4">
        <f t="shared" si="55"/>
        <v>0.38022813688212931</v>
      </c>
      <c r="D381">
        <f t="shared" si="56"/>
        <v>0.65359477124183007</v>
      </c>
      <c r="E381">
        <f t="shared" si="57"/>
        <v>3.3822908123959383E-2</v>
      </c>
      <c r="F381">
        <f t="shared" si="58"/>
        <v>-0.21469221402122318</v>
      </c>
      <c r="G381">
        <v>0</v>
      </c>
      <c r="H381">
        <f t="shared" si="59"/>
        <v>0.24851512214518257</v>
      </c>
      <c r="I381">
        <f t="shared" si="60"/>
        <v>-1.0758909712904976</v>
      </c>
      <c r="J381">
        <f t="shared" si="61"/>
        <v>1.0758909712904976</v>
      </c>
      <c r="K381">
        <f t="shared" si="62"/>
        <v>0.36314746372532802</v>
      </c>
      <c r="L381">
        <f t="shared" si="63"/>
        <v>0.63685253627467198</v>
      </c>
      <c r="M381">
        <f t="shared" si="64"/>
        <v>2.753702283203511</v>
      </c>
      <c r="N381">
        <f t="shared" si="65"/>
        <v>1.5702222147839637</v>
      </c>
    </row>
    <row r="382" spans="1:14" x14ac:dyDescent="0.25">
      <c r="A382" s="4">
        <f>IF('True_Odds_Calculator_2-way'!A383="","",'True_Odds_Calculator_2-way'!A383)</f>
        <v>1.86</v>
      </c>
      <c r="B382" s="4">
        <f>IF('True_Odds_Calculator_2-way'!B383="","",'True_Odds_Calculator_2-way'!B383)</f>
        <v>2.04</v>
      </c>
      <c r="C382" s="4">
        <f t="shared" si="55"/>
        <v>0.5376344086021505</v>
      </c>
      <c r="D382">
        <f t="shared" si="56"/>
        <v>0.49019607843137253</v>
      </c>
      <c r="E382">
        <f t="shared" si="57"/>
        <v>2.7830487033523088E-2</v>
      </c>
      <c r="F382">
        <f t="shared" si="58"/>
        <v>-0.23571579169302126</v>
      </c>
      <c r="G382">
        <v>0</v>
      </c>
      <c r="H382">
        <f t="shared" si="59"/>
        <v>0.26354627872654435</v>
      </c>
      <c r="I382">
        <f t="shared" si="60"/>
        <v>-1.0573873360945338</v>
      </c>
      <c r="J382">
        <f t="shared" si="61"/>
        <v>1.0573873360945338</v>
      </c>
      <c r="K382">
        <f t="shared" si="62"/>
        <v>0.52373759220582705</v>
      </c>
      <c r="L382">
        <f t="shared" si="63"/>
        <v>0.47626240779417284</v>
      </c>
      <c r="M382">
        <f t="shared" si="64"/>
        <v>1.9093531090412992</v>
      </c>
      <c r="N382">
        <f t="shared" si="65"/>
        <v>2.0996828295383159</v>
      </c>
    </row>
    <row r="383" spans="1:14" x14ac:dyDescent="0.25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55"/>
        <v>0.59171597633136097</v>
      </c>
      <c r="D383">
        <f t="shared" si="56"/>
        <v>0.44247787610619471</v>
      </c>
      <c r="E383">
        <f t="shared" si="57"/>
        <v>3.4193852437555794E-2</v>
      </c>
      <c r="F383">
        <f t="shared" si="58"/>
        <v>-0.22762737602764815</v>
      </c>
      <c r="G383">
        <v>0</v>
      </c>
      <c r="H383">
        <f t="shared" si="59"/>
        <v>0.261821228465204</v>
      </c>
      <c r="I383">
        <f t="shared" si="60"/>
        <v>-1.0724824201463119</v>
      </c>
      <c r="J383">
        <f t="shared" si="61"/>
        <v>1.0724824201463119</v>
      </c>
      <c r="K383">
        <f t="shared" si="62"/>
        <v>0.57470839285052078</v>
      </c>
      <c r="L383">
        <f t="shared" si="63"/>
        <v>0.42529160714947917</v>
      </c>
      <c r="M383">
        <f t="shared" si="64"/>
        <v>1.7400128699009547</v>
      </c>
      <c r="N383">
        <f t="shared" si="65"/>
        <v>2.351327849384353</v>
      </c>
    </row>
    <row r="384" spans="1:14" x14ac:dyDescent="0.25">
      <c r="A384" s="4">
        <f>IF('True_Odds_Calculator_2-way'!A385="","",'True_Odds_Calculator_2-way'!A385)</f>
        <v>1.85</v>
      </c>
      <c r="B384" s="4">
        <f>IF('True_Odds_Calculator_2-way'!B385="","",'True_Odds_Calculator_2-way'!B385)</f>
        <v>1.95</v>
      </c>
      <c r="C384" s="4">
        <f t="shared" si="55"/>
        <v>0.54054054054054046</v>
      </c>
      <c r="D384">
        <f t="shared" si="56"/>
        <v>0.51282051282051289</v>
      </c>
      <c r="E384">
        <f t="shared" si="57"/>
        <v>5.3361053361053346E-2</v>
      </c>
      <c r="F384">
        <f t="shared" si="58"/>
        <v>-0.22383922383922383</v>
      </c>
      <c r="G384">
        <v>0</v>
      </c>
      <c r="H384">
        <f t="shared" si="59"/>
        <v>0.27720027720027718</v>
      </c>
      <c r="I384">
        <f t="shared" si="60"/>
        <v>-1.1128297681493144</v>
      </c>
      <c r="J384">
        <f t="shared" si="61"/>
        <v>1.1128297681493144</v>
      </c>
      <c r="K384">
        <f t="shared" si="62"/>
        <v>0.51389962219428575</v>
      </c>
      <c r="L384">
        <f t="shared" si="63"/>
        <v>0.48610037780571441</v>
      </c>
      <c r="M384">
        <f t="shared" si="64"/>
        <v>1.9459053029269173</v>
      </c>
      <c r="N384">
        <f t="shared" si="65"/>
        <v>2.0571882797418479</v>
      </c>
    </row>
    <row r="385" spans="1:14" x14ac:dyDescent="0.25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1.77</v>
      </c>
      <c r="C385" s="4">
        <f t="shared" si="55"/>
        <v>0.47846889952153115</v>
      </c>
      <c r="D385">
        <f t="shared" si="56"/>
        <v>0.56497175141242939</v>
      </c>
      <c r="E385">
        <f t="shared" si="57"/>
        <v>4.3440650933960434E-2</v>
      </c>
      <c r="F385">
        <f t="shared" si="58"/>
        <v>-0.22688076122509671</v>
      </c>
      <c r="G385">
        <v>0</v>
      </c>
      <c r="H385">
        <f t="shared" si="59"/>
        <v>0.27032141215905714</v>
      </c>
      <c r="I385">
        <f t="shared" si="60"/>
        <v>-1.09154435611996</v>
      </c>
      <c r="J385">
        <f t="shared" si="61"/>
        <v>1.09154435611996</v>
      </c>
      <c r="K385">
        <f t="shared" si="62"/>
        <v>0.4566661815358829</v>
      </c>
      <c r="L385">
        <f t="shared" si="63"/>
        <v>0.54333381846411721</v>
      </c>
      <c r="M385">
        <f t="shared" si="64"/>
        <v>2.189783348170756</v>
      </c>
      <c r="N385">
        <f t="shared" si="65"/>
        <v>1.8404891542123691</v>
      </c>
    </row>
    <row r="386" spans="1:14" x14ac:dyDescent="0.25">
      <c r="A386" s="4">
        <f>IF('True_Odds_Calculator_2-way'!A387="","",'True_Odds_Calculator_2-way'!A387)</f>
        <v>1.64</v>
      </c>
      <c r="B386" s="4">
        <f>IF('True_Odds_Calculator_2-way'!B387="","",'True_Odds_Calculator_2-way'!B387)</f>
        <v>2.2999999999999998</v>
      </c>
      <c r="C386" s="4">
        <f t="shared" si="55"/>
        <v>0.6097560975609756</v>
      </c>
      <c r="D386">
        <f t="shared" si="56"/>
        <v>0.43478260869565222</v>
      </c>
      <c r="E386">
        <f t="shared" si="57"/>
        <v>4.4538706256627814E-2</v>
      </c>
      <c r="F386">
        <f t="shared" si="58"/>
        <v>-0.22057264050901382</v>
      </c>
      <c r="G386">
        <v>0</v>
      </c>
      <c r="H386">
        <f t="shared" si="59"/>
        <v>0.26511134676564158</v>
      </c>
      <c r="I386">
        <f t="shared" si="60"/>
        <v>-1.0963225241337864</v>
      </c>
      <c r="J386">
        <f t="shared" si="61"/>
        <v>1.0963225241337864</v>
      </c>
      <c r="K386">
        <f t="shared" si="62"/>
        <v>0.58766615139498424</v>
      </c>
      <c r="L386">
        <f t="shared" si="63"/>
        <v>0.41233384860501571</v>
      </c>
      <c r="M386">
        <f t="shared" si="64"/>
        <v>1.7016464154456235</v>
      </c>
      <c r="N386">
        <f t="shared" si="65"/>
        <v>2.4252192813739226</v>
      </c>
    </row>
    <row r="387" spans="1:14" x14ac:dyDescent="0.25">
      <c r="A387" s="4">
        <f>IF('True_Odds_Calculator_2-way'!A388="","",'True_Odds_Calculator_2-way'!A388)</f>
        <v>2.04</v>
      </c>
      <c r="B387" s="4">
        <f>IF('True_Odds_Calculator_2-way'!B388="","",'True_Odds_Calculator_2-way'!B388)</f>
        <v>1.83</v>
      </c>
      <c r="C387" s="4">
        <f t="shared" ref="C387:C450" si="66">1/A387</f>
        <v>0.49019607843137253</v>
      </c>
      <c r="D387">
        <f t="shared" ref="D387:D450" si="67">1/B387</f>
        <v>0.54644808743169393</v>
      </c>
      <c r="E387">
        <f t="shared" ref="E387:E450" si="68">C387+D387-1</f>
        <v>3.6644165863066513E-2</v>
      </c>
      <c r="F387">
        <f t="shared" ref="F387:F450" si="69">C387+D387-(C387*D387)-1</f>
        <v>-0.23122254366227368</v>
      </c>
      <c r="G387">
        <v>0</v>
      </c>
      <c r="H387">
        <f t="shared" ref="H387:H450" si="70">C387*D387</f>
        <v>0.26786670952534014</v>
      </c>
      <c r="I387">
        <f t="shared" ref="I387:I450" si="71">((-4*F387*H387)^0.5)/(2*F387)</f>
        <v>-1.0763271222740438</v>
      </c>
      <c r="J387">
        <f t="shared" ref="J387:J450" si="72">(-((-4*F387*H387)^0.5))/(2*F387)</f>
        <v>1.0763271222740438</v>
      </c>
      <c r="K387">
        <f t="shared" ref="K387:K450" si="73">IF(A387="","",(C387/($J387+C387-($J387*C387))))</f>
        <v>0.47183605689026059</v>
      </c>
      <c r="L387">
        <f t="shared" ref="L387:L450" si="74">IF(B387="","",(D387/($J387+D387-($J387*D387))))</f>
        <v>0.52816394310973935</v>
      </c>
      <c r="M387">
        <f t="shared" ref="M387:M450" si="75">IF(A387="","",1/K387)</f>
        <v>2.1193802071650061</v>
      </c>
      <c r="N387">
        <f t="shared" ref="N387:N450" si="76">IF(B387="","",1/L387)</f>
        <v>1.8933515114874566</v>
      </c>
    </row>
    <row r="388" spans="1:14" x14ac:dyDescent="0.25">
      <c r="A388" s="4">
        <f>IF('True_Odds_Calculator_2-way'!A389="","",'True_Odds_Calculator_2-way'!A389)</f>
        <v>1.24</v>
      </c>
      <c r="B388" s="4">
        <f>IF('True_Odds_Calculator_2-way'!B389="","",'True_Odds_Calculator_2-way'!B389)</f>
        <v>4.28</v>
      </c>
      <c r="C388" s="4">
        <f t="shared" si="66"/>
        <v>0.80645161290322587</v>
      </c>
      <c r="D388">
        <f t="shared" si="67"/>
        <v>0.23364485981308411</v>
      </c>
      <c r="E388">
        <f t="shared" si="68"/>
        <v>4.0096472716310005E-2</v>
      </c>
      <c r="F388">
        <f t="shared" si="69"/>
        <v>-0.14832680132649978</v>
      </c>
      <c r="G388">
        <v>0</v>
      </c>
      <c r="H388">
        <f t="shared" si="70"/>
        <v>0.18842327404280979</v>
      </c>
      <c r="I388">
        <f t="shared" si="71"/>
        <v>-1.1270870433342908</v>
      </c>
      <c r="J388">
        <f t="shared" si="72"/>
        <v>1.1270870433342908</v>
      </c>
      <c r="K388">
        <f t="shared" si="73"/>
        <v>0.7870911445681732</v>
      </c>
      <c r="L388">
        <f t="shared" si="74"/>
        <v>0.21290885543182672</v>
      </c>
      <c r="M388">
        <f t="shared" si="75"/>
        <v>1.2705008904002297</v>
      </c>
      <c r="N388">
        <f t="shared" si="76"/>
        <v>4.6968455021364734</v>
      </c>
    </row>
    <row r="389" spans="1:14" x14ac:dyDescent="0.25">
      <c r="A389" s="4">
        <f>IF('True_Odds_Calculator_2-way'!A390="","",'True_Odds_Calculator_2-way'!A390)</f>
        <v>1.85</v>
      </c>
      <c r="B389" s="4">
        <f>IF('True_Odds_Calculator_2-way'!B390="","",'True_Odds_Calculator_2-way'!B390)</f>
        <v>2.06</v>
      </c>
      <c r="C389" s="4">
        <f t="shared" si="66"/>
        <v>0.54054054054054046</v>
      </c>
      <c r="D389">
        <f t="shared" si="67"/>
        <v>0.4854368932038835</v>
      </c>
      <c r="E389">
        <f t="shared" si="68"/>
        <v>2.5977433744424072E-2</v>
      </c>
      <c r="F389">
        <f t="shared" si="69"/>
        <v>-0.23642088690632379</v>
      </c>
      <c r="G389">
        <v>0</v>
      </c>
      <c r="H389">
        <f t="shared" si="70"/>
        <v>0.26239832065074781</v>
      </c>
      <c r="I389">
        <f t="shared" si="71"/>
        <v>-1.0535074339697479</v>
      </c>
      <c r="J389">
        <f t="shared" si="72"/>
        <v>1.0535074339697479</v>
      </c>
      <c r="K389">
        <f t="shared" si="73"/>
        <v>0.52757048568217679</v>
      </c>
      <c r="L389">
        <f t="shared" si="74"/>
        <v>0.47242951431782315</v>
      </c>
      <c r="M389">
        <f t="shared" si="75"/>
        <v>1.8954813188742858</v>
      </c>
      <c r="N389">
        <f t="shared" si="76"/>
        <v>2.1167178800079327</v>
      </c>
    </row>
    <row r="390" spans="1:14" x14ac:dyDescent="0.25">
      <c r="A390" s="4">
        <f>IF('True_Odds_Calculator_2-way'!A391="","",'True_Odds_Calculator_2-way'!A391)</f>
        <v>1.59</v>
      </c>
      <c r="B390" s="4">
        <f>IF('True_Odds_Calculator_2-way'!B391="","",'True_Odds_Calculator_2-way'!B391)</f>
        <v>2.4900000000000002</v>
      </c>
      <c r="C390" s="4">
        <f t="shared" si="66"/>
        <v>0.62893081761006286</v>
      </c>
      <c r="D390">
        <f t="shared" si="67"/>
        <v>0.40160642570281119</v>
      </c>
      <c r="E390">
        <f t="shared" si="68"/>
        <v>3.0537243312874107E-2</v>
      </c>
      <c r="F390">
        <f t="shared" si="69"/>
        <v>-0.22204541436184988</v>
      </c>
      <c r="G390">
        <v>0</v>
      </c>
      <c r="H390">
        <f t="shared" si="70"/>
        <v>0.25258265767472399</v>
      </c>
      <c r="I390">
        <f t="shared" si="71"/>
        <v>-1.0665491157310274</v>
      </c>
      <c r="J390">
        <f t="shared" si="72"/>
        <v>1.0665491157310274</v>
      </c>
      <c r="K390">
        <f t="shared" si="73"/>
        <v>0.61377408040094872</v>
      </c>
      <c r="L390">
        <f t="shared" si="74"/>
        <v>0.38622591959905123</v>
      </c>
      <c r="M390">
        <f t="shared" si="75"/>
        <v>1.6292639782813063</v>
      </c>
      <c r="N390">
        <f t="shared" si="76"/>
        <v>2.5891581824392307</v>
      </c>
    </row>
    <row r="391" spans="1:14" x14ac:dyDescent="0.25">
      <c r="A391" s="4">
        <f>IF('True_Odds_Calculator_2-way'!A392="","",'True_Odds_Calculator_2-way'!A392)</f>
        <v>1.98</v>
      </c>
      <c r="B391" s="4">
        <f>IF('True_Odds_Calculator_2-way'!B392="","",'True_Odds_Calculator_2-way'!B392)</f>
        <v>1.93</v>
      </c>
      <c r="C391" s="4">
        <f t="shared" si="66"/>
        <v>0.50505050505050508</v>
      </c>
      <c r="D391">
        <f t="shared" si="67"/>
        <v>0.5181347150259068</v>
      </c>
      <c r="E391">
        <f t="shared" si="68"/>
        <v>2.3185220076411994E-2</v>
      </c>
      <c r="F391">
        <f t="shared" si="69"/>
        <v>-0.23849897943162168</v>
      </c>
      <c r="G391">
        <v>0</v>
      </c>
      <c r="H391">
        <f t="shared" si="70"/>
        <v>0.26168419950803373</v>
      </c>
      <c r="I391">
        <f t="shared" si="71"/>
        <v>-1.0474793930096669</v>
      </c>
      <c r="J391">
        <f t="shared" si="72"/>
        <v>1.0474793930096669</v>
      </c>
      <c r="K391">
        <f t="shared" si="73"/>
        <v>0.49345437578019818</v>
      </c>
      <c r="L391">
        <f t="shared" si="74"/>
        <v>0.50654562421980165</v>
      </c>
      <c r="M391">
        <f t="shared" si="75"/>
        <v>2.0265298051494733</v>
      </c>
      <c r="N391">
        <f t="shared" si="76"/>
        <v>1.9741558354989901</v>
      </c>
    </row>
    <row r="392" spans="1:14" x14ac:dyDescent="0.25">
      <c r="A392" s="4">
        <f>IF('True_Odds_Calculator_2-way'!A393="","",'True_Odds_Calculator_2-way'!A393)</f>
        <v>1.61</v>
      </c>
      <c r="B392" s="4">
        <f>IF('True_Odds_Calculator_2-way'!B393="","",'True_Odds_Calculator_2-way'!B393)</f>
        <v>2.4500000000000002</v>
      </c>
      <c r="C392" s="4">
        <f t="shared" si="66"/>
        <v>0.6211180124223602</v>
      </c>
      <c r="D392">
        <f t="shared" si="67"/>
        <v>0.4081632653061224</v>
      </c>
      <c r="E392">
        <f t="shared" si="68"/>
        <v>2.9281277728482547E-2</v>
      </c>
      <c r="F392">
        <f t="shared" si="69"/>
        <v>-0.22423627836227666</v>
      </c>
      <c r="G392">
        <v>0</v>
      </c>
      <c r="H392">
        <f t="shared" si="70"/>
        <v>0.25351755609075921</v>
      </c>
      <c r="I392">
        <f t="shared" si="71"/>
        <v>-1.0632884133003033</v>
      </c>
      <c r="J392">
        <f t="shared" si="72"/>
        <v>1.0632884133003033</v>
      </c>
      <c r="K392">
        <f t="shared" si="73"/>
        <v>0.60657309337604948</v>
      </c>
      <c r="L392">
        <f t="shared" si="74"/>
        <v>0.39342690662395058</v>
      </c>
      <c r="M392">
        <f t="shared" si="75"/>
        <v>1.648605932113185</v>
      </c>
      <c r="N392">
        <f t="shared" si="76"/>
        <v>2.5417681992854404</v>
      </c>
    </row>
    <row r="393" spans="1:14" x14ac:dyDescent="0.25">
      <c r="A393" s="4">
        <f>IF('True_Odds_Calculator_2-way'!A394="","",'True_Odds_Calculator_2-way'!A394)</f>
        <v>1.95</v>
      </c>
      <c r="B393" s="4">
        <f>IF('True_Odds_Calculator_2-way'!B394="","",'True_Odds_Calculator_2-way'!B394)</f>
        <v>1.93</v>
      </c>
      <c r="C393" s="4">
        <f t="shared" si="66"/>
        <v>0.51282051282051289</v>
      </c>
      <c r="D393">
        <f t="shared" si="67"/>
        <v>0.5181347150259068</v>
      </c>
      <c r="E393">
        <f t="shared" si="68"/>
        <v>3.0955227846419575E-2</v>
      </c>
      <c r="F393">
        <f t="shared" si="69"/>
        <v>-0.23475488242327625</v>
      </c>
      <c r="G393">
        <v>0</v>
      </c>
      <c r="H393">
        <f t="shared" si="70"/>
        <v>0.26571011026969582</v>
      </c>
      <c r="I393">
        <f t="shared" si="71"/>
        <v>-1.0638899909514294</v>
      </c>
      <c r="J393">
        <f t="shared" si="72"/>
        <v>1.0638899909514294</v>
      </c>
      <c r="K393">
        <f t="shared" si="73"/>
        <v>0.49734035027939766</v>
      </c>
      <c r="L393">
        <f t="shared" si="74"/>
        <v>0.50265964972060251</v>
      </c>
      <c r="M393">
        <f t="shared" si="75"/>
        <v>2.0106954914038573</v>
      </c>
      <c r="N393">
        <f t="shared" si="76"/>
        <v>1.9894176915848294</v>
      </c>
    </row>
    <row r="394" spans="1:14" x14ac:dyDescent="0.25">
      <c r="A394" s="4">
        <f>IF('True_Odds_Calculator_2-way'!A395="","",'True_Odds_Calculator_2-way'!A395)</f>
        <v>1.95</v>
      </c>
      <c r="B394" s="4">
        <f>IF('True_Odds_Calculator_2-way'!B395="","",'True_Odds_Calculator_2-way'!B395)</f>
        <v>1.93</v>
      </c>
      <c r="C394" s="4">
        <f t="shared" si="66"/>
        <v>0.51282051282051289</v>
      </c>
      <c r="D394">
        <f t="shared" si="67"/>
        <v>0.5181347150259068</v>
      </c>
      <c r="E394">
        <f t="shared" si="68"/>
        <v>3.0955227846419575E-2</v>
      </c>
      <c r="F394">
        <f t="shared" si="69"/>
        <v>-0.23475488242327625</v>
      </c>
      <c r="G394">
        <v>0</v>
      </c>
      <c r="H394">
        <f t="shared" si="70"/>
        <v>0.26571011026969582</v>
      </c>
      <c r="I394">
        <f t="shared" si="71"/>
        <v>-1.0638899909514294</v>
      </c>
      <c r="J394">
        <f t="shared" si="72"/>
        <v>1.0638899909514294</v>
      </c>
      <c r="K394">
        <f t="shared" si="73"/>
        <v>0.49734035027939766</v>
      </c>
      <c r="L394">
        <f t="shared" si="74"/>
        <v>0.50265964972060251</v>
      </c>
      <c r="M394">
        <f t="shared" si="75"/>
        <v>2.0106954914038573</v>
      </c>
      <c r="N394">
        <f t="shared" si="76"/>
        <v>1.9894176915848294</v>
      </c>
    </row>
    <row r="395" spans="1:14" x14ac:dyDescent="0.25">
      <c r="A395" s="4">
        <f>IF('True_Odds_Calculator_2-way'!A396="","",'True_Odds_Calculator_2-way'!A396)</f>
        <v>1.78</v>
      </c>
      <c r="B395" s="4">
        <f>IF('True_Odds_Calculator_2-way'!B396="","",'True_Odds_Calculator_2-way'!B396)</f>
        <v>2.12</v>
      </c>
      <c r="C395" s="4">
        <f t="shared" si="66"/>
        <v>0.5617977528089888</v>
      </c>
      <c r="D395">
        <f t="shared" si="67"/>
        <v>0.47169811320754712</v>
      </c>
      <c r="E395">
        <f t="shared" si="68"/>
        <v>3.3495866016535869E-2</v>
      </c>
      <c r="F395">
        <f t="shared" si="69"/>
        <v>-0.23150307398770409</v>
      </c>
      <c r="G395">
        <v>0</v>
      </c>
      <c r="H395">
        <f t="shared" si="70"/>
        <v>0.26499894000423996</v>
      </c>
      <c r="I395">
        <f t="shared" si="71"/>
        <v>-1.0699012312772822</v>
      </c>
      <c r="J395">
        <f t="shared" si="72"/>
        <v>1.0699012312772822</v>
      </c>
      <c r="K395">
        <f t="shared" si="73"/>
        <v>0.54510083634166528</v>
      </c>
      <c r="L395">
        <f t="shared" si="74"/>
        <v>0.45489916365833472</v>
      </c>
      <c r="M395">
        <f t="shared" si="75"/>
        <v>1.83452296039628</v>
      </c>
      <c r="N395">
        <f t="shared" si="76"/>
        <v>2.1982893790305562</v>
      </c>
    </row>
    <row r="396" spans="1:14" x14ac:dyDescent="0.25">
      <c r="A396" s="4">
        <f>IF('True_Odds_Calculator_2-way'!A397="","",'True_Odds_Calculator_2-way'!A397)</f>
        <v>2.35</v>
      </c>
      <c r="B396" s="4">
        <f>IF('True_Odds_Calculator_2-way'!B397="","",'True_Odds_Calculator_2-way'!B397)</f>
        <v>1.66</v>
      </c>
      <c r="C396" s="4">
        <f t="shared" si="66"/>
        <v>0.42553191489361702</v>
      </c>
      <c r="D396">
        <f t="shared" si="67"/>
        <v>0.60240963855421692</v>
      </c>
      <c r="E396">
        <f t="shared" si="68"/>
        <v>2.7941553447834E-2</v>
      </c>
      <c r="F396">
        <f t="shared" si="69"/>
        <v>-0.22840297359651363</v>
      </c>
      <c r="G396">
        <v>0</v>
      </c>
      <c r="H396">
        <f t="shared" si="70"/>
        <v>0.25634452704434763</v>
      </c>
      <c r="I396">
        <f t="shared" si="71"/>
        <v>-1.0594028769395474</v>
      </c>
      <c r="J396">
        <f t="shared" si="72"/>
        <v>1.0594028769395474</v>
      </c>
      <c r="K396">
        <f t="shared" si="73"/>
        <v>0.41148980196106721</v>
      </c>
      <c r="L396">
        <f t="shared" si="74"/>
        <v>0.58851019803893267</v>
      </c>
      <c r="M396">
        <f t="shared" si="75"/>
        <v>2.4301938838683887</v>
      </c>
      <c r="N396">
        <f t="shared" si="76"/>
        <v>1.6992058987801013</v>
      </c>
    </row>
    <row r="397" spans="1:14" x14ac:dyDescent="0.25">
      <c r="A397" s="4">
        <f>IF('True_Odds_Calculator_2-way'!A398="","",'True_Odds_Calculator_2-way'!A398)</f>
        <v>2.2599999999999998</v>
      </c>
      <c r="B397" s="4">
        <f>IF('True_Odds_Calculator_2-way'!B398="","",'True_Odds_Calculator_2-way'!B398)</f>
        <v>1.69</v>
      </c>
      <c r="C397" s="4">
        <f t="shared" si="66"/>
        <v>0.44247787610619471</v>
      </c>
      <c r="D397">
        <f t="shared" si="67"/>
        <v>0.59171597633136097</v>
      </c>
      <c r="E397">
        <f t="shared" si="68"/>
        <v>3.4193852437555794E-2</v>
      </c>
      <c r="F397">
        <f t="shared" si="69"/>
        <v>-0.22762737602764815</v>
      </c>
      <c r="G397">
        <v>0</v>
      </c>
      <c r="H397">
        <f t="shared" si="70"/>
        <v>0.261821228465204</v>
      </c>
      <c r="I397">
        <f t="shared" si="71"/>
        <v>-1.0724824201463119</v>
      </c>
      <c r="J397">
        <f t="shared" si="72"/>
        <v>1.0724824201463119</v>
      </c>
      <c r="K397">
        <f t="shared" si="73"/>
        <v>0.42529160714947917</v>
      </c>
      <c r="L397">
        <f t="shared" si="74"/>
        <v>0.57470839285052078</v>
      </c>
      <c r="M397">
        <f t="shared" si="75"/>
        <v>2.351327849384353</v>
      </c>
      <c r="N397">
        <f t="shared" si="76"/>
        <v>1.7400128699009547</v>
      </c>
    </row>
    <row r="398" spans="1:14" x14ac:dyDescent="0.25">
      <c r="A398" s="4">
        <f>IF('True_Odds_Calculator_2-way'!A399="","",'True_Odds_Calculator_2-way'!A399)</f>
        <v>2.2999999999999998</v>
      </c>
      <c r="B398" s="4">
        <f>IF('True_Odds_Calculator_2-way'!B399="","",'True_Odds_Calculator_2-way'!B399)</f>
        <v>1.67</v>
      </c>
      <c r="C398" s="4">
        <f t="shared" si="66"/>
        <v>0.43478260869565222</v>
      </c>
      <c r="D398">
        <f t="shared" si="67"/>
        <v>0.5988023952095809</v>
      </c>
      <c r="E398">
        <f t="shared" si="68"/>
        <v>3.3585003905233002E-2</v>
      </c>
      <c r="F398">
        <f t="shared" si="69"/>
        <v>-0.22676386357719358</v>
      </c>
      <c r="G398">
        <v>0</v>
      </c>
      <c r="H398">
        <f t="shared" si="70"/>
        <v>0.26034886748242653</v>
      </c>
      <c r="I398">
        <f t="shared" si="71"/>
        <v>-1.0714969088698136</v>
      </c>
      <c r="J398">
        <f t="shared" si="72"/>
        <v>1.0714969088698136</v>
      </c>
      <c r="K398">
        <f t="shared" si="73"/>
        <v>0.41789493273906014</v>
      </c>
      <c r="L398">
        <f t="shared" si="74"/>
        <v>0.58210506726094002</v>
      </c>
      <c r="M398">
        <f t="shared" si="75"/>
        <v>2.3929459815307572</v>
      </c>
      <c r="N398">
        <f t="shared" si="76"/>
        <v>1.7179029289427752</v>
      </c>
    </row>
    <row r="399" spans="1:14" x14ac:dyDescent="0.25">
      <c r="A399" s="4">
        <f>IF('True_Odds_Calculator_2-way'!A400="","",'True_Odds_Calculator_2-way'!A400)</f>
        <v>2.0499999999999998</v>
      </c>
      <c r="B399" s="4">
        <f>IF('True_Odds_Calculator_2-way'!B400="","",'True_Odds_Calculator_2-way'!B400)</f>
        <v>1.85</v>
      </c>
      <c r="C399" s="4">
        <f t="shared" si="66"/>
        <v>0.48780487804878053</v>
      </c>
      <c r="D399">
        <f t="shared" si="67"/>
        <v>0.54054054054054046</v>
      </c>
      <c r="E399">
        <f t="shared" si="68"/>
        <v>2.8345418589321048E-2</v>
      </c>
      <c r="F399">
        <f t="shared" si="69"/>
        <v>-0.2353328938694792</v>
      </c>
      <c r="G399">
        <v>0</v>
      </c>
      <c r="H399">
        <f t="shared" si="70"/>
        <v>0.26367831245880025</v>
      </c>
      <c r="I399">
        <f t="shared" si="71"/>
        <v>-1.0585122480499263</v>
      </c>
      <c r="J399">
        <f t="shared" si="72"/>
        <v>1.0585122480499263</v>
      </c>
      <c r="K399">
        <f t="shared" si="73"/>
        <v>0.47361090692279612</v>
      </c>
      <c r="L399">
        <f t="shared" si="74"/>
        <v>0.52638909307720383</v>
      </c>
      <c r="M399">
        <f t="shared" si="75"/>
        <v>2.1114378604524222</v>
      </c>
      <c r="N399">
        <f t="shared" si="76"/>
        <v>1.8997354108424378</v>
      </c>
    </row>
    <row r="400" spans="1:14" x14ac:dyDescent="0.25">
      <c r="A400" s="4">
        <f>IF('True_Odds_Calculator_2-way'!A401="","",'True_Odds_Calculator_2-way'!A401)</f>
        <v>2.09</v>
      </c>
      <c r="B400" s="4">
        <f>IF('True_Odds_Calculator_2-way'!B401="","",'True_Odds_Calculator_2-way'!B401)</f>
        <v>1.8</v>
      </c>
      <c r="C400" s="4">
        <f t="shared" si="66"/>
        <v>0.47846889952153115</v>
      </c>
      <c r="D400">
        <f t="shared" si="67"/>
        <v>0.55555555555555558</v>
      </c>
      <c r="E400">
        <f t="shared" si="68"/>
        <v>3.4024455077086735E-2</v>
      </c>
      <c r="F400">
        <f t="shared" si="69"/>
        <v>-0.23179160021265277</v>
      </c>
      <c r="G400">
        <v>0</v>
      </c>
      <c r="H400">
        <f t="shared" si="70"/>
        <v>0.26581605528973956</v>
      </c>
      <c r="I400">
        <f t="shared" si="71"/>
        <v>-1.0708823421952987</v>
      </c>
      <c r="J400">
        <f t="shared" si="72"/>
        <v>1.0708823421952987</v>
      </c>
      <c r="K400">
        <f t="shared" si="73"/>
        <v>0.46141173239413841</v>
      </c>
      <c r="L400">
        <f t="shared" si="74"/>
        <v>0.53858826760586154</v>
      </c>
      <c r="M400">
        <f t="shared" si="75"/>
        <v>2.1672617529928755</v>
      </c>
      <c r="N400">
        <f t="shared" si="76"/>
        <v>1.8567058737562385</v>
      </c>
    </row>
    <row r="401" spans="1:14" x14ac:dyDescent="0.25">
      <c r="A401" s="4">
        <f>IF('True_Odds_Calculator_2-way'!A402="","",'True_Odds_Calculator_2-way'!A402)</f>
        <v>2.59</v>
      </c>
      <c r="B401" s="4">
        <f>IF('True_Odds_Calculator_2-way'!B402="","",'True_Odds_Calculator_2-way'!B402)</f>
        <v>1.54</v>
      </c>
      <c r="C401" s="4">
        <f t="shared" si="66"/>
        <v>0.38610038610038611</v>
      </c>
      <c r="D401">
        <f t="shared" si="67"/>
        <v>0.64935064935064934</v>
      </c>
      <c r="E401">
        <f t="shared" si="68"/>
        <v>3.5451035451035562E-2</v>
      </c>
      <c r="F401">
        <f t="shared" si="69"/>
        <v>-0.21526350097778657</v>
      </c>
      <c r="G401">
        <v>0</v>
      </c>
      <c r="H401">
        <f t="shared" si="70"/>
        <v>0.25071453642882213</v>
      </c>
      <c r="I401">
        <f t="shared" si="71"/>
        <v>-1.0792065137302937</v>
      </c>
      <c r="J401">
        <f t="shared" si="72"/>
        <v>1.0792065137302937</v>
      </c>
      <c r="K401">
        <f t="shared" si="73"/>
        <v>0.36819686922745715</v>
      </c>
      <c r="L401">
        <f t="shared" si="74"/>
        <v>0.6318031307725428</v>
      </c>
      <c r="M401">
        <f t="shared" si="75"/>
        <v>2.7159383568311668</v>
      </c>
      <c r="N401">
        <f t="shared" si="76"/>
        <v>1.5827715174143586</v>
      </c>
    </row>
    <row r="402" spans="1:14" x14ac:dyDescent="0.25">
      <c r="A402" s="4">
        <f>IF('True_Odds_Calculator_2-way'!A403="","",'True_Odds_Calculator_2-way'!A403)</f>
        <v>1.81</v>
      </c>
      <c r="B402" s="4">
        <f>IF('True_Odds_Calculator_2-way'!B403="","",'True_Odds_Calculator_2-way'!B403)</f>
        <v>2.08</v>
      </c>
      <c r="C402" s="4">
        <f t="shared" si="66"/>
        <v>0.5524861878453039</v>
      </c>
      <c r="D402">
        <f t="shared" si="67"/>
        <v>0.48076923076923073</v>
      </c>
      <c r="E402">
        <f t="shared" si="68"/>
        <v>3.3255418614534626E-2</v>
      </c>
      <c r="F402">
        <f t="shared" si="69"/>
        <v>-0.23236294092647691</v>
      </c>
      <c r="G402">
        <v>0</v>
      </c>
      <c r="H402">
        <f t="shared" si="70"/>
        <v>0.26561835954101148</v>
      </c>
      <c r="I402">
        <f t="shared" si="71"/>
        <v>-1.0691671651659735</v>
      </c>
      <c r="J402">
        <f t="shared" si="72"/>
        <v>1.0691671651659735</v>
      </c>
      <c r="K402">
        <f t="shared" si="73"/>
        <v>0.5358983848622455</v>
      </c>
      <c r="L402">
        <f t="shared" si="74"/>
        <v>0.4641016151377545</v>
      </c>
      <c r="M402">
        <f t="shared" si="75"/>
        <v>1.8660254037844384</v>
      </c>
      <c r="N402">
        <f t="shared" si="76"/>
        <v>2.1547005383792519</v>
      </c>
    </row>
    <row r="403" spans="1:14" x14ac:dyDescent="0.25">
      <c r="A403" s="4">
        <f>IF('True_Odds_Calculator_2-way'!A404="","",'True_Odds_Calculator_2-way'!A404)</f>
        <v>2.41</v>
      </c>
      <c r="B403" s="4">
        <f>IF('True_Odds_Calculator_2-way'!B404="","",'True_Odds_Calculator_2-way'!B404)</f>
        <v>1.61</v>
      </c>
      <c r="C403" s="4">
        <f t="shared" si="66"/>
        <v>0.41493775933609955</v>
      </c>
      <c r="D403">
        <f t="shared" si="67"/>
        <v>0.6211180124223602</v>
      </c>
      <c r="E403">
        <f t="shared" si="68"/>
        <v>3.6055771758459754E-2</v>
      </c>
      <c r="F403">
        <f t="shared" si="69"/>
        <v>-0.22166954459936605</v>
      </c>
      <c r="G403">
        <v>0</v>
      </c>
      <c r="H403">
        <f t="shared" si="70"/>
        <v>0.25772531635782581</v>
      </c>
      <c r="I403">
        <f t="shared" si="71"/>
        <v>-1.0782650440285155</v>
      </c>
      <c r="J403">
        <f t="shared" si="72"/>
        <v>1.0782650440285155</v>
      </c>
      <c r="K403">
        <f t="shared" si="73"/>
        <v>0.39676970546115803</v>
      </c>
      <c r="L403">
        <f t="shared" si="74"/>
        <v>0.60323029453884203</v>
      </c>
      <c r="M403">
        <f t="shared" si="75"/>
        <v>2.5203537120802069</v>
      </c>
      <c r="N403">
        <f t="shared" si="76"/>
        <v>1.6577416768573945</v>
      </c>
    </row>
    <row r="404" spans="1:14" x14ac:dyDescent="0.25">
      <c r="A404" s="4">
        <f>IF('True_Odds_Calculator_2-way'!A405="","",'True_Odds_Calculator_2-way'!A405)</f>
        <v>2.2999999999999998</v>
      </c>
      <c r="B404" s="4">
        <f>IF('True_Odds_Calculator_2-way'!B405="","",'True_Odds_Calculator_2-way'!B405)</f>
        <v>1.67</v>
      </c>
      <c r="C404" s="4">
        <f t="shared" si="66"/>
        <v>0.43478260869565222</v>
      </c>
      <c r="D404">
        <f t="shared" si="67"/>
        <v>0.5988023952095809</v>
      </c>
      <c r="E404">
        <f t="shared" si="68"/>
        <v>3.3585003905233002E-2</v>
      </c>
      <c r="F404">
        <f t="shared" si="69"/>
        <v>-0.22676386357719358</v>
      </c>
      <c r="G404">
        <v>0</v>
      </c>
      <c r="H404">
        <f t="shared" si="70"/>
        <v>0.26034886748242653</v>
      </c>
      <c r="I404">
        <f t="shared" si="71"/>
        <v>-1.0714969088698136</v>
      </c>
      <c r="J404">
        <f t="shared" si="72"/>
        <v>1.0714969088698136</v>
      </c>
      <c r="K404">
        <f t="shared" si="73"/>
        <v>0.41789493273906014</v>
      </c>
      <c r="L404">
        <f t="shared" si="74"/>
        <v>0.58210506726094002</v>
      </c>
      <c r="M404">
        <f t="shared" si="75"/>
        <v>2.3929459815307572</v>
      </c>
      <c r="N404">
        <f t="shared" si="76"/>
        <v>1.7179029289427752</v>
      </c>
    </row>
    <row r="405" spans="1:14" x14ac:dyDescent="0.25">
      <c r="A405" s="4">
        <f>IF('True_Odds_Calculator_2-way'!A406="","",'True_Odds_Calculator_2-way'!A406)</f>
        <v>2.62</v>
      </c>
      <c r="B405" s="4">
        <f>IF('True_Odds_Calculator_2-way'!B406="","",'True_Odds_Calculator_2-way'!B406)</f>
        <v>1.53</v>
      </c>
      <c r="C405" s="4">
        <f t="shared" si="66"/>
        <v>0.38167938931297707</v>
      </c>
      <c r="D405">
        <f t="shared" si="67"/>
        <v>0.65359477124183007</v>
      </c>
      <c r="E405">
        <f t="shared" si="68"/>
        <v>3.5274160554807032E-2</v>
      </c>
      <c r="F405">
        <f t="shared" si="69"/>
        <v>-0.21418949259092956</v>
      </c>
      <c r="G405">
        <v>0</v>
      </c>
      <c r="H405">
        <f t="shared" si="70"/>
        <v>0.24946365314573665</v>
      </c>
      <c r="I405">
        <f t="shared" si="71"/>
        <v>-1.0792065137302933</v>
      </c>
      <c r="J405">
        <f t="shared" si="72"/>
        <v>1.0792065137302933</v>
      </c>
      <c r="K405">
        <f t="shared" si="73"/>
        <v>0.36385936943929359</v>
      </c>
      <c r="L405">
        <f t="shared" si="74"/>
        <v>0.63614063056070647</v>
      </c>
      <c r="M405">
        <f t="shared" si="75"/>
        <v>2.7483145522430754</v>
      </c>
      <c r="N405">
        <f t="shared" si="76"/>
        <v>1.5719794522770554</v>
      </c>
    </row>
    <row r="406" spans="1:14" x14ac:dyDescent="0.25">
      <c r="A406" s="4">
        <f>IF('True_Odds_Calculator_2-way'!A407="","",'True_Odds_Calculator_2-way'!A407)</f>
        <v>2.12</v>
      </c>
      <c r="B406" s="4">
        <f>IF('True_Odds_Calculator_2-way'!B407="","",'True_Odds_Calculator_2-way'!B407)</f>
        <v>1.78</v>
      </c>
      <c r="C406" s="4">
        <f t="shared" si="66"/>
        <v>0.47169811320754712</v>
      </c>
      <c r="D406">
        <f t="shared" si="67"/>
        <v>0.5617977528089888</v>
      </c>
      <c r="E406">
        <f t="shared" si="68"/>
        <v>3.3495866016535869E-2</v>
      </c>
      <c r="F406">
        <f t="shared" si="69"/>
        <v>-0.23150307398770409</v>
      </c>
      <c r="G406">
        <v>0</v>
      </c>
      <c r="H406">
        <f t="shared" si="70"/>
        <v>0.26499894000423996</v>
      </c>
      <c r="I406">
        <f t="shared" si="71"/>
        <v>-1.0699012312772822</v>
      </c>
      <c r="J406">
        <f t="shared" si="72"/>
        <v>1.0699012312772822</v>
      </c>
      <c r="K406">
        <f t="shared" si="73"/>
        <v>0.45489916365833472</v>
      </c>
      <c r="L406">
        <f t="shared" si="74"/>
        <v>0.54510083634166528</v>
      </c>
      <c r="M406">
        <f t="shared" si="75"/>
        <v>2.1982893790305562</v>
      </c>
      <c r="N406">
        <f t="shared" si="76"/>
        <v>1.83452296039628</v>
      </c>
    </row>
    <row r="407" spans="1:14" x14ac:dyDescent="0.25">
      <c r="A407" s="4">
        <f>IF('True_Odds_Calculator_2-way'!A408="","",'True_Odds_Calculator_2-way'!A408)</f>
        <v>2.52</v>
      </c>
      <c r="B407" s="4">
        <f>IF('True_Odds_Calculator_2-way'!B408="","",'True_Odds_Calculator_2-way'!B408)</f>
        <v>1.57</v>
      </c>
      <c r="C407" s="4">
        <f t="shared" si="66"/>
        <v>0.3968253968253968</v>
      </c>
      <c r="D407">
        <f t="shared" si="67"/>
        <v>0.63694267515923564</v>
      </c>
      <c r="E407">
        <f t="shared" si="68"/>
        <v>3.3768071984632497E-2</v>
      </c>
      <c r="F407">
        <f t="shared" si="69"/>
        <v>-0.21898695784046107</v>
      </c>
      <c r="G407">
        <v>0</v>
      </c>
      <c r="H407">
        <f t="shared" si="70"/>
        <v>0.25275502982509351</v>
      </c>
      <c r="I407">
        <f t="shared" si="71"/>
        <v>-1.0743376064838499</v>
      </c>
      <c r="J407">
        <f t="shared" si="72"/>
        <v>1.0743376064838499</v>
      </c>
      <c r="K407">
        <f t="shared" si="73"/>
        <v>0.37979589711327127</v>
      </c>
      <c r="L407">
        <f t="shared" si="74"/>
        <v>0.62020410288672867</v>
      </c>
      <c r="M407">
        <f t="shared" si="75"/>
        <v>2.6329931618554516</v>
      </c>
      <c r="N407">
        <f t="shared" si="76"/>
        <v>1.6123724356957947</v>
      </c>
    </row>
    <row r="408" spans="1:14" x14ac:dyDescent="0.25">
      <c r="A408" s="4">
        <f>IF('True_Odds_Calculator_2-way'!A409="","",'True_Odds_Calculator_2-way'!A409)</f>
        <v>2.2599999999999998</v>
      </c>
      <c r="B408" s="4">
        <f>IF('True_Odds_Calculator_2-way'!B409="","",'True_Odds_Calculator_2-way'!B409)</f>
        <v>1.66</v>
      </c>
      <c r="C408" s="4">
        <f t="shared" si="66"/>
        <v>0.44247787610619471</v>
      </c>
      <c r="D408">
        <f t="shared" si="67"/>
        <v>0.60240963855421692</v>
      </c>
      <c r="E408">
        <f t="shared" si="68"/>
        <v>4.4887514660411743E-2</v>
      </c>
      <c r="F408">
        <f t="shared" si="69"/>
        <v>-0.22166542275295864</v>
      </c>
      <c r="G408">
        <v>0</v>
      </c>
      <c r="H408">
        <f t="shared" si="70"/>
        <v>0.26655293741337033</v>
      </c>
      <c r="I408">
        <f t="shared" si="71"/>
        <v>-1.0965861582662819</v>
      </c>
      <c r="J408">
        <f t="shared" si="72"/>
        <v>1.0965861582662819</v>
      </c>
      <c r="K408">
        <f t="shared" si="73"/>
        <v>0.41986841535706632</v>
      </c>
      <c r="L408">
        <f t="shared" si="74"/>
        <v>0.58013158464293357</v>
      </c>
      <c r="M408">
        <f t="shared" si="75"/>
        <v>2.3816985594155153</v>
      </c>
      <c r="N408">
        <f t="shared" si="76"/>
        <v>1.7237468644557461</v>
      </c>
    </row>
    <row r="409" spans="1:14" x14ac:dyDescent="0.25">
      <c r="A409" s="4">
        <f>IF('True_Odds_Calculator_2-way'!A410="","",'True_Odds_Calculator_2-way'!A410)</f>
        <v>1.88</v>
      </c>
      <c r="B409" s="4">
        <f>IF('True_Odds_Calculator_2-way'!B410="","",'True_Odds_Calculator_2-way'!B410)</f>
        <v>1.98</v>
      </c>
      <c r="C409" s="4">
        <f t="shared" si="66"/>
        <v>0.53191489361702127</v>
      </c>
      <c r="D409">
        <f t="shared" si="67"/>
        <v>0.50505050505050508</v>
      </c>
      <c r="E409">
        <f t="shared" si="68"/>
        <v>3.6965398667526461E-2</v>
      </c>
      <c r="F409">
        <f t="shared" si="69"/>
        <v>-0.23167848699763582</v>
      </c>
      <c r="G409">
        <v>0</v>
      </c>
      <c r="H409">
        <f t="shared" si="70"/>
        <v>0.26864388566516229</v>
      </c>
      <c r="I409">
        <f t="shared" si="71"/>
        <v>-1.0768262306348704</v>
      </c>
      <c r="J409">
        <f t="shared" si="72"/>
        <v>1.0768262306348704</v>
      </c>
      <c r="K409">
        <f t="shared" si="73"/>
        <v>0.51345058700488033</v>
      </c>
      <c r="L409">
        <f t="shared" si="74"/>
        <v>0.4865494129951195</v>
      </c>
      <c r="M409">
        <f t="shared" si="75"/>
        <v>1.947607082958686</v>
      </c>
      <c r="N409">
        <f t="shared" si="76"/>
        <v>2.0552897060221729</v>
      </c>
    </row>
    <row r="410" spans="1:14" x14ac:dyDescent="0.25">
      <c r="A410" s="4">
        <f>IF('True_Odds_Calculator_2-way'!A411="","",'True_Odds_Calculator_2-way'!A411)</f>
        <v>2.0299999999999998</v>
      </c>
      <c r="B410" s="4">
        <f>IF('True_Odds_Calculator_2-way'!B411="","",'True_Odds_Calculator_2-way'!B411)</f>
        <v>1.83</v>
      </c>
      <c r="C410" s="4">
        <f t="shared" si="66"/>
        <v>0.49261083743842371</v>
      </c>
      <c r="D410">
        <f t="shared" si="67"/>
        <v>0.54644808743169393</v>
      </c>
      <c r="E410">
        <f t="shared" si="68"/>
        <v>3.9058924870117639E-2</v>
      </c>
      <c r="F410">
        <f t="shared" si="69"/>
        <v>-0.23012732509623413</v>
      </c>
      <c r="G410">
        <v>0</v>
      </c>
      <c r="H410">
        <f t="shared" si="70"/>
        <v>0.26918624996635171</v>
      </c>
      <c r="I410">
        <f t="shared" si="71"/>
        <v>-1.0815393906387938</v>
      </c>
      <c r="J410">
        <f t="shared" si="72"/>
        <v>1.0815393906387938</v>
      </c>
      <c r="K410">
        <f t="shared" si="73"/>
        <v>0.47304012528552486</v>
      </c>
      <c r="L410">
        <f t="shared" si="74"/>
        <v>0.52695987471447536</v>
      </c>
      <c r="M410">
        <f t="shared" si="75"/>
        <v>2.113985572357957</v>
      </c>
      <c r="N410">
        <f t="shared" si="76"/>
        <v>1.8976776942301987</v>
      </c>
    </row>
    <row r="411" spans="1:14" x14ac:dyDescent="0.25">
      <c r="A411" s="4">
        <f>IF('True_Odds_Calculator_2-way'!A412="","",'True_Odds_Calculator_2-way'!A412)</f>
        <v>1.79</v>
      </c>
      <c r="B411" s="4">
        <f>IF('True_Odds_Calculator_2-way'!B412="","",'True_Odds_Calculator_2-way'!B412)</f>
        <v>2.0699999999999998</v>
      </c>
      <c r="C411" s="4">
        <f t="shared" si="66"/>
        <v>0.55865921787709494</v>
      </c>
      <c r="D411">
        <f t="shared" si="67"/>
        <v>0.48309178743961356</v>
      </c>
      <c r="E411">
        <f t="shared" si="68"/>
        <v>4.17510053167085E-2</v>
      </c>
      <c r="F411">
        <f t="shared" si="69"/>
        <v>-0.22813267481715382</v>
      </c>
      <c r="G411">
        <v>0</v>
      </c>
      <c r="H411">
        <f t="shared" si="70"/>
        <v>0.26988368013386232</v>
      </c>
      <c r="I411">
        <f t="shared" si="71"/>
        <v>-1.0876635272089796</v>
      </c>
      <c r="J411">
        <f t="shared" si="72"/>
        <v>1.0876635272089796</v>
      </c>
      <c r="K411">
        <f t="shared" si="73"/>
        <v>0.53785007303660493</v>
      </c>
      <c r="L411">
        <f t="shared" si="74"/>
        <v>0.46214992696339507</v>
      </c>
      <c r="M411">
        <f t="shared" si="75"/>
        <v>1.8592541864950944</v>
      </c>
      <c r="N411">
        <f t="shared" si="76"/>
        <v>2.1637999741136076</v>
      </c>
    </row>
    <row r="412" spans="1:14" x14ac:dyDescent="0.25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1.85</v>
      </c>
      <c r="C412" s="4">
        <f t="shared" si="66"/>
        <v>0.49751243781094534</v>
      </c>
      <c r="D412">
        <f t="shared" si="67"/>
        <v>0.54054054054054046</v>
      </c>
      <c r="E412">
        <f t="shared" si="68"/>
        <v>3.80529783514858E-2</v>
      </c>
      <c r="F412">
        <f t="shared" si="69"/>
        <v>-0.23087266370848458</v>
      </c>
      <c r="G412">
        <v>0</v>
      </c>
      <c r="H412">
        <f t="shared" si="70"/>
        <v>0.26892564205997044</v>
      </c>
      <c r="I412">
        <f t="shared" si="71"/>
        <v>-1.0792693660942112</v>
      </c>
      <c r="J412">
        <f t="shared" si="72"/>
        <v>1.0792693660942112</v>
      </c>
      <c r="K412">
        <f t="shared" si="73"/>
        <v>0.47845469244925098</v>
      </c>
      <c r="L412">
        <f t="shared" si="74"/>
        <v>0.52154530755074879</v>
      </c>
      <c r="M412">
        <f t="shared" si="75"/>
        <v>2.0900620597551534</v>
      </c>
      <c r="N412">
        <f t="shared" si="76"/>
        <v>1.91737896118008</v>
      </c>
    </row>
    <row r="413" spans="1:14" x14ac:dyDescent="0.25">
      <c r="A413" s="4">
        <f>IF('True_Odds_Calculator_2-way'!A414="","",'True_Odds_Calculator_2-way'!A414)</f>
        <v>1.85</v>
      </c>
      <c r="B413" s="4">
        <f>IF('True_Odds_Calculator_2-way'!B414="","",'True_Odds_Calculator_2-way'!B414)</f>
        <v>2.0099999999999998</v>
      </c>
      <c r="C413" s="4">
        <f t="shared" si="66"/>
        <v>0.54054054054054046</v>
      </c>
      <c r="D413">
        <f t="shared" si="67"/>
        <v>0.49751243781094534</v>
      </c>
      <c r="E413">
        <f t="shared" si="68"/>
        <v>3.80529783514858E-2</v>
      </c>
      <c r="F413">
        <f t="shared" si="69"/>
        <v>-0.23087266370848458</v>
      </c>
      <c r="G413">
        <v>0</v>
      </c>
      <c r="H413">
        <f t="shared" si="70"/>
        <v>0.26892564205997044</v>
      </c>
      <c r="I413">
        <f t="shared" si="71"/>
        <v>-1.0792693660942112</v>
      </c>
      <c r="J413">
        <f t="shared" si="72"/>
        <v>1.0792693660942112</v>
      </c>
      <c r="K413">
        <f t="shared" si="73"/>
        <v>0.52154530755074879</v>
      </c>
      <c r="L413">
        <f t="shared" si="74"/>
        <v>0.47845469244925098</v>
      </c>
      <c r="M413">
        <f t="shared" si="75"/>
        <v>1.91737896118008</v>
      </c>
      <c r="N413">
        <f t="shared" si="76"/>
        <v>2.0900620597551534</v>
      </c>
    </row>
    <row r="414" spans="1:14" x14ac:dyDescent="0.25">
      <c r="A414" s="4">
        <f>IF('True_Odds_Calculator_2-way'!A415="","",'True_Odds_Calculator_2-way'!A415)</f>
        <v>2.0299999999999998</v>
      </c>
      <c r="B414" s="4">
        <f>IF('True_Odds_Calculator_2-way'!B415="","",'True_Odds_Calculator_2-way'!B415)</f>
        <v>1.83</v>
      </c>
      <c r="C414" s="4">
        <f t="shared" si="66"/>
        <v>0.49261083743842371</v>
      </c>
      <c r="D414">
        <f t="shared" si="67"/>
        <v>0.54644808743169393</v>
      </c>
      <c r="E414">
        <f t="shared" si="68"/>
        <v>3.9058924870117639E-2</v>
      </c>
      <c r="F414">
        <f t="shared" si="69"/>
        <v>-0.23012732509623413</v>
      </c>
      <c r="G414">
        <v>0</v>
      </c>
      <c r="H414">
        <f t="shared" si="70"/>
        <v>0.26918624996635171</v>
      </c>
      <c r="I414">
        <f t="shared" si="71"/>
        <v>-1.0815393906387938</v>
      </c>
      <c r="J414">
        <f t="shared" si="72"/>
        <v>1.0815393906387938</v>
      </c>
      <c r="K414">
        <f t="shared" si="73"/>
        <v>0.47304012528552486</v>
      </c>
      <c r="L414">
        <f t="shared" si="74"/>
        <v>0.52695987471447536</v>
      </c>
      <c r="M414">
        <f t="shared" si="75"/>
        <v>2.113985572357957</v>
      </c>
      <c r="N414">
        <f t="shared" si="76"/>
        <v>1.8976776942301987</v>
      </c>
    </row>
    <row r="415" spans="1:14" x14ac:dyDescent="0.25">
      <c r="A415" s="4">
        <f>IF('True_Odds_Calculator_2-way'!A416="","",'True_Odds_Calculator_2-way'!A416)</f>
        <v>2.17</v>
      </c>
      <c r="B415" s="4">
        <f>IF('True_Odds_Calculator_2-way'!B416="","",'True_Odds_Calculator_2-way'!B416)</f>
        <v>1.72</v>
      </c>
      <c r="C415" s="4">
        <f t="shared" si="66"/>
        <v>0.46082949308755761</v>
      </c>
      <c r="D415">
        <f t="shared" si="67"/>
        <v>0.58139534883720934</v>
      </c>
      <c r="E415">
        <f t="shared" si="68"/>
        <v>4.2224841924766832E-2</v>
      </c>
      <c r="F415">
        <f t="shared" si="69"/>
        <v>-0.2256992819633481</v>
      </c>
      <c r="G415">
        <v>0</v>
      </c>
      <c r="H415">
        <f t="shared" si="70"/>
        <v>0.26792412388811493</v>
      </c>
      <c r="I415">
        <f t="shared" si="71"/>
        <v>-1.0895340841010224</v>
      </c>
      <c r="J415">
        <f t="shared" si="72"/>
        <v>1.0895340841010224</v>
      </c>
      <c r="K415">
        <f t="shared" si="73"/>
        <v>0.43960780543711397</v>
      </c>
      <c r="L415">
        <f t="shared" si="74"/>
        <v>0.56039219456288614</v>
      </c>
      <c r="M415">
        <f t="shared" si="75"/>
        <v>2.2747548783981961</v>
      </c>
      <c r="N415">
        <f t="shared" si="76"/>
        <v>1.784464540552736</v>
      </c>
    </row>
    <row r="416" spans="1:14" x14ac:dyDescent="0.25">
      <c r="A416" s="4">
        <f>IF('True_Odds_Calculator_2-way'!A417="","",'True_Odds_Calculator_2-way'!A417)</f>
        <v>1.8</v>
      </c>
      <c r="B416" s="4">
        <f>IF('True_Odds_Calculator_2-way'!B417="","",'True_Odds_Calculator_2-way'!B417)</f>
        <v>2.0499999999999998</v>
      </c>
      <c r="C416" s="4">
        <f t="shared" si="66"/>
        <v>0.55555555555555558</v>
      </c>
      <c r="D416">
        <f t="shared" si="67"/>
        <v>0.48780487804878053</v>
      </c>
      <c r="E416">
        <f t="shared" si="68"/>
        <v>4.3360433604336057E-2</v>
      </c>
      <c r="F416">
        <f t="shared" si="69"/>
        <v>-0.22764227642276424</v>
      </c>
      <c r="G416">
        <v>0</v>
      </c>
      <c r="H416">
        <f t="shared" si="70"/>
        <v>0.2710027100271003</v>
      </c>
      <c r="I416">
        <f t="shared" si="71"/>
        <v>-1.091089451179962</v>
      </c>
      <c r="J416">
        <f t="shared" si="72"/>
        <v>1.091089451179962</v>
      </c>
      <c r="K416">
        <f t="shared" si="73"/>
        <v>0.533939444035328</v>
      </c>
      <c r="L416">
        <f t="shared" si="74"/>
        <v>0.466060555964672</v>
      </c>
      <c r="M416">
        <f t="shared" si="75"/>
        <v>1.8728715609439694</v>
      </c>
      <c r="N416">
        <f t="shared" si="76"/>
        <v>2.1456439237389602</v>
      </c>
    </row>
    <row r="417" spans="1:14" x14ac:dyDescent="0.25">
      <c r="A417" s="4">
        <f>IF('True_Odds_Calculator_2-way'!A418="","",'True_Odds_Calculator_2-way'!A418)</f>
        <v>1.81</v>
      </c>
      <c r="B417" s="4">
        <f>IF('True_Odds_Calculator_2-way'!B418="","",'True_Odds_Calculator_2-way'!B418)</f>
        <v>2.0299999999999998</v>
      </c>
      <c r="C417" s="4">
        <f t="shared" si="66"/>
        <v>0.5524861878453039</v>
      </c>
      <c r="D417">
        <f t="shared" si="67"/>
        <v>0.49261083743842371</v>
      </c>
      <c r="E417">
        <f t="shared" si="68"/>
        <v>4.5097025283727721E-2</v>
      </c>
      <c r="F417">
        <f t="shared" si="69"/>
        <v>-0.22706365838390963</v>
      </c>
      <c r="G417">
        <v>0</v>
      </c>
      <c r="H417">
        <f t="shared" si="70"/>
        <v>0.2721606836676374</v>
      </c>
      <c r="I417">
        <f t="shared" si="71"/>
        <v>-1.0948103090714374</v>
      </c>
      <c r="J417">
        <f t="shared" si="72"/>
        <v>1.0948103090714374</v>
      </c>
      <c r="K417">
        <f t="shared" si="73"/>
        <v>0.52999890518954651</v>
      </c>
      <c r="L417">
        <f t="shared" si="74"/>
        <v>0.47000109481045338</v>
      </c>
      <c r="M417">
        <f t="shared" si="75"/>
        <v>1.8867963503478642</v>
      </c>
      <c r="N417">
        <f t="shared" si="76"/>
        <v>2.1276546183435801</v>
      </c>
    </row>
    <row r="418" spans="1:14" x14ac:dyDescent="0.25">
      <c r="A418" s="4">
        <f>IF('True_Odds_Calculator_2-way'!A419="","",'True_Odds_Calculator_2-way'!A419)</f>
        <v>2.2599999999999998</v>
      </c>
      <c r="B418" s="4">
        <f>IF('True_Odds_Calculator_2-way'!B419="","",'True_Odds_Calculator_2-way'!B419)</f>
        <v>1.66</v>
      </c>
      <c r="C418" s="4">
        <f t="shared" si="66"/>
        <v>0.44247787610619471</v>
      </c>
      <c r="D418">
        <f t="shared" si="67"/>
        <v>0.60240963855421692</v>
      </c>
      <c r="E418">
        <f t="shared" si="68"/>
        <v>4.4887514660411743E-2</v>
      </c>
      <c r="F418">
        <f t="shared" si="69"/>
        <v>-0.22166542275295864</v>
      </c>
      <c r="G418">
        <v>0</v>
      </c>
      <c r="H418">
        <f t="shared" si="70"/>
        <v>0.26655293741337033</v>
      </c>
      <c r="I418">
        <f t="shared" si="71"/>
        <v>-1.0965861582662819</v>
      </c>
      <c r="J418">
        <f t="shared" si="72"/>
        <v>1.0965861582662819</v>
      </c>
      <c r="K418">
        <f t="shared" si="73"/>
        <v>0.41986841535706632</v>
      </c>
      <c r="L418">
        <f t="shared" si="74"/>
        <v>0.58013158464293357</v>
      </c>
      <c r="M418">
        <f t="shared" si="75"/>
        <v>2.3816985594155153</v>
      </c>
      <c r="N418">
        <f t="shared" si="76"/>
        <v>1.7237468644557461</v>
      </c>
    </row>
    <row r="419" spans="1:14" x14ac:dyDescent="0.25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1.85</v>
      </c>
      <c r="C419" s="4">
        <f t="shared" si="66"/>
        <v>0.5</v>
      </c>
      <c r="D419">
        <f t="shared" si="67"/>
        <v>0.54054054054054046</v>
      </c>
      <c r="E419">
        <f t="shared" si="68"/>
        <v>4.0540540540540349E-2</v>
      </c>
      <c r="F419">
        <f t="shared" si="69"/>
        <v>-0.22972972972972983</v>
      </c>
      <c r="G419">
        <v>0</v>
      </c>
      <c r="H419">
        <f t="shared" si="70"/>
        <v>0.27027027027027023</v>
      </c>
      <c r="I419">
        <f t="shared" si="71"/>
        <v>-1.0846522890932806</v>
      </c>
      <c r="J419">
        <f t="shared" si="72"/>
        <v>1.0846522890932806</v>
      </c>
      <c r="K419">
        <f t="shared" si="73"/>
        <v>0.47969630486192494</v>
      </c>
      <c r="L419">
        <f t="shared" si="74"/>
        <v>0.52030369513807517</v>
      </c>
      <c r="M419">
        <f t="shared" si="75"/>
        <v>2.0846522890932806</v>
      </c>
      <c r="N419">
        <f t="shared" si="76"/>
        <v>1.9219544457292885</v>
      </c>
    </row>
    <row r="420" spans="1:14" x14ac:dyDescent="0.25">
      <c r="A420" s="4">
        <f>IF('True_Odds_Calculator_2-way'!A421="","",'True_Odds_Calculator_2-way'!A421)</f>
        <v>2.29</v>
      </c>
      <c r="B420" s="4">
        <f>IF('True_Odds_Calculator_2-way'!B421="","",'True_Odds_Calculator_2-way'!B421)</f>
        <v>1.65</v>
      </c>
      <c r="C420" s="4">
        <f t="shared" si="66"/>
        <v>0.4366812227074236</v>
      </c>
      <c r="D420">
        <f t="shared" si="67"/>
        <v>0.60606060606060608</v>
      </c>
      <c r="E420">
        <f t="shared" si="68"/>
        <v>4.2741828768029677E-2</v>
      </c>
      <c r="F420">
        <f t="shared" si="69"/>
        <v>-0.22191345772131799</v>
      </c>
      <c r="G420">
        <v>0</v>
      </c>
      <c r="H420">
        <f t="shared" si="70"/>
        <v>0.26465528648934766</v>
      </c>
      <c r="I420">
        <f t="shared" si="71"/>
        <v>-1.0920649448492679</v>
      </c>
      <c r="J420">
        <f t="shared" si="72"/>
        <v>1.0920649448492679</v>
      </c>
      <c r="K420">
        <f t="shared" si="73"/>
        <v>0.41515071290017352</v>
      </c>
      <c r="L420">
        <f t="shared" si="74"/>
        <v>0.58484928709982642</v>
      </c>
      <c r="M420">
        <f t="shared" si="75"/>
        <v>2.408763778855556</v>
      </c>
      <c r="N420">
        <f t="shared" si="76"/>
        <v>1.709842214152024</v>
      </c>
    </row>
    <row r="421" spans="1:14" x14ac:dyDescent="0.25">
      <c r="A421" s="4">
        <f>IF('True_Odds_Calculator_2-way'!A422="","",'True_Odds_Calculator_2-way'!A422)</f>
        <v>2.34</v>
      </c>
      <c r="B421" s="4">
        <f>IF('True_Odds_Calculator_2-way'!B422="","",'True_Odds_Calculator_2-way'!B422)</f>
        <v>1.63</v>
      </c>
      <c r="C421" s="4">
        <f t="shared" si="66"/>
        <v>0.42735042735042739</v>
      </c>
      <c r="D421">
        <f t="shared" si="67"/>
        <v>0.61349693251533743</v>
      </c>
      <c r="E421">
        <f t="shared" si="68"/>
        <v>4.0847359865764821E-2</v>
      </c>
      <c r="F421">
        <f t="shared" si="69"/>
        <v>-0.22133081642284091</v>
      </c>
      <c r="G421">
        <v>0</v>
      </c>
      <c r="H421">
        <f t="shared" si="70"/>
        <v>0.26217817628860579</v>
      </c>
      <c r="I421">
        <f t="shared" si="71"/>
        <v>-1.0883719140805654</v>
      </c>
      <c r="J421">
        <f t="shared" si="72"/>
        <v>1.0883719140805654</v>
      </c>
      <c r="K421">
        <f t="shared" si="73"/>
        <v>0.40676559136170881</v>
      </c>
      <c r="L421">
        <f t="shared" si="74"/>
        <v>0.59323440863829113</v>
      </c>
      <c r="M421">
        <f t="shared" si="75"/>
        <v>2.4584183648679576</v>
      </c>
      <c r="N421">
        <f t="shared" si="76"/>
        <v>1.6856743058707564</v>
      </c>
    </row>
    <row r="422" spans="1:14" x14ac:dyDescent="0.25">
      <c r="A422" s="4">
        <f>IF('True_Odds_Calculator_2-way'!A423="","",'True_Odds_Calculator_2-way'!A423)</f>
        <v>2.13</v>
      </c>
      <c r="B422" s="4">
        <f>IF('True_Odds_Calculator_2-way'!B423="","",'True_Odds_Calculator_2-way'!B423)</f>
        <v>1.73</v>
      </c>
      <c r="C422" s="4">
        <f t="shared" si="66"/>
        <v>0.46948356807511737</v>
      </c>
      <c r="D422">
        <f t="shared" si="67"/>
        <v>0.5780346820809249</v>
      </c>
      <c r="E422">
        <f t="shared" si="68"/>
        <v>4.7518250156042274E-2</v>
      </c>
      <c r="F422">
        <f t="shared" si="69"/>
        <v>-0.22385953485847643</v>
      </c>
      <c r="G422">
        <v>0</v>
      </c>
      <c r="H422">
        <f t="shared" si="70"/>
        <v>0.27137778501451876</v>
      </c>
      <c r="I422">
        <f t="shared" si="71"/>
        <v>-1.1010304962695641</v>
      </c>
      <c r="J422">
        <f t="shared" si="72"/>
        <v>1.1010304962695641</v>
      </c>
      <c r="K422">
        <f t="shared" si="73"/>
        <v>0.44560014093190792</v>
      </c>
      <c r="L422">
        <f t="shared" si="74"/>
        <v>0.55439985906809197</v>
      </c>
      <c r="M422">
        <f t="shared" si="75"/>
        <v>2.244164460784607</v>
      </c>
      <c r="N422">
        <f t="shared" si="76"/>
        <v>1.8037522622767821</v>
      </c>
    </row>
    <row r="423" spans="1:14" x14ac:dyDescent="0.25">
      <c r="A423" s="4">
        <f>IF('True_Odds_Calculator_2-way'!A424="","",'True_Odds_Calculator_2-way'!A424)</f>
        <v>2.19</v>
      </c>
      <c r="B423" s="4">
        <f>IF('True_Odds_Calculator_2-way'!B424="","",'True_Odds_Calculator_2-way'!B424)</f>
        <v>1.71</v>
      </c>
      <c r="C423" s="4">
        <f t="shared" si="66"/>
        <v>0.45662100456621008</v>
      </c>
      <c r="D423">
        <f t="shared" si="67"/>
        <v>0.58479532163742687</v>
      </c>
      <c r="E423">
        <f t="shared" si="68"/>
        <v>4.1416326203636888E-2</v>
      </c>
      <c r="F423">
        <f t="shared" si="69"/>
        <v>-0.22561350102806488</v>
      </c>
      <c r="G423">
        <v>0</v>
      </c>
      <c r="H423">
        <f t="shared" si="70"/>
        <v>0.26702982723170177</v>
      </c>
      <c r="I423">
        <f t="shared" si="71"/>
        <v>-1.0879209623669537</v>
      </c>
      <c r="J423">
        <f t="shared" si="72"/>
        <v>1.0879209623669537</v>
      </c>
      <c r="K423">
        <f t="shared" si="73"/>
        <v>0.43580087729966505</v>
      </c>
      <c r="L423">
        <f t="shared" si="74"/>
        <v>0.5641991227003349</v>
      </c>
      <c r="M423">
        <f t="shared" si="75"/>
        <v>2.2946259452166746</v>
      </c>
      <c r="N423">
        <f t="shared" si="76"/>
        <v>1.7724238832805375</v>
      </c>
    </row>
    <row r="424" spans="1:14" x14ac:dyDescent="0.25">
      <c r="A424" s="4">
        <f>IF('True_Odds_Calculator_2-way'!A425="","",'True_Odds_Calculator_2-way'!A425)</f>
        <v>1.9</v>
      </c>
      <c r="B424" s="4">
        <f>IF('True_Odds_Calculator_2-way'!B425="","",'True_Odds_Calculator_2-way'!B425)</f>
        <v>1.95</v>
      </c>
      <c r="C424" s="4">
        <f t="shared" si="66"/>
        <v>0.52631578947368418</v>
      </c>
      <c r="D424">
        <f t="shared" si="67"/>
        <v>0.51282051282051289</v>
      </c>
      <c r="E424">
        <f t="shared" si="68"/>
        <v>3.9136302294197067E-2</v>
      </c>
      <c r="F424">
        <f t="shared" si="69"/>
        <v>-0.23076923076923073</v>
      </c>
      <c r="G424">
        <v>0</v>
      </c>
      <c r="H424">
        <f t="shared" si="70"/>
        <v>0.26990553306342779</v>
      </c>
      <c r="I424">
        <f t="shared" si="71"/>
        <v>-1.0814761408717504</v>
      </c>
      <c r="J424">
        <f t="shared" si="72"/>
        <v>1.0814761408717504</v>
      </c>
      <c r="K424">
        <f t="shared" si="73"/>
        <v>0.50675799109307063</v>
      </c>
      <c r="L424">
        <f t="shared" si="74"/>
        <v>0.49324200890692937</v>
      </c>
      <c r="M424">
        <f t="shared" si="75"/>
        <v>1.9733285267845753</v>
      </c>
      <c r="N424">
        <f t="shared" si="76"/>
        <v>2.0274023338281628</v>
      </c>
    </row>
    <row r="425" spans="1:14" x14ac:dyDescent="0.25">
      <c r="A425" s="4">
        <f>IF('True_Odds_Calculator_2-way'!A426="","",'True_Odds_Calculator_2-way'!A426)</f>
        <v>2.1</v>
      </c>
      <c r="B425" s="4">
        <f>IF('True_Odds_Calculator_2-way'!B426="","",'True_Odds_Calculator_2-way'!B426)</f>
        <v>1.76</v>
      </c>
      <c r="C425" s="4">
        <f t="shared" si="66"/>
        <v>0.47619047619047616</v>
      </c>
      <c r="D425">
        <f t="shared" si="67"/>
        <v>0.56818181818181823</v>
      </c>
      <c r="E425">
        <f t="shared" si="68"/>
        <v>4.4372294372294396E-2</v>
      </c>
      <c r="F425">
        <f t="shared" si="69"/>
        <v>-0.22619047619047616</v>
      </c>
      <c r="G425">
        <v>0</v>
      </c>
      <c r="H425">
        <f t="shared" si="70"/>
        <v>0.27056277056277056</v>
      </c>
      <c r="I425">
        <f t="shared" si="71"/>
        <v>-1.0936965981495177</v>
      </c>
      <c r="J425">
        <f t="shared" si="72"/>
        <v>1.0936965981495177</v>
      </c>
      <c r="K425">
        <f t="shared" si="73"/>
        <v>0.45391281192057903</v>
      </c>
      <c r="L425">
        <f t="shared" si="74"/>
        <v>0.54608718807942114</v>
      </c>
      <c r="M425">
        <f t="shared" si="75"/>
        <v>2.2030662579644695</v>
      </c>
      <c r="N425">
        <f t="shared" si="76"/>
        <v>1.8312094145936331</v>
      </c>
    </row>
    <row r="426" spans="1:14" x14ac:dyDescent="0.25">
      <c r="A426" s="4">
        <f>IF('True_Odds_Calculator_2-way'!A427="","",'True_Odds_Calculator_2-way'!A427)</f>
        <v>2.5299999999999998</v>
      </c>
      <c r="B426" s="4">
        <f>IF('True_Odds_Calculator_2-way'!B427="","",'True_Odds_Calculator_2-way'!B427)</f>
        <v>1.54</v>
      </c>
      <c r="C426" s="4">
        <f t="shared" si="66"/>
        <v>0.39525691699604748</v>
      </c>
      <c r="D426">
        <f t="shared" si="67"/>
        <v>0.64935064935064934</v>
      </c>
      <c r="E426">
        <f t="shared" si="68"/>
        <v>4.4607566346696714E-2</v>
      </c>
      <c r="F426">
        <f t="shared" si="69"/>
        <v>-0.21205276936502249</v>
      </c>
      <c r="G426">
        <v>0</v>
      </c>
      <c r="H426">
        <f t="shared" si="70"/>
        <v>0.25666033571171915</v>
      </c>
      <c r="I426">
        <f t="shared" si="71"/>
        <v>-1.100163936640749</v>
      </c>
      <c r="J426">
        <f t="shared" si="72"/>
        <v>1.100163936640749</v>
      </c>
      <c r="K426">
        <f t="shared" si="73"/>
        <v>0.37268226712382535</v>
      </c>
      <c r="L426">
        <f t="shared" si="74"/>
        <v>0.62731773287617476</v>
      </c>
      <c r="M426">
        <f t="shared" si="75"/>
        <v>2.6832508230603458</v>
      </c>
      <c r="N426">
        <f t="shared" si="76"/>
        <v>1.5940885257860045</v>
      </c>
    </row>
    <row r="427" spans="1:14" x14ac:dyDescent="0.25">
      <c r="A427" s="4">
        <f>IF('True_Odds_Calculator_2-way'!A428="","",'True_Odds_Calculator_2-way'!A428)</f>
        <v>2.2000000000000002</v>
      </c>
      <c r="B427" s="4">
        <f>IF('True_Odds_Calculator_2-way'!B428="","",'True_Odds_Calculator_2-way'!B428)</f>
        <v>1.7</v>
      </c>
      <c r="C427" s="4">
        <f t="shared" si="66"/>
        <v>0.45454545454545453</v>
      </c>
      <c r="D427">
        <f t="shared" si="67"/>
        <v>0.58823529411764708</v>
      </c>
      <c r="E427">
        <f t="shared" si="68"/>
        <v>4.2780748663101553E-2</v>
      </c>
      <c r="F427">
        <f t="shared" si="69"/>
        <v>-0.22459893048128343</v>
      </c>
      <c r="G427">
        <v>0</v>
      </c>
      <c r="H427">
        <f t="shared" si="70"/>
        <v>0.26737967914438504</v>
      </c>
      <c r="I427">
        <f t="shared" si="71"/>
        <v>-1.091089451179962</v>
      </c>
      <c r="J427">
        <f t="shared" si="72"/>
        <v>1.091089451179962</v>
      </c>
      <c r="K427">
        <f t="shared" si="73"/>
        <v>0.43303027798233595</v>
      </c>
      <c r="L427">
        <f t="shared" si="74"/>
        <v>0.56696972201766405</v>
      </c>
      <c r="M427">
        <f t="shared" si="75"/>
        <v>2.3093073414159546</v>
      </c>
      <c r="N427">
        <f t="shared" si="76"/>
        <v>1.7637626158259732</v>
      </c>
    </row>
    <row r="428" spans="1:14" x14ac:dyDescent="0.25">
      <c r="A428" s="4">
        <f>IF('True_Odds_Calculator_2-way'!A429="","",'True_Odds_Calculator_2-way'!A429)</f>
        <v>2.0699999999999998</v>
      </c>
      <c r="B428" s="4">
        <f>IF('True_Odds_Calculator_2-way'!B429="","",'True_Odds_Calculator_2-way'!B429)</f>
        <v>1.8</v>
      </c>
      <c r="C428" s="4">
        <f t="shared" si="66"/>
        <v>0.48309178743961356</v>
      </c>
      <c r="D428">
        <f t="shared" si="67"/>
        <v>0.55555555555555558</v>
      </c>
      <c r="E428">
        <f t="shared" si="68"/>
        <v>3.8647342995169254E-2</v>
      </c>
      <c r="F428">
        <f t="shared" si="69"/>
        <v>-0.22973698336017168</v>
      </c>
      <c r="G428">
        <v>0</v>
      </c>
      <c r="H428">
        <f t="shared" si="70"/>
        <v>0.26838432635534087</v>
      </c>
      <c r="I428">
        <f t="shared" si="71"/>
        <v>-1.0808442529177926</v>
      </c>
      <c r="J428">
        <f t="shared" si="72"/>
        <v>1.0808442529177926</v>
      </c>
      <c r="K428">
        <f t="shared" si="73"/>
        <v>0.46371363147270434</v>
      </c>
      <c r="L428">
        <f t="shared" si="74"/>
        <v>0.53628636852729539</v>
      </c>
      <c r="M428">
        <f t="shared" si="75"/>
        <v>2.1565033506220384</v>
      </c>
      <c r="N428">
        <f t="shared" si="76"/>
        <v>1.8646754023342345</v>
      </c>
    </row>
    <row r="429" spans="1:14" x14ac:dyDescent="0.25">
      <c r="A429" s="4">
        <f>IF('True_Odds_Calculator_2-way'!A430="","",'True_Odds_Calculator_2-way'!A430)</f>
        <v>2.2400000000000002</v>
      </c>
      <c r="B429" s="4">
        <f>IF('True_Odds_Calculator_2-way'!B430="","",'True_Odds_Calculator_2-way'!B430)</f>
        <v>1.68</v>
      </c>
      <c r="C429" s="4">
        <f t="shared" si="66"/>
        <v>0.4464285714285714</v>
      </c>
      <c r="D429">
        <f t="shared" si="67"/>
        <v>0.59523809523809523</v>
      </c>
      <c r="E429">
        <f t="shared" si="68"/>
        <v>4.1666666666666519E-2</v>
      </c>
      <c r="F429">
        <f t="shared" si="69"/>
        <v>-0.22406462585034026</v>
      </c>
      <c r="G429">
        <v>0</v>
      </c>
      <c r="H429">
        <f t="shared" si="70"/>
        <v>0.26573129251700678</v>
      </c>
      <c r="I429">
        <f t="shared" si="71"/>
        <v>-1.0890171046725801</v>
      </c>
      <c r="J429">
        <f t="shared" si="72"/>
        <v>1.0890171046725801</v>
      </c>
      <c r="K429">
        <f t="shared" si="73"/>
        <v>0.42546289760699951</v>
      </c>
      <c r="L429">
        <f t="shared" si="74"/>
        <v>0.5745371023930006</v>
      </c>
      <c r="M429">
        <f t="shared" si="75"/>
        <v>2.3503812097939996</v>
      </c>
      <c r="N429">
        <f t="shared" si="76"/>
        <v>1.7405316311773544</v>
      </c>
    </row>
    <row r="430" spans="1:14" x14ac:dyDescent="0.25">
      <c r="A430" s="4">
        <f>IF('True_Odds_Calculator_2-way'!A431="","",'True_Odds_Calculator_2-way'!A431)</f>
        <v>2.52</v>
      </c>
      <c r="B430" s="4">
        <f>IF('True_Odds_Calculator_2-way'!B431="","",'True_Odds_Calculator_2-way'!B431)</f>
        <v>1.55</v>
      </c>
      <c r="C430" s="4">
        <f t="shared" si="66"/>
        <v>0.3968253968253968</v>
      </c>
      <c r="D430">
        <f t="shared" si="67"/>
        <v>0.64516129032258063</v>
      </c>
      <c r="E430">
        <f t="shared" si="68"/>
        <v>4.1986687147977486E-2</v>
      </c>
      <c r="F430">
        <f t="shared" si="69"/>
        <v>-0.21402969790066562</v>
      </c>
      <c r="G430">
        <v>0</v>
      </c>
      <c r="H430">
        <f t="shared" si="70"/>
        <v>0.2560163850486431</v>
      </c>
      <c r="I430">
        <f t="shared" si="71"/>
        <v>-1.0936965981495177</v>
      </c>
      <c r="J430">
        <f t="shared" si="72"/>
        <v>1.0936965981495177</v>
      </c>
      <c r="K430">
        <f t="shared" si="73"/>
        <v>0.37559830520927512</v>
      </c>
      <c r="L430">
        <f t="shared" si="74"/>
        <v>0.62440169479072494</v>
      </c>
      <c r="M430">
        <f t="shared" si="75"/>
        <v>2.662418829187267</v>
      </c>
      <c r="N430">
        <f t="shared" si="76"/>
        <v>1.6015331289822348</v>
      </c>
    </row>
    <row r="431" spans="1:14" x14ac:dyDescent="0.25">
      <c r="A431" s="4">
        <f>IF('True_Odds_Calculator_2-way'!A432="","",'True_Odds_Calculator_2-way'!A432)</f>
        <v>2.06</v>
      </c>
      <c r="B431" s="4">
        <f>IF('True_Odds_Calculator_2-way'!B432="","",'True_Odds_Calculator_2-way'!B432)</f>
        <v>1.81</v>
      </c>
      <c r="C431" s="4">
        <f t="shared" si="66"/>
        <v>0.4854368932038835</v>
      </c>
      <c r="D431">
        <f t="shared" si="67"/>
        <v>0.5524861878453039</v>
      </c>
      <c r="E431">
        <f t="shared" si="68"/>
        <v>3.7923081049187513E-2</v>
      </c>
      <c r="F431">
        <f t="shared" si="69"/>
        <v>-0.23027409751649397</v>
      </c>
      <c r="G431">
        <v>0</v>
      </c>
      <c r="H431">
        <f t="shared" si="70"/>
        <v>0.26819717856568148</v>
      </c>
      <c r="I431">
        <f t="shared" si="71"/>
        <v>-1.079206513730294</v>
      </c>
      <c r="J431">
        <f t="shared" si="72"/>
        <v>1.079206513730294</v>
      </c>
      <c r="K431">
        <f t="shared" si="73"/>
        <v>0.46642685075531992</v>
      </c>
      <c r="L431">
        <f t="shared" si="74"/>
        <v>0.5335731492446798</v>
      </c>
      <c r="M431">
        <f t="shared" si="75"/>
        <v>2.1439589045541121</v>
      </c>
      <c r="N431">
        <f t="shared" si="76"/>
        <v>1.8741572761215382</v>
      </c>
    </row>
    <row r="432" spans="1:14" x14ac:dyDescent="0.25">
      <c r="A432" s="4">
        <f>IF('True_Odds_Calculator_2-way'!A433="","",'True_Odds_Calculator_2-way'!A433)</f>
        <v>2.0699999999999998</v>
      </c>
      <c r="B432" s="4">
        <f>IF('True_Odds_Calculator_2-way'!B433="","",'True_Odds_Calculator_2-way'!B433)</f>
        <v>1.75</v>
      </c>
      <c r="C432" s="4">
        <f t="shared" si="66"/>
        <v>0.48309178743961356</v>
      </c>
      <c r="D432">
        <f t="shared" si="67"/>
        <v>0.5714285714285714</v>
      </c>
      <c r="E432">
        <f t="shared" si="68"/>
        <v>5.452035886818507E-2</v>
      </c>
      <c r="F432">
        <f t="shared" si="69"/>
        <v>-0.22153209109730843</v>
      </c>
      <c r="G432">
        <v>0</v>
      </c>
      <c r="H432">
        <f t="shared" si="70"/>
        <v>0.27605244996549344</v>
      </c>
      <c r="I432">
        <f t="shared" si="71"/>
        <v>-1.1162911443718952</v>
      </c>
      <c r="J432">
        <f t="shared" si="72"/>
        <v>1.1162911443718952</v>
      </c>
      <c r="K432">
        <f t="shared" si="73"/>
        <v>0.45569888549514331</v>
      </c>
      <c r="L432">
        <f t="shared" si="74"/>
        <v>0.54430111450485674</v>
      </c>
      <c r="M432">
        <f t="shared" si="75"/>
        <v>2.194431524477928</v>
      </c>
      <c r="N432">
        <f t="shared" si="76"/>
        <v>1.8372183582789212</v>
      </c>
    </row>
    <row r="433" spans="1:14" x14ac:dyDescent="0.25">
      <c r="A433" s="4">
        <f>IF('True_Odds_Calculator_2-way'!A434="","",'True_Odds_Calculator_2-way'!A434)</f>
        <v>3.33</v>
      </c>
      <c r="B433" s="4">
        <f>IF('True_Odds_Calculator_2-way'!B434="","",'True_Odds_Calculator_2-way'!B434)</f>
        <v>1.43</v>
      </c>
      <c r="C433" s="4">
        <f t="shared" si="66"/>
        <v>0.3003003003003003</v>
      </c>
      <c r="D433">
        <f t="shared" si="67"/>
        <v>0.69930069930069938</v>
      </c>
      <c r="E433">
        <f t="shared" si="68"/>
        <v>-3.9900039900031548E-4</v>
      </c>
      <c r="F433">
        <f t="shared" si="69"/>
        <v>-0.21039921039921028</v>
      </c>
      <c r="G433">
        <v>0</v>
      </c>
      <c r="H433">
        <f t="shared" si="70"/>
        <v>0.21000021000021002</v>
      </c>
      <c r="I433">
        <f t="shared" si="71"/>
        <v>-0.99905135161012026</v>
      </c>
      <c r="J433">
        <f t="shared" si="72"/>
        <v>0.99905135161012026</v>
      </c>
      <c r="K433">
        <f t="shared" si="73"/>
        <v>0.30049976272535739</v>
      </c>
      <c r="L433">
        <f t="shared" si="74"/>
        <v>0.69950023727464261</v>
      </c>
      <c r="M433">
        <f t="shared" si="75"/>
        <v>3.3277896492515797</v>
      </c>
      <c r="N433">
        <f t="shared" si="76"/>
        <v>1.4295920811923515</v>
      </c>
    </row>
    <row r="434" spans="1:14" x14ac:dyDescent="0.25">
      <c r="A434" s="4">
        <f>IF('True_Odds_Calculator_2-way'!A435="","",'True_Odds_Calculator_2-way'!A435)</f>
        <v>1.88</v>
      </c>
      <c r="B434" s="4">
        <f>IF('True_Odds_Calculator_2-way'!B435="","",'True_Odds_Calculator_2-way'!B435)</f>
        <v>1.93</v>
      </c>
      <c r="C434" s="4">
        <f t="shared" si="66"/>
        <v>0.53191489361702127</v>
      </c>
      <c r="D434">
        <f t="shared" si="67"/>
        <v>0.5181347150259068</v>
      </c>
      <c r="E434">
        <f t="shared" si="68"/>
        <v>5.0049608642928067E-2</v>
      </c>
      <c r="F434">
        <f t="shared" si="69"/>
        <v>-0.22555396317936283</v>
      </c>
      <c r="G434">
        <v>0</v>
      </c>
      <c r="H434">
        <f t="shared" si="70"/>
        <v>0.27560357182229084</v>
      </c>
      <c r="I434">
        <f t="shared" si="71"/>
        <v>-1.1053942207134546</v>
      </c>
      <c r="J434">
        <f t="shared" si="72"/>
        <v>1.1053942207134546</v>
      </c>
      <c r="K434">
        <f t="shared" si="73"/>
        <v>0.50690739536217377</v>
      </c>
      <c r="L434">
        <f t="shared" si="74"/>
        <v>0.49309260463782639</v>
      </c>
      <c r="M434">
        <f t="shared" si="75"/>
        <v>1.97274691422784</v>
      </c>
      <c r="N434">
        <f t="shared" si="76"/>
        <v>2.0280166252635121</v>
      </c>
    </row>
    <row r="435" spans="1:14" x14ac:dyDescent="0.25">
      <c r="A435" s="4">
        <f>IF('True_Odds_Calculator_2-way'!A436="","",'True_Odds_Calculator_2-way'!A436)</f>
        <v>1.88</v>
      </c>
      <c r="B435" s="4">
        <f>IF('True_Odds_Calculator_2-way'!B436="","",'True_Odds_Calculator_2-way'!B436)</f>
        <v>1.94</v>
      </c>
      <c r="C435" s="4">
        <f t="shared" si="66"/>
        <v>0.53191489361702127</v>
      </c>
      <c r="D435">
        <f t="shared" si="67"/>
        <v>0.51546391752577325</v>
      </c>
      <c r="E435">
        <f t="shared" si="68"/>
        <v>4.7378811142794408E-2</v>
      </c>
      <c r="F435">
        <f t="shared" si="69"/>
        <v>-0.22680412371134029</v>
      </c>
      <c r="G435">
        <v>0</v>
      </c>
      <c r="H435">
        <f t="shared" si="70"/>
        <v>0.2741829348541347</v>
      </c>
      <c r="I435">
        <f t="shared" si="71"/>
        <v>-1.0994987428338558</v>
      </c>
      <c r="J435">
        <f t="shared" si="72"/>
        <v>1.0994987428338558</v>
      </c>
      <c r="K435">
        <f t="shared" si="73"/>
        <v>0.50824399879723636</v>
      </c>
      <c r="L435">
        <f t="shared" si="74"/>
        <v>0.49175600120276386</v>
      </c>
      <c r="M435">
        <f t="shared" si="75"/>
        <v>1.9675588936937933</v>
      </c>
      <c r="N435">
        <f t="shared" si="76"/>
        <v>2.0335288182638238</v>
      </c>
    </row>
    <row r="436" spans="1:14" x14ac:dyDescent="0.25">
      <c r="A436" s="4">
        <f>IF('True_Odds_Calculator_2-way'!A437="","",'True_Odds_Calculator_2-way'!A437)</f>
        <v>2.21</v>
      </c>
      <c r="B436" s="4">
        <f>IF('True_Odds_Calculator_2-way'!B437="","",'True_Odds_Calculator_2-way'!B437)</f>
        <v>1.67</v>
      </c>
      <c r="C436" s="4">
        <f t="shared" si="66"/>
        <v>0.45248868778280543</v>
      </c>
      <c r="D436">
        <f t="shared" si="67"/>
        <v>0.5988023952095809</v>
      </c>
      <c r="E436">
        <f t="shared" si="68"/>
        <v>5.1291082992386272E-2</v>
      </c>
      <c r="F436">
        <f t="shared" si="69"/>
        <v>-0.2196602270571979</v>
      </c>
      <c r="G436">
        <v>0</v>
      </c>
      <c r="H436">
        <f t="shared" si="70"/>
        <v>0.27095131004958412</v>
      </c>
      <c r="I436">
        <f t="shared" si="71"/>
        <v>-1.1106313123300473</v>
      </c>
      <c r="J436">
        <f t="shared" si="72"/>
        <v>1.1106313123300473</v>
      </c>
      <c r="K436">
        <f t="shared" si="73"/>
        <v>0.42664593501105469</v>
      </c>
      <c r="L436">
        <f t="shared" si="74"/>
        <v>0.57335406498894548</v>
      </c>
      <c r="M436">
        <f t="shared" si="75"/>
        <v>2.343863887919357</v>
      </c>
      <c r="N436">
        <f t="shared" si="76"/>
        <v>1.7441229792611315</v>
      </c>
    </row>
    <row r="437" spans="1:14" x14ac:dyDescent="0.25">
      <c r="A437" s="4">
        <f>IF('True_Odds_Calculator_2-way'!A438="","",'True_Odds_Calculator_2-way'!A438)</f>
        <v>2.06</v>
      </c>
      <c r="B437" s="4">
        <f>IF('True_Odds_Calculator_2-way'!B438="","",'True_Odds_Calculator_2-way'!B438)</f>
        <v>1.76</v>
      </c>
      <c r="C437" s="4">
        <f t="shared" si="66"/>
        <v>0.4854368932038835</v>
      </c>
      <c r="D437">
        <f t="shared" si="67"/>
        <v>0.56818181818181823</v>
      </c>
      <c r="E437">
        <f t="shared" si="68"/>
        <v>5.3618711385701623E-2</v>
      </c>
      <c r="F437">
        <f t="shared" si="69"/>
        <v>-0.222197705207414</v>
      </c>
      <c r="G437">
        <v>0</v>
      </c>
      <c r="H437">
        <f t="shared" si="70"/>
        <v>0.27581641659311568</v>
      </c>
      <c r="I437">
        <f t="shared" si="71"/>
        <v>-1.1141412945539659</v>
      </c>
      <c r="J437">
        <f t="shared" si="72"/>
        <v>1.1141412945539659</v>
      </c>
      <c r="K437">
        <f t="shared" si="73"/>
        <v>0.45850742297558345</v>
      </c>
      <c r="L437">
        <f t="shared" si="74"/>
        <v>0.54149257702441678</v>
      </c>
      <c r="M437">
        <f t="shared" si="75"/>
        <v>2.1809897722272038</v>
      </c>
      <c r="N437">
        <f t="shared" si="76"/>
        <v>1.8467473838610133</v>
      </c>
    </row>
    <row r="438" spans="1:14" x14ac:dyDescent="0.25">
      <c r="A438" s="4">
        <f>IF('True_Odds_Calculator_2-way'!A439="","",'True_Odds_Calculator_2-way'!A439)</f>
        <v>1.98</v>
      </c>
      <c r="B438" s="4">
        <f>IF('True_Odds_Calculator_2-way'!B439="","",'True_Odds_Calculator_2-way'!B439)</f>
        <v>1.84</v>
      </c>
      <c r="C438" s="4">
        <f t="shared" si="66"/>
        <v>0.50505050505050508</v>
      </c>
      <c r="D438">
        <f t="shared" si="67"/>
        <v>0.54347826086956519</v>
      </c>
      <c r="E438">
        <f t="shared" si="68"/>
        <v>4.852876592007016E-2</v>
      </c>
      <c r="F438">
        <f t="shared" si="69"/>
        <v>-0.22595520421607396</v>
      </c>
      <c r="G438">
        <v>0</v>
      </c>
      <c r="H438">
        <f t="shared" si="70"/>
        <v>0.27448397013614406</v>
      </c>
      <c r="I438">
        <f t="shared" si="71"/>
        <v>-1.1021667854435133</v>
      </c>
      <c r="J438">
        <f t="shared" si="72"/>
        <v>1.1021667854435133</v>
      </c>
      <c r="K438">
        <f t="shared" si="73"/>
        <v>0.48074069840786032</v>
      </c>
      <c r="L438">
        <f t="shared" si="74"/>
        <v>0.51925930159213984</v>
      </c>
      <c r="M438">
        <f t="shared" si="75"/>
        <v>2.0801234497346428</v>
      </c>
      <c r="N438">
        <f t="shared" si="76"/>
        <v>1.9258200997725512</v>
      </c>
    </row>
    <row r="439" spans="1:14" x14ac:dyDescent="0.25">
      <c r="A439" s="4">
        <f>IF('True_Odds_Calculator_2-way'!A440="","",'True_Odds_Calculator_2-way'!A440)</f>
        <v>2.34</v>
      </c>
      <c r="B439" s="4">
        <f>IF('True_Odds_Calculator_2-way'!B440="","",'True_Odds_Calculator_2-way'!B440)</f>
        <v>1.6</v>
      </c>
      <c r="C439" s="4">
        <f t="shared" si="66"/>
        <v>0.42735042735042739</v>
      </c>
      <c r="D439">
        <f t="shared" si="67"/>
        <v>0.625</v>
      </c>
      <c r="E439">
        <f t="shared" si="68"/>
        <v>5.2350427350427386E-2</v>
      </c>
      <c r="F439">
        <f t="shared" si="69"/>
        <v>-0.21474358974358976</v>
      </c>
      <c r="G439">
        <v>0</v>
      </c>
      <c r="H439">
        <f t="shared" si="70"/>
        <v>0.26709401709401714</v>
      </c>
      <c r="I439">
        <f t="shared" si="71"/>
        <v>-1.1152493418636764</v>
      </c>
      <c r="J439">
        <f t="shared" si="72"/>
        <v>1.1152493418636764</v>
      </c>
      <c r="K439">
        <f t="shared" si="73"/>
        <v>0.40089252818702131</v>
      </c>
      <c r="L439">
        <f t="shared" si="74"/>
        <v>0.59910747181297874</v>
      </c>
      <c r="M439">
        <f t="shared" si="75"/>
        <v>2.4944341180973262</v>
      </c>
      <c r="N439">
        <f t="shared" si="76"/>
        <v>1.6691496051182058</v>
      </c>
    </row>
    <row r="440" spans="1:14" x14ac:dyDescent="0.25">
      <c r="A440" s="4">
        <f>IF('True_Odds_Calculator_2-way'!A441="","",'True_Odds_Calculator_2-way'!A441)</f>
        <v>1.51</v>
      </c>
      <c r="B440" s="4">
        <f>IF('True_Odds_Calculator_2-way'!B441="","",'True_Odds_Calculator_2-way'!B441)</f>
        <v>3.12</v>
      </c>
      <c r="C440" s="4">
        <f t="shared" si="66"/>
        <v>0.66225165562913912</v>
      </c>
      <c r="D440">
        <f t="shared" si="67"/>
        <v>0.32051282051282048</v>
      </c>
      <c r="E440">
        <f t="shared" si="68"/>
        <v>-1.7235523858040391E-2</v>
      </c>
      <c r="F440">
        <f t="shared" si="69"/>
        <v>-0.22949566989302084</v>
      </c>
      <c r="G440">
        <v>0</v>
      </c>
      <c r="H440">
        <f t="shared" si="70"/>
        <v>0.21226014603498047</v>
      </c>
      <c r="I440">
        <f t="shared" si="71"/>
        <v>-0.96171631014102543</v>
      </c>
      <c r="J440">
        <f t="shared" si="72"/>
        <v>0.96171631014102543</v>
      </c>
      <c r="K440">
        <f t="shared" si="73"/>
        <v>0.67092691023324424</v>
      </c>
      <c r="L440">
        <f t="shared" si="74"/>
        <v>0.32907308976675559</v>
      </c>
      <c r="M440">
        <f t="shared" si="75"/>
        <v>1.490475318171923</v>
      </c>
      <c r="N440">
        <f t="shared" si="76"/>
        <v>3.038838577498975</v>
      </c>
    </row>
    <row r="441" spans="1:14" x14ac:dyDescent="0.25">
      <c r="A441" s="4">
        <f>IF('True_Odds_Calculator_2-way'!A442="","",'True_Odds_Calculator_2-way'!A442)</f>
        <v>1.8</v>
      </c>
      <c r="B441" s="4">
        <f>IF('True_Odds_Calculator_2-way'!B442="","",'True_Odds_Calculator_2-way'!B442)</f>
        <v>2.0699999999999998</v>
      </c>
      <c r="C441" s="4">
        <f t="shared" si="66"/>
        <v>0.55555555555555558</v>
      </c>
      <c r="D441">
        <f t="shared" si="67"/>
        <v>0.48309178743961356</v>
      </c>
      <c r="E441">
        <f t="shared" si="68"/>
        <v>3.8647342995169254E-2</v>
      </c>
      <c r="F441">
        <f t="shared" si="69"/>
        <v>-0.22973698336017168</v>
      </c>
      <c r="G441">
        <v>0</v>
      </c>
      <c r="H441">
        <f t="shared" si="70"/>
        <v>0.26838432635534087</v>
      </c>
      <c r="I441">
        <f t="shared" si="71"/>
        <v>-1.0808442529177926</v>
      </c>
      <c r="J441">
        <f t="shared" si="72"/>
        <v>1.0808442529177926</v>
      </c>
      <c r="K441">
        <f t="shared" si="73"/>
        <v>0.53628636852729539</v>
      </c>
      <c r="L441">
        <f t="shared" si="74"/>
        <v>0.46371363147270434</v>
      </c>
      <c r="M441">
        <f t="shared" si="75"/>
        <v>1.8646754023342345</v>
      </c>
      <c r="N441">
        <f t="shared" si="76"/>
        <v>2.1565033506220384</v>
      </c>
    </row>
    <row r="442" spans="1:14" x14ac:dyDescent="0.25">
      <c r="A442" s="4">
        <f>IF('True_Odds_Calculator_2-way'!A443="","",'True_Odds_Calculator_2-way'!A443)</f>
        <v>2.5499999999999998</v>
      </c>
      <c r="B442" s="4">
        <f>IF('True_Odds_Calculator_2-way'!B443="","",'True_Odds_Calculator_2-way'!B443)</f>
        <v>1.57</v>
      </c>
      <c r="C442" s="4">
        <f t="shared" si="66"/>
        <v>0.39215686274509809</v>
      </c>
      <c r="D442">
        <f t="shared" si="67"/>
        <v>0.63694267515923564</v>
      </c>
      <c r="E442">
        <f t="shared" si="68"/>
        <v>2.9099537904333728E-2</v>
      </c>
      <c r="F442">
        <f t="shared" si="69"/>
        <v>-0.22068190333458226</v>
      </c>
      <c r="G442">
        <v>0</v>
      </c>
      <c r="H442">
        <f t="shared" si="70"/>
        <v>0.24978144123891596</v>
      </c>
      <c r="I442">
        <f t="shared" si="71"/>
        <v>-1.0638899909514294</v>
      </c>
      <c r="J442">
        <f t="shared" si="72"/>
        <v>1.0638899909514294</v>
      </c>
      <c r="K442">
        <f t="shared" si="73"/>
        <v>0.37749674184243676</v>
      </c>
      <c r="L442">
        <f t="shared" si="74"/>
        <v>0.62250325815756336</v>
      </c>
      <c r="M442">
        <f t="shared" si="75"/>
        <v>2.6490294859747152</v>
      </c>
      <c r="N442">
        <f t="shared" si="76"/>
        <v>1.6064172948423148</v>
      </c>
    </row>
    <row r="443" spans="1:14" x14ac:dyDescent="0.25">
      <c r="A443" s="4">
        <f>IF('True_Odds_Calculator_2-way'!A444="","",'True_Odds_Calculator_2-way'!A444)</f>
        <v>2.1800000000000002</v>
      </c>
      <c r="B443" s="4">
        <f>IF('True_Odds_Calculator_2-way'!B444="","",'True_Odds_Calculator_2-way'!B444)</f>
        <v>1.75</v>
      </c>
      <c r="C443" s="4">
        <f t="shared" si="66"/>
        <v>0.4587155963302752</v>
      </c>
      <c r="D443">
        <f t="shared" si="67"/>
        <v>0.5714285714285714</v>
      </c>
      <c r="E443">
        <f t="shared" si="68"/>
        <v>3.0144167758846541E-2</v>
      </c>
      <c r="F443">
        <f t="shared" si="69"/>
        <v>-0.23197903014416776</v>
      </c>
      <c r="G443">
        <v>0</v>
      </c>
      <c r="H443">
        <f t="shared" si="70"/>
        <v>0.26212319790301436</v>
      </c>
      <c r="I443">
        <f t="shared" si="71"/>
        <v>-1.0629880069054676</v>
      </c>
      <c r="J443">
        <f t="shared" si="72"/>
        <v>1.0629880069054676</v>
      </c>
      <c r="K443">
        <f t="shared" si="73"/>
        <v>0.44359159560776512</v>
      </c>
      <c r="L443">
        <f t="shared" si="74"/>
        <v>0.55640840439223493</v>
      </c>
      <c r="M443">
        <f t="shared" si="75"/>
        <v>2.2543258481484516</v>
      </c>
      <c r="N443">
        <f t="shared" si="76"/>
        <v>1.797241005179101</v>
      </c>
    </row>
    <row r="444" spans="1:14" x14ac:dyDescent="0.25">
      <c r="A444" s="4">
        <f>IF('True_Odds_Calculator_2-way'!A445="","",'True_Odds_Calculator_2-way'!A445)</f>
        <v>2.21</v>
      </c>
      <c r="B444" s="4">
        <f>IF('True_Odds_Calculator_2-way'!B445="","",'True_Odds_Calculator_2-way'!B445)</f>
        <v>1.69</v>
      </c>
      <c r="C444" s="4">
        <f t="shared" si="66"/>
        <v>0.45248868778280543</v>
      </c>
      <c r="D444">
        <f t="shared" si="67"/>
        <v>0.59171597633136097</v>
      </c>
      <c r="E444">
        <f t="shared" si="68"/>
        <v>4.4204664114166459E-2</v>
      </c>
      <c r="F444">
        <f t="shared" si="69"/>
        <v>-0.22354012155613256</v>
      </c>
      <c r="G444">
        <v>0</v>
      </c>
      <c r="H444">
        <f t="shared" si="70"/>
        <v>0.26774478567029908</v>
      </c>
      <c r="I444">
        <f t="shared" si="71"/>
        <v>-1.0944168462342658</v>
      </c>
      <c r="J444">
        <f t="shared" si="72"/>
        <v>1.0944168462342658</v>
      </c>
      <c r="K444">
        <f t="shared" si="73"/>
        <v>0.430247355617285</v>
      </c>
      <c r="L444">
        <f t="shared" si="74"/>
        <v>0.56975264438271478</v>
      </c>
      <c r="M444">
        <f t="shared" si="75"/>
        <v>2.3242443839434617</v>
      </c>
      <c r="N444">
        <f t="shared" si="76"/>
        <v>1.7551476239016437</v>
      </c>
    </row>
    <row r="445" spans="1:14" x14ac:dyDescent="0.25">
      <c r="A445" s="4">
        <f>IF('True_Odds_Calculator_2-way'!A446="","",'True_Odds_Calculator_2-way'!A446)</f>
        <v>2.4700000000000002</v>
      </c>
      <c r="B445" s="4">
        <f>IF('True_Odds_Calculator_2-way'!B446="","",'True_Odds_Calculator_2-way'!B446)</f>
        <v>1.56</v>
      </c>
      <c r="C445" s="4">
        <f t="shared" si="66"/>
        <v>0.40485829959514169</v>
      </c>
      <c r="D445">
        <f t="shared" si="67"/>
        <v>0.64102564102564097</v>
      </c>
      <c r="E445">
        <f t="shared" si="68"/>
        <v>4.5883940620782715E-2</v>
      </c>
      <c r="F445">
        <f t="shared" si="69"/>
        <v>-0.21364061040174398</v>
      </c>
      <c r="G445">
        <v>0</v>
      </c>
      <c r="H445">
        <f t="shared" si="70"/>
        <v>0.25952455102252669</v>
      </c>
      <c r="I445">
        <f t="shared" si="71"/>
        <v>-1.1021667854435135</v>
      </c>
      <c r="J445">
        <f t="shared" si="72"/>
        <v>1.1021667854435135</v>
      </c>
      <c r="K445">
        <f t="shared" si="73"/>
        <v>0.3816524151396708</v>
      </c>
      <c r="L445">
        <f t="shared" si="74"/>
        <v>0.61834758486032915</v>
      </c>
      <c r="M445">
        <f t="shared" si="75"/>
        <v>2.6201851746019651</v>
      </c>
      <c r="N445">
        <f t="shared" si="76"/>
        <v>1.6172133998483678</v>
      </c>
    </row>
    <row r="446" spans="1:14" x14ac:dyDescent="0.25">
      <c r="A446" s="4">
        <f>IF('True_Odds_Calculator_2-way'!A447="","",'True_Odds_Calculator_2-way'!A447)</f>
        <v>2.64</v>
      </c>
      <c r="B446" s="4">
        <f>IF('True_Odds_Calculator_2-way'!B447="","",'True_Odds_Calculator_2-way'!B447)</f>
        <v>1.51</v>
      </c>
      <c r="C446" s="4">
        <f t="shared" si="66"/>
        <v>0.37878787878787878</v>
      </c>
      <c r="D446">
        <f t="shared" si="67"/>
        <v>0.66225165562913912</v>
      </c>
      <c r="E446">
        <f t="shared" si="68"/>
        <v>4.1039534417017798E-2</v>
      </c>
      <c r="F446">
        <f t="shared" si="69"/>
        <v>-0.20981336544250462</v>
      </c>
      <c r="G446">
        <v>0</v>
      </c>
      <c r="H446">
        <f t="shared" si="70"/>
        <v>0.25085289985952242</v>
      </c>
      <c r="I446">
        <f t="shared" si="71"/>
        <v>-1.0934350421017383</v>
      </c>
      <c r="J446">
        <f t="shared" si="72"/>
        <v>1.0934350421017383</v>
      </c>
      <c r="K446">
        <f t="shared" si="73"/>
        <v>0.35800802585300368</v>
      </c>
      <c r="L446">
        <f t="shared" si="74"/>
        <v>0.64199197414699649</v>
      </c>
      <c r="M446">
        <f t="shared" si="75"/>
        <v>2.7932334690468505</v>
      </c>
      <c r="N446">
        <f t="shared" si="76"/>
        <v>1.5576518714718863</v>
      </c>
    </row>
    <row r="447" spans="1:14" x14ac:dyDescent="0.25">
      <c r="A447" s="4">
        <f>IF('True_Odds_Calculator_2-way'!A448="","",'True_Odds_Calculator_2-way'!A448)</f>
        <v>2.91</v>
      </c>
      <c r="B447" s="4">
        <f>IF('True_Odds_Calculator_2-way'!B448="","",'True_Odds_Calculator_2-way'!B448)</f>
        <v>1.42</v>
      </c>
      <c r="C447" s="4">
        <f t="shared" si="66"/>
        <v>0.3436426116838488</v>
      </c>
      <c r="D447">
        <f t="shared" si="67"/>
        <v>0.70422535211267612</v>
      </c>
      <c r="E447">
        <f t="shared" si="68"/>
        <v>4.7867963796524915E-2</v>
      </c>
      <c r="F447">
        <f t="shared" si="69"/>
        <v>-0.19413387541745308</v>
      </c>
      <c r="G447">
        <v>0</v>
      </c>
      <c r="H447">
        <f t="shared" si="70"/>
        <v>0.24200183921397805</v>
      </c>
      <c r="I447">
        <f t="shared" si="71"/>
        <v>-1.1164998554411909</v>
      </c>
      <c r="J447">
        <f t="shared" si="72"/>
        <v>1.1164998554411909</v>
      </c>
      <c r="K447">
        <f t="shared" si="73"/>
        <v>0.31923233827847181</v>
      </c>
      <c r="L447">
        <f t="shared" si="74"/>
        <v>0.68076766172152825</v>
      </c>
      <c r="M447">
        <f t="shared" si="75"/>
        <v>3.1325147238926747</v>
      </c>
      <c r="N447">
        <f t="shared" si="76"/>
        <v>1.4689299392852997</v>
      </c>
    </row>
    <row r="448" spans="1:14" x14ac:dyDescent="0.25">
      <c r="A448" s="4">
        <f>IF('True_Odds_Calculator_2-way'!A449="","",'True_Odds_Calculator_2-way'!A449)</f>
        <v>2.2599999999999998</v>
      </c>
      <c r="B448" s="4">
        <f>IF('True_Odds_Calculator_2-way'!B449="","",'True_Odds_Calculator_2-way'!B449)</f>
        <v>1.66</v>
      </c>
      <c r="C448" s="4">
        <f t="shared" si="66"/>
        <v>0.44247787610619471</v>
      </c>
      <c r="D448">
        <f t="shared" si="67"/>
        <v>0.60240963855421692</v>
      </c>
      <c r="E448">
        <f t="shared" si="68"/>
        <v>4.4887514660411743E-2</v>
      </c>
      <c r="F448">
        <f t="shared" si="69"/>
        <v>-0.22166542275295864</v>
      </c>
      <c r="G448">
        <v>0</v>
      </c>
      <c r="H448">
        <f t="shared" si="70"/>
        <v>0.26655293741337033</v>
      </c>
      <c r="I448">
        <f t="shared" si="71"/>
        <v>-1.0965861582662819</v>
      </c>
      <c r="J448">
        <f t="shared" si="72"/>
        <v>1.0965861582662819</v>
      </c>
      <c r="K448">
        <f t="shared" si="73"/>
        <v>0.41986841535706632</v>
      </c>
      <c r="L448">
        <f t="shared" si="74"/>
        <v>0.58013158464293357</v>
      </c>
      <c r="M448">
        <f t="shared" si="75"/>
        <v>2.3816985594155153</v>
      </c>
      <c r="N448">
        <f t="shared" si="76"/>
        <v>1.7237468644557461</v>
      </c>
    </row>
    <row r="449" spans="1:14" x14ac:dyDescent="0.25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2</v>
      </c>
      <c r="C449" s="4">
        <f t="shared" si="66"/>
        <v>0.54054054054054046</v>
      </c>
      <c r="D449">
        <f t="shared" si="67"/>
        <v>0.5</v>
      </c>
      <c r="E449">
        <f t="shared" si="68"/>
        <v>4.0540540540540349E-2</v>
      </c>
      <c r="F449">
        <f t="shared" si="69"/>
        <v>-0.22972972972972983</v>
      </c>
      <c r="G449">
        <v>0</v>
      </c>
      <c r="H449">
        <f t="shared" si="70"/>
        <v>0.27027027027027023</v>
      </c>
      <c r="I449">
        <f t="shared" si="71"/>
        <v>-1.0846522890932806</v>
      </c>
      <c r="J449">
        <f t="shared" si="72"/>
        <v>1.0846522890932806</v>
      </c>
      <c r="K449">
        <f t="shared" si="73"/>
        <v>0.52030369513807517</v>
      </c>
      <c r="L449">
        <f t="shared" si="74"/>
        <v>0.47969630486192494</v>
      </c>
      <c r="M449">
        <f t="shared" si="75"/>
        <v>1.9219544457292885</v>
      </c>
      <c r="N449">
        <f t="shared" si="76"/>
        <v>2.0846522890932806</v>
      </c>
    </row>
    <row r="450" spans="1:14" x14ac:dyDescent="0.25">
      <c r="A450" s="4">
        <f>IF('True_Odds_Calculator_2-way'!A451="","",'True_Odds_Calculator_2-way'!A451)</f>
        <v>2.2200000000000002</v>
      </c>
      <c r="B450" s="4">
        <f>IF('True_Odds_Calculator_2-way'!B451="","",'True_Odds_Calculator_2-way'!B451)</f>
        <v>1.68</v>
      </c>
      <c r="C450" s="4">
        <f t="shared" si="66"/>
        <v>0.4504504504504504</v>
      </c>
      <c r="D450">
        <f t="shared" si="67"/>
        <v>0.59523809523809523</v>
      </c>
      <c r="E450">
        <f t="shared" si="68"/>
        <v>4.5688545688545634E-2</v>
      </c>
      <c r="F450">
        <f t="shared" si="69"/>
        <v>-0.22243672243672252</v>
      </c>
      <c r="G450">
        <v>0</v>
      </c>
      <c r="H450">
        <f t="shared" si="70"/>
        <v>0.2681252681252681</v>
      </c>
      <c r="I450">
        <f t="shared" si="71"/>
        <v>-1.0979071877276467</v>
      </c>
      <c r="J450">
        <f t="shared" si="72"/>
        <v>1.0979071877276467</v>
      </c>
      <c r="K450">
        <f t="shared" si="73"/>
        <v>0.42745148692380741</v>
      </c>
      <c r="L450">
        <f t="shared" si="74"/>
        <v>0.57254851307619281</v>
      </c>
      <c r="M450">
        <f t="shared" si="75"/>
        <v>2.3394467690277296</v>
      </c>
      <c r="N450">
        <f t="shared" si="76"/>
        <v>1.7465768876547993</v>
      </c>
    </row>
    <row r="451" spans="1:14" x14ac:dyDescent="0.25">
      <c r="A451" s="4">
        <f>IF('True_Odds_Calculator_2-way'!A452="","",'True_Odds_Calculator_2-way'!A452)</f>
        <v>2.4900000000000002</v>
      </c>
      <c r="B451" s="4">
        <f>IF('True_Odds_Calculator_2-way'!B452="","",'True_Odds_Calculator_2-way'!B452)</f>
        <v>1.56</v>
      </c>
      <c r="C451" s="4">
        <f t="shared" ref="C451:C514" si="77">1/A451</f>
        <v>0.40160642570281119</v>
      </c>
      <c r="D451">
        <f t="shared" ref="D451:D514" si="78">1/B451</f>
        <v>0.64102564102564097</v>
      </c>
      <c r="E451">
        <f t="shared" ref="E451:E514" si="79">C451+D451-1</f>
        <v>4.26320667284521E-2</v>
      </c>
      <c r="F451">
        <f t="shared" ref="F451:F514" si="80">C451+D451-(C451*D451)-1</f>
        <v>-0.21480794974770889</v>
      </c>
      <c r="G451">
        <v>0</v>
      </c>
      <c r="H451">
        <f t="shared" ref="H451:H514" si="81">C451*D451</f>
        <v>0.25744001647616099</v>
      </c>
      <c r="I451">
        <f t="shared" ref="I451:I514" si="82">((-4*F451*H451)^0.5)/(2*F451)</f>
        <v>-1.0947447024610961</v>
      </c>
      <c r="J451">
        <f t="shared" ref="J451:J514" si="83">(-((-4*F451*H451)^0.5))/(2*F451)</f>
        <v>1.0947447024610961</v>
      </c>
      <c r="K451">
        <f t="shared" ref="K451:K514" si="84">IF(A451="","",(C451/($J451+C451-($J451*C451))))</f>
        <v>0.38005911799305264</v>
      </c>
      <c r="L451">
        <f t="shared" ref="L451:L514" si="85">IF(B451="","",(D451/($J451+D451-($J451*D451))))</f>
        <v>0.61994088200694741</v>
      </c>
      <c r="M451">
        <f t="shared" ref="M451:M514" si="86">IF(A451="","",1/K451)</f>
        <v>2.6311696066670334</v>
      </c>
      <c r="N451">
        <f t="shared" ref="N451:N514" si="87">IF(B451="","",1/L451)</f>
        <v>1.6130570333782139</v>
      </c>
    </row>
    <row r="452" spans="1:14" x14ac:dyDescent="0.25">
      <c r="A452" s="4">
        <f>IF('True_Odds_Calculator_2-way'!A453="","",'True_Odds_Calculator_2-way'!A453)</f>
        <v>2.08</v>
      </c>
      <c r="B452" s="4">
        <f>IF('True_Odds_Calculator_2-way'!B453="","",'True_Odds_Calculator_2-way'!B453)</f>
        <v>1.78</v>
      </c>
      <c r="C452" s="4">
        <f t="shared" si="77"/>
        <v>0.48076923076923073</v>
      </c>
      <c r="D452">
        <f t="shared" si="78"/>
        <v>0.5617977528089888</v>
      </c>
      <c r="E452">
        <f t="shared" si="79"/>
        <v>4.2566983578219642E-2</v>
      </c>
      <c r="F452">
        <f t="shared" si="80"/>
        <v>-0.22752808988764039</v>
      </c>
      <c r="G452">
        <v>0</v>
      </c>
      <c r="H452">
        <f t="shared" si="81"/>
        <v>0.27009507346585998</v>
      </c>
      <c r="I452">
        <f t="shared" si="82"/>
        <v>-1.0895340841010226</v>
      </c>
      <c r="J452">
        <f t="shared" si="83"/>
        <v>1.0895340841010226</v>
      </c>
      <c r="K452">
        <f t="shared" si="84"/>
        <v>0.45941170815567078</v>
      </c>
      <c r="L452">
        <f t="shared" si="85"/>
        <v>0.54058829184432911</v>
      </c>
      <c r="M452">
        <f t="shared" si="86"/>
        <v>2.1766968108291049</v>
      </c>
      <c r="N452">
        <f t="shared" si="87"/>
        <v>1.8498365855987975</v>
      </c>
    </row>
    <row r="453" spans="1:14" x14ac:dyDescent="0.25">
      <c r="A453" s="4">
        <f>IF('True_Odds_Calculator_2-way'!A454="","",'True_Odds_Calculator_2-way'!A454)</f>
        <v>2.2999999999999998</v>
      </c>
      <c r="B453" s="4">
        <f>IF('True_Odds_Calculator_2-way'!B454="","",'True_Odds_Calculator_2-way'!B454)</f>
        <v>1.62</v>
      </c>
      <c r="C453" s="4">
        <f t="shared" si="77"/>
        <v>0.43478260869565222</v>
      </c>
      <c r="D453">
        <f t="shared" si="78"/>
        <v>0.61728395061728392</v>
      </c>
      <c r="E453">
        <f t="shared" si="79"/>
        <v>5.2066559312936134E-2</v>
      </c>
      <c r="F453">
        <f t="shared" si="80"/>
        <v>-0.2163177670424048</v>
      </c>
      <c r="G453">
        <v>0</v>
      </c>
      <c r="H453">
        <f t="shared" si="81"/>
        <v>0.26838432635534087</v>
      </c>
      <c r="I453">
        <f t="shared" si="82"/>
        <v>-1.1138647983852823</v>
      </c>
      <c r="J453">
        <f t="shared" si="83"/>
        <v>1.1138647983852823</v>
      </c>
      <c r="K453">
        <f t="shared" si="84"/>
        <v>0.40849268749784945</v>
      </c>
      <c r="L453">
        <f t="shared" si="85"/>
        <v>0.5915073125021505</v>
      </c>
      <c r="M453">
        <f t="shared" si="86"/>
        <v>2.4480242379008672</v>
      </c>
      <c r="N453">
        <f t="shared" si="87"/>
        <v>1.6905961749988752</v>
      </c>
    </row>
    <row r="454" spans="1:14" x14ac:dyDescent="0.25">
      <c r="A454" s="4">
        <f>IF('True_Odds_Calculator_2-way'!A455="","",'True_Odds_Calculator_2-way'!A455)</f>
        <v>2.35</v>
      </c>
      <c r="B454" s="4">
        <f>IF('True_Odds_Calculator_2-way'!B455="","",'True_Odds_Calculator_2-way'!B455)</f>
        <v>1.6</v>
      </c>
      <c r="C454" s="4">
        <f t="shared" si="77"/>
        <v>0.42553191489361702</v>
      </c>
      <c r="D454">
        <f t="shared" si="78"/>
        <v>0.625</v>
      </c>
      <c r="E454">
        <f t="shared" si="79"/>
        <v>5.0531914893616969E-2</v>
      </c>
      <c r="F454">
        <f t="shared" si="80"/>
        <v>-0.21542553191489366</v>
      </c>
      <c r="G454">
        <v>0</v>
      </c>
      <c r="H454">
        <f t="shared" si="81"/>
        <v>0.26595744680851063</v>
      </c>
      <c r="I454">
        <f t="shared" si="82"/>
        <v>-1.1111111111111109</v>
      </c>
      <c r="J454">
        <f t="shared" si="83"/>
        <v>1.1111111111111109</v>
      </c>
      <c r="K454">
        <f t="shared" si="84"/>
        <v>0.4</v>
      </c>
      <c r="L454">
        <f t="shared" si="85"/>
        <v>0.60000000000000009</v>
      </c>
      <c r="M454">
        <f t="shared" si="86"/>
        <v>2.5</v>
      </c>
      <c r="N454">
        <f t="shared" si="87"/>
        <v>1.6666666666666665</v>
      </c>
    </row>
    <row r="455" spans="1:14" x14ac:dyDescent="0.25">
      <c r="A455" s="4">
        <f>IF('True_Odds_Calculator_2-way'!A456="","",'True_Odds_Calculator_2-way'!A456)</f>
        <v>2.42</v>
      </c>
      <c r="B455" s="4">
        <f>IF('True_Odds_Calculator_2-way'!B456="","",'True_Odds_Calculator_2-way'!B456)</f>
        <v>1.56</v>
      </c>
      <c r="C455" s="4">
        <f t="shared" si="77"/>
        <v>0.41322314049586778</v>
      </c>
      <c r="D455">
        <f t="shared" si="78"/>
        <v>0.64102564102564097</v>
      </c>
      <c r="E455">
        <f t="shared" si="79"/>
        <v>5.4248781521508693E-2</v>
      </c>
      <c r="F455">
        <f t="shared" si="80"/>
        <v>-0.21063784700148347</v>
      </c>
      <c r="G455">
        <v>0</v>
      </c>
      <c r="H455">
        <f t="shared" si="81"/>
        <v>0.26488662852299216</v>
      </c>
      <c r="I455">
        <f t="shared" si="82"/>
        <v>-1.1214032600406412</v>
      </c>
      <c r="J455">
        <f t="shared" si="83"/>
        <v>1.1214032600406412</v>
      </c>
      <c r="K455">
        <f t="shared" si="84"/>
        <v>0.38574403765618398</v>
      </c>
      <c r="L455">
        <f t="shared" si="85"/>
        <v>0.61425596234381619</v>
      </c>
      <c r="M455">
        <f t="shared" si="86"/>
        <v>2.5923926292577102</v>
      </c>
      <c r="N455">
        <f t="shared" si="87"/>
        <v>1.6279858256227591</v>
      </c>
    </row>
    <row r="456" spans="1:14" x14ac:dyDescent="0.25">
      <c r="A456" s="4">
        <f>IF('True_Odds_Calculator_2-way'!A457="","",'True_Odds_Calculator_2-way'!A457)</f>
        <v>2.5499999999999998</v>
      </c>
      <c r="B456" s="4">
        <f>IF('True_Odds_Calculator_2-way'!B457="","",'True_Odds_Calculator_2-way'!B457)</f>
        <v>1.51</v>
      </c>
      <c r="C456" s="4">
        <f t="shared" si="77"/>
        <v>0.39215686274509809</v>
      </c>
      <c r="D456">
        <f t="shared" si="78"/>
        <v>0.66225165562913912</v>
      </c>
      <c r="E456">
        <f t="shared" si="79"/>
        <v>5.4408518374237325E-2</v>
      </c>
      <c r="F456">
        <f t="shared" si="80"/>
        <v>-0.20529801324503294</v>
      </c>
      <c r="G456">
        <v>0</v>
      </c>
      <c r="H456">
        <f t="shared" si="81"/>
        <v>0.25970653161927026</v>
      </c>
      <c r="I456">
        <f t="shared" si="82"/>
        <v>-1.1247320293685135</v>
      </c>
      <c r="J456">
        <f t="shared" si="83"/>
        <v>1.1247320293685135</v>
      </c>
      <c r="K456">
        <f t="shared" si="84"/>
        <v>0.36451987424597038</v>
      </c>
      <c r="L456">
        <f t="shared" si="85"/>
        <v>0.63548012575402946</v>
      </c>
      <c r="M456">
        <f t="shared" si="86"/>
        <v>2.7433346455211955</v>
      </c>
      <c r="N456">
        <f t="shared" si="87"/>
        <v>1.5736133349779415</v>
      </c>
    </row>
    <row r="457" spans="1:14" x14ac:dyDescent="0.25">
      <c r="A457" s="4">
        <f>IF('True_Odds_Calculator_2-way'!A458="","",'True_Odds_Calculator_2-way'!A458)</f>
        <v>1.76</v>
      </c>
      <c r="B457" s="4">
        <f>IF('True_Odds_Calculator_2-way'!B458="","",'True_Odds_Calculator_2-way'!B458)</f>
        <v>2.17</v>
      </c>
      <c r="C457" s="4">
        <f t="shared" si="77"/>
        <v>0.56818181818181823</v>
      </c>
      <c r="D457">
        <f t="shared" si="78"/>
        <v>0.46082949308755761</v>
      </c>
      <c r="E457">
        <f t="shared" si="79"/>
        <v>2.9011311269375728E-2</v>
      </c>
      <c r="F457">
        <f t="shared" si="80"/>
        <v>-0.2328236279849184</v>
      </c>
      <c r="G457">
        <v>0</v>
      </c>
      <c r="H457">
        <f t="shared" si="81"/>
        <v>0.26183493925429413</v>
      </c>
      <c r="I457">
        <f t="shared" si="82"/>
        <v>-1.0604746049596294</v>
      </c>
      <c r="J457">
        <f t="shared" si="83"/>
        <v>1.0604746049596294</v>
      </c>
      <c r="K457">
        <f t="shared" si="84"/>
        <v>0.55372190553633505</v>
      </c>
      <c r="L457">
        <f t="shared" si="85"/>
        <v>0.44627809446366512</v>
      </c>
      <c r="M457">
        <f t="shared" si="86"/>
        <v>1.8059606997693183</v>
      </c>
      <c r="N457">
        <f t="shared" si="87"/>
        <v>2.2407552878027661</v>
      </c>
    </row>
    <row r="458" spans="1:14" x14ac:dyDescent="0.25">
      <c r="A458" s="4">
        <f>IF('True_Odds_Calculator_2-way'!A459="","",'True_Odds_Calculator_2-way'!A459)</f>
        <v>2.0699999999999998</v>
      </c>
      <c r="B458" s="4">
        <f>IF('True_Odds_Calculator_2-way'!B459="","",'True_Odds_Calculator_2-way'!B459)</f>
        <v>1.85</v>
      </c>
      <c r="C458" s="4">
        <f t="shared" si="77"/>
        <v>0.48309178743961356</v>
      </c>
      <c r="D458">
        <f t="shared" si="78"/>
        <v>0.54054054054054046</v>
      </c>
      <c r="E458">
        <f t="shared" si="79"/>
        <v>2.3632327980154022E-2</v>
      </c>
      <c r="F458">
        <f t="shared" si="80"/>
        <v>-0.2374983679331506</v>
      </c>
      <c r="G458">
        <v>0</v>
      </c>
      <c r="H458">
        <f t="shared" si="81"/>
        <v>0.26113069591330457</v>
      </c>
      <c r="I458">
        <f t="shared" si="82"/>
        <v>-1.0485729457933801</v>
      </c>
      <c r="J458">
        <f t="shared" si="83"/>
        <v>1.0485729457933801</v>
      </c>
      <c r="K458">
        <f t="shared" si="84"/>
        <v>0.47125951908672531</v>
      </c>
      <c r="L458">
        <f t="shared" si="85"/>
        <v>0.52874048091327497</v>
      </c>
      <c r="M458">
        <f t="shared" si="86"/>
        <v>2.1219730519989164</v>
      </c>
      <c r="N458">
        <f t="shared" si="87"/>
        <v>1.8912870039243732</v>
      </c>
    </row>
    <row r="459" spans="1:14" x14ac:dyDescent="0.25">
      <c r="A459" s="4">
        <f>IF('True_Odds_Calculator_2-way'!A460="","",'True_Odds_Calculator_2-way'!A460)</f>
        <v>1.88</v>
      </c>
      <c r="B459" s="4">
        <f>IF('True_Odds_Calculator_2-way'!B460="","",'True_Odds_Calculator_2-way'!B460)</f>
        <v>2</v>
      </c>
      <c r="C459" s="4">
        <f t="shared" si="77"/>
        <v>0.53191489361702127</v>
      </c>
      <c r="D459">
        <f t="shared" si="78"/>
        <v>0.5</v>
      </c>
      <c r="E459">
        <f t="shared" si="79"/>
        <v>3.1914893617021267E-2</v>
      </c>
      <c r="F459">
        <f t="shared" si="80"/>
        <v>-0.23404255319148937</v>
      </c>
      <c r="G459">
        <v>0</v>
      </c>
      <c r="H459">
        <f t="shared" si="81"/>
        <v>0.26595744680851063</v>
      </c>
      <c r="I459">
        <f t="shared" si="82"/>
        <v>-1.0660035817780522</v>
      </c>
      <c r="J459">
        <f t="shared" si="83"/>
        <v>1.0660035817780522</v>
      </c>
      <c r="K459">
        <f t="shared" si="84"/>
        <v>0.51597373362761745</v>
      </c>
      <c r="L459">
        <f t="shared" si="85"/>
        <v>0.48402626637238261</v>
      </c>
      <c r="M459">
        <f t="shared" si="86"/>
        <v>1.9380831519646857</v>
      </c>
      <c r="N459">
        <f t="shared" si="87"/>
        <v>2.0660035817780522</v>
      </c>
    </row>
    <row r="460" spans="1:14" x14ac:dyDescent="0.25">
      <c r="A460" s="4">
        <f>IF('True_Odds_Calculator_2-way'!A461="","",'True_Odds_Calculator_2-way'!A461)</f>
        <v>2.09</v>
      </c>
      <c r="B460" s="4">
        <f>IF('True_Odds_Calculator_2-way'!B461="","",'True_Odds_Calculator_2-way'!B461)</f>
        <v>1.82</v>
      </c>
      <c r="C460" s="4">
        <f t="shared" si="77"/>
        <v>0.47846889952153115</v>
      </c>
      <c r="D460">
        <f t="shared" si="78"/>
        <v>0.54945054945054939</v>
      </c>
      <c r="E460">
        <f t="shared" si="79"/>
        <v>2.7919448972080652E-2</v>
      </c>
      <c r="F460">
        <f t="shared" si="80"/>
        <v>-0.23497555076502441</v>
      </c>
      <c r="G460">
        <v>0</v>
      </c>
      <c r="H460">
        <f t="shared" si="81"/>
        <v>0.26289499973710501</v>
      </c>
      <c r="I460">
        <f t="shared" si="82"/>
        <v>-1.0577421839157299</v>
      </c>
      <c r="J460">
        <f t="shared" si="83"/>
        <v>1.0577421839157299</v>
      </c>
      <c r="K460">
        <f t="shared" si="84"/>
        <v>0.46448134808844194</v>
      </c>
      <c r="L460">
        <f t="shared" si="85"/>
        <v>0.53551865191155801</v>
      </c>
      <c r="M460">
        <f t="shared" si="86"/>
        <v>2.1529389804681456</v>
      </c>
      <c r="N460">
        <f t="shared" si="87"/>
        <v>1.8673485908108987</v>
      </c>
    </row>
    <row r="461" spans="1:14" x14ac:dyDescent="0.25">
      <c r="A461" s="4">
        <f>IF('True_Odds_Calculator_2-way'!A462="","",'True_Odds_Calculator_2-way'!A462)</f>
        <v>2.36</v>
      </c>
      <c r="B461" s="4">
        <f>IF('True_Odds_Calculator_2-way'!B462="","",'True_Odds_Calculator_2-way'!B462)</f>
        <v>1.64</v>
      </c>
      <c r="C461" s="4">
        <f t="shared" si="77"/>
        <v>0.42372881355932207</v>
      </c>
      <c r="D461">
        <f t="shared" si="78"/>
        <v>0.6097560975609756</v>
      </c>
      <c r="E461">
        <f t="shared" si="79"/>
        <v>3.3484911120297722E-2</v>
      </c>
      <c r="F461">
        <f t="shared" si="80"/>
        <v>-0.22488631665977676</v>
      </c>
      <c r="G461">
        <v>0</v>
      </c>
      <c r="H461">
        <f t="shared" si="81"/>
        <v>0.25837122778007443</v>
      </c>
      <c r="I461">
        <f t="shared" si="82"/>
        <v>-1.0718661571406802</v>
      </c>
      <c r="J461">
        <f t="shared" si="83"/>
        <v>1.0718661571406802</v>
      </c>
      <c r="K461">
        <f t="shared" si="84"/>
        <v>0.40687819885451121</v>
      </c>
      <c r="L461">
        <f t="shared" si="85"/>
        <v>0.59312180114548885</v>
      </c>
      <c r="M461">
        <f t="shared" si="86"/>
        <v>2.4577379737113252</v>
      </c>
      <c r="N461">
        <f t="shared" si="87"/>
        <v>1.6859943405700353</v>
      </c>
    </row>
    <row r="462" spans="1:14" x14ac:dyDescent="0.25">
      <c r="A462" s="4">
        <f>IF('True_Odds_Calculator_2-way'!A463="","",'True_Odds_Calculator_2-way'!A463)</f>
        <v>2.33</v>
      </c>
      <c r="B462" s="4">
        <f>IF('True_Odds_Calculator_2-way'!B463="","",'True_Odds_Calculator_2-way'!B463)</f>
        <v>1.64</v>
      </c>
      <c r="C462" s="4">
        <f t="shared" si="77"/>
        <v>0.42918454935622319</v>
      </c>
      <c r="D462">
        <f t="shared" si="78"/>
        <v>0.6097560975609756</v>
      </c>
      <c r="E462">
        <f t="shared" si="79"/>
        <v>3.8940646917198674E-2</v>
      </c>
      <c r="F462">
        <f t="shared" si="80"/>
        <v>-0.2227572490317179</v>
      </c>
      <c r="G462">
        <v>0</v>
      </c>
      <c r="H462">
        <f t="shared" si="81"/>
        <v>0.26169789594891657</v>
      </c>
      <c r="I462">
        <f t="shared" si="82"/>
        <v>-1.0838874619051497</v>
      </c>
      <c r="J462">
        <f t="shared" si="83"/>
        <v>1.0838874619051497</v>
      </c>
      <c r="K462">
        <f t="shared" si="84"/>
        <v>0.4095724747444402</v>
      </c>
      <c r="L462">
        <f t="shared" si="85"/>
        <v>0.59042752525555997</v>
      </c>
      <c r="M462">
        <f t="shared" si="86"/>
        <v>2.4415703243338491</v>
      </c>
      <c r="N462">
        <f t="shared" si="87"/>
        <v>1.6936879756192957</v>
      </c>
    </row>
    <row r="463" spans="1:14" x14ac:dyDescent="0.25">
      <c r="A463" s="4">
        <f>IF('True_Odds_Calculator_2-way'!A464="","",'True_Odds_Calculator_2-way'!A464)</f>
        <v>2.34</v>
      </c>
      <c r="B463" s="4">
        <f>IF('True_Odds_Calculator_2-way'!B464="","",'True_Odds_Calculator_2-way'!B464)</f>
        <v>1.65</v>
      </c>
      <c r="C463" s="4">
        <f t="shared" si="77"/>
        <v>0.42735042735042739</v>
      </c>
      <c r="D463">
        <f t="shared" si="78"/>
        <v>0.60606060606060608</v>
      </c>
      <c r="E463">
        <f t="shared" si="79"/>
        <v>3.3411033411033575E-2</v>
      </c>
      <c r="F463">
        <f t="shared" si="80"/>
        <v>-0.22558922558922545</v>
      </c>
      <c r="G463">
        <v>0</v>
      </c>
      <c r="H463">
        <f t="shared" si="81"/>
        <v>0.25900025900025903</v>
      </c>
      <c r="I463">
        <f t="shared" si="82"/>
        <v>-1.0714969088698143</v>
      </c>
      <c r="J463">
        <f t="shared" si="83"/>
        <v>1.0714969088698143</v>
      </c>
      <c r="K463">
        <f t="shared" si="84"/>
        <v>0.41054175018204025</v>
      </c>
      <c r="L463">
        <f t="shared" si="85"/>
        <v>0.58945824981795969</v>
      </c>
      <c r="M463">
        <f t="shared" si="86"/>
        <v>2.4358058578855508</v>
      </c>
      <c r="N463">
        <f t="shared" si="87"/>
        <v>1.6964729907653791</v>
      </c>
    </row>
    <row r="464" spans="1:14" x14ac:dyDescent="0.25">
      <c r="A464" s="4">
        <f>IF('True_Odds_Calculator_2-way'!A465="","",'True_Odds_Calculator_2-way'!A465)</f>
        <v>2.29</v>
      </c>
      <c r="B464" s="4">
        <f>IF('True_Odds_Calculator_2-way'!B465="","",'True_Odds_Calculator_2-way'!B465)</f>
        <v>1.67</v>
      </c>
      <c r="C464" s="4">
        <f t="shared" si="77"/>
        <v>0.4366812227074236</v>
      </c>
      <c r="D464">
        <f t="shared" si="78"/>
        <v>0.5988023952095809</v>
      </c>
      <c r="E464">
        <f t="shared" si="79"/>
        <v>3.5483617917004384E-2</v>
      </c>
      <c r="F464">
        <f t="shared" si="80"/>
        <v>-0.22600214418324938</v>
      </c>
      <c r="G464">
        <v>0</v>
      </c>
      <c r="H464">
        <f t="shared" si="81"/>
        <v>0.2614857621002537</v>
      </c>
      <c r="I464">
        <f t="shared" si="82"/>
        <v>-1.0756419800880679</v>
      </c>
      <c r="J464">
        <f t="shared" si="83"/>
        <v>1.0756419800880679</v>
      </c>
      <c r="K464">
        <f t="shared" si="84"/>
        <v>0.41883445708083428</v>
      </c>
      <c r="L464">
        <f t="shared" si="85"/>
        <v>0.58116554291916578</v>
      </c>
      <c r="M464">
        <f t="shared" si="86"/>
        <v>2.3875781543136072</v>
      </c>
      <c r="N464">
        <f t="shared" si="87"/>
        <v>1.7206801266590057</v>
      </c>
    </row>
    <row r="465" spans="1:14" x14ac:dyDescent="0.25">
      <c r="A465" s="4">
        <f>IF('True_Odds_Calculator_2-way'!A466="","",'True_Odds_Calculator_2-way'!A466)</f>
        <v>1.68</v>
      </c>
      <c r="B465" s="4">
        <f>IF('True_Odds_Calculator_2-way'!B466="","",'True_Odds_Calculator_2-way'!B466)</f>
        <v>2.29</v>
      </c>
      <c r="C465" s="4">
        <f t="shared" si="77"/>
        <v>0.59523809523809523</v>
      </c>
      <c r="D465">
        <f t="shared" si="78"/>
        <v>0.4366812227074236</v>
      </c>
      <c r="E465">
        <f t="shared" si="79"/>
        <v>3.1919317945518833E-2</v>
      </c>
      <c r="F465">
        <f t="shared" si="80"/>
        <v>-0.22800998128509042</v>
      </c>
      <c r="G465">
        <v>0</v>
      </c>
      <c r="H465">
        <f t="shared" si="81"/>
        <v>0.25992929923060926</v>
      </c>
      <c r="I465">
        <f t="shared" si="82"/>
        <v>-1.0677035543974551</v>
      </c>
      <c r="J465">
        <f t="shared" si="83"/>
        <v>1.0677035543974551</v>
      </c>
      <c r="K465">
        <f t="shared" si="84"/>
        <v>0.57936138046320074</v>
      </c>
      <c r="L465">
        <f t="shared" si="85"/>
        <v>0.42063861953679943</v>
      </c>
      <c r="M465">
        <f t="shared" si="86"/>
        <v>1.7260384169902692</v>
      </c>
      <c r="N465">
        <f t="shared" si="87"/>
        <v>2.3773375851727168</v>
      </c>
    </row>
    <row r="466" spans="1:14" x14ac:dyDescent="0.25">
      <c r="A466" s="4">
        <f>IF('True_Odds_Calculator_2-way'!A467="","",'True_Odds_Calculator_2-way'!A467)</f>
        <v>1.5</v>
      </c>
      <c r="B466" s="4">
        <f>IF('True_Odds_Calculator_2-way'!B467="","",'True_Odds_Calculator_2-way'!B467)</f>
        <v>2.68</v>
      </c>
      <c r="C466" s="4">
        <f t="shared" si="77"/>
        <v>0.66666666666666663</v>
      </c>
      <c r="D466">
        <f t="shared" si="78"/>
        <v>0.37313432835820892</v>
      </c>
      <c r="E466">
        <f t="shared" si="79"/>
        <v>3.9800995024875441E-2</v>
      </c>
      <c r="F466">
        <f t="shared" si="80"/>
        <v>-0.20895522388059717</v>
      </c>
      <c r="G466">
        <v>0</v>
      </c>
      <c r="H466">
        <f t="shared" si="81"/>
        <v>0.24875621890547261</v>
      </c>
      <c r="I466">
        <f t="shared" si="82"/>
        <v>-1.0910894511799614</v>
      </c>
      <c r="J466">
        <f t="shared" si="83"/>
        <v>1.0910894511799614</v>
      </c>
      <c r="K466">
        <f t="shared" si="84"/>
        <v>0.64702106865155251</v>
      </c>
      <c r="L466">
        <f t="shared" si="85"/>
        <v>0.35297893134844749</v>
      </c>
      <c r="M466">
        <f t="shared" si="86"/>
        <v>1.545544725589981</v>
      </c>
      <c r="N466">
        <f t="shared" si="87"/>
        <v>2.8330302779823358</v>
      </c>
    </row>
    <row r="467" spans="1:14" x14ac:dyDescent="0.25">
      <c r="A467" s="4">
        <f>IF('True_Odds_Calculator_2-way'!A468="","",'True_Odds_Calculator_2-way'!A468)</f>
        <v>2.25</v>
      </c>
      <c r="B467" s="4">
        <f>IF('True_Odds_Calculator_2-way'!B468="","",'True_Odds_Calculator_2-way'!B468)</f>
        <v>1.69</v>
      </c>
      <c r="C467" s="4">
        <f t="shared" si="77"/>
        <v>0.44444444444444442</v>
      </c>
      <c r="D467">
        <f t="shared" si="78"/>
        <v>0.59171597633136097</v>
      </c>
      <c r="E467">
        <f t="shared" si="79"/>
        <v>3.6160420775805502E-2</v>
      </c>
      <c r="F467">
        <f t="shared" si="80"/>
        <v>-0.22682445759368819</v>
      </c>
      <c r="G467">
        <v>0</v>
      </c>
      <c r="H467">
        <f t="shared" si="81"/>
        <v>0.26298487836949375</v>
      </c>
      <c r="I467">
        <f t="shared" si="82"/>
        <v>-1.0767638041163314</v>
      </c>
      <c r="J467">
        <f t="shared" si="83"/>
        <v>1.0767638041163314</v>
      </c>
      <c r="K467">
        <f t="shared" si="84"/>
        <v>0.42626568044702751</v>
      </c>
      <c r="L467">
        <f t="shared" si="85"/>
        <v>0.57373431955297227</v>
      </c>
      <c r="M467">
        <f t="shared" si="86"/>
        <v>2.3459547551454145</v>
      </c>
      <c r="N467">
        <f t="shared" si="87"/>
        <v>1.7429670248402687</v>
      </c>
    </row>
    <row r="468" spans="1:14" x14ac:dyDescent="0.25">
      <c r="A468" s="4">
        <f>IF('True_Odds_Calculator_2-way'!A469="","",'True_Odds_Calculator_2-way'!A469)</f>
        <v>2.5099999999999998</v>
      </c>
      <c r="B468" s="4">
        <f>IF('True_Odds_Calculator_2-way'!B469="","",'True_Odds_Calculator_2-way'!B469)</f>
        <v>1.57</v>
      </c>
      <c r="C468" s="4">
        <f t="shared" si="77"/>
        <v>0.39840637450199207</v>
      </c>
      <c r="D468">
        <f t="shared" si="78"/>
        <v>0.63694267515923564</v>
      </c>
      <c r="E468">
        <f t="shared" si="79"/>
        <v>3.5349049661227649E-2</v>
      </c>
      <c r="F468">
        <f t="shared" si="80"/>
        <v>-0.21841297231456347</v>
      </c>
      <c r="G468">
        <v>0</v>
      </c>
      <c r="H468">
        <f t="shared" si="81"/>
        <v>0.25376202197579112</v>
      </c>
      <c r="I468">
        <f t="shared" si="82"/>
        <v>-1.0778891454484929</v>
      </c>
      <c r="J468">
        <f t="shared" si="83"/>
        <v>1.0778891454484929</v>
      </c>
      <c r="K468">
        <f t="shared" si="84"/>
        <v>0.3805736037101255</v>
      </c>
      <c r="L468">
        <f t="shared" si="85"/>
        <v>0.61942639628987439</v>
      </c>
      <c r="M468">
        <f t="shared" si="86"/>
        <v>2.6276126096272243</v>
      </c>
      <c r="N468">
        <f t="shared" si="87"/>
        <v>1.6143968129056414</v>
      </c>
    </row>
    <row r="469" spans="1:14" x14ac:dyDescent="0.25">
      <c r="A469" s="4">
        <f>IF('True_Odds_Calculator_2-way'!A470="","",'True_Odds_Calculator_2-way'!A470)</f>
        <v>2.31</v>
      </c>
      <c r="B469" s="4">
        <f>IF('True_Odds_Calculator_2-way'!B470="","",'True_Odds_Calculator_2-way'!B470)</f>
        <v>1.61</v>
      </c>
      <c r="C469" s="4">
        <f t="shared" si="77"/>
        <v>0.4329004329004329</v>
      </c>
      <c r="D469">
        <f t="shared" si="78"/>
        <v>0.6211180124223602</v>
      </c>
      <c r="E469">
        <f t="shared" si="79"/>
        <v>5.4018445322792985E-2</v>
      </c>
      <c r="F469">
        <f t="shared" si="80"/>
        <v>-0.21486381113710318</v>
      </c>
      <c r="G469">
        <v>0</v>
      </c>
      <c r="H469">
        <f t="shared" si="81"/>
        <v>0.26888225645989616</v>
      </c>
      <c r="I469">
        <f t="shared" si="82"/>
        <v>-1.1186634139959342</v>
      </c>
      <c r="J469">
        <f t="shared" si="83"/>
        <v>1.1186634139959342</v>
      </c>
      <c r="K469">
        <f t="shared" si="84"/>
        <v>0.40560562017735907</v>
      </c>
      <c r="L469">
        <f t="shared" si="85"/>
        <v>0.59439437982264109</v>
      </c>
      <c r="M469">
        <f t="shared" si="86"/>
        <v>2.4654490723346738</v>
      </c>
      <c r="N469">
        <f t="shared" si="87"/>
        <v>1.6823846825375197</v>
      </c>
    </row>
    <row r="470" spans="1:14" x14ac:dyDescent="0.25">
      <c r="A470" s="4">
        <f>IF('True_Odds_Calculator_2-way'!A471="","",'True_Odds_Calculator_2-way'!A471)</f>
        <v>2</v>
      </c>
      <c r="B470" s="4">
        <f>IF('True_Odds_Calculator_2-way'!B471="","",'True_Odds_Calculator_2-way'!B471)</f>
        <v>1.89</v>
      </c>
      <c r="C470" s="4">
        <f t="shared" si="77"/>
        <v>0.5</v>
      </c>
      <c r="D470">
        <f t="shared" si="78"/>
        <v>0.52910052910052918</v>
      </c>
      <c r="E470">
        <f t="shared" si="79"/>
        <v>2.9100529100529293E-2</v>
      </c>
      <c r="F470">
        <f t="shared" si="80"/>
        <v>-0.23544973544973535</v>
      </c>
      <c r="G470">
        <v>0</v>
      </c>
      <c r="H470">
        <f t="shared" si="81"/>
        <v>0.26455026455026459</v>
      </c>
      <c r="I470">
        <f t="shared" si="82"/>
        <v>-1.0599978800063603</v>
      </c>
      <c r="J470">
        <f t="shared" si="83"/>
        <v>1.0599978800063603</v>
      </c>
      <c r="K470">
        <f t="shared" si="84"/>
        <v>0.48543739277873066</v>
      </c>
      <c r="L470">
        <f t="shared" si="85"/>
        <v>0.51456260722126923</v>
      </c>
      <c r="M470">
        <f t="shared" si="86"/>
        <v>2.0599978800063603</v>
      </c>
      <c r="N470">
        <f t="shared" si="87"/>
        <v>1.9433981132056606</v>
      </c>
    </row>
    <row r="471" spans="1:14" x14ac:dyDescent="0.25">
      <c r="A471" s="4">
        <f>IF('True_Odds_Calculator_2-way'!A472="","",'True_Odds_Calculator_2-way'!A472)</f>
        <v>2.12</v>
      </c>
      <c r="B471" s="4">
        <f>IF('True_Odds_Calculator_2-way'!B472="","",'True_Odds_Calculator_2-way'!B472)</f>
        <v>1.78</v>
      </c>
      <c r="C471" s="4">
        <f t="shared" si="77"/>
        <v>0.47169811320754712</v>
      </c>
      <c r="D471">
        <f t="shared" si="78"/>
        <v>0.5617977528089888</v>
      </c>
      <c r="E471">
        <f t="shared" si="79"/>
        <v>3.3495866016535869E-2</v>
      </c>
      <c r="F471">
        <f t="shared" si="80"/>
        <v>-0.23150307398770409</v>
      </c>
      <c r="G471">
        <v>0</v>
      </c>
      <c r="H471">
        <f t="shared" si="81"/>
        <v>0.26499894000423996</v>
      </c>
      <c r="I471">
        <f t="shared" si="82"/>
        <v>-1.0699012312772822</v>
      </c>
      <c r="J471">
        <f t="shared" si="83"/>
        <v>1.0699012312772822</v>
      </c>
      <c r="K471">
        <f t="shared" si="84"/>
        <v>0.45489916365833472</v>
      </c>
      <c r="L471">
        <f t="shared" si="85"/>
        <v>0.54510083634166528</v>
      </c>
      <c r="M471">
        <f t="shared" si="86"/>
        <v>2.1982893790305562</v>
      </c>
      <c r="N471">
        <f t="shared" si="87"/>
        <v>1.83452296039628</v>
      </c>
    </row>
    <row r="472" spans="1:14" x14ac:dyDescent="0.25">
      <c r="A472" s="4">
        <f>IF('True_Odds_Calculator_2-way'!A473="","",'True_Odds_Calculator_2-way'!A473)</f>
        <v>2.46</v>
      </c>
      <c r="B472" s="4">
        <f>IF('True_Odds_Calculator_2-way'!B473="","",'True_Odds_Calculator_2-way'!B473)</f>
        <v>1.59</v>
      </c>
      <c r="C472" s="4">
        <f t="shared" si="77"/>
        <v>0.4065040650406504</v>
      </c>
      <c r="D472">
        <f t="shared" si="78"/>
        <v>0.62893081761006286</v>
      </c>
      <c r="E472">
        <f t="shared" si="79"/>
        <v>3.5434882650713373E-2</v>
      </c>
      <c r="F472">
        <f t="shared" si="80"/>
        <v>-0.22022805133711709</v>
      </c>
      <c r="G472">
        <v>0</v>
      </c>
      <c r="H472">
        <f t="shared" si="81"/>
        <v>0.25566293398783041</v>
      </c>
      <c r="I472">
        <f t="shared" si="82"/>
        <v>-1.0774510935845931</v>
      </c>
      <c r="J472">
        <f t="shared" si="83"/>
        <v>1.0774510935845931</v>
      </c>
      <c r="K472">
        <f t="shared" si="84"/>
        <v>0.38863950806180297</v>
      </c>
      <c r="L472">
        <f t="shared" si="85"/>
        <v>0.61136049193819697</v>
      </c>
      <c r="M472">
        <f t="shared" si="86"/>
        <v>2.5730785966335055</v>
      </c>
      <c r="N472">
        <f t="shared" si="87"/>
        <v>1.6356961452149104</v>
      </c>
    </row>
    <row r="473" spans="1:14" x14ac:dyDescent="0.25">
      <c r="A473" s="4">
        <f>IF('True_Odds_Calculator_2-way'!A474="","",'True_Odds_Calculator_2-way'!A474)</f>
        <v>2.33</v>
      </c>
      <c r="B473" s="4">
        <f>IF('True_Odds_Calculator_2-way'!B474="","",'True_Odds_Calculator_2-way'!B474)</f>
        <v>1.65</v>
      </c>
      <c r="C473" s="4">
        <f t="shared" si="77"/>
        <v>0.42918454935622319</v>
      </c>
      <c r="D473">
        <f t="shared" si="78"/>
        <v>0.60606060606060608</v>
      </c>
      <c r="E473">
        <f t="shared" si="79"/>
        <v>3.5245155416829377E-2</v>
      </c>
      <c r="F473">
        <f t="shared" si="80"/>
        <v>-0.22486669267785131</v>
      </c>
      <c r="G473">
        <v>0</v>
      </c>
      <c r="H473">
        <f t="shared" si="81"/>
        <v>0.26011184809468074</v>
      </c>
      <c r="I473">
        <f t="shared" si="82"/>
        <v>-1.0755175492958089</v>
      </c>
      <c r="J473">
        <f t="shared" si="83"/>
        <v>1.0755175492958089</v>
      </c>
      <c r="K473">
        <f t="shared" si="84"/>
        <v>0.41144841377386249</v>
      </c>
      <c r="L473">
        <f t="shared" si="85"/>
        <v>0.58855158622613757</v>
      </c>
      <c r="M473">
        <f t="shared" si="86"/>
        <v>2.4304383405634256</v>
      </c>
      <c r="N473">
        <f t="shared" si="87"/>
        <v>1.6990864070422753</v>
      </c>
    </row>
    <row r="474" spans="1:14" x14ac:dyDescent="0.25">
      <c r="A474" s="4">
        <f>IF('True_Odds_Calculator_2-way'!A475="","",'True_Odds_Calculator_2-way'!A475)</f>
        <v>2.25</v>
      </c>
      <c r="B474" s="4">
        <f>IF('True_Odds_Calculator_2-way'!B475="","",'True_Odds_Calculator_2-way'!B475)</f>
        <v>1.7</v>
      </c>
      <c r="C474" s="4">
        <f t="shared" si="77"/>
        <v>0.44444444444444442</v>
      </c>
      <c r="D474">
        <f t="shared" si="78"/>
        <v>0.58823529411764708</v>
      </c>
      <c r="E474">
        <f t="shared" si="79"/>
        <v>3.2679738562091387E-2</v>
      </c>
      <c r="F474">
        <f t="shared" si="80"/>
        <v>-0.2287581699346406</v>
      </c>
      <c r="G474">
        <v>0</v>
      </c>
      <c r="H474">
        <f t="shared" si="81"/>
        <v>0.26143790849673204</v>
      </c>
      <c r="I474">
        <f t="shared" si="82"/>
        <v>-1.0690449676496974</v>
      </c>
      <c r="J474">
        <f t="shared" si="83"/>
        <v>1.0690449676496974</v>
      </c>
      <c r="K474">
        <f t="shared" si="84"/>
        <v>0.42802608489724608</v>
      </c>
      <c r="L474">
        <f t="shared" si="85"/>
        <v>0.57197391510275408</v>
      </c>
      <c r="M474">
        <f t="shared" si="86"/>
        <v>2.3363062095621219</v>
      </c>
      <c r="N474">
        <f t="shared" si="87"/>
        <v>1.7483314773547878</v>
      </c>
    </row>
    <row r="475" spans="1:14" x14ac:dyDescent="0.25">
      <c r="A475" s="4">
        <f>IF('True_Odds_Calculator_2-way'!A476="","",'True_Odds_Calculator_2-way'!A476)</f>
        <v>2.41</v>
      </c>
      <c r="B475" s="4">
        <f>IF('True_Odds_Calculator_2-way'!B476="","",'True_Odds_Calculator_2-way'!B476)</f>
        <v>1.61</v>
      </c>
      <c r="C475" s="4">
        <f t="shared" si="77"/>
        <v>0.41493775933609955</v>
      </c>
      <c r="D475">
        <f t="shared" si="78"/>
        <v>0.6211180124223602</v>
      </c>
      <c r="E475">
        <f t="shared" si="79"/>
        <v>3.6055771758459754E-2</v>
      </c>
      <c r="F475">
        <f t="shared" si="80"/>
        <v>-0.22166954459936605</v>
      </c>
      <c r="G475">
        <v>0</v>
      </c>
      <c r="H475">
        <f t="shared" si="81"/>
        <v>0.25772531635782581</v>
      </c>
      <c r="I475">
        <f t="shared" si="82"/>
        <v>-1.0782650440285155</v>
      </c>
      <c r="J475">
        <f t="shared" si="83"/>
        <v>1.0782650440285155</v>
      </c>
      <c r="K475">
        <f t="shared" si="84"/>
        <v>0.39676970546115803</v>
      </c>
      <c r="L475">
        <f t="shared" si="85"/>
        <v>0.60323029453884203</v>
      </c>
      <c r="M475">
        <f t="shared" si="86"/>
        <v>2.5203537120802069</v>
      </c>
      <c r="N475">
        <f t="shared" si="87"/>
        <v>1.6577416768573945</v>
      </c>
    </row>
    <row r="476" spans="1:14" x14ac:dyDescent="0.25">
      <c r="A476" s="4">
        <f>IF('True_Odds_Calculator_2-way'!A477="","",'True_Odds_Calculator_2-way'!A477)</f>
        <v>2.2200000000000002</v>
      </c>
      <c r="B476" s="4">
        <f>IF('True_Odds_Calculator_2-way'!B477="","",'True_Odds_Calculator_2-way'!B477)</f>
        <v>1.71</v>
      </c>
      <c r="C476" s="4">
        <f t="shared" si="77"/>
        <v>0.4504504504504504</v>
      </c>
      <c r="D476">
        <f t="shared" si="78"/>
        <v>0.58479532163742687</v>
      </c>
      <c r="E476">
        <f t="shared" si="79"/>
        <v>3.5245772087877381E-2</v>
      </c>
      <c r="F476">
        <f t="shared" si="80"/>
        <v>-0.2281755439650176</v>
      </c>
      <c r="G476">
        <v>0</v>
      </c>
      <c r="H476">
        <f t="shared" si="81"/>
        <v>0.26342131605289498</v>
      </c>
      <c r="I476">
        <f t="shared" si="82"/>
        <v>-1.0744616281415775</v>
      </c>
      <c r="J476">
        <f t="shared" si="83"/>
        <v>1.0744616281415775</v>
      </c>
      <c r="K476">
        <f t="shared" si="84"/>
        <v>0.43274247509065539</v>
      </c>
      <c r="L476">
        <f t="shared" si="85"/>
        <v>0.56725752490934445</v>
      </c>
      <c r="M476">
        <f t="shared" si="86"/>
        <v>2.310843186332725</v>
      </c>
      <c r="N476">
        <f t="shared" si="87"/>
        <v>1.7628677559805201</v>
      </c>
    </row>
    <row r="477" spans="1:14" x14ac:dyDescent="0.25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1.85</v>
      </c>
      <c r="C477" s="4">
        <f t="shared" si="77"/>
        <v>0.49751243781094534</v>
      </c>
      <c r="D477">
        <f t="shared" si="78"/>
        <v>0.54054054054054046</v>
      </c>
      <c r="E477">
        <f t="shared" si="79"/>
        <v>3.80529783514858E-2</v>
      </c>
      <c r="F477">
        <f t="shared" si="80"/>
        <v>-0.23087266370848458</v>
      </c>
      <c r="G477">
        <v>0</v>
      </c>
      <c r="H477">
        <f t="shared" si="81"/>
        <v>0.26892564205997044</v>
      </c>
      <c r="I477">
        <f t="shared" si="82"/>
        <v>-1.0792693660942112</v>
      </c>
      <c r="J477">
        <f t="shared" si="83"/>
        <v>1.0792693660942112</v>
      </c>
      <c r="K477">
        <f t="shared" si="84"/>
        <v>0.47845469244925098</v>
      </c>
      <c r="L477">
        <f t="shared" si="85"/>
        <v>0.52154530755074879</v>
      </c>
      <c r="M477">
        <f t="shared" si="86"/>
        <v>2.0900620597551534</v>
      </c>
      <c r="N477">
        <f t="shared" si="87"/>
        <v>1.91737896118008</v>
      </c>
    </row>
    <row r="478" spans="1:14" x14ac:dyDescent="0.25">
      <c r="A478" s="4">
        <f>IF('True_Odds_Calculator_2-way'!A479="","",'True_Odds_Calculator_2-way'!A479)</f>
        <v>2.13</v>
      </c>
      <c r="B478" s="4">
        <f>IF('True_Odds_Calculator_2-way'!B479="","",'True_Odds_Calculator_2-way'!B479)</f>
        <v>1.74</v>
      </c>
      <c r="C478" s="4">
        <f t="shared" si="77"/>
        <v>0.46948356807511737</v>
      </c>
      <c r="D478">
        <f t="shared" si="78"/>
        <v>0.57471264367816088</v>
      </c>
      <c r="E478">
        <f t="shared" si="79"/>
        <v>4.4196211753278369E-2</v>
      </c>
      <c r="F478">
        <f t="shared" si="80"/>
        <v>-0.22562193081862814</v>
      </c>
      <c r="G478">
        <v>0</v>
      </c>
      <c r="H478">
        <f t="shared" si="81"/>
        <v>0.26981814257190651</v>
      </c>
      <c r="I478">
        <f t="shared" si="82"/>
        <v>-1.093565796666284</v>
      </c>
      <c r="J478">
        <f t="shared" si="83"/>
        <v>1.093565796666284</v>
      </c>
      <c r="K478">
        <f t="shared" si="84"/>
        <v>0.44728133121114488</v>
      </c>
      <c r="L478">
        <f t="shared" si="85"/>
        <v>0.55271866878885501</v>
      </c>
      <c r="M478">
        <f t="shared" si="86"/>
        <v>2.235729350232901</v>
      </c>
      <c r="N478">
        <f t="shared" si="87"/>
        <v>1.8092386895330501</v>
      </c>
    </row>
    <row r="479" spans="1:14" x14ac:dyDescent="0.25">
      <c r="A479" s="4">
        <f>IF('True_Odds_Calculator_2-way'!A480="","",'True_Odds_Calculator_2-way'!A480)</f>
        <v>2.15</v>
      </c>
      <c r="B479" s="4">
        <f>IF('True_Odds_Calculator_2-way'!B480="","",'True_Odds_Calculator_2-way'!B480)</f>
        <v>1.73</v>
      </c>
      <c r="C479" s="4">
        <f t="shared" si="77"/>
        <v>0.46511627906976744</v>
      </c>
      <c r="D479">
        <f t="shared" si="78"/>
        <v>0.5780346820809249</v>
      </c>
      <c r="E479">
        <f t="shared" si="79"/>
        <v>4.3150961150692391E-2</v>
      </c>
      <c r="F479">
        <f t="shared" si="80"/>
        <v>-0.22570237935206339</v>
      </c>
      <c r="G479">
        <v>0</v>
      </c>
      <c r="H479">
        <f t="shared" si="81"/>
        <v>0.26885334050275578</v>
      </c>
      <c r="I479">
        <f t="shared" si="82"/>
        <v>-1.0914143252235409</v>
      </c>
      <c r="J479">
        <f t="shared" si="83"/>
        <v>1.0914143252235409</v>
      </c>
      <c r="K479">
        <f t="shared" si="84"/>
        <v>0.44343410958372004</v>
      </c>
      <c r="L479">
        <f t="shared" si="85"/>
        <v>0.55656589041628013</v>
      </c>
      <c r="M479">
        <f t="shared" si="86"/>
        <v>2.2551264740070716</v>
      </c>
      <c r="N479">
        <f t="shared" si="87"/>
        <v>1.7967324574131842</v>
      </c>
    </row>
    <row r="480" spans="1:14" x14ac:dyDescent="0.25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1.95</v>
      </c>
      <c r="C480" s="4">
        <f t="shared" si="77"/>
        <v>0.52631578947368418</v>
      </c>
      <c r="D480">
        <f t="shared" si="78"/>
        <v>0.51282051282051289</v>
      </c>
      <c r="E480">
        <f t="shared" si="79"/>
        <v>3.9136302294197067E-2</v>
      </c>
      <c r="F480">
        <f t="shared" si="80"/>
        <v>-0.23076923076923073</v>
      </c>
      <c r="G480">
        <v>0</v>
      </c>
      <c r="H480">
        <f t="shared" si="81"/>
        <v>0.26990553306342779</v>
      </c>
      <c r="I480">
        <f t="shared" si="82"/>
        <v>-1.0814761408717504</v>
      </c>
      <c r="J480">
        <f t="shared" si="83"/>
        <v>1.0814761408717504</v>
      </c>
      <c r="K480">
        <f t="shared" si="84"/>
        <v>0.50675799109307063</v>
      </c>
      <c r="L480">
        <f t="shared" si="85"/>
        <v>0.49324200890692937</v>
      </c>
      <c r="M480">
        <f t="shared" si="86"/>
        <v>1.9733285267845753</v>
      </c>
      <c r="N480">
        <f t="shared" si="87"/>
        <v>2.0274023338281628</v>
      </c>
    </row>
    <row r="481" spans="1:14" x14ac:dyDescent="0.25">
      <c r="A481" s="4">
        <f>IF('True_Odds_Calculator_2-way'!A482="","",'True_Odds_Calculator_2-way'!A482)</f>
        <v>1.69</v>
      </c>
      <c r="B481" s="4">
        <f>IF('True_Odds_Calculator_2-way'!B482="","",'True_Odds_Calculator_2-way'!B482)</f>
        <v>2.17</v>
      </c>
      <c r="C481" s="4">
        <f t="shared" si="77"/>
        <v>0.59171597633136097</v>
      </c>
      <c r="D481">
        <f t="shared" si="78"/>
        <v>0.46082949308755761</v>
      </c>
      <c r="E481">
        <f t="shared" si="79"/>
        <v>5.2545469418918689E-2</v>
      </c>
      <c r="F481">
        <f t="shared" si="80"/>
        <v>-0.22013470400567159</v>
      </c>
      <c r="G481">
        <v>0</v>
      </c>
      <c r="H481">
        <f t="shared" si="81"/>
        <v>0.27268017342459033</v>
      </c>
      <c r="I481">
        <f t="shared" si="82"/>
        <v>-1.1129676054902968</v>
      </c>
      <c r="J481">
        <f t="shared" si="83"/>
        <v>1.1129676054902968</v>
      </c>
      <c r="K481">
        <f t="shared" si="84"/>
        <v>0.5656276085160078</v>
      </c>
      <c r="L481">
        <f t="shared" si="85"/>
        <v>0.43437239148399209</v>
      </c>
      <c r="M481">
        <f t="shared" si="86"/>
        <v>1.7679476477883047</v>
      </c>
      <c r="N481">
        <f t="shared" si="87"/>
        <v>2.3021720984236471</v>
      </c>
    </row>
    <row r="482" spans="1:14" x14ac:dyDescent="0.25">
      <c r="A482" s="4">
        <f>IF('True_Odds_Calculator_2-way'!A483="","",'True_Odds_Calculator_2-way'!A483)</f>
        <v>1.93</v>
      </c>
      <c r="B482" s="4">
        <f>IF('True_Odds_Calculator_2-way'!B483="","",'True_Odds_Calculator_2-way'!B483)</f>
        <v>1.89</v>
      </c>
      <c r="C482" s="4">
        <f t="shared" si="77"/>
        <v>0.5181347150259068</v>
      </c>
      <c r="D482">
        <f t="shared" si="78"/>
        <v>0.52910052910052918</v>
      </c>
      <c r="E482">
        <f t="shared" si="79"/>
        <v>4.7235244126436093E-2</v>
      </c>
      <c r="F482">
        <f t="shared" si="80"/>
        <v>-0.22691010773912312</v>
      </c>
      <c r="G482">
        <v>0</v>
      </c>
      <c r="H482">
        <f t="shared" si="81"/>
        <v>0.27414535186555922</v>
      </c>
      <c r="I482">
        <f t="shared" si="82"/>
        <v>-1.0991665980832535</v>
      </c>
      <c r="J482">
        <f t="shared" si="83"/>
        <v>1.0991665980832535</v>
      </c>
      <c r="K482">
        <f t="shared" si="84"/>
        <v>0.49450483083771163</v>
      </c>
      <c r="L482">
        <f t="shared" si="85"/>
        <v>0.50549516916228832</v>
      </c>
      <c r="M482">
        <f t="shared" si="86"/>
        <v>2.0222249362174249</v>
      </c>
      <c r="N482">
        <f t="shared" si="87"/>
        <v>1.9782582722940953</v>
      </c>
    </row>
    <row r="483" spans="1:14" x14ac:dyDescent="0.25">
      <c r="A483" s="4">
        <f>IF('True_Odds_Calculator_2-way'!A484="","",'True_Odds_Calculator_2-way'!A484)</f>
        <v>1.67</v>
      </c>
      <c r="B483" s="4">
        <f>IF('True_Odds_Calculator_2-way'!B484="","",'True_Odds_Calculator_2-way'!B484)</f>
        <v>2.21</v>
      </c>
      <c r="C483" s="4">
        <f t="shared" si="77"/>
        <v>0.5988023952095809</v>
      </c>
      <c r="D483">
        <f t="shared" si="78"/>
        <v>0.45248868778280543</v>
      </c>
      <c r="E483">
        <f t="shared" si="79"/>
        <v>5.1291082992386272E-2</v>
      </c>
      <c r="F483">
        <f t="shared" si="80"/>
        <v>-0.2196602270571979</v>
      </c>
      <c r="G483">
        <v>0</v>
      </c>
      <c r="H483">
        <f t="shared" si="81"/>
        <v>0.27095131004958412</v>
      </c>
      <c r="I483">
        <f t="shared" si="82"/>
        <v>-1.1106313123300473</v>
      </c>
      <c r="J483">
        <f t="shared" si="83"/>
        <v>1.1106313123300473</v>
      </c>
      <c r="K483">
        <f t="shared" si="84"/>
        <v>0.57335406498894548</v>
      </c>
      <c r="L483">
        <f t="shared" si="85"/>
        <v>0.42664593501105469</v>
      </c>
      <c r="M483">
        <f t="shared" si="86"/>
        <v>1.7441229792611315</v>
      </c>
      <c r="N483">
        <f t="shared" si="87"/>
        <v>2.343863887919357</v>
      </c>
    </row>
    <row r="484" spans="1:14" x14ac:dyDescent="0.25">
      <c r="A484" s="4">
        <f>IF('True_Odds_Calculator_2-way'!A485="","",'True_Odds_Calculator_2-way'!A485)</f>
        <v>2.0099999999999998</v>
      </c>
      <c r="B484" s="4">
        <f>IF('True_Odds_Calculator_2-way'!B485="","",'True_Odds_Calculator_2-way'!B485)</f>
        <v>1.82</v>
      </c>
      <c r="C484" s="4">
        <f t="shared" si="77"/>
        <v>0.49751243781094534</v>
      </c>
      <c r="D484">
        <f t="shared" si="78"/>
        <v>0.54945054945054939</v>
      </c>
      <c r="E484">
        <f t="shared" si="79"/>
        <v>4.6962987261494726E-2</v>
      </c>
      <c r="F484">
        <f t="shared" si="80"/>
        <v>-0.22639549505221146</v>
      </c>
      <c r="G484">
        <v>0</v>
      </c>
      <c r="H484">
        <f t="shared" si="81"/>
        <v>0.27335848231370619</v>
      </c>
      <c r="I484">
        <f t="shared" si="82"/>
        <v>-1.0988347541611645</v>
      </c>
      <c r="J484">
        <f t="shared" si="83"/>
        <v>1.0988347541611645</v>
      </c>
      <c r="K484">
        <f t="shared" si="84"/>
        <v>0.47397338629619207</v>
      </c>
      <c r="L484">
        <f t="shared" si="85"/>
        <v>0.52602661370380788</v>
      </c>
      <c r="M484">
        <f t="shared" si="86"/>
        <v>2.109823101702776</v>
      </c>
      <c r="N484">
        <f t="shared" si="87"/>
        <v>1.9010444984121553</v>
      </c>
    </row>
    <row r="485" spans="1:14" x14ac:dyDescent="0.25">
      <c r="A485" s="4">
        <f>IF('True_Odds_Calculator_2-way'!A486="","",'True_Odds_Calculator_2-way'!A486)</f>
        <v>1.74</v>
      </c>
      <c r="B485" s="4">
        <f>IF('True_Odds_Calculator_2-way'!B486="","",'True_Odds_Calculator_2-way'!B486)</f>
        <v>2.06</v>
      </c>
      <c r="C485" s="4">
        <f t="shared" si="77"/>
        <v>0.57471264367816088</v>
      </c>
      <c r="D485">
        <f t="shared" si="78"/>
        <v>0.4854368932038835</v>
      </c>
      <c r="E485">
        <f t="shared" si="79"/>
        <v>6.0149536882044385E-2</v>
      </c>
      <c r="F485">
        <f t="shared" si="80"/>
        <v>-0.21883718335007263</v>
      </c>
      <c r="G485">
        <v>0</v>
      </c>
      <c r="H485">
        <f t="shared" si="81"/>
        <v>0.27898672023211696</v>
      </c>
      <c r="I485">
        <f t="shared" si="82"/>
        <v>-1.129096880442862</v>
      </c>
      <c r="J485">
        <f t="shared" si="83"/>
        <v>1.129096880442862</v>
      </c>
      <c r="K485">
        <f t="shared" si="84"/>
        <v>0.54480127181443394</v>
      </c>
      <c r="L485">
        <f t="shared" si="85"/>
        <v>0.45519872818556623</v>
      </c>
      <c r="M485">
        <f t="shared" si="86"/>
        <v>1.835531691527718</v>
      </c>
      <c r="N485">
        <f t="shared" si="87"/>
        <v>2.1968426932694332</v>
      </c>
    </row>
    <row r="486" spans="1:14" x14ac:dyDescent="0.25">
      <c r="A486" s="4">
        <f>IF('True_Odds_Calculator_2-way'!A487="","",'True_Odds_Calculator_2-way'!A487)</f>
        <v>1.86</v>
      </c>
      <c r="B486" s="4">
        <f>IF('True_Odds_Calculator_2-way'!B487="","",'True_Odds_Calculator_2-way'!B487)</f>
        <v>1.95</v>
      </c>
      <c r="C486" s="4">
        <f t="shared" si="77"/>
        <v>0.5376344086021505</v>
      </c>
      <c r="D486">
        <f t="shared" si="78"/>
        <v>0.51282051282051289</v>
      </c>
      <c r="E486">
        <f t="shared" si="79"/>
        <v>5.0454921422663279E-2</v>
      </c>
      <c r="F486">
        <f t="shared" si="80"/>
        <v>-0.22525503170664463</v>
      </c>
      <c r="G486">
        <v>0</v>
      </c>
      <c r="H486">
        <f t="shared" si="81"/>
        <v>0.27570995312930796</v>
      </c>
      <c r="I486">
        <f t="shared" si="82"/>
        <v>-1.1063409095203591</v>
      </c>
      <c r="J486">
        <f t="shared" si="83"/>
        <v>1.1063409095203591</v>
      </c>
      <c r="K486">
        <f t="shared" si="84"/>
        <v>0.51243863246518462</v>
      </c>
      <c r="L486">
        <f t="shared" si="85"/>
        <v>0.48756136753481522</v>
      </c>
      <c r="M486">
        <f t="shared" si="86"/>
        <v>1.9514531821875092</v>
      </c>
      <c r="N486">
        <f t="shared" si="87"/>
        <v>2.0510238640443412</v>
      </c>
    </row>
    <row r="487" spans="1:14" x14ac:dyDescent="0.25">
      <c r="A487" s="4">
        <f>IF('True_Odds_Calculator_2-way'!A488="","",'True_Odds_Calculator_2-way'!A488)</f>
        <v>1.8</v>
      </c>
      <c r="B487" s="4">
        <f>IF('True_Odds_Calculator_2-way'!B488="","",'True_Odds_Calculator_2-way'!B488)</f>
        <v>2.02</v>
      </c>
      <c r="C487" s="4">
        <f t="shared" si="77"/>
        <v>0.55555555555555558</v>
      </c>
      <c r="D487">
        <f t="shared" si="78"/>
        <v>0.49504950495049505</v>
      </c>
      <c r="E487">
        <f t="shared" si="79"/>
        <v>5.0605060506050625E-2</v>
      </c>
      <c r="F487">
        <f t="shared" si="80"/>
        <v>-0.22442244224422447</v>
      </c>
      <c r="G487">
        <v>0</v>
      </c>
      <c r="H487">
        <f t="shared" si="81"/>
        <v>0.27502750275027504</v>
      </c>
      <c r="I487">
        <f t="shared" si="82"/>
        <v>-1.1070186069251189</v>
      </c>
      <c r="J487">
        <f t="shared" si="83"/>
        <v>1.1070186069251189</v>
      </c>
      <c r="K487">
        <f t="shared" si="84"/>
        <v>0.53033098522319455</v>
      </c>
      <c r="L487">
        <f t="shared" si="85"/>
        <v>0.4696690147768055</v>
      </c>
      <c r="M487">
        <f t="shared" si="86"/>
        <v>1.8856148855400954</v>
      </c>
      <c r="N487">
        <f t="shared" si="87"/>
        <v>2.1291589790636212</v>
      </c>
    </row>
    <row r="488" spans="1:14" x14ac:dyDescent="0.25">
      <c r="A488" s="4">
        <f>IF('True_Odds_Calculator_2-way'!A489="","",'True_Odds_Calculator_2-way'!A489)</f>
        <v>1.77</v>
      </c>
      <c r="B488" s="4">
        <f>IF('True_Odds_Calculator_2-way'!B489="","",'True_Odds_Calculator_2-way'!B489)</f>
        <v>2.0499999999999998</v>
      </c>
      <c r="C488" s="4">
        <f t="shared" si="77"/>
        <v>0.56497175141242939</v>
      </c>
      <c r="D488">
        <f t="shared" si="78"/>
        <v>0.48780487804878053</v>
      </c>
      <c r="E488">
        <f t="shared" si="79"/>
        <v>5.2776629461209978E-2</v>
      </c>
      <c r="F488">
        <f t="shared" si="80"/>
        <v>-0.22281934683753613</v>
      </c>
      <c r="G488">
        <v>0</v>
      </c>
      <c r="H488">
        <f t="shared" si="81"/>
        <v>0.27559597629874605</v>
      </c>
      <c r="I488">
        <f t="shared" si="82"/>
        <v>-1.1121413488021759</v>
      </c>
      <c r="J488">
        <f t="shared" si="83"/>
        <v>1.1121413488021759</v>
      </c>
      <c r="K488">
        <f t="shared" si="84"/>
        <v>0.53869185533371766</v>
      </c>
      <c r="L488">
        <f t="shared" si="85"/>
        <v>0.46130814466628223</v>
      </c>
      <c r="M488">
        <f t="shared" si="86"/>
        <v>1.8563488385776756</v>
      </c>
      <c r="N488">
        <f t="shared" si="87"/>
        <v>2.1677484162422846</v>
      </c>
    </row>
    <row r="489" spans="1:14" x14ac:dyDescent="0.25">
      <c r="A489" s="4">
        <f>IF('True_Odds_Calculator_2-way'!A490="","",'True_Odds_Calculator_2-way'!A490)</f>
        <v>1.57</v>
      </c>
      <c r="B489" s="4">
        <f>IF('True_Odds_Calculator_2-way'!B490="","",'True_Odds_Calculator_2-way'!B490)</f>
        <v>2.41</v>
      </c>
      <c r="C489" s="4">
        <f t="shared" si="77"/>
        <v>0.63694267515923564</v>
      </c>
      <c r="D489">
        <f t="shared" si="78"/>
        <v>0.41493775933609955</v>
      </c>
      <c r="E489">
        <f t="shared" si="79"/>
        <v>5.1880434495335193E-2</v>
      </c>
      <c r="F489">
        <f t="shared" si="80"/>
        <v>-0.2124111319607791</v>
      </c>
      <c r="G489">
        <v>0</v>
      </c>
      <c r="H489">
        <f t="shared" si="81"/>
        <v>0.26429156645611435</v>
      </c>
      <c r="I489">
        <f t="shared" si="82"/>
        <v>-1.1154574690170911</v>
      </c>
      <c r="J489">
        <f t="shared" si="83"/>
        <v>1.1154574690170911</v>
      </c>
      <c r="K489">
        <f t="shared" si="84"/>
        <v>0.61131765732257604</v>
      </c>
      <c r="L489">
        <f t="shared" si="85"/>
        <v>0.38868234267742391</v>
      </c>
      <c r="M489">
        <f t="shared" si="86"/>
        <v>1.635810757339742</v>
      </c>
      <c r="N489">
        <f t="shared" si="87"/>
        <v>2.5727950313140986</v>
      </c>
    </row>
    <row r="490" spans="1:14" x14ac:dyDescent="0.25">
      <c r="A490" s="4">
        <f>IF('True_Odds_Calculator_2-way'!A491="","",'True_Odds_Calculator_2-way'!A491)</f>
        <v>1.57</v>
      </c>
      <c r="B490" s="4">
        <f>IF('True_Odds_Calculator_2-way'!B491="","",'True_Odds_Calculator_2-way'!B491)</f>
        <v>2.39</v>
      </c>
      <c r="C490" s="4">
        <f t="shared" si="77"/>
        <v>0.63694267515923564</v>
      </c>
      <c r="D490">
        <f t="shared" si="78"/>
        <v>0.41841004184100417</v>
      </c>
      <c r="E490">
        <f t="shared" si="79"/>
        <v>5.5352717000239693E-2</v>
      </c>
      <c r="F490">
        <f t="shared" si="80"/>
        <v>-0.21115049436345723</v>
      </c>
      <c r="G490">
        <v>0</v>
      </c>
      <c r="H490">
        <f t="shared" si="81"/>
        <v>0.26650321136369692</v>
      </c>
      <c r="I490">
        <f t="shared" si="82"/>
        <v>-1.1234536822654881</v>
      </c>
      <c r="J490">
        <f t="shared" si="83"/>
        <v>1.1234536822654881</v>
      </c>
      <c r="K490">
        <f t="shared" si="84"/>
        <v>0.60961908236713847</v>
      </c>
      <c r="L490">
        <f t="shared" si="85"/>
        <v>0.39038091763286176</v>
      </c>
      <c r="M490">
        <f t="shared" si="86"/>
        <v>1.6403685988913279</v>
      </c>
      <c r="N490">
        <f t="shared" si="87"/>
        <v>2.5616006183490287</v>
      </c>
    </row>
    <row r="491" spans="1:14" x14ac:dyDescent="0.25">
      <c r="A491" s="4">
        <f>IF('True_Odds_Calculator_2-way'!A492="","",'True_Odds_Calculator_2-way'!A492)</f>
        <v>2.37</v>
      </c>
      <c r="B491" s="4">
        <f>IF('True_Odds_Calculator_2-way'!B492="","",'True_Odds_Calculator_2-way'!B492)</f>
        <v>1.65</v>
      </c>
      <c r="C491" s="4">
        <f t="shared" si="77"/>
        <v>0.42194092827004215</v>
      </c>
      <c r="D491">
        <f t="shared" si="78"/>
        <v>0.60606060606060608</v>
      </c>
      <c r="E491">
        <f t="shared" si="79"/>
        <v>2.8001534330648337E-2</v>
      </c>
      <c r="F491">
        <f t="shared" si="80"/>
        <v>-0.22772024037846816</v>
      </c>
      <c r="G491">
        <v>0</v>
      </c>
      <c r="H491">
        <f t="shared" si="81"/>
        <v>0.25572177470911645</v>
      </c>
      <c r="I491">
        <f t="shared" si="82"/>
        <v>-1.0597002531915625</v>
      </c>
      <c r="J491">
        <f t="shared" si="83"/>
        <v>1.0597002531915625</v>
      </c>
      <c r="K491">
        <f t="shared" si="84"/>
        <v>0.40786538259317556</v>
      </c>
      <c r="L491">
        <f t="shared" si="85"/>
        <v>0.59213461740682438</v>
      </c>
      <c r="M491">
        <f t="shared" si="86"/>
        <v>2.4517893468724408</v>
      </c>
      <c r="N491">
        <f t="shared" si="87"/>
        <v>1.6888051645745159</v>
      </c>
    </row>
    <row r="492" spans="1:14" x14ac:dyDescent="0.25">
      <c r="A492" s="4">
        <f>IF('True_Odds_Calculator_2-way'!A493="","",'True_Odds_Calculator_2-way'!A493)</f>
        <v>1.74</v>
      </c>
      <c r="B492" s="4">
        <f>IF('True_Odds_Calculator_2-way'!B493="","",'True_Odds_Calculator_2-way'!B493)</f>
        <v>2.2000000000000002</v>
      </c>
      <c r="C492" s="4">
        <f t="shared" si="77"/>
        <v>0.57471264367816088</v>
      </c>
      <c r="D492">
        <f t="shared" si="78"/>
        <v>0.45454545454545453</v>
      </c>
      <c r="E492">
        <f t="shared" si="79"/>
        <v>2.925809822361547E-2</v>
      </c>
      <c r="F492">
        <f t="shared" si="80"/>
        <v>-0.23197492163009403</v>
      </c>
      <c r="G492">
        <v>0</v>
      </c>
      <c r="H492">
        <f t="shared" si="81"/>
        <v>0.2612330198537095</v>
      </c>
      <c r="I492">
        <f t="shared" si="82"/>
        <v>-1.0611908999450221</v>
      </c>
      <c r="J492">
        <f t="shared" si="83"/>
        <v>1.0611908999450221</v>
      </c>
      <c r="K492">
        <f t="shared" si="84"/>
        <v>0.56013582793221794</v>
      </c>
      <c r="L492">
        <f t="shared" si="85"/>
        <v>0.43986417206778194</v>
      </c>
      <c r="M492">
        <f t="shared" si="86"/>
        <v>1.7852812659593167</v>
      </c>
      <c r="N492">
        <f t="shared" si="87"/>
        <v>2.2734290799340271</v>
      </c>
    </row>
    <row r="493" spans="1:14" x14ac:dyDescent="0.25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1.6</v>
      </c>
      <c r="C493" s="4">
        <f t="shared" si="77"/>
        <v>0.40322580645161293</v>
      </c>
      <c r="D493">
        <f t="shared" si="78"/>
        <v>0.625</v>
      </c>
      <c r="E493">
        <f t="shared" si="79"/>
        <v>2.8225806451612989E-2</v>
      </c>
      <c r="F493">
        <f t="shared" si="80"/>
        <v>-0.22379032258064502</v>
      </c>
      <c r="G493">
        <v>0</v>
      </c>
      <c r="H493">
        <f t="shared" si="81"/>
        <v>0.25201612903225806</v>
      </c>
      <c r="I493">
        <f t="shared" si="82"/>
        <v>-1.0611908999450224</v>
      </c>
      <c r="J493">
        <f t="shared" si="83"/>
        <v>1.0611908999450224</v>
      </c>
      <c r="K493">
        <f t="shared" si="84"/>
        <v>0.38901990812634057</v>
      </c>
      <c r="L493">
        <f t="shared" si="85"/>
        <v>0.61098009187365931</v>
      </c>
      <c r="M493">
        <f t="shared" si="86"/>
        <v>2.5705625319186329</v>
      </c>
      <c r="N493">
        <f t="shared" si="87"/>
        <v>1.6367145399670135</v>
      </c>
    </row>
    <row r="494" spans="1:14" x14ac:dyDescent="0.25">
      <c r="A494" s="4">
        <f>IF('True_Odds_Calculator_2-way'!A495="","",'True_Odds_Calculator_2-way'!A495)</f>
        <v>2.34</v>
      </c>
      <c r="B494" s="4">
        <f>IF('True_Odds_Calculator_2-way'!B495="","",'True_Odds_Calculator_2-way'!B495)</f>
        <v>1.66</v>
      </c>
      <c r="C494" s="4">
        <f t="shared" si="77"/>
        <v>0.42735042735042739</v>
      </c>
      <c r="D494">
        <f t="shared" si="78"/>
        <v>0.60240963855421692</v>
      </c>
      <c r="E494">
        <f t="shared" si="79"/>
        <v>2.9760065904644417E-2</v>
      </c>
      <c r="F494">
        <f t="shared" si="80"/>
        <v>-0.22767995057151669</v>
      </c>
      <c r="G494">
        <v>0</v>
      </c>
      <c r="H494">
        <f t="shared" si="81"/>
        <v>0.2574400164761611</v>
      </c>
      <c r="I494">
        <f t="shared" si="82"/>
        <v>-1.0633485251477839</v>
      </c>
      <c r="J494">
        <f t="shared" si="83"/>
        <v>1.0633485251477839</v>
      </c>
      <c r="K494">
        <f t="shared" si="84"/>
        <v>0.41239034653044082</v>
      </c>
      <c r="L494">
        <f t="shared" si="85"/>
        <v>0.58760965346955907</v>
      </c>
      <c r="M494">
        <f t="shared" si="86"/>
        <v>2.4248870236980302</v>
      </c>
      <c r="N494">
        <f t="shared" si="87"/>
        <v>1.7018100265975373</v>
      </c>
    </row>
    <row r="495" spans="1:14" x14ac:dyDescent="0.25">
      <c r="A495" s="4">
        <f>IF('True_Odds_Calculator_2-way'!A496="","",'True_Odds_Calculator_2-way'!A496)</f>
        <v>3.01</v>
      </c>
      <c r="B495" s="4">
        <f>IF('True_Odds_Calculator_2-way'!B496="","",'True_Odds_Calculator_2-way'!B496)</f>
        <v>1.41</v>
      </c>
      <c r="C495" s="4">
        <f t="shared" si="77"/>
        <v>0.33222591362126247</v>
      </c>
      <c r="D495">
        <f t="shared" si="78"/>
        <v>0.70921985815602839</v>
      </c>
      <c r="E495">
        <f t="shared" si="79"/>
        <v>4.1445771777290918E-2</v>
      </c>
      <c r="F495">
        <f t="shared" si="80"/>
        <v>-0.19417544355693783</v>
      </c>
      <c r="G495">
        <v>0</v>
      </c>
      <c r="H495">
        <f t="shared" si="81"/>
        <v>0.23562121533422872</v>
      </c>
      <c r="I495">
        <f t="shared" si="82"/>
        <v>-1.1015647826027295</v>
      </c>
      <c r="J495">
        <f t="shared" si="83"/>
        <v>1.1015647826027295</v>
      </c>
      <c r="K495">
        <f t="shared" si="84"/>
        <v>0.31112471083931825</v>
      </c>
      <c r="L495">
        <f t="shared" si="85"/>
        <v>0.68887528916068164</v>
      </c>
      <c r="M495">
        <f t="shared" si="86"/>
        <v>3.214145213031486</v>
      </c>
      <c r="N495">
        <f t="shared" si="87"/>
        <v>1.4516415608671192</v>
      </c>
    </row>
    <row r="496" spans="1:14" x14ac:dyDescent="0.25">
      <c r="A496" s="4">
        <f>IF('True_Odds_Calculator_2-way'!A497="","",'True_Odds_Calculator_2-way'!A497)</f>
        <v>2.66</v>
      </c>
      <c r="B496" s="4">
        <f>IF('True_Odds_Calculator_2-way'!B497="","",'True_Odds_Calculator_2-way'!B497)</f>
        <v>1.51</v>
      </c>
      <c r="C496" s="4">
        <f t="shared" si="77"/>
        <v>0.37593984962406013</v>
      </c>
      <c r="D496">
        <f t="shared" si="78"/>
        <v>0.66225165562913912</v>
      </c>
      <c r="E496">
        <f t="shared" si="79"/>
        <v>3.8191505253199143E-2</v>
      </c>
      <c r="F496">
        <f t="shared" si="80"/>
        <v>-0.21077528257730427</v>
      </c>
      <c r="G496">
        <v>0</v>
      </c>
      <c r="H496">
        <f t="shared" si="81"/>
        <v>0.24896678783050341</v>
      </c>
      <c r="I496">
        <f t="shared" si="82"/>
        <v>-1.0868281233544477</v>
      </c>
      <c r="J496">
        <f t="shared" si="83"/>
        <v>1.0868281233544477</v>
      </c>
      <c r="K496">
        <f t="shared" si="84"/>
        <v>0.35661625150597864</v>
      </c>
      <c r="L496">
        <f t="shared" si="85"/>
        <v>0.64338374849402136</v>
      </c>
      <c r="M496">
        <f t="shared" si="86"/>
        <v>2.8041346847683837</v>
      </c>
      <c r="N496">
        <f t="shared" si="87"/>
        <v>1.5542823429107684</v>
      </c>
    </row>
    <row r="497" spans="1:14" x14ac:dyDescent="0.25">
      <c r="A497" s="4">
        <f>IF('True_Odds_Calculator_2-way'!A498="","",'True_Odds_Calculator_2-way'!A498)</f>
        <v>2.59</v>
      </c>
      <c r="B497" s="4">
        <f>IF('True_Odds_Calculator_2-way'!B498="","",'True_Odds_Calculator_2-way'!B498)</f>
        <v>1.53</v>
      </c>
      <c r="C497" s="4">
        <f t="shared" si="77"/>
        <v>0.38610038610038611</v>
      </c>
      <c r="D497">
        <f t="shared" si="78"/>
        <v>0.65359477124183007</v>
      </c>
      <c r="E497">
        <f t="shared" si="79"/>
        <v>3.9695157342216181E-2</v>
      </c>
      <c r="F497">
        <f t="shared" si="80"/>
        <v>-0.21265803618744794</v>
      </c>
      <c r="G497">
        <v>0</v>
      </c>
      <c r="H497">
        <f t="shared" si="81"/>
        <v>0.25235319352966412</v>
      </c>
      <c r="I497">
        <f t="shared" si="82"/>
        <v>-1.0893401305464636</v>
      </c>
      <c r="J497">
        <f t="shared" si="83"/>
        <v>1.0893401305464636</v>
      </c>
      <c r="K497">
        <f t="shared" si="84"/>
        <v>0.36602540378443871</v>
      </c>
      <c r="L497">
        <f t="shared" si="85"/>
        <v>0.63397459621556129</v>
      </c>
      <c r="M497">
        <f t="shared" si="86"/>
        <v>2.7320508075688767</v>
      </c>
      <c r="N497">
        <f t="shared" si="87"/>
        <v>1.577350269189626</v>
      </c>
    </row>
    <row r="498" spans="1:14" x14ac:dyDescent="0.25">
      <c r="A498" s="4">
        <f>IF('True_Odds_Calculator_2-way'!A499="","",'True_Odds_Calculator_2-way'!A499)</f>
        <v>2.1800000000000002</v>
      </c>
      <c r="B498" s="4">
        <f>IF('True_Odds_Calculator_2-way'!B499="","",'True_Odds_Calculator_2-way'!B499)</f>
        <v>1.72</v>
      </c>
      <c r="C498" s="4">
        <f t="shared" si="77"/>
        <v>0.4587155963302752</v>
      </c>
      <c r="D498">
        <f t="shared" si="78"/>
        <v>0.58139534883720934</v>
      </c>
      <c r="E498">
        <f t="shared" si="79"/>
        <v>4.0110945167484591E-2</v>
      </c>
      <c r="F498">
        <f t="shared" si="80"/>
        <v>-0.22658416897802425</v>
      </c>
      <c r="G498">
        <v>0</v>
      </c>
      <c r="H498">
        <f t="shared" si="81"/>
        <v>0.26669511414550884</v>
      </c>
      <c r="I498">
        <f t="shared" si="82"/>
        <v>-1.0849075915068656</v>
      </c>
      <c r="J498">
        <f t="shared" si="83"/>
        <v>1.0849075915068656</v>
      </c>
      <c r="K498">
        <f t="shared" si="84"/>
        <v>0.43855976031354993</v>
      </c>
      <c r="L498">
        <f t="shared" si="85"/>
        <v>0.56144023968644996</v>
      </c>
      <c r="M498">
        <f t="shared" si="86"/>
        <v>2.2801909579781015</v>
      </c>
      <c r="N498">
        <f t="shared" si="87"/>
        <v>1.7811334658849434</v>
      </c>
    </row>
    <row r="499" spans="1:14" x14ac:dyDescent="0.25">
      <c r="A499" s="4">
        <f>IF('True_Odds_Calculator_2-way'!A500="","",'True_Odds_Calculator_2-way'!A500)</f>
        <v>1.86</v>
      </c>
      <c r="B499" s="4">
        <f>IF('True_Odds_Calculator_2-way'!B500="","",'True_Odds_Calculator_2-way'!B500)</f>
        <v>1.88</v>
      </c>
      <c r="C499" s="4">
        <f t="shared" si="77"/>
        <v>0.5376344086021505</v>
      </c>
      <c r="D499">
        <f t="shared" si="78"/>
        <v>0.53191489361702127</v>
      </c>
      <c r="E499">
        <f t="shared" si="79"/>
        <v>6.9549302219171771E-2</v>
      </c>
      <c r="F499">
        <f t="shared" si="80"/>
        <v>-0.21642644703729119</v>
      </c>
      <c r="G499">
        <v>0</v>
      </c>
      <c r="H499">
        <f t="shared" si="81"/>
        <v>0.28597574925646302</v>
      </c>
      <c r="I499">
        <f t="shared" si="82"/>
        <v>-1.1495012246792573</v>
      </c>
      <c r="J499">
        <f t="shared" si="83"/>
        <v>1.1495012246792573</v>
      </c>
      <c r="K499">
        <f t="shared" si="84"/>
        <v>0.50287365813690899</v>
      </c>
      <c r="L499">
        <f t="shared" si="85"/>
        <v>0.49712634186309096</v>
      </c>
      <c r="M499">
        <f t="shared" si="86"/>
        <v>1.9885710532241614</v>
      </c>
      <c r="N499">
        <f t="shared" si="87"/>
        <v>2.0115610777177464</v>
      </c>
    </row>
    <row r="500" spans="1:14" x14ac:dyDescent="0.25">
      <c r="A500" s="4">
        <f>IF('True_Odds_Calculator_2-way'!A501="","",'True_Odds_Calculator_2-way'!A501)</f>
        <v>2.13</v>
      </c>
      <c r="B500" s="4">
        <f>IF('True_Odds_Calculator_2-way'!B501="","",'True_Odds_Calculator_2-way'!B501)</f>
        <v>1.77</v>
      </c>
      <c r="C500" s="4">
        <f t="shared" si="77"/>
        <v>0.46948356807511737</v>
      </c>
      <c r="D500">
        <f t="shared" si="78"/>
        <v>0.56497175141242939</v>
      </c>
      <c r="E500">
        <f t="shared" si="79"/>
        <v>3.4455319487546765E-2</v>
      </c>
      <c r="F500">
        <f t="shared" si="80"/>
        <v>-0.23078963422720888</v>
      </c>
      <c r="G500">
        <v>0</v>
      </c>
      <c r="H500">
        <f t="shared" si="81"/>
        <v>0.26524495371475559</v>
      </c>
      <c r="I500">
        <f t="shared" si="82"/>
        <v>-1.0720509244860594</v>
      </c>
      <c r="J500">
        <f t="shared" si="83"/>
        <v>1.0720509244860594</v>
      </c>
      <c r="K500">
        <f t="shared" si="84"/>
        <v>0.45219863720922326</v>
      </c>
      <c r="L500">
        <f t="shared" si="85"/>
        <v>0.54780136279077696</v>
      </c>
      <c r="M500">
        <f t="shared" si="86"/>
        <v>2.2114175446692466</v>
      </c>
      <c r="N500">
        <f t="shared" si="87"/>
        <v>1.8254792118542653</v>
      </c>
    </row>
    <row r="501" spans="1:14" x14ac:dyDescent="0.25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77"/>
        <v>0.49261083743842371</v>
      </c>
      <c r="D501">
        <f t="shared" si="78"/>
        <v>0.5376344086021505</v>
      </c>
      <c r="E501">
        <f t="shared" si="79"/>
        <v>3.0245246040574214E-2</v>
      </c>
      <c r="F501">
        <f t="shared" si="80"/>
        <v>-0.23459929021664283</v>
      </c>
      <c r="G501">
        <v>0</v>
      </c>
      <c r="H501">
        <f t="shared" si="81"/>
        <v>0.26484453625721704</v>
      </c>
      <c r="I501">
        <f t="shared" si="82"/>
        <v>-1.0625078858299792</v>
      </c>
      <c r="J501">
        <f t="shared" si="83"/>
        <v>1.0625078858299792</v>
      </c>
      <c r="K501">
        <f t="shared" si="84"/>
        <v>0.47746756040114985</v>
      </c>
      <c r="L501">
        <f t="shared" si="85"/>
        <v>0.5225324395988501</v>
      </c>
      <c r="M501">
        <f t="shared" si="86"/>
        <v>2.0943831224048783</v>
      </c>
      <c r="N501">
        <f t="shared" si="87"/>
        <v>1.9137567818137824</v>
      </c>
    </row>
    <row r="502" spans="1:14" x14ac:dyDescent="0.25">
      <c r="A502" s="4">
        <f>IF('True_Odds_Calculator_2-way'!A503="","",'True_Odds_Calculator_2-way'!A503)</f>
        <v>1.83</v>
      </c>
      <c r="B502" s="4">
        <f>IF('True_Odds_Calculator_2-way'!B503="","",'True_Odds_Calculator_2-way'!B503)</f>
        <v>2.0499999999999998</v>
      </c>
      <c r="C502" s="4">
        <f t="shared" si="77"/>
        <v>0.54644808743169393</v>
      </c>
      <c r="D502">
        <f t="shared" si="78"/>
        <v>0.48780487804878053</v>
      </c>
      <c r="E502">
        <f t="shared" si="79"/>
        <v>3.4252965480474407E-2</v>
      </c>
      <c r="F502">
        <f t="shared" si="80"/>
        <v>-0.23230707716913246</v>
      </c>
      <c r="G502">
        <v>0</v>
      </c>
      <c r="H502">
        <f t="shared" si="81"/>
        <v>0.26656004264960681</v>
      </c>
      <c r="I502">
        <f t="shared" si="82"/>
        <v>-1.0711894933108055</v>
      </c>
      <c r="J502">
        <f t="shared" si="83"/>
        <v>1.0711894933108055</v>
      </c>
      <c r="K502">
        <f t="shared" si="84"/>
        <v>0.52935616627105819</v>
      </c>
      <c r="L502">
        <f t="shared" si="85"/>
        <v>0.47064383372894186</v>
      </c>
      <c r="M502">
        <f t="shared" si="86"/>
        <v>1.8890872794479689</v>
      </c>
      <c r="N502">
        <f t="shared" si="87"/>
        <v>2.1247489679763456</v>
      </c>
    </row>
    <row r="503" spans="1:14" x14ac:dyDescent="0.25">
      <c r="A503" s="4">
        <f>IF('True_Odds_Calculator_2-way'!A504="","",'True_Odds_Calculator_2-way'!A504)</f>
        <v>1.85</v>
      </c>
      <c r="B503" s="4">
        <f>IF('True_Odds_Calculator_2-way'!B504="","",'True_Odds_Calculator_2-way'!B504)</f>
        <v>2.0099999999999998</v>
      </c>
      <c r="C503" s="4">
        <f t="shared" si="77"/>
        <v>0.54054054054054046</v>
      </c>
      <c r="D503">
        <f t="shared" si="78"/>
        <v>0.49751243781094534</v>
      </c>
      <c r="E503">
        <f t="shared" si="79"/>
        <v>3.80529783514858E-2</v>
      </c>
      <c r="F503">
        <f t="shared" si="80"/>
        <v>-0.23087266370848458</v>
      </c>
      <c r="G503">
        <v>0</v>
      </c>
      <c r="H503">
        <f t="shared" si="81"/>
        <v>0.26892564205997044</v>
      </c>
      <c r="I503">
        <f t="shared" si="82"/>
        <v>-1.0792693660942112</v>
      </c>
      <c r="J503">
        <f t="shared" si="83"/>
        <v>1.0792693660942112</v>
      </c>
      <c r="K503">
        <f t="shared" si="84"/>
        <v>0.52154530755074879</v>
      </c>
      <c r="L503">
        <f t="shared" si="85"/>
        <v>0.47845469244925098</v>
      </c>
      <c r="M503">
        <f t="shared" si="86"/>
        <v>1.91737896118008</v>
      </c>
      <c r="N503">
        <f t="shared" si="87"/>
        <v>2.0900620597551534</v>
      </c>
    </row>
    <row r="504" spans="1:14" x14ac:dyDescent="0.25">
      <c r="A504" s="4">
        <f>IF('True_Odds_Calculator_2-way'!A505="","",'True_Odds_Calculator_2-way'!A505)</f>
        <v>1.68</v>
      </c>
      <c r="B504" s="4">
        <f>IF('True_Odds_Calculator_2-way'!B505="","",'True_Odds_Calculator_2-way'!B505)</f>
        <v>2.23</v>
      </c>
      <c r="C504" s="4">
        <f t="shared" si="77"/>
        <v>0.59523809523809523</v>
      </c>
      <c r="D504">
        <f t="shared" si="78"/>
        <v>0.44843049327354262</v>
      </c>
      <c r="E504">
        <f t="shared" si="79"/>
        <v>4.3668588511637907E-2</v>
      </c>
      <c r="F504">
        <f t="shared" si="80"/>
        <v>-0.22325432415118507</v>
      </c>
      <c r="G504">
        <v>0</v>
      </c>
      <c r="H504">
        <f t="shared" si="81"/>
        <v>0.26692291266282298</v>
      </c>
      <c r="I504">
        <f t="shared" si="82"/>
        <v>-1.0934350421017387</v>
      </c>
      <c r="J504">
        <f t="shared" si="83"/>
        <v>1.0934350421017387</v>
      </c>
      <c r="K504">
        <f t="shared" si="84"/>
        <v>0.57354714688382902</v>
      </c>
      <c r="L504">
        <f t="shared" si="85"/>
        <v>0.42645285311617104</v>
      </c>
      <c r="M504">
        <f t="shared" si="86"/>
        <v>1.743535828629182</v>
      </c>
      <c r="N504">
        <f t="shared" si="87"/>
        <v>2.3449251017851385</v>
      </c>
    </row>
    <row r="505" spans="1:14" x14ac:dyDescent="0.25">
      <c r="A505" s="4">
        <f>IF('True_Odds_Calculator_2-way'!A506="","",'True_Odds_Calculator_2-way'!A506)</f>
        <v>1.66</v>
      </c>
      <c r="B505" s="4">
        <f>IF('True_Odds_Calculator_2-way'!B506="","",'True_Odds_Calculator_2-way'!B506)</f>
        <v>2.27</v>
      </c>
      <c r="C505" s="4">
        <f t="shared" si="77"/>
        <v>0.60240963855421692</v>
      </c>
      <c r="D505">
        <f t="shared" si="78"/>
        <v>0.44052863436123346</v>
      </c>
      <c r="E505">
        <f t="shared" si="79"/>
        <v>4.2938272915450382E-2</v>
      </c>
      <c r="F505">
        <f t="shared" si="80"/>
        <v>-0.22244042248288309</v>
      </c>
      <c r="G505">
        <v>0</v>
      </c>
      <c r="H505">
        <f t="shared" si="81"/>
        <v>0.26537869539833342</v>
      </c>
      <c r="I505">
        <f t="shared" si="82"/>
        <v>-1.0922603577424574</v>
      </c>
      <c r="J505">
        <f t="shared" si="83"/>
        <v>1.0922603577424574</v>
      </c>
      <c r="K505">
        <f t="shared" si="84"/>
        <v>0.58109404613159377</v>
      </c>
      <c r="L505">
        <f t="shared" si="85"/>
        <v>0.41890595386840634</v>
      </c>
      <c r="M505">
        <f t="shared" si="86"/>
        <v>1.7208918361100216</v>
      </c>
      <c r="N505">
        <f t="shared" si="87"/>
        <v>2.387170654332921</v>
      </c>
    </row>
    <row r="506" spans="1:14" x14ac:dyDescent="0.25">
      <c r="A506" s="4">
        <f>IF('True_Odds_Calculator_2-way'!A507="","",'True_Odds_Calculator_2-way'!A507)</f>
        <v>1.85</v>
      </c>
      <c r="B506" s="4">
        <f>IF('True_Odds_Calculator_2-way'!B507="","",'True_Odds_Calculator_2-way'!B507)</f>
        <v>1.97</v>
      </c>
      <c r="C506" s="4">
        <f t="shared" si="77"/>
        <v>0.54054054054054046</v>
      </c>
      <c r="D506">
        <f t="shared" si="78"/>
        <v>0.50761421319796951</v>
      </c>
      <c r="E506">
        <f t="shared" si="79"/>
        <v>4.8154753738510081E-2</v>
      </c>
      <c r="F506">
        <f t="shared" si="80"/>
        <v>-0.22623130744958153</v>
      </c>
      <c r="G506">
        <v>0</v>
      </c>
      <c r="H506">
        <f t="shared" si="81"/>
        <v>0.27438606118809161</v>
      </c>
      <c r="I506">
        <f t="shared" si="82"/>
        <v>-1.1012975422342641</v>
      </c>
      <c r="J506">
        <f t="shared" si="83"/>
        <v>1.1012975422342641</v>
      </c>
      <c r="K506">
        <f t="shared" si="84"/>
        <v>0.51650147023207593</v>
      </c>
      <c r="L506">
        <f t="shared" si="85"/>
        <v>0.48349852976792396</v>
      </c>
      <c r="M506">
        <f t="shared" si="86"/>
        <v>1.936102910899125</v>
      </c>
      <c r="N506">
        <f t="shared" si="87"/>
        <v>2.0682586159672365</v>
      </c>
    </row>
    <row r="507" spans="1:14" x14ac:dyDescent="0.25">
      <c r="A507" s="4">
        <f>IF('True_Odds_Calculator_2-way'!A508="","",'True_Odds_Calculator_2-way'!A508)</f>
        <v>1.67</v>
      </c>
      <c r="B507" s="4">
        <f>IF('True_Odds_Calculator_2-way'!B508="","",'True_Odds_Calculator_2-way'!B508)</f>
        <v>2.33</v>
      </c>
      <c r="C507" s="4">
        <f t="shared" si="77"/>
        <v>0.5988023952095809</v>
      </c>
      <c r="D507">
        <f t="shared" si="78"/>
        <v>0.42918454935622319</v>
      </c>
      <c r="E507">
        <f t="shared" si="79"/>
        <v>2.7986944565804084E-2</v>
      </c>
      <c r="F507">
        <f t="shared" si="80"/>
        <v>-0.22900979157564694</v>
      </c>
      <c r="G507">
        <v>0</v>
      </c>
      <c r="H507">
        <f t="shared" si="81"/>
        <v>0.25699673614145102</v>
      </c>
      <c r="I507">
        <f t="shared" si="82"/>
        <v>-1.0593434317257451</v>
      </c>
      <c r="J507">
        <f t="shared" si="83"/>
        <v>1.0593434317257451</v>
      </c>
      <c r="K507">
        <f t="shared" si="84"/>
        <v>0.58487737574119503</v>
      </c>
      <c r="L507">
        <f t="shared" si="85"/>
        <v>0.41512262425880503</v>
      </c>
      <c r="M507">
        <f t="shared" si="86"/>
        <v>1.7097600992562489</v>
      </c>
      <c r="N507">
        <f t="shared" si="87"/>
        <v>2.408926764195241</v>
      </c>
    </row>
    <row r="508" spans="1:14" x14ac:dyDescent="0.25">
      <c r="A508" s="4">
        <f>IF('True_Odds_Calculator_2-way'!A509="","",'True_Odds_Calculator_2-way'!A509)</f>
        <v>1.88</v>
      </c>
      <c r="B508" s="4">
        <f>IF('True_Odds_Calculator_2-way'!B509="","",'True_Odds_Calculator_2-way'!B509)</f>
        <v>2.02</v>
      </c>
      <c r="C508" s="4">
        <f t="shared" si="77"/>
        <v>0.53191489361702127</v>
      </c>
      <c r="D508">
        <f t="shared" si="78"/>
        <v>0.49504950495049505</v>
      </c>
      <c r="E508">
        <f t="shared" si="79"/>
        <v>2.6964398567516312E-2</v>
      </c>
      <c r="F508">
        <f t="shared" si="80"/>
        <v>-0.23635980619338537</v>
      </c>
      <c r="G508">
        <v>0</v>
      </c>
      <c r="H508">
        <f t="shared" si="81"/>
        <v>0.26332420476090163</v>
      </c>
      <c r="I508">
        <f t="shared" si="82"/>
        <v>-1.0555008273018724</v>
      </c>
      <c r="J508">
        <f t="shared" si="83"/>
        <v>1.0555008273018724</v>
      </c>
      <c r="K508">
        <f t="shared" si="84"/>
        <v>0.51844612438456505</v>
      </c>
      <c r="L508">
        <f t="shared" si="85"/>
        <v>0.48155387561543506</v>
      </c>
      <c r="M508">
        <f t="shared" si="86"/>
        <v>1.9288407280256479</v>
      </c>
      <c r="N508">
        <f t="shared" si="87"/>
        <v>2.0766108438479098</v>
      </c>
    </row>
    <row r="509" spans="1:14" x14ac:dyDescent="0.25">
      <c r="A509" s="4">
        <f>IF('True_Odds_Calculator_2-way'!A510="","",'True_Odds_Calculator_2-way'!A510)</f>
        <v>2.06</v>
      </c>
      <c r="B509" s="4">
        <f>IF('True_Odds_Calculator_2-way'!B510="","",'True_Odds_Calculator_2-way'!B510)</f>
        <v>1.85</v>
      </c>
      <c r="C509" s="4">
        <f t="shared" si="77"/>
        <v>0.4854368932038835</v>
      </c>
      <c r="D509">
        <f t="shared" si="78"/>
        <v>0.54054054054054046</v>
      </c>
      <c r="E509">
        <f t="shared" si="79"/>
        <v>2.5977433744424072E-2</v>
      </c>
      <c r="F509">
        <f t="shared" si="80"/>
        <v>-0.23642088690632379</v>
      </c>
      <c r="G509">
        <v>0</v>
      </c>
      <c r="H509">
        <f t="shared" si="81"/>
        <v>0.26239832065074781</v>
      </c>
      <c r="I509">
        <f t="shared" si="82"/>
        <v>-1.0535074339697479</v>
      </c>
      <c r="J509">
        <f t="shared" si="83"/>
        <v>1.0535074339697479</v>
      </c>
      <c r="K509">
        <f t="shared" si="84"/>
        <v>0.47242951431782315</v>
      </c>
      <c r="L509">
        <f t="shared" si="85"/>
        <v>0.52757048568217679</v>
      </c>
      <c r="M509">
        <f t="shared" si="86"/>
        <v>2.1167178800079327</v>
      </c>
      <c r="N509">
        <f t="shared" si="87"/>
        <v>1.8954813188742858</v>
      </c>
    </row>
    <row r="510" spans="1:14" x14ac:dyDescent="0.25">
      <c r="A510" s="4">
        <f>IF('True_Odds_Calculator_2-way'!A511="","",'True_Odds_Calculator_2-way'!A511)</f>
        <v>1.81</v>
      </c>
      <c r="B510" s="4">
        <f>IF('True_Odds_Calculator_2-way'!B511="","",'True_Odds_Calculator_2-way'!B511)</f>
        <v>2.08</v>
      </c>
      <c r="C510" s="4">
        <f t="shared" si="77"/>
        <v>0.5524861878453039</v>
      </c>
      <c r="D510">
        <f t="shared" si="78"/>
        <v>0.48076923076923073</v>
      </c>
      <c r="E510">
        <f t="shared" si="79"/>
        <v>3.3255418614534626E-2</v>
      </c>
      <c r="F510">
        <f t="shared" si="80"/>
        <v>-0.23236294092647691</v>
      </c>
      <c r="G510">
        <v>0</v>
      </c>
      <c r="H510">
        <f t="shared" si="81"/>
        <v>0.26561835954101148</v>
      </c>
      <c r="I510">
        <f t="shared" si="82"/>
        <v>-1.0691671651659735</v>
      </c>
      <c r="J510">
        <f t="shared" si="83"/>
        <v>1.0691671651659735</v>
      </c>
      <c r="K510">
        <f t="shared" si="84"/>
        <v>0.5358983848622455</v>
      </c>
      <c r="L510">
        <f t="shared" si="85"/>
        <v>0.4641016151377545</v>
      </c>
      <c r="M510">
        <f t="shared" si="86"/>
        <v>1.8660254037844384</v>
      </c>
      <c r="N510">
        <f t="shared" si="87"/>
        <v>2.1547005383792519</v>
      </c>
    </row>
    <row r="511" spans="1:14" x14ac:dyDescent="0.25">
      <c r="A511" s="4">
        <f>IF('True_Odds_Calculator_2-way'!A512="","",'True_Odds_Calculator_2-way'!A512)</f>
        <v>1.91</v>
      </c>
      <c r="B511" s="4">
        <f>IF('True_Odds_Calculator_2-way'!B512="","",'True_Odds_Calculator_2-way'!B512)</f>
        <v>1.97</v>
      </c>
      <c r="C511" s="4">
        <f t="shared" si="77"/>
        <v>0.52356020942408377</v>
      </c>
      <c r="D511">
        <f t="shared" si="78"/>
        <v>0.50761421319796951</v>
      </c>
      <c r="E511">
        <f t="shared" si="79"/>
        <v>3.1174422622053388E-2</v>
      </c>
      <c r="F511">
        <f t="shared" si="80"/>
        <v>-0.23459218114651703</v>
      </c>
      <c r="G511">
        <v>0</v>
      </c>
      <c r="H511">
        <f t="shared" si="81"/>
        <v>0.26576660376857042</v>
      </c>
      <c r="I511">
        <f t="shared" si="82"/>
        <v>-1.0643719889333219</v>
      </c>
      <c r="J511">
        <f t="shared" si="83"/>
        <v>1.0643719889333219</v>
      </c>
      <c r="K511">
        <f t="shared" si="84"/>
        <v>0.50798075614261506</v>
      </c>
      <c r="L511">
        <f t="shared" si="85"/>
        <v>0.49201924385738482</v>
      </c>
      <c r="M511">
        <f t="shared" si="86"/>
        <v>1.9685785099293232</v>
      </c>
      <c r="N511">
        <f t="shared" si="87"/>
        <v>2.032440829265322</v>
      </c>
    </row>
    <row r="512" spans="1:14" x14ac:dyDescent="0.25">
      <c r="A512" s="4">
        <f>IF('True_Odds_Calculator_2-way'!A513="","",'True_Odds_Calculator_2-way'!A513)</f>
        <v>1.88</v>
      </c>
      <c r="B512" s="4">
        <f>IF('True_Odds_Calculator_2-way'!B513="","",'True_Odds_Calculator_2-way'!B513)</f>
        <v>2.0099999999999998</v>
      </c>
      <c r="C512" s="4">
        <f t="shared" si="77"/>
        <v>0.53191489361702127</v>
      </c>
      <c r="D512">
        <f t="shared" si="78"/>
        <v>0.49751243781094534</v>
      </c>
      <c r="E512">
        <f t="shared" si="79"/>
        <v>2.9427331427966497E-2</v>
      </c>
      <c r="F512">
        <f t="shared" si="80"/>
        <v>-0.23520694400338749</v>
      </c>
      <c r="G512">
        <v>0</v>
      </c>
      <c r="H512">
        <f t="shared" si="81"/>
        <v>0.26463427543135393</v>
      </c>
      <c r="I512">
        <f t="shared" si="82"/>
        <v>-1.060713208766217</v>
      </c>
      <c r="J512">
        <f t="shared" si="83"/>
        <v>1.060713208766217</v>
      </c>
      <c r="K512">
        <f t="shared" si="84"/>
        <v>0.5172161542198922</v>
      </c>
      <c r="L512">
        <f t="shared" si="85"/>
        <v>0.48278384578010813</v>
      </c>
      <c r="M512">
        <f t="shared" si="86"/>
        <v>1.9334276237142709</v>
      </c>
      <c r="N512">
        <f t="shared" si="87"/>
        <v>2.0713203408538785</v>
      </c>
    </row>
    <row r="513" spans="1:14" x14ac:dyDescent="0.25">
      <c r="A513" s="4">
        <f>IF('True_Odds_Calculator_2-way'!A514="","",'True_Odds_Calculator_2-way'!A514)</f>
        <v>2.02</v>
      </c>
      <c r="B513" s="4">
        <f>IF('True_Odds_Calculator_2-way'!B514="","",'True_Odds_Calculator_2-way'!B514)</f>
        <v>1.89</v>
      </c>
      <c r="C513" s="4">
        <f t="shared" si="77"/>
        <v>0.49504950495049505</v>
      </c>
      <c r="D513">
        <f t="shared" si="78"/>
        <v>0.52910052910052918</v>
      </c>
      <c r="E513">
        <f t="shared" si="79"/>
        <v>2.4150034051024338E-2</v>
      </c>
      <c r="F513">
        <f t="shared" si="80"/>
        <v>-0.23778092094923764</v>
      </c>
      <c r="G513">
        <v>0</v>
      </c>
      <c r="H513">
        <f t="shared" si="81"/>
        <v>0.26193095500026198</v>
      </c>
      <c r="I513">
        <f t="shared" si="82"/>
        <v>-1.0495542964487814</v>
      </c>
      <c r="J513">
        <f t="shared" si="83"/>
        <v>1.0495542964487814</v>
      </c>
      <c r="K513">
        <f t="shared" si="84"/>
        <v>0.48296454089387197</v>
      </c>
      <c r="L513">
        <f t="shared" si="85"/>
        <v>0.51703545910612803</v>
      </c>
      <c r="M513">
        <f t="shared" si="86"/>
        <v>2.0705453823777571</v>
      </c>
      <c r="N513">
        <f t="shared" si="87"/>
        <v>1.9341033238394147</v>
      </c>
    </row>
    <row r="514" spans="1:14" x14ac:dyDescent="0.25">
      <c r="A514" s="4">
        <f>IF('True_Odds_Calculator_2-way'!A515="","",'True_Odds_Calculator_2-way'!A515)</f>
        <v>1.89</v>
      </c>
      <c r="B514" s="4">
        <f>IF('True_Odds_Calculator_2-way'!B515="","",'True_Odds_Calculator_2-way'!B515)</f>
        <v>2.0099999999999998</v>
      </c>
      <c r="C514" s="4">
        <f t="shared" si="77"/>
        <v>0.52910052910052918</v>
      </c>
      <c r="D514">
        <f t="shared" si="78"/>
        <v>0.49751243781094534</v>
      </c>
      <c r="E514">
        <f t="shared" si="79"/>
        <v>2.6612966911474523E-2</v>
      </c>
      <c r="F514">
        <f t="shared" si="80"/>
        <v>-0.23662112716839079</v>
      </c>
      <c r="G514">
        <v>0</v>
      </c>
      <c r="H514">
        <f t="shared" si="81"/>
        <v>0.26323409407986531</v>
      </c>
      <c r="I514">
        <f t="shared" si="82"/>
        <v>-1.0547373121500738</v>
      </c>
      <c r="J514">
        <f t="shared" si="83"/>
        <v>1.0547373121500738</v>
      </c>
      <c r="K514">
        <f t="shared" si="84"/>
        <v>0.51580525090249008</v>
      </c>
      <c r="L514">
        <f t="shared" si="85"/>
        <v>0.48419474909751009</v>
      </c>
      <c r="M514">
        <f t="shared" si="86"/>
        <v>1.9387162078135651</v>
      </c>
      <c r="N514">
        <f t="shared" si="87"/>
        <v>2.0652846852715743</v>
      </c>
    </row>
    <row r="515" spans="1:14" x14ac:dyDescent="0.25">
      <c r="A515" s="4">
        <f>IF('True_Odds_Calculator_2-way'!A516="","",'True_Odds_Calculator_2-way'!A516)</f>
        <v>2.14</v>
      </c>
      <c r="B515" s="4">
        <f>IF('True_Odds_Calculator_2-way'!B516="","",'True_Odds_Calculator_2-way'!B516)</f>
        <v>1.78</v>
      </c>
      <c r="C515" s="4">
        <f t="shared" ref="C515:C578" si="88">1/A515</f>
        <v>0.46728971962616822</v>
      </c>
      <c r="D515">
        <f t="shared" ref="D515:D578" si="89">1/B515</f>
        <v>0.5617977528089888</v>
      </c>
      <c r="E515">
        <f t="shared" ref="E515:E578" si="90">C515+D515-1</f>
        <v>2.908747243515708E-2</v>
      </c>
      <c r="F515">
        <f t="shared" ref="F515:F578" si="91">C515+D515-(C515*D515)-1</f>
        <v>-0.23343484196156661</v>
      </c>
      <c r="G515">
        <v>0</v>
      </c>
      <c r="H515">
        <f t="shared" ref="H515:H578" si="92">C515*D515</f>
        <v>0.26252231439672374</v>
      </c>
      <c r="I515">
        <f t="shared" ref="I515:I578" si="93">((-4*F515*H515)^0.5)/(2*F515)</f>
        <v>-1.0604746049596299</v>
      </c>
      <c r="J515">
        <f t="shared" ref="J515:J578" si="94">(-((-4*F515*H515)^0.5))/(2*F515)</f>
        <v>1.0604746049596299</v>
      </c>
      <c r="K515">
        <f t="shared" ref="K515:K578" si="95">IF(A515="","",(C515/($J515+C515-($J515*C515))))</f>
        <v>0.45270560758361844</v>
      </c>
      <c r="L515">
        <f t="shared" ref="L515:L578" si="96">IF(B515="","",(D515/($J515+D515-($J515*D515))))</f>
        <v>0.54729439241638145</v>
      </c>
      <c r="M515">
        <f t="shared" ref="M515:M578" si="97">IF(A515="","",1/K515)</f>
        <v>2.2089410496539781</v>
      </c>
      <c r="N515">
        <f t="shared" ref="N515:N578" si="98">IF(B515="","",1/L515)</f>
        <v>1.8271701918685113</v>
      </c>
    </row>
    <row r="516" spans="1:14" x14ac:dyDescent="0.25">
      <c r="A516" s="4">
        <f>IF('True_Odds_Calculator_2-way'!A517="","",'True_Odds_Calculator_2-way'!A517)</f>
        <v>2.13</v>
      </c>
      <c r="B516" s="4">
        <f>IF('True_Odds_Calculator_2-way'!B517="","",'True_Odds_Calculator_2-way'!B517)</f>
        <v>1.79</v>
      </c>
      <c r="C516" s="4">
        <f t="shared" si="88"/>
        <v>0.46948356807511737</v>
      </c>
      <c r="D516">
        <f t="shared" si="89"/>
        <v>0.55865921787709494</v>
      </c>
      <c r="E516">
        <f t="shared" si="90"/>
        <v>2.8142785952212312E-2</v>
      </c>
      <c r="F516">
        <f t="shared" si="91"/>
        <v>-0.2341385369947806</v>
      </c>
      <c r="G516">
        <v>0</v>
      </c>
      <c r="H516">
        <f t="shared" si="92"/>
        <v>0.26228132294699291</v>
      </c>
      <c r="I516">
        <f t="shared" si="93"/>
        <v>-1.0583936671670078</v>
      </c>
      <c r="J516">
        <f t="shared" si="94"/>
        <v>1.0583936671670078</v>
      </c>
      <c r="K516">
        <f t="shared" si="95"/>
        <v>0.45537654905878816</v>
      </c>
      <c r="L516">
        <f t="shared" si="96"/>
        <v>0.5446234509412119</v>
      </c>
      <c r="M516">
        <f t="shared" si="97"/>
        <v>2.1959848438987186</v>
      </c>
      <c r="N516">
        <f t="shared" si="98"/>
        <v>1.8361309970619364</v>
      </c>
    </row>
    <row r="517" spans="1:14" x14ac:dyDescent="0.25">
      <c r="A517" s="4">
        <f>IF('True_Odds_Calculator_2-way'!A518="","",'True_Odds_Calculator_2-way'!A518)</f>
        <v>2.34</v>
      </c>
      <c r="B517" s="4">
        <f>IF('True_Odds_Calculator_2-way'!B518="","",'True_Odds_Calculator_2-way'!B518)</f>
        <v>1.66</v>
      </c>
      <c r="C517" s="4">
        <f t="shared" si="88"/>
        <v>0.42735042735042739</v>
      </c>
      <c r="D517">
        <f t="shared" si="89"/>
        <v>0.60240963855421692</v>
      </c>
      <c r="E517">
        <f t="shared" si="90"/>
        <v>2.9760065904644417E-2</v>
      </c>
      <c r="F517">
        <f t="shared" si="91"/>
        <v>-0.22767995057151669</v>
      </c>
      <c r="G517">
        <v>0</v>
      </c>
      <c r="H517">
        <f t="shared" si="92"/>
        <v>0.2574400164761611</v>
      </c>
      <c r="I517">
        <f t="shared" si="93"/>
        <v>-1.0633485251477839</v>
      </c>
      <c r="J517">
        <f t="shared" si="94"/>
        <v>1.0633485251477839</v>
      </c>
      <c r="K517">
        <f t="shared" si="95"/>
        <v>0.41239034653044082</v>
      </c>
      <c r="L517">
        <f t="shared" si="96"/>
        <v>0.58760965346955907</v>
      </c>
      <c r="M517">
        <f t="shared" si="97"/>
        <v>2.4248870236980302</v>
      </c>
      <c r="N517">
        <f t="shared" si="98"/>
        <v>1.7018100265975373</v>
      </c>
    </row>
    <row r="518" spans="1:14" x14ac:dyDescent="0.25">
      <c r="A518" s="4">
        <f>IF('True_Odds_Calculator_2-way'!A519="","",'True_Odds_Calculator_2-way'!A519)</f>
        <v>2.0099999999999998</v>
      </c>
      <c r="B518" s="4">
        <f>IF('True_Odds_Calculator_2-way'!B519="","",'True_Odds_Calculator_2-way'!B519)</f>
        <v>1.89</v>
      </c>
      <c r="C518" s="4">
        <f t="shared" si="88"/>
        <v>0.49751243781094534</v>
      </c>
      <c r="D518">
        <f t="shared" si="89"/>
        <v>0.52910052910052918</v>
      </c>
      <c r="E518">
        <f t="shared" si="90"/>
        <v>2.6612966911474523E-2</v>
      </c>
      <c r="F518">
        <f t="shared" si="91"/>
        <v>-0.23662112716839079</v>
      </c>
      <c r="G518">
        <v>0</v>
      </c>
      <c r="H518">
        <f t="shared" si="92"/>
        <v>0.26323409407986531</v>
      </c>
      <c r="I518">
        <f t="shared" si="93"/>
        <v>-1.0547373121500738</v>
      </c>
      <c r="J518">
        <f t="shared" si="94"/>
        <v>1.0547373121500738</v>
      </c>
      <c r="K518">
        <f t="shared" si="95"/>
        <v>0.48419474909751009</v>
      </c>
      <c r="L518">
        <f t="shared" si="96"/>
        <v>0.51580525090249008</v>
      </c>
      <c r="M518">
        <f t="shared" si="97"/>
        <v>2.0652846852715743</v>
      </c>
      <c r="N518">
        <f t="shared" si="98"/>
        <v>1.9387162078135651</v>
      </c>
    </row>
    <row r="519" spans="1:14" x14ac:dyDescent="0.25">
      <c r="A519" s="4">
        <f>IF('True_Odds_Calculator_2-way'!A520="","",'True_Odds_Calculator_2-way'!A520)</f>
        <v>2.42</v>
      </c>
      <c r="B519" s="4">
        <f>IF('True_Odds_Calculator_2-way'!B520="","",'True_Odds_Calculator_2-way'!B520)</f>
        <v>1.62</v>
      </c>
      <c r="C519" s="4">
        <f t="shared" si="88"/>
        <v>0.41322314049586778</v>
      </c>
      <c r="D519">
        <f t="shared" si="89"/>
        <v>0.61728395061728392</v>
      </c>
      <c r="E519">
        <f t="shared" si="90"/>
        <v>3.0507091113151752E-2</v>
      </c>
      <c r="F519">
        <f t="shared" si="91"/>
        <v>-0.2245689215386184</v>
      </c>
      <c r="G519">
        <v>0</v>
      </c>
      <c r="H519">
        <f t="shared" si="92"/>
        <v>0.25507601265177021</v>
      </c>
      <c r="I519">
        <f t="shared" si="93"/>
        <v>-1.0657613907987191</v>
      </c>
      <c r="J519">
        <f t="shared" si="94"/>
        <v>1.0657613907987191</v>
      </c>
      <c r="K519">
        <f t="shared" si="95"/>
        <v>0.39787041057399003</v>
      </c>
      <c r="L519">
        <f t="shared" si="96"/>
        <v>0.60212958942600991</v>
      </c>
      <c r="M519">
        <f t="shared" si="97"/>
        <v>2.5133811749341808</v>
      </c>
      <c r="N519">
        <f t="shared" si="98"/>
        <v>1.6607720622952058</v>
      </c>
    </row>
    <row r="520" spans="1:14" x14ac:dyDescent="0.25">
      <c r="A520" s="4">
        <f>IF('True_Odds_Calculator_2-way'!A521="","",'True_Odds_Calculator_2-way'!A521)</f>
        <v>1.99</v>
      </c>
      <c r="B520" s="4">
        <f>IF('True_Odds_Calculator_2-way'!B521="","",'True_Odds_Calculator_2-way'!B521)</f>
        <v>1.92</v>
      </c>
      <c r="C520" s="4">
        <f t="shared" si="88"/>
        <v>0.50251256281407031</v>
      </c>
      <c r="D520">
        <f t="shared" si="89"/>
        <v>0.52083333333333337</v>
      </c>
      <c r="E520">
        <f t="shared" si="90"/>
        <v>2.3345896147403788E-2</v>
      </c>
      <c r="F520">
        <f t="shared" si="91"/>
        <v>-0.2383793969849245</v>
      </c>
      <c r="G520">
        <v>0</v>
      </c>
      <c r="H520">
        <f t="shared" si="92"/>
        <v>0.26172529313232828</v>
      </c>
      <c r="I520">
        <f t="shared" si="93"/>
        <v>-1.0478243557698861</v>
      </c>
      <c r="J520">
        <f t="shared" si="94"/>
        <v>1.0478243557698861</v>
      </c>
      <c r="K520">
        <f t="shared" si="95"/>
        <v>0.49083461764588526</v>
      </c>
      <c r="L520">
        <f t="shared" si="96"/>
        <v>0.50916538235411457</v>
      </c>
      <c r="M520">
        <f t="shared" si="97"/>
        <v>2.0373461122121879</v>
      </c>
      <c r="N520">
        <f t="shared" si="98"/>
        <v>1.9639984073082948</v>
      </c>
    </row>
    <row r="521" spans="1:14" x14ac:dyDescent="0.25">
      <c r="A521" s="4">
        <f>IF('True_Odds_Calculator_2-way'!A522="","",'True_Odds_Calculator_2-way'!A522)</f>
        <v>1.58</v>
      </c>
      <c r="B521" s="4">
        <f>IF('True_Odds_Calculator_2-way'!B522="","",'True_Odds_Calculator_2-way'!B522)</f>
        <v>2.52</v>
      </c>
      <c r="C521" s="4">
        <f t="shared" si="88"/>
        <v>0.63291139240506322</v>
      </c>
      <c r="D521">
        <f t="shared" si="89"/>
        <v>0.3968253968253968</v>
      </c>
      <c r="E521">
        <f t="shared" si="90"/>
        <v>2.9736789230460081E-2</v>
      </c>
      <c r="F521">
        <f t="shared" si="91"/>
        <v>-0.22141852521599359</v>
      </c>
      <c r="G521">
        <v>0</v>
      </c>
      <c r="H521">
        <f t="shared" si="92"/>
        <v>0.25115531444645367</v>
      </c>
      <c r="I521">
        <f t="shared" si="93"/>
        <v>-1.0650358071057624</v>
      </c>
      <c r="J521">
        <f t="shared" si="94"/>
        <v>1.0650358071057624</v>
      </c>
      <c r="K521">
        <f t="shared" si="95"/>
        <v>0.61815365154846769</v>
      </c>
      <c r="L521">
        <f t="shared" si="96"/>
        <v>0.38184634845153209</v>
      </c>
      <c r="M521">
        <f t="shared" si="97"/>
        <v>1.6177207681213428</v>
      </c>
      <c r="N521">
        <f t="shared" si="98"/>
        <v>2.618854426800759</v>
      </c>
    </row>
    <row r="522" spans="1:14" x14ac:dyDescent="0.25">
      <c r="A522" s="4">
        <f>IF('True_Odds_Calculator_2-way'!A523="","",'True_Odds_Calculator_2-way'!A523)</f>
        <v>2.62</v>
      </c>
      <c r="B522" s="4">
        <f>IF('True_Odds_Calculator_2-way'!B523="","",'True_Odds_Calculator_2-way'!B523)</f>
        <v>1.49</v>
      </c>
      <c r="C522" s="4">
        <f t="shared" si="88"/>
        <v>0.38167938931297707</v>
      </c>
      <c r="D522">
        <f t="shared" si="89"/>
        <v>0.67114093959731547</v>
      </c>
      <c r="E522">
        <f t="shared" si="90"/>
        <v>5.2820328910292424E-2</v>
      </c>
      <c r="F522">
        <f t="shared" si="91"/>
        <v>-0.20334033505814864</v>
      </c>
      <c r="G522">
        <v>0</v>
      </c>
      <c r="H522">
        <f t="shared" si="92"/>
        <v>0.256160663968441</v>
      </c>
      <c r="I522">
        <f t="shared" si="93"/>
        <v>-1.1223917161691226</v>
      </c>
      <c r="J522">
        <f t="shared" si="94"/>
        <v>1.1223917161691226</v>
      </c>
      <c r="K522">
        <f t="shared" si="95"/>
        <v>0.35482703034960167</v>
      </c>
      <c r="L522">
        <f t="shared" si="96"/>
        <v>0.6451729696503985</v>
      </c>
      <c r="M522">
        <f t="shared" si="97"/>
        <v>2.8182745801939793</v>
      </c>
      <c r="N522">
        <f t="shared" si="98"/>
        <v>1.5499719409228698</v>
      </c>
    </row>
    <row r="523" spans="1:14" x14ac:dyDescent="0.25">
      <c r="A523" s="4">
        <f>IF('True_Odds_Calculator_2-way'!A524="","",'True_Odds_Calculator_2-way'!A524)</f>
        <v>1.98</v>
      </c>
      <c r="B523" s="4">
        <f>IF('True_Odds_Calculator_2-way'!B524="","",'True_Odds_Calculator_2-way'!B524)</f>
        <v>1.85</v>
      </c>
      <c r="C523" s="4">
        <f t="shared" si="88"/>
        <v>0.50505050505050508</v>
      </c>
      <c r="D523">
        <f t="shared" si="89"/>
        <v>0.54054054054054046</v>
      </c>
      <c r="E523">
        <f t="shared" si="90"/>
        <v>4.5591045591045543E-2</v>
      </c>
      <c r="F523">
        <f t="shared" si="91"/>
        <v>-0.22740922740922742</v>
      </c>
      <c r="G523">
        <v>0</v>
      </c>
      <c r="H523">
        <f t="shared" si="92"/>
        <v>0.27300027300027296</v>
      </c>
      <c r="I523">
        <f t="shared" si="93"/>
        <v>-1.0956642697819576</v>
      </c>
      <c r="J523">
        <f t="shared" si="94"/>
        <v>1.0956642697819576</v>
      </c>
      <c r="K523">
        <f t="shared" si="95"/>
        <v>0.48221797483362183</v>
      </c>
      <c r="L523">
        <f t="shared" si="96"/>
        <v>0.51778202516637828</v>
      </c>
      <c r="M523">
        <f t="shared" si="97"/>
        <v>2.0737509843863182</v>
      </c>
      <c r="N523">
        <f t="shared" si="98"/>
        <v>1.9313146293146641</v>
      </c>
    </row>
    <row r="524" spans="1:14" x14ac:dyDescent="0.25">
      <c r="A524" s="4">
        <f>IF('True_Odds_Calculator_2-way'!A525="","",'True_Odds_Calculator_2-way'!A525)</f>
        <v>2.2400000000000002</v>
      </c>
      <c r="B524" s="4">
        <f>IF('True_Odds_Calculator_2-way'!B525="","",'True_Odds_Calculator_2-way'!B525)</f>
        <v>1.65</v>
      </c>
      <c r="C524" s="4">
        <f t="shared" si="88"/>
        <v>0.4464285714285714</v>
      </c>
      <c r="D524">
        <f t="shared" si="89"/>
        <v>0.60606060606060608</v>
      </c>
      <c r="E524">
        <f t="shared" si="90"/>
        <v>5.2489177489177585E-2</v>
      </c>
      <c r="F524">
        <f t="shared" si="91"/>
        <v>-0.21807359307359298</v>
      </c>
      <c r="G524">
        <v>0</v>
      </c>
      <c r="H524">
        <f t="shared" si="92"/>
        <v>0.27056277056277056</v>
      </c>
      <c r="I524">
        <f t="shared" si="93"/>
        <v>-1.1138647983852827</v>
      </c>
      <c r="J524">
        <f t="shared" si="94"/>
        <v>1.1138647983852827</v>
      </c>
      <c r="K524">
        <f t="shared" si="95"/>
        <v>0.41995767372633486</v>
      </c>
      <c r="L524">
        <f t="shared" si="96"/>
        <v>0.58004232627366503</v>
      </c>
      <c r="M524">
        <f t="shared" si="97"/>
        <v>2.3811923499977508</v>
      </c>
      <c r="N524">
        <f t="shared" si="98"/>
        <v>1.7240121189504336</v>
      </c>
    </row>
    <row r="525" spans="1:14" x14ac:dyDescent="0.25">
      <c r="A525" s="4">
        <f>IF('True_Odds_Calculator_2-way'!A526="","",'True_Odds_Calculator_2-way'!A526)</f>
        <v>1.72</v>
      </c>
      <c r="B525" s="4">
        <f>IF('True_Odds_Calculator_2-way'!B526="","",'True_Odds_Calculator_2-way'!B526)</f>
        <v>2.23</v>
      </c>
      <c r="C525" s="4">
        <f t="shared" si="88"/>
        <v>0.58139534883720934</v>
      </c>
      <c r="D525">
        <f t="shared" si="89"/>
        <v>0.44843049327354262</v>
      </c>
      <c r="E525">
        <f t="shared" si="90"/>
        <v>2.982584211075201E-2</v>
      </c>
      <c r="F525">
        <f t="shared" si="91"/>
        <v>-0.23088956095526114</v>
      </c>
      <c r="G525">
        <v>0</v>
      </c>
      <c r="H525">
        <f t="shared" si="92"/>
        <v>0.26071540306601315</v>
      </c>
      <c r="I525">
        <f t="shared" si="93"/>
        <v>-1.0626278551055641</v>
      </c>
      <c r="J525">
        <f t="shared" si="94"/>
        <v>1.0626278551055641</v>
      </c>
      <c r="K525">
        <f t="shared" si="95"/>
        <v>0.56654268925198559</v>
      </c>
      <c r="L525">
        <f t="shared" si="96"/>
        <v>0.43345731074801436</v>
      </c>
      <c r="M525">
        <f t="shared" si="97"/>
        <v>1.7650920556760061</v>
      </c>
      <c r="N525">
        <f t="shared" si="98"/>
        <v>2.3070322617798436</v>
      </c>
    </row>
    <row r="526" spans="1:14" x14ac:dyDescent="0.25">
      <c r="A526" s="4">
        <f>IF('True_Odds_Calculator_2-way'!A527="","",'True_Odds_Calculator_2-way'!A527)</f>
        <v>1.43</v>
      </c>
      <c r="B526" s="4">
        <f>IF('True_Odds_Calculator_2-way'!B527="","",'True_Odds_Calculator_2-way'!B527)</f>
        <v>2.96</v>
      </c>
      <c r="C526" s="4">
        <f t="shared" si="88"/>
        <v>0.69930069930069938</v>
      </c>
      <c r="D526">
        <f t="shared" si="89"/>
        <v>0.33783783783783783</v>
      </c>
      <c r="E526">
        <f t="shared" si="90"/>
        <v>3.713853713853732E-2</v>
      </c>
      <c r="F526">
        <f t="shared" si="91"/>
        <v>-0.19911169911169901</v>
      </c>
      <c r="G526">
        <v>0</v>
      </c>
      <c r="H526">
        <f t="shared" si="92"/>
        <v>0.23625023625023628</v>
      </c>
      <c r="I526">
        <f t="shared" si="93"/>
        <v>-1.0892755023757479</v>
      </c>
      <c r="J526">
        <f t="shared" si="94"/>
        <v>1.0892755023757479</v>
      </c>
      <c r="K526">
        <f t="shared" si="95"/>
        <v>0.68101869712269292</v>
      </c>
      <c r="L526">
        <f t="shared" si="96"/>
        <v>0.31898130287730725</v>
      </c>
      <c r="M526">
        <f t="shared" si="97"/>
        <v>1.4683884660215711</v>
      </c>
      <c r="N526">
        <f t="shared" si="98"/>
        <v>3.1349799846564652</v>
      </c>
    </row>
    <row r="527" spans="1:14" x14ac:dyDescent="0.25">
      <c r="A527" s="4">
        <f>IF('True_Odds_Calculator_2-way'!A528="","",'True_Odds_Calculator_2-way'!A528)</f>
        <v>2.0099999999999998</v>
      </c>
      <c r="B527" s="4">
        <f>IF('True_Odds_Calculator_2-way'!B528="","",'True_Odds_Calculator_2-way'!B528)</f>
        <v>1.89</v>
      </c>
      <c r="C527" s="4">
        <f t="shared" si="88"/>
        <v>0.49751243781094534</v>
      </c>
      <c r="D527">
        <f t="shared" si="89"/>
        <v>0.52910052910052918</v>
      </c>
      <c r="E527">
        <f t="shared" si="90"/>
        <v>2.6612966911474523E-2</v>
      </c>
      <c r="F527">
        <f t="shared" si="91"/>
        <v>-0.23662112716839079</v>
      </c>
      <c r="G527">
        <v>0</v>
      </c>
      <c r="H527">
        <f t="shared" si="92"/>
        <v>0.26323409407986531</v>
      </c>
      <c r="I527">
        <f t="shared" si="93"/>
        <v>-1.0547373121500738</v>
      </c>
      <c r="J527">
        <f t="shared" si="94"/>
        <v>1.0547373121500738</v>
      </c>
      <c r="K527">
        <f t="shared" si="95"/>
        <v>0.48419474909751009</v>
      </c>
      <c r="L527">
        <f t="shared" si="96"/>
        <v>0.51580525090249008</v>
      </c>
      <c r="M527">
        <f t="shared" si="97"/>
        <v>2.0652846852715743</v>
      </c>
      <c r="N527">
        <f t="shared" si="98"/>
        <v>1.9387162078135651</v>
      </c>
    </row>
    <row r="528" spans="1:14" x14ac:dyDescent="0.25">
      <c r="A528" s="4">
        <f>IF('True_Odds_Calculator_2-way'!A529="","",'True_Odds_Calculator_2-way'!A529)</f>
        <v>2.1800000000000002</v>
      </c>
      <c r="B528" s="4">
        <f>IF('True_Odds_Calculator_2-way'!B529="","",'True_Odds_Calculator_2-way'!B529)</f>
        <v>1.75</v>
      </c>
      <c r="C528" s="4">
        <f t="shared" si="88"/>
        <v>0.4587155963302752</v>
      </c>
      <c r="D528">
        <f t="shared" si="89"/>
        <v>0.5714285714285714</v>
      </c>
      <c r="E528">
        <f t="shared" si="90"/>
        <v>3.0144167758846541E-2</v>
      </c>
      <c r="F528">
        <f t="shared" si="91"/>
        <v>-0.23197903014416776</v>
      </c>
      <c r="G528">
        <v>0</v>
      </c>
      <c r="H528">
        <f t="shared" si="92"/>
        <v>0.26212319790301436</v>
      </c>
      <c r="I528">
        <f t="shared" si="93"/>
        <v>-1.0629880069054676</v>
      </c>
      <c r="J528">
        <f t="shared" si="94"/>
        <v>1.0629880069054676</v>
      </c>
      <c r="K528">
        <f t="shared" si="95"/>
        <v>0.44359159560776512</v>
      </c>
      <c r="L528">
        <f t="shared" si="96"/>
        <v>0.55640840439223493</v>
      </c>
      <c r="M528">
        <f t="shared" si="97"/>
        <v>2.2543258481484516</v>
      </c>
      <c r="N528">
        <f t="shared" si="98"/>
        <v>1.797241005179101</v>
      </c>
    </row>
    <row r="529" spans="1:14" x14ac:dyDescent="0.25">
      <c r="A529" s="4">
        <f>IF('True_Odds_Calculator_2-way'!A530="","",'True_Odds_Calculator_2-way'!A530)</f>
        <v>1.99</v>
      </c>
      <c r="B529" s="4">
        <f>IF('True_Odds_Calculator_2-way'!B530="","",'True_Odds_Calculator_2-way'!B530)</f>
        <v>1.91</v>
      </c>
      <c r="C529" s="4">
        <f t="shared" si="88"/>
        <v>0.50251256281407031</v>
      </c>
      <c r="D529">
        <f t="shared" si="89"/>
        <v>0.52356020942408377</v>
      </c>
      <c r="E529">
        <f t="shared" si="90"/>
        <v>2.6072772238153963E-2</v>
      </c>
      <c r="F529">
        <f t="shared" si="91"/>
        <v>-0.23702281038701378</v>
      </c>
      <c r="G529">
        <v>0</v>
      </c>
      <c r="H529">
        <f t="shared" si="92"/>
        <v>0.26309558262516769</v>
      </c>
      <c r="I529">
        <f t="shared" si="93"/>
        <v>-1.0535659020683561</v>
      </c>
      <c r="J529">
        <f t="shared" si="94"/>
        <v>1.0535659020683561</v>
      </c>
      <c r="K529">
        <f t="shared" si="95"/>
        <v>0.48946901466728099</v>
      </c>
      <c r="L529">
        <f t="shared" si="96"/>
        <v>0.51053098533271912</v>
      </c>
      <c r="M529">
        <f t="shared" si="97"/>
        <v>2.043030243047673</v>
      </c>
      <c r="N529">
        <f t="shared" si="98"/>
        <v>1.9587449708822042</v>
      </c>
    </row>
    <row r="530" spans="1:14" x14ac:dyDescent="0.25">
      <c r="A530" s="4">
        <f>IF('True_Odds_Calculator_2-way'!A531="","",'True_Odds_Calculator_2-way'!A531)</f>
        <v>1.65</v>
      </c>
      <c r="B530" s="4">
        <f>IF('True_Odds_Calculator_2-way'!B531="","",'True_Odds_Calculator_2-way'!B531)</f>
        <v>2.35</v>
      </c>
      <c r="C530" s="4">
        <f t="shared" si="88"/>
        <v>0.60606060606060608</v>
      </c>
      <c r="D530">
        <f t="shared" si="89"/>
        <v>0.42553191489361702</v>
      </c>
      <c r="E530">
        <f t="shared" si="90"/>
        <v>3.1592520954223158E-2</v>
      </c>
      <c r="F530">
        <f t="shared" si="91"/>
        <v>-0.22630560928433263</v>
      </c>
      <c r="G530">
        <v>0</v>
      </c>
      <c r="H530">
        <f t="shared" si="92"/>
        <v>0.25789813023855579</v>
      </c>
      <c r="I530">
        <f t="shared" si="93"/>
        <v>-1.0675210253672478</v>
      </c>
      <c r="J530">
        <f t="shared" si="94"/>
        <v>1.0675210253672478</v>
      </c>
      <c r="K530">
        <f t="shared" si="95"/>
        <v>0.59035757177177173</v>
      </c>
      <c r="L530">
        <f t="shared" si="96"/>
        <v>0.40964242822822811</v>
      </c>
      <c r="M530">
        <f t="shared" si="97"/>
        <v>1.6938886664887112</v>
      </c>
      <c r="N530">
        <f t="shared" si="98"/>
        <v>2.4411533842457849</v>
      </c>
    </row>
    <row r="531" spans="1:14" x14ac:dyDescent="0.25">
      <c r="A531" s="4">
        <f>IF('True_Odds_Calculator_2-way'!A532="","",'True_Odds_Calculator_2-way'!A532)</f>
        <v>2.48</v>
      </c>
      <c r="B531" s="4">
        <f>IF('True_Odds_Calculator_2-way'!B532="","",'True_Odds_Calculator_2-way'!B532)</f>
        <v>1.57</v>
      </c>
      <c r="C531" s="4">
        <f t="shared" si="88"/>
        <v>0.40322580645161293</v>
      </c>
      <c r="D531">
        <f t="shared" si="89"/>
        <v>0.63694267515923564</v>
      </c>
      <c r="E531">
        <f t="shared" si="90"/>
        <v>4.0168481610848517E-2</v>
      </c>
      <c r="F531">
        <f t="shared" si="91"/>
        <v>-0.21666324224368205</v>
      </c>
      <c r="G531">
        <v>0</v>
      </c>
      <c r="H531">
        <f t="shared" si="92"/>
        <v>0.25683172385453051</v>
      </c>
      <c r="I531">
        <f t="shared" si="93"/>
        <v>-1.0887588907733552</v>
      </c>
      <c r="J531">
        <f t="shared" si="94"/>
        <v>1.0887588907733552</v>
      </c>
      <c r="K531">
        <f t="shared" si="95"/>
        <v>0.38294175852351953</v>
      </c>
      <c r="L531">
        <f t="shared" si="96"/>
        <v>0.61705824147648058</v>
      </c>
      <c r="M531">
        <f t="shared" si="97"/>
        <v>2.6113631583445658</v>
      </c>
      <c r="N531">
        <f t="shared" si="98"/>
        <v>1.6205925677408124</v>
      </c>
    </row>
    <row r="532" spans="1:14" x14ac:dyDescent="0.25">
      <c r="A532" s="4">
        <f>IF('True_Odds_Calculator_2-way'!A533="","",'True_Odds_Calculator_2-way'!A533)</f>
        <v>2.13</v>
      </c>
      <c r="B532" s="4">
        <f>IF('True_Odds_Calculator_2-way'!B533="","",'True_Odds_Calculator_2-way'!B533)</f>
        <v>1.76</v>
      </c>
      <c r="C532" s="4">
        <f t="shared" si="88"/>
        <v>0.46948356807511737</v>
      </c>
      <c r="D532">
        <f t="shared" si="89"/>
        <v>0.56818181818181823</v>
      </c>
      <c r="E532">
        <f t="shared" si="90"/>
        <v>3.7665386256935607E-2</v>
      </c>
      <c r="F532">
        <f t="shared" si="91"/>
        <v>-0.22908664105847198</v>
      </c>
      <c r="G532">
        <v>0</v>
      </c>
      <c r="H532">
        <f t="shared" si="92"/>
        <v>0.26675202731540765</v>
      </c>
      <c r="I532">
        <f t="shared" si="93"/>
        <v>-1.0790808419378759</v>
      </c>
      <c r="J532">
        <f t="shared" si="94"/>
        <v>1.0790808419378759</v>
      </c>
      <c r="K532">
        <f t="shared" si="95"/>
        <v>0.45058007312499337</v>
      </c>
      <c r="L532">
        <f t="shared" si="96"/>
        <v>0.54941992687500663</v>
      </c>
      <c r="M532">
        <f t="shared" si="97"/>
        <v>2.2193613513897996</v>
      </c>
      <c r="N532">
        <f t="shared" si="98"/>
        <v>1.8201014398727853</v>
      </c>
    </row>
    <row r="533" spans="1:14" x14ac:dyDescent="0.25">
      <c r="A533" s="4">
        <f>IF('True_Odds_Calculator_2-way'!A534="","",'True_Odds_Calculator_2-way'!A534)</f>
        <v>1.66</v>
      </c>
      <c r="B533" s="4">
        <f>IF('True_Odds_Calculator_2-way'!B534="","",'True_Odds_Calculator_2-way'!B534)</f>
        <v>2.31</v>
      </c>
      <c r="C533" s="4">
        <f t="shared" si="88"/>
        <v>0.60240963855421692</v>
      </c>
      <c r="D533">
        <f t="shared" si="89"/>
        <v>0.4329004329004329</v>
      </c>
      <c r="E533">
        <f t="shared" si="90"/>
        <v>3.5310071454649705E-2</v>
      </c>
      <c r="F533">
        <f t="shared" si="91"/>
        <v>-0.22547332185886404</v>
      </c>
      <c r="G533">
        <v>0</v>
      </c>
      <c r="H533">
        <f t="shared" si="92"/>
        <v>0.2607833933135138</v>
      </c>
      <c r="I533">
        <f t="shared" si="93"/>
        <v>-1.0754553500909856</v>
      </c>
      <c r="J533">
        <f t="shared" si="94"/>
        <v>1.0754553500909856</v>
      </c>
      <c r="K533">
        <f t="shared" si="95"/>
        <v>0.58486354509435967</v>
      </c>
      <c r="L533">
        <f t="shared" si="96"/>
        <v>0.41513645490564033</v>
      </c>
      <c r="M533">
        <f t="shared" si="97"/>
        <v>1.7098005310600506</v>
      </c>
      <c r="N533">
        <f t="shared" si="98"/>
        <v>2.4088465086191913</v>
      </c>
    </row>
    <row r="534" spans="1:14" x14ac:dyDescent="0.25">
      <c r="A534" s="4">
        <f>IF('True_Odds_Calculator_2-way'!A535="","",'True_Odds_Calculator_2-way'!A535)</f>
        <v>1.53</v>
      </c>
      <c r="B534" s="4">
        <f>IF('True_Odds_Calculator_2-way'!B535="","",'True_Odds_Calculator_2-way'!B535)</f>
        <v>2.61</v>
      </c>
      <c r="C534" s="4">
        <f t="shared" si="88"/>
        <v>0.65359477124183007</v>
      </c>
      <c r="D534">
        <f t="shared" si="89"/>
        <v>0.38314176245210729</v>
      </c>
      <c r="E534">
        <f t="shared" si="90"/>
        <v>3.6736533693937368E-2</v>
      </c>
      <c r="F534">
        <f t="shared" si="91"/>
        <v>-0.21368291888913937</v>
      </c>
      <c r="G534">
        <v>0</v>
      </c>
      <c r="H534">
        <f t="shared" si="92"/>
        <v>0.25041945258307668</v>
      </c>
      <c r="I534">
        <f t="shared" si="93"/>
        <v>-1.0825528985483326</v>
      </c>
      <c r="J534">
        <f t="shared" si="94"/>
        <v>1.0825528985483326</v>
      </c>
      <c r="K534">
        <f t="shared" si="95"/>
        <v>0.63542371450806256</v>
      </c>
      <c r="L534">
        <f t="shared" si="96"/>
        <v>0.36457628549193738</v>
      </c>
      <c r="M534">
        <f t="shared" si="97"/>
        <v>1.5737530362306167</v>
      </c>
      <c r="N534">
        <f t="shared" si="98"/>
        <v>2.7429101666628148</v>
      </c>
    </row>
    <row r="535" spans="1:14" x14ac:dyDescent="0.25">
      <c r="A535" s="4">
        <f>IF('True_Odds_Calculator_2-way'!A536="","",'True_Odds_Calculator_2-way'!A536)</f>
        <v>1.7</v>
      </c>
      <c r="B535" s="4">
        <f>IF('True_Odds_Calculator_2-way'!B536="","",'True_Odds_Calculator_2-way'!B536)</f>
        <v>2.25</v>
      </c>
      <c r="C535" s="4">
        <f t="shared" si="88"/>
        <v>0.58823529411764708</v>
      </c>
      <c r="D535">
        <f t="shared" si="89"/>
        <v>0.44444444444444442</v>
      </c>
      <c r="E535">
        <f t="shared" si="90"/>
        <v>3.2679738562091387E-2</v>
      </c>
      <c r="F535">
        <f t="shared" si="91"/>
        <v>-0.2287581699346406</v>
      </c>
      <c r="G535">
        <v>0</v>
      </c>
      <c r="H535">
        <f t="shared" si="92"/>
        <v>0.26143790849673204</v>
      </c>
      <c r="I535">
        <f t="shared" si="93"/>
        <v>-1.0690449676496974</v>
      </c>
      <c r="J535">
        <f t="shared" si="94"/>
        <v>1.0690449676496974</v>
      </c>
      <c r="K535">
        <f t="shared" si="95"/>
        <v>0.57197391510275408</v>
      </c>
      <c r="L535">
        <f t="shared" si="96"/>
        <v>0.42802608489724608</v>
      </c>
      <c r="M535">
        <f t="shared" si="97"/>
        <v>1.7483314773547878</v>
      </c>
      <c r="N535">
        <f t="shared" si="98"/>
        <v>2.3363062095621219</v>
      </c>
    </row>
    <row r="536" spans="1:14" x14ac:dyDescent="0.25">
      <c r="A536" s="4">
        <f>IF('True_Odds_Calculator_2-way'!A537="","",'True_Odds_Calculator_2-way'!A537)</f>
        <v>2.11</v>
      </c>
      <c r="B536" s="4">
        <f>IF('True_Odds_Calculator_2-way'!B537="","",'True_Odds_Calculator_2-way'!B537)</f>
        <v>1.79</v>
      </c>
      <c r="C536" s="4">
        <f t="shared" si="88"/>
        <v>0.47393364928909953</v>
      </c>
      <c r="D536">
        <f t="shared" si="89"/>
        <v>0.55865921787709494</v>
      </c>
      <c r="E536">
        <f t="shared" si="90"/>
        <v>3.2592867166194583E-2</v>
      </c>
      <c r="F536">
        <f t="shared" si="91"/>
        <v>-0.23217453467129112</v>
      </c>
      <c r="G536">
        <v>0</v>
      </c>
      <c r="H536">
        <f t="shared" si="92"/>
        <v>0.26476740183748576</v>
      </c>
      <c r="I536">
        <f t="shared" si="93"/>
        <v>-1.0678861770883312</v>
      </c>
      <c r="J536">
        <f t="shared" si="94"/>
        <v>1.0678861770883312</v>
      </c>
      <c r="K536">
        <f t="shared" si="95"/>
        <v>0.45759183965236705</v>
      </c>
      <c r="L536">
        <f t="shared" si="96"/>
        <v>0.54240816034763273</v>
      </c>
      <c r="M536">
        <f t="shared" si="97"/>
        <v>2.1853536565680476</v>
      </c>
      <c r="N536">
        <f t="shared" si="98"/>
        <v>1.8436300798997822</v>
      </c>
    </row>
    <row r="537" spans="1:14" x14ac:dyDescent="0.25">
      <c r="A537" s="4">
        <f>IF('True_Odds_Calculator_2-way'!A538="","",'True_Odds_Calculator_2-way'!A538)</f>
        <v>1.1599999999999999</v>
      </c>
      <c r="B537" s="4">
        <f>IF('True_Odds_Calculator_2-way'!B538="","",'True_Odds_Calculator_2-way'!B538)</f>
        <v>5.47</v>
      </c>
      <c r="C537" s="4">
        <f t="shared" si="88"/>
        <v>0.86206896551724144</v>
      </c>
      <c r="D537">
        <f t="shared" si="89"/>
        <v>0.18281535648994515</v>
      </c>
      <c r="E537">
        <f t="shared" si="90"/>
        <v>4.4884322007186617E-2</v>
      </c>
      <c r="F537">
        <f t="shared" si="91"/>
        <v>-0.11271512324276611</v>
      </c>
      <c r="G537">
        <v>0</v>
      </c>
      <c r="H537">
        <f t="shared" si="92"/>
        <v>0.15759944524995273</v>
      </c>
      <c r="I537">
        <f t="shared" si="93"/>
        <v>-1.1824594246010056</v>
      </c>
      <c r="J537">
        <f t="shared" si="94"/>
        <v>1.1824594246010056</v>
      </c>
      <c r="K537">
        <f t="shared" si="95"/>
        <v>0.84090603701284472</v>
      </c>
      <c r="L537">
        <f t="shared" si="96"/>
        <v>0.1590939629871552</v>
      </c>
      <c r="M537">
        <f t="shared" si="97"/>
        <v>1.1891935079361609</v>
      </c>
      <c r="N537">
        <f t="shared" si="98"/>
        <v>6.2855936279664943</v>
      </c>
    </row>
    <row r="538" spans="1:14" x14ac:dyDescent="0.25">
      <c r="A538" s="4">
        <f>IF('True_Odds_Calculator_2-way'!A539="","",'True_Odds_Calculator_2-way'!A539)</f>
        <v>2.56</v>
      </c>
      <c r="B538" s="4">
        <f>IF('True_Odds_Calculator_2-way'!B539="","",'True_Odds_Calculator_2-way'!B539)</f>
        <v>1.56</v>
      </c>
      <c r="C538" s="4">
        <f t="shared" si="88"/>
        <v>0.390625</v>
      </c>
      <c r="D538">
        <f t="shared" si="89"/>
        <v>0.64102564102564097</v>
      </c>
      <c r="E538">
        <f t="shared" si="90"/>
        <v>3.1650641025640969E-2</v>
      </c>
      <c r="F538">
        <f t="shared" si="91"/>
        <v>-0.21875</v>
      </c>
      <c r="G538">
        <v>0</v>
      </c>
      <c r="H538">
        <f t="shared" si="92"/>
        <v>0.25040064102564102</v>
      </c>
      <c r="I538">
        <f t="shared" si="93"/>
        <v>-1.0699012312772822</v>
      </c>
      <c r="J538">
        <f t="shared" si="94"/>
        <v>1.0699012312772822</v>
      </c>
      <c r="K538">
        <f t="shared" si="95"/>
        <v>0.37466571564383383</v>
      </c>
      <c r="L538">
        <f t="shared" si="96"/>
        <v>0.62533428435616611</v>
      </c>
      <c r="M538">
        <f t="shared" si="97"/>
        <v>2.6690459207925601</v>
      </c>
      <c r="N538">
        <f t="shared" si="98"/>
        <v>1.5991446895152783</v>
      </c>
    </row>
    <row r="539" spans="1:14" x14ac:dyDescent="0.25">
      <c r="A539" s="4">
        <f>IF('True_Odds_Calculator_2-way'!A540="","",'True_Odds_Calculator_2-way'!A540)</f>
        <v>2.3199999999999998</v>
      </c>
      <c r="B539" s="4">
        <f>IF('True_Odds_Calculator_2-way'!B540="","",'True_Odds_Calculator_2-way'!B540)</f>
        <v>1.66</v>
      </c>
      <c r="C539" s="4">
        <f t="shared" si="88"/>
        <v>0.43103448275862072</v>
      </c>
      <c r="D539">
        <f t="shared" si="89"/>
        <v>0.60240963855421692</v>
      </c>
      <c r="E539">
        <f t="shared" si="90"/>
        <v>3.3444121312837582E-2</v>
      </c>
      <c r="F539">
        <f t="shared" si="91"/>
        <v>-0.22621520565018693</v>
      </c>
      <c r="G539">
        <v>0</v>
      </c>
      <c r="H539">
        <f t="shared" si="92"/>
        <v>0.25965932696302457</v>
      </c>
      <c r="I539">
        <f t="shared" si="93"/>
        <v>-1.0713739108887086</v>
      </c>
      <c r="J539">
        <f t="shared" si="94"/>
        <v>1.0713739108887086</v>
      </c>
      <c r="K539">
        <f t="shared" si="95"/>
        <v>0.41421356237309498</v>
      </c>
      <c r="L539">
        <f t="shared" si="96"/>
        <v>0.58578643762690485</v>
      </c>
      <c r="M539">
        <f t="shared" si="97"/>
        <v>2.4142135623730954</v>
      </c>
      <c r="N539">
        <f t="shared" si="98"/>
        <v>1.7071067811865479</v>
      </c>
    </row>
    <row r="540" spans="1:14" x14ac:dyDescent="0.25">
      <c r="A540" s="4">
        <f>IF('True_Odds_Calculator_2-way'!A541="","",'True_Odds_Calculator_2-way'!A541)</f>
        <v>2.42</v>
      </c>
      <c r="B540" s="4">
        <f>IF('True_Odds_Calculator_2-way'!B541="","",'True_Odds_Calculator_2-way'!B541)</f>
        <v>1.61</v>
      </c>
      <c r="C540" s="4">
        <f t="shared" si="88"/>
        <v>0.41322314049586778</v>
      </c>
      <c r="D540">
        <f t="shared" si="89"/>
        <v>0.6211180124223602</v>
      </c>
      <c r="E540">
        <f t="shared" si="90"/>
        <v>3.4341152918228035E-2</v>
      </c>
      <c r="F540">
        <f t="shared" si="91"/>
        <v>-0.22231918279349105</v>
      </c>
      <c r="G540">
        <v>0</v>
      </c>
      <c r="H540">
        <f t="shared" si="92"/>
        <v>0.25666033571171909</v>
      </c>
      <c r="I540">
        <f t="shared" si="93"/>
        <v>-1.0744616281415773</v>
      </c>
      <c r="J540">
        <f t="shared" si="94"/>
        <v>1.0744616281415773</v>
      </c>
      <c r="K540">
        <f t="shared" si="95"/>
        <v>0.3959242744397955</v>
      </c>
      <c r="L540">
        <f t="shared" si="96"/>
        <v>0.60407572556020461</v>
      </c>
      <c r="M540">
        <f t="shared" si="97"/>
        <v>2.5257355119610394</v>
      </c>
      <c r="N540">
        <f t="shared" si="98"/>
        <v>1.6554215931663621</v>
      </c>
    </row>
    <row r="541" spans="1:14" x14ac:dyDescent="0.25">
      <c r="A541" s="4">
        <f>IF('True_Odds_Calculator_2-way'!A542="","",'True_Odds_Calculator_2-way'!A542)</f>
        <v>1.75</v>
      </c>
      <c r="B541" s="4">
        <f>IF('True_Odds_Calculator_2-way'!B542="","",'True_Odds_Calculator_2-way'!B542)</f>
        <v>2.16</v>
      </c>
      <c r="C541" s="4">
        <f t="shared" si="88"/>
        <v>0.5714285714285714</v>
      </c>
      <c r="D541">
        <f t="shared" si="89"/>
        <v>0.46296296296296291</v>
      </c>
      <c r="E541">
        <f t="shared" si="90"/>
        <v>3.4391534391534417E-2</v>
      </c>
      <c r="F541">
        <f t="shared" si="91"/>
        <v>-0.23015873015873001</v>
      </c>
      <c r="G541">
        <v>0</v>
      </c>
      <c r="H541">
        <f t="shared" si="92"/>
        <v>0.26455026455026448</v>
      </c>
      <c r="I541">
        <f t="shared" si="93"/>
        <v>-1.0721125348377951</v>
      </c>
      <c r="J541">
        <f t="shared" si="94"/>
        <v>1.0721125348377951</v>
      </c>
      <c r="K541">
        <f t="shared" si="95"/>
        <v>0.55429779192955719</v>
      </c>
      <c r="L541">
        <f t="shared" si="96"/>
        <v>0.44570220807044264</v>
      </c>
      <c r="M541">
        <f t="shared" si="97"/>
        <v>1.8040844011283466</v>
      </c>
      <c r="N541">
        <f t="shared" si="98"/>
        <v>2.2436505404118421</v>
      </c>
    </row>
    <row r="542" spans="1:14" x14ac:dyDescent="0.25">
      <c r="A542" s="4">
        <f>IF('True_Odds_Calculator_2-way'!A543="","",'True_Odds_Calculator_2-way'!A543)</f>
        <v>2.11</v>
      </c>
      <c r="B542" s="4">
        <f>IF('True_Odds_Calculator_2-way'!B543="","",'True_Odds_Calculator_2-way'!B543)</f>
        <v>1.79</v>
      </c>
      <c r="C542" s="4">
        <f t="shared" si="88"/>
        <v>0.47393364928909953</v>
      </c>
      <c r="D542">
        <f t="shared" si="89"/>
        <v>0.55865921787709494</v>
      </c>
      <c r="E542">
        <f t="shared" si="90"/>
        <v>3.2592867166194583E-2</v>
      </c>
      <c r="F542">
        <f t="shared" si="91"/>
        <v>-0.23217453467129112</v>
      </c>
      <c r="G542">
        <v>0</v>
      </c>
      <c r="H542">
        <f t="shared" si="92"/>
        <v>0.26476740183748576</v>
      </c>
      <c r="I542">
        <f t="shared" si="93"/>
        <v>-1.0678861770883312</v>
      </c>
      <c r="J542">
        <f t="shared" si="94"/>
        <v>1.0678861770883312</v>
      </c>
      <c r="K542">
        <f t="shared" si="95"/>
        <v>0.45759183965236705</v>
      </c>
      <c r="L542">
        <f t="shared" si="96"/>
        <v>0.54240816034763273</v>
      </c>
      <c r="M542">
        <f t="shared" si="97"/>
        <v>2.1853536565680476</v>
      </c>
      <c r="N542">
        <f t="shared" si="98"/>
        <v>1.8436300798997822</v>
      </c>
    </row>
    <row r="543" spans="1:14" x14ac:dyDescent="0.25">
      <c r="A543" s="4">
        <f>IF('True_Odds_Calculator_2-way'!A544="","",'True_Odds_Calculator_2-way'!A544)</f>
        <v>2.99</v>
      </c>
      <c r="B543" s="4">
        <f>IF('True_Odds_Calculator_2-way'!B544="","",'True_Odds_Calculator_2-way'!B544)</f>
        <v>1.43</v>
      </c>
      <c r="C543" s="4">
        <f t="shared" si="88"/>
        <v>0.33444816053511706</v>
      </c>
      <c r="D543">
        <f t="shared" si="89"/>
        <v>0.69930069930069938</v>
      </c>
      <c r="E543">
        <f t="shared" si="90"/>
        <v>3.3748859835816436E-2</v>
      </c>
      <c r="F543">
        <f t="shared" si="91"/>
        <v>-0.20013097270622349</v>
      </c>
      <c r="G543">
        <v>0</v>
      </c>
      <c r="H543">
        <f t="shared" si="92"/>
        <v>0.23387983254203992</v>
      </c>
      <c r="I543">
        <f t="shared" si="93"/>
        <v>-1.0810337029942527</v>
      </c>
      <c r="J543">
        <f t="shared" si="94"/>
        <v>1.0810337029942527</v>
      </c>
      <c r="K543">
        <f t="shared" si="95"/>
        <v>0.31733367926421918</v>
      </c>
      <c r="L543">
        <f t="shared" si="96"/>
        <v>0.68266632073578082</v>
      </c>
      <c r="M543">
        <f t="shared" si="97"/>
        <v>3.1512570689585626</v>
      </c>
      <c r="N543">
        <f t="shared" si="98"/>
        <v>1.4648444922875286</v>
      </c>
    </row>
    <row r="544" spans="1:14" x14ac:dyDescent="0.25">
      <c r="A544" s="4">
        <f>IF('True_Odds_Calculator_2-way'!A545="","",'True_Odds_Calculator_2-way'!A545)</f>
        <v>2.17</v>
      </c>
      <c r="B544" s="4">
        <f>IF('True_Odds_Calculator_2-way'!B545="","",'True_Odds_Calculator_2-way'!B545)</f>
        <v>1.76</v>
      </c>
      <c r="C544" s="4">
        <f t="shared" si="88"/>
        <v>0.46082949308755761</v>
      </c>
      <c r="D544">
        <f t="shared" si="89"/>
        <v>0.56818181818181823</v>
      </c>
      <c r="E544">
        <f t="shared" si="90"/>
        <v>2.9011311269375728E-2</v>
      </c>
      <c r="F544">
        <f t="shared" si="91"/>
        <v>-0.2328236279849184</v>
      </c>
      <c r="G544">
        <v>0</v>
      </c>
      <c r="H544">
        <f t="shared" si="92"/>
        <v>0.26183493925429413</v>
      </c>
      <c r="I544">
        <f t="shared" si="93"/>
        <v>-1.0604746049596294</v>
      </c>
      <c r="J544">
        <f t="shared" si="94"/>
        <v>1.0604746049596294</v>
      </c>
      <c r="K544">
        <f t="shared" si="95"/>
        <v>0.44627809446366512</v>
      </c>
      <c r="L544">
        <f t="shared" si="96"/>
        <v>0.55372190553633505</v>
      </c>
      <c r="M544">
        <f t="shared" si="97"/>
        <v>2.2407552878027661</v>
      </c>
      <c r="N544">
        <f t="shared" si="98"/>
        <v>1.8059606997693183</v>
      </c>
    </row>
    <row r="545" spans="1:14" x14ac:dyDescent="0.25">
      <c r="A545" s="4">
        <f>IF('True_Odds_Calculator_2-way'!A546="","",'True_Odds_Calculator_2-way'!A546)</f>
        <v>2.11</v>
      </c>
      <c r="B545" s="4">
        <f>IF('True_Odds_Calculator_2-way'!B546="","",'True_Odds_Calculator_2-way'!B546)</f>
        <v>1.8</v>
      </c>
      <c r="C545" s="4">
        <f t="shared" si="88"/>
        <v>0.47393364928909953</v>
      </c>
      <c r="D545">
        <f t="shared" si="89"/>
        <v>0.55555555555555558</v>
      </c>
      <c r="E545">
        <f t="shared" si="90"/>
        <v>2.9489204844655115E-2</v>
      </c>
      <c r="F545">
        <f t="shared" si="91"/>
        <v>-0.23380726698262244</v>
      </c>
      <c r="G545">
        <v>0</v>
      </c>
      <c r="H545">
        <f t="shared" si="92"/>
        <v>0.26329647182727756</v>
      </c>
      <c r="I545">
        <f t="shared" si="93"/>
        <v>-1.0611908999450221</v>
      </c>
      <c r="J545">
        <f t="shared" si="94"/>
        <v>1.0611908999450221</v>
      </c>
      <c r="K545">
        <f t="shared" si="95"/>
        <v>0.45915328758445073</v>
      </c>
      <c r="L545">
        <f t="shared" si="96"/>
        <v>0.54084671241554938</v>
      </c>
      <c r="M545">
        <f t="shared" si="97"/>
        <v>2.1779218989389744</v>
      </c>
      <c r="N545">
        <f t="shared" si="98"/>
        <v>1.8489527199560174</v>
      </c>
    </row>
    <row r="546" spans="1:14" x14ac:dyDescent="0.25">
      <c r="A546" s="4">
        <f>IF('True_Odds_Calculator_2-way'!A547="","",'True_Odds_Calculator_2-way'!A547)</f>
        <v>2.33</v>
      </c>
      <c r="B546" s="4">
        <f>IF('True_Odds_Calculator_2-way'!B547="","",'True_Odds_Calculator_2-way'!B547)</f>
        <v>1.67</v>
      </c>
      <c r="C546" s="4">
        <f t="shared" si="88"/>
        <v>0.42918454935622319</v>
      </c>
      <c r="D546">
        <f t="shared" si="89"/>
        <v>0.5988023952095809</v>
      </c>
      <c r="E546">
        <f t="shared" si="90"/>
        <v>2.7986944565804084E-2</v>
      </c>
      <c r="F546">
        <f t="shared" si="91"/>
        <v>-0.22900979157564694</v>
      </c>
      <c r="G546">
        <v>0</v>
      </c>
      <c r="H546">
        <f t="shared" si="92"/>
        <v>0.25699673614145102</v>
      </c>
      <c r="I546">
        <f t="shared" si="93"/>
        <v>-1.0593434317257451</v>
      </c>
      <c r="J546">
        <f t="shared" si="94"/>
        <v>1.0593434317257451</v>
      </c>
      <c r="K546">
        <f t="shared" si="95"/>
        <v>0.41512262425880503</v>
      </c>
      <c r="L546">
        <f t="shared" si="96"/>
        <v>0.58487737574119503</v>
      </c>
      <c r="M546">
        <f t="shared" si="97"/>
        <v>2.408926764195241</v>
      </c>
      <c r="N546">
        <f t="shared" si="98"/>
        <v>1.7097600992562489</v>
      </c>
    </row>
    <row r="547" spans="1:14" x14ac:dyDescent="0.25">
      <c r="A547" s="4">
        <f>IF('True_Odds_Calculator_2-way'!A548="","",'True_Odds_Calculator_2-way'!A548)</f>
        <v>1.67</v>
      </c>
      <c r="B547" s="4">
        <f>IF('True_Odds_Calculator_2-way'!B548="","",'True_Odds_Calculator_2-way'!B548)</f>
        <v>2.33</v>
      </c>
      <c r="C547" s="4">
        <f t="shared" si="88"/>
        <v>0.5988023952095809</v>
      </c>
      <c r="D547">
        <f t="shared" si="89"/>
        <v>0.42918454935622319</v>
      </c>
      <c r="E547">
        <f t="shared" si="90"/>
        <v>2.7986944565804084E-2</v>
      </c>
      <c r="F547">
        <f t="shared" si="91"/>
        <v>-0.22900979157564694</v>
      </c>
      <c r="G547">
        <v>0</v>
      </c>
      <c r="H547">
        <f t="shared" si="92"/>
        <v>0.25699673614145102</v>
      </c>
      <c r="I547">
        <f t="shared" si="93"/>
        <v>-1.0593434317257451</v>
      </c>
      <c r="J547">
        <f t="shared" si="94"/>
        <v>1.0593434317257451</v>
      </c>
      <c r="K547">
        <f t="shared" si="95"/>
        <v>0.58487737574119503</v>
      </c>
      <c r="L547">
        <f t="shared" si="96"/>
        <v>0.41512262425880503</v>
      </c>
      <c r="M547">
        <f t="shared" si="97"/>
        <v>1.7097600992562489</v>
      </c>
      <c r="N547">
        <f t="shared" si="98"/>
        <v>2.408926764195241</v>
      </c>
    </row>
    <row r="548" spans="1:14" x14ac:dyDescent="0.25">
      <c r="A548" s="4">
        <f>IF('True_Odds_Calculator_2-way'!A549="","",'True_Odds_Calculator_2-way'!A549)</f>
        <v>2.6</v>
      </c>
      <c r="B548" s="4">
        <f>IF('True_Odds_Calculator_2-way'!B549="","",'True_Odds_Calculator_2-way'!B549)</f>
        <v>1.53</v>
      </c>
      <c r="C548" s="4">
        <f t="shared" si="88"/>
        <v>0.38461538461538458</v>
      </c>
      <c r="D548">
        <f t="shared" si="89"/>
        <v>0.65359477124183007</v>
      </c>
      <c r="E548">
        <f t="shared" si="90"/>
        <v>3.8210155857214545E-2</v>
      </c>
      <c r="F548">
        <f t="shared" si="91"/>
        <v>-0.21317244846656624</v>
      </c>
      <c r="G548">
        <v>0</v>
      </c>
      <c r="H548">
        <f t="shared" si="92"/>
        <v>0.25138260432378079</v>
      </c>
      <c r="I548">
        <f t="shared" si="93"/>
        <v>-1.0859306069076731</v>
      </c>
      <c r="J548">
        <f t="shared" si="94"/>
        <v>1.0859306069076731</v>
      </c>
      <c r="K548">
        <f t="shared" si="95"/>
        <v>0.36529827538103465</v>
      </c>
      <c r="L548">
        <f t="shared" si="96"/>
        <v>0.63470172461896535</v>
      </c>
      <c r="M548">
        <f t="shared" si="97"/>
        <v>2.7374889710522772</v>
      </c>
      <c r="N548">
        <f t="shared" si="98"/>
        <v>1.575543221661067</v>
      </c>
    </row>
    <row r="549" spans="1:14" x14ac:dyDescent="0.25">
      <c r="A549" s="4">
        <f>IF('True_Odds_Calculator_2-way'!A550="","",'True_Odds_Calculator_2-way'!A550)</f>
        <v>3.13</v>
      </c>
      <c r="B549" s="4">
        <f>IF('True_Odds_Calculator_2-way'!B550="","",'True_Odds_Calculator_2-way'!B550)</f>
        <v>1.36</v>
      </c>
      <c r="C549" s="4">
        <f t="shared" si="88"/>
        <v>0.31948881789137379</v>
      </c>
      <c r="D549">
        <f t="shared" si="89"/>
        <v>0.73529411764705876</v>
      </c>
      <c r="E549">
        <f t="shared" si="90"/>
        <v>5.4782935538432609E-2</v>
      </c>
      <c r="F549">
        <f t="shared" si="91"/>
        <v>-0.18013531291110696</v>
      </c>
      <c r="G549">
        <v>0</v>
      </c>
      <c r="H549">
        <f t="shared" si="92"/>
        <v>0.23491824844953954</v>
      </c>
      <c r="I549">
        <f t="shared" si="93"/>
        <v>-1.1419811830458859</v>
      </c>
      <c r="J549">
        <f t="shared" si="94"/>
        <v>1.1419811830458859</v>
      </c>
      <c r="K549">
        <f t="shared" si="95"/>
        <v>0.29133964472292967</v>
      </c>
      <c r="L549">
        <f t="shared" si="96"/>
        <v>0.70866035527707028</v>
      </c>
      <c r="M549">
        <f t="shared" si="97"/>
        <v>3.432419919887737</v>
      </c>
      <c r="N549">
        <f t="shared" si="98"/>
        <v>1.4111132258965191</v>
      </c>
    </row>
    <row r="550" spans="1:14" x14ac:dyDescent="0.25">
      <c r="A550" s="4">
        <f>IF('True_Odds_Calculator_2-way'!A551="","",'True_Odds_Calculator_2-way'!A551)</f>
        <v>2.74</v>
      </c>
      <c r="B550" s="4">
        <f>IF('True_Odds_Calculator_2-way'!B551="","",'True_Odds_Calculator_2-way'!B551)</f>
        <v>1.48</v>
      </c>
      <c r="C550" s="4">
        <f t="shared" si="88"/>
        <v>0.36496350364963503</v>
      </c>
      <c r="D550">
        <f t="shared" si="89"/>
        <v>0.67567567567567566</v>
      </c>
      <c r="E550">
        <f t="shared" si="90"/>
        <v>4.0639179325310693E-2</v>
      </c>
      <c r="F550">
        <f t="shared" si="91"/>
        <v>-0.20595778260011843</v>
      </c>
      <c r="G550">
        <v>0</v>
      </c>
      <c r="H550">
        <f t="shared" si="92"/>
        <v>0.24659696192542907</v>
      </c>
      <c r="I550">
        <f t="shared" si="93"/>
        <v>-1.0942202738310212</v>
      </c>
      <c r="J550">
        <f t="shared" si="94"/>
        <v>1.0942202738310212</v>
      </c>
      <c r="K550">
        <f t="shared" si="95"/>
        <v>0.34435934341561031</v>
      </c>
      <c r="L550">
        <f t="shared" si="96"/>
        <v>0.65564065658438964</v>
      </c>
      <c r="M550">
        <f t="shared" si="97"/>
        <v>2.9039432764659772</v>
      </c>
      <c r="N550">
        <f t="shared" si="98"/>
        <v>1.5252257314388904</v>
      </c>
    </row>
    <row r="551" spans="1:14" x14ac:dyDescent="0.25">
      <c r="A551" s="4">
        <f>IF('True_Odds_Calculator_2-way'!A552="","",'True_Odds_Calculator_2-way'!A552)</f>
        <v>2.67</v>
      </c>
      <c r="B551" s="4">
        <f>IF('True_Odds_Calculator_2-way'!B552="","",'True_Odds_Calculator_2-way'!B552)</f>
        <v>1.51</v>
      </c>
      <c r="C551" s="4">
        <f t="shared" si="88"/>
        <v>0.37453183520599254</v>
      </c>
      <c r="D551">
        <f t="shared" si="89"/>
        <v>0.66225165562913912</v>
      </c>
      <c r="E551">
        <f t="shared" si="90"/>
        <v>3.678349083513166E-2</v>
      </c>
      <c r="F551">
        <f t="shared" si="91"/>
        <v>-0.21125083711585679</v>
      </c>
      <c r="G551">
        <v>0</v>
      </c>
      <c r="H551">
        <f t="shared" si="92"/>
        <v>0.24803432795098845</v>
      </c>
      <c r="I551">
        <f t="shared" si="93"/>
        <v>-1.0835692610757275</v>
      </c>
      <c r="J551">
        <f t="shared" si="94"/>
        <v>1.0835692610757275</v>
      </c>
      <c r="K551">
        <f t="shared" si="95"/>
        <v>0.3559275341881008</v>
      </c>
      <c r="L551">
        <f t="shared" si="96"/>
        <v>0.64407246581189925</v>
      </c>
      <c r="M551">
        <f t="shared" si="97"/>
        <v>2.8095606659964649</v>
      </c>
      <c r="N551">
        <f t="shared" si="98"/>
        <v>1.5526203231486206</v>
      </c>
    </row>
    <row r="552" spans="1:14" x14ac:dyDescent="0.25">
      <c r="A552" s="4">
        <f>IF('True_Odds_Calculator_2-way'!A553="","",'True_Odds_Calculator_2-way'!A553)</f>
        <v>2.38</v>
      </c>
      <c r="B552" s="4">
        <f>IF('True_Odds_Calculator_2-way'!B553="","",'True_Odds_Calculator_2-way'!B553)</f>
        <v>1.63</v>
      </c>
      <c r="C552" s="4">
        <f t="shared" si="88"/>
        <v>0.42016806722689076</v>
      </c>
      <c r="D552">
        <f t="shared" si="89"/>
        <v>0.61349693251533743</v>
      </c>
      <c r="E552">
        <f t="shared" si="90"/>
        <v>3.3664999742228252E-2</v>
      </c>
      <c r="F552">
        <f t="shared" si="91"/>
        <v>-0.22410682064236731</v>
      </c>
      <c r="G552">
        <v>0</v>
      </c>
      <c r="H552">
        <f t="shared" si="92"/>
        <v>0.25777182038459556</v>
      </c>
      <c r="I552">
        <f t="shared" si="93"/>
        <v>-1.0724824201463117</v>
      </c>
      <c r="J552">
        <f t="shared" si="94"/>
        <v>1.0724824201463117</v>
      </c>
      <c r="K552">
        <f t="shared" si="95"/>
        <v>0.40322162143360418</v>
      </c>
      <c r="L552">
        <f t="shared" si="96"/>
        <v>0.59677837856639582</v>
      </c>
      <c r="M552">
        <f t="shared" si="97"/>
        <v>2.4800257398019103</v>
      </c>
      <c r="N552">
        <f t="shared" si="98"/>
        <v>1.6756639246921761</v>
      </c>
    </row>
    <row r="553" spans="1:14" x14ac:dyDescent="0.25">
      <c r="A553" s="4">
        <f>IF('True_Odds_Calculator_2-way'!A554="","",'True_Odds_Calculator_2-way'!A554)</f>
        <v>2.16</v>
      </c>
      <c r="B553" s="4">
        <f>IF('True_Odds_Calculator_2-way'!B554="","",'True_Odds_Calculator_2-way'!B554)</f>
        <v>1.75</v>
      </c>
      <c r="C553" s="4">
        <f t="shared" si="88"/>
        <v>0.46296296296296291</v>
      </c>
      <c r="D553">
        <f t="shared" si="89"/>
        <v>0.5714285714285714</v>
      </c>
      <c r="E553">
        <f t="shared" si="90"/>
        <v>3.4391534391534417E-2</v>
      </c>
      <c r="F553">
        <f t="shared" si="91"/>
        <v>-0.23015873015873001</v>
      </c>
      <c r="G553">
        <v>0</v>
      </c>
      <c r="H553">
        <f t="shared" si="92"/>
        <v>0.26455026455026448</v>
      </c>
      <c r="I553">
        <f t="shared" si="93"/>
        <v>-1.0721125348377951</v>
      </c>
      <c r="J553">
        <f t="shared" si="94"/>
        <v>1.0721125348377951</v>
      </c>
      <c r="K553">
        <f t="shared" si="95"/>
        <v>0.44570220807044264</v>
      </c>
      <c r="L553">
        <f t="shared" si="96"/>
        <v>0.55429779192955719</v>
      </c>
      <c r="M553">
        <f t="shared" si="97"/>
        <v>2.2436505404118421</v>
      </c>
      <c r="N553">
        <f t="shared" si="98"/>
        <v>1.8040844011283466</v>
      </c>
    </row>
    <row r="554" spans="1:14" x14ac:dyDescent="0.25">
      <c r="A554" s="4">
        <f>IF('True_Odds_Calculator_2-way'!A555="","",'True_Odds_Calculator_2-way'!A555)</f>
        <v>2.29</v>
      </c>
      <c r="B554" s="4">
        <f>IF('True_Odds_Calculator_2-way'!B555="","",'True_Odds_Calculator_2-way'!B555)</f>
        <v>1.68</v>
      </c>
      <c r="C554" s="4">
        <f t="shared" si="88"/>
        <v>0.4366812227074236</v>
      </c>
      <c r="D554">
        <f t="shared" si="89"/>
        <v>0.59523809523809523</v>
      </c>
      <c r="E554">
        <f t="shared" si="90"/>
        <v>3.1919317945518833E-2</v>
      </c>
      <c r="F554">
        <f t="shared" si="91"/>
        <v>-0.22800998128509042</v>
      </c>
      <c r="G554">
        <v>0</v>
      </c>
      <c r="H554">
        <f t="shared" si="92"/>
        <v>0.25992929923060926</v>
      </c>
      <c r="I554">
        <f t="shared" si="93"/>
        <v>-1.0677035543974551</v>
      </c>
      <c r="J554">
        <f t="shared" si="94"/>
        <v>1.0677035543974551</v>
      </c>
      <c r="K554">
        <f t="shared" si="95"/>
        <v>0.42063861953679943</v>
      </c>
      <c r="L554">
        <f t="shared" si="96"/>
        <v>0.57936138046320074</v>
      </c>
      <c r="M554">
        <f t="shared" si="97"/>
        <v>2.3773375851727168</v>
      </c>
      <c r="N554">
        <f t="shared" si="98"/>
        <v>1.7260384169902692</v>
      </c>
    </row>
    <row r="555" spans="1:14" x14ac:dyDescent="0.25">
      <c r="A555" s="4">
        <f>IF('True_Odds_Calculator_2-way'!A556="","",'True_Odds_Calculator_2-way'!A556)</f>
        <v>1.84</v>
      </c>
      <c r="B555" s="4">
        <f>IF('True_Odds_Calculator_2-way'!B556="","",'True_Odds_Calculator_2-way'!B556)</f>
        <v>2.06</v>
      </c>
      <c r="C555" s="4">
        <f t="shared" si="88"/>
        <v>0.54347826086956519</v>
      </c>
      <c r="D555">
        <f t="shared" si="89"/>
        <v>0.4854368932038835</v>
      </c>
      <c r="E555">
        <f t="shared" si="90"/>
        <v>2.891515407344869E-2</v>
      </c>
      <c r="F555">
        <f t="shared" si="91"/>
        <v>-0.23490924440692273</v>
      </c>
      <c r="G555">
        <v>0</v>
      </c>
      <c r="H555">
        <f t="shared" si="92"/>
        <v>0.26382439848037148</v>
      </c>
      <c r="I555">
        <f t="shared" si="93"/>
        <v>-1.0597597584982434</v>
      </c>
      <c r="J555">
        <f t="shared" si="94"/>
        <v>1.0597597584982434</v>
      </c>
      <c r="K555">
        <f t="shared" si="95"/>
        <v>0.52904505015074577</v>
      </c>
      <c r="L555">
        <f t="shared" si="96"/>
        <v>0.47095494984925418</v>
      </c>
      <c r="M555">
        <f t="shared" si="97"/>
        <v>1.8901981971385247</v>
      </c>
      <c r="N555">
        <f t="shared" si="98"/>
        <v>2.123345344008138</v>
      </c>
    </row>
    <row r="556" spans="1:14" x14ac:dyDescent="0.25">
      <c r="A556" s="4">
        <f>IF('True_Odds_Calculator_2-way'!A557="","",'True_Odds_Calculator_2-way'!A557)</f>
        <v>1.86</v>
      </c>
      <c r="B556" s="4">
        <f>IF('True_Odds_Calculator_2-way'!B557="","",'True_Odds_Calculator_2-way'!B557)</f>
        <v>2.0099999999999998</v>
      </c>
      <c r="C556" s="4">
        <f t="shared" si="88"/>
        <v>0.5376344086021505</v>
      </c>
      <c r="D556">
        <f t="shared" si="89"/>
        <v>0.49751243781094534</v>
      </c>
      <c r="E556">
        <f t="shared" si="90"/>
        <v>3.5146846413095734E-2</v>
      </c>
      <c r="F556">
        <f t="shared" si="91"/>
        <v>-0.2323329588616061</v>
      </c>
      <c r="G556">
        <v>0</v>
      </c>
      <c r="H556">
        <f t="shared" si="92"/>
        <v>0.26747980527470178</v>
      </c>
      <c r="I556">
        <f t="shared" si="93"/>
        <v>-1.0729761966090035</v>
      </c>
      <c r="J556">
        <f t="shared" si="94"/>
        <v>1.0729761966090035</v>
      </c>
      <c r="K556">
        <f t="shared" si="95"/>
        <v>0.52008583750279591</v>
      </c>
      <c r="L556">
        <f t="shared" si="96"/>
        <v>0.47991416249720437</v>
      </c>
      <c r="M556">
        <f t="shared" si="97"/>
        <v>1.9227595290837431</v>
      </c>
      <c r="N556">
        <f t="shared" si="98"/>
        <v>2.0837059585750928</v>
      </c>
    </row>
    <row r="557" spans="1:14" x14ac:dyDescent="0.25">
      <c r="A557" s="4">
        <f>IF('True_Odds_Calculator_2-way'!A558="","",'True_Odds_Calculator_2-way'!A558)</f>
        <v>2.9</v>
      </c>
      <c r="B557" s="4">
        <f>IF('True_Odds_Calculator_2-way'!B558="","",'True_Odds_Calculator_2-way'!B558)</f>
        <v>1.43</v>
      </c>
      <c r="C557" s="4">
        <f t="shared" si="88"/>
        <v>0.34482758620689657</v>
      </c>
      <c r="D557">
        <f t="shared" si="89"/>
        <v>0.69930069930069938</v>
      </c>
      <c r="E557">
        <f t="shared" si="90"/>
        <v>4.4128285507595955E-2</v>
      </c>
      <c r="F557">
        <f t="shared" si="91"/>
        <v>-0.19700988666505903</v>
      </c>
      <c r="G557">
        <v>0</v>
      </c>
      <c r="H557">
        <f t="shared" si="92"/>
        <v>0.24113817217265499</v>
      </c>
      <c r="I557">
        <f t="shared" si="93"/>
        <v>-1.1063409095203594</v>
      </c>
      <c r="J557">
        <f t="shared" si="94"/>
        <v>1.1063409095203594</v>
      </c>
      <c r="K557">
        <f t="shared" si="95"/>
        <v>0.32236770277424032</v>
      </c>
      <c r="L557">
        <f t="shared" si="96"/>
        <v>0.67763229722575968</v>
      </c>
      <c r="M557">
        <f t="shared" si="97"/>
        <v>3.1020477280886829</v>
      </c>
      <c r="N557">
        <f t="shared" si="98"/>
        <v>1.4757265910937543</v>
      </c>
    </row>
    <row r="558" spans="1:14" x14ac:dyDescent="0.25">
      <c r="A558" s="4">
        <f>IF('True_Odds_Calculator_2-way'!A559="","",'True_Odds_Calculator_2-way'!A559)</f>
        <v>2.86</v>
      </c>
      <c r="B558" s="4">
        <f>IF('True_Odds_Calculator_2-way'!B559="","",'True_Odds_Calculator_2-way'!B559)</f>
        <v>1.45</v>
      </c>
      <c r="C558" s="4">
        <f t="shared" si="88"/>
        <v>0.34965034965034969</v>
      </c>
      <c r="D558">
        <f t="shared" si="89"/>
        <v>0.68965517241379315</v>
      </c>
      <c r="E558">
        <f t="shared" si="90"/>
        <v>3.9305522064142728E-2</v>
      </c>
      <c r="F558">
        <f t="shared" si="91"/>
        <v>-0.20183265010851226</v>
      </c>
      <c r="G558">
        <v>0</v>
      </c>
      <c r="H558">
        <f t="shared" si="92"/>
        <v>0.24113817217265499</v>
      </c>
      <c r="I558">
        <f t="shared" si="93"/>
        <v>-1.0930430596399214</v>
      </c>
      <c r="J558">
        <f t="shared" si="94"/>
        <v>1.0930430596399214</v>
      </c>
      <c r="K558">
        <f t="shared" si="95"/>
        <v>0.32970002902029394</v>
      </c>
      <c r="L558">
        <f t="shared" si="96"/>
        <v>0.67029997097970617</v>
      </c>
      <c r="M558">
        <f t="shared" si="97"/>
        <v>3.0330600909302539</v>
      </c>
      <c r="N558">
        <f t="shared" si="98"/>
        <v>1.4918693768379645</v>
      </c>
    </row>
    <row r="559" spans="1:14" x14ac:dyDescent="0.25">
      <c r="A559" s="4">
        <f>IF('True_Odds_Calculator_2-way'!A560="","",'True_Odds_Calculator_2-way'!A560)</f>
        <v>2.2599999999999998</v>
      </c>
      <c r="B559" s="4">
        <f>IF('True_Odds_Calculator_2-way'!B560="","",'True_Odds_Calculator_2-way'!B560)</f>
        <v>1.68</v>
      </c>
      <c r="C559" s="4">
        <f t="shared" si="88"/>
        <v>0.44247787610619471</v>
      </c>
      <c r="D559">
        <f t="shared" si="89"/>
        <v>0.59523809523809523</v>
      </c>
      <c r="E559">
        <f t="shared" si="90"/>
        <v>3.7715971344289834E-2</v>
      </c>
      <c r="F559">
        <f t="shared" si="91"/>
        <v>-0.22566371681415942</v>
      </c>
      <c r="G559">
        <v>0</v>
      </c>
      <c r="H559">
        <f t="shared" si="92"/>
        <v>0.26337968815844925</v>
      </c>
      <c r="I559">
        <f t="shared" si="93"/>
        <v>-1.080339539253607</v>
      </c>
      <c r="J559">
        <f t="shared" si="94"/>
        <v>1.080339539253607</v>
      </c>
      <c r="K559">
        <f t="shared" si="95"/>
        <v>0.4235084779870531</v>
      </c>
      <c r="L559">
        <f t="shared" si="96"/>
        <v>0.57649152201294696</v>
      </c>
      <c r="M559">
        <f t="shared" si="97"/>
        <v>2.3612278194595446</v>
      </c>
      <c r="N559">
        <f t="shared" si="98"/>
        <v>1.7346308866924531</v>
      </c>
    </row>
    <row r="560" spans="1:14" x14ac:dyDescent="0.25">
      <c r="A560" s="4">
        <f>IF('True_Odds_Calculator_2-way'!A561="","",'True_Odds_Calculator_2-way'!A561)</f>
        <v>1.97</v>
      </c>
      <c r="B560" s="4">
        <f>IF('True_Odds_Calculator_2-way'!B561="","",'True_Odds_Calculator_2-way'!B561)</f>
        <v>1.9</v>
      </c>
      <c r="C560" s="4">
        <f t="shared" si="88"/>
        <v>0.50761421319796951</v>
      </c>
      <c r="D560">
        <f t="shared" si="89"/>
        <v>0.52631578947368418</v>
      </c>
      <c r="E560">
        <f t="shared" si="90"/>
        <v>3.3930002671653803E-2</v>
      </c>
      <c r="F560">
        <f t="shared" si="91"/>
        <v>-0.23323537269569861</v>
      </c>
      <c r="G560">
        <v>0</v>
      </c>
      <c r="H560">
        <f t="shared" si="92"/>
        <v>0.26716537536735235</v>
      </c>
      <c r="I560">
        <f t="shared" si="93"/>
        <v>-1.0702688317798925</v>
      </c>
      <c r="J560">
        <f t="shared" si="94"/>
        <v>1.0702688317798925</v>
      </c>
      <c r="K560">
        <f t="shared" si="95"/>
        <v>0.49063843062637452</v>
      </c>
      <c r="L560">
        <f t="shared" si="96"/>
        <v>0.50936156937362553</v>
      </c>
      <c r="M560">
        <f t="shared" si="97"/>
        <v>2.0381607668264961</v>
      </c>
      <c r="N560">
        <f t="shared" si="98"/>
        <v>1.963241948601903</v>
      </c>
    </row>
    <row r="561" spans="1:14" x14ac:dyDescent="0.25">
      <c r="A561" s="4">
        <f>IF('True_Odds_Calculator_2-way'!A562="","",'True_Odds_Calculator_2-way'!A562)</f>
        <v>2.5299999999999998</v>
      </c>
      <c r="B561" s="4">
        <f>IF('True_Odds_Calculator_2-way'!B562="","",'True_Odds_Calculator_2-way'!B562)</f>
        <v>1.55</v>
      </c>
      <c r="C561" s="4">
        <f t="shared" si="88"/>
        <v>0.39525691699604748</v>
      </c>
      <c r="D561">
        <f t="shared" si="89"/>
        <v>0.64516129032258063</v>
      </c>
      <c r="E561">
        <f t="shared" si="90"/>
        <v>4.0418207318628108E-2</v>
      </c>
      <c r="F561">
        <f t="shared" si="91"/>
        <v>-0.21458625525946706</v>
      </c>
      <c r="G561">
        <v>0</v>
      </c>
      <c r="H561">
        <f t="shared" si="92"/>
        <v>0.25500446257809511</v>
      </c>
      <c r="I561">
        <f t="shared" si="93"/>
        <v>-1.0901165669462143</v>
      </c>
      <c r="J561">
        <f t="shared" si="94"/>
        <v>1.0901165669462143</v>
      </c>
      <c r="K561">
        <f t="shared" si="95"/>
        <v>0.37482968478085649</v>
      </c>
      <c r="L561">
        <f t="shared" si="96"/>
        <v>0.62517031521914335</v>
      </c>
      <c r="M561">
        <f t="shared" si="97"/>
        <v>2.6678783474277079</v>
      </c>
      <c r="N561">
        <f t="shared" si="98"/>
        <v>1.5995641118204185</v>
      </c>
    </row>
    <row r="562" spans="1:14" x14ac:dyDescent="0.25">
      <c r="A562" s="4">
        <f>IF('True_Odds_Calculator_2-way'!A563="","",'True_Odds_Calculator_2-way'!A563)</f>
        <v>2.54</v>
      </c>
      <c r="B562" s="4">
        <f>IF('True_Odds_Calculator_2-way'!B563="","",'True_Odds_Calculator_2-way'!B563)</f>
        <v>1.55</v>
      </c>
      <c r="C562" s="4">
        <f t="shared" si="88"/>
        <v>0.39370078740157477</v>
      </c>
      <c r="D562">
        <f t="shared" si="89"/>
        <v>0.64516129032258063</v>
      </c>
      <c r="E562">
        <f t="shared" si="90"/>
        <v>3.8862077724155508E-2</v>
      </c>
      <c r="F562">
        <f t="shared" si="91"/>
        <v>-0.21513843027686042</v>
      </c>
      <c r="G562">
        <v>0</v>
      </c>
      <c r="H562">
        <f t="shared" si="92"/>
        <v>0.25400050800101598</v>
      </c>
      <c r="I562">
        <f t="shared" si="93"/>
        <v>-1.0865714630312673</v>
      </c>
      <c r="J562">
        <f t="shared" si="94"/>
        <v>1.0865714630312673</v>
      </c>
      <c r="K562">
        <f t="shared" si="95"/>
        <v>0.3740666961489727</v>
      </c>
      <c r="L562">
        <f t="shared" si="96"/>
        <v>0.62593330385102708</v>
      </c>
      <c r="M562">
        <f t="shared" si="97"/>
        <v>2.673320053068152</v>
      </c>
      <c r="N562">
        <f t="shared" si="98"/>
        <v>1.5976143046671971</v>
      </c>
    </row>
    <row r="563" spans="1:14" x14ac:dyDescent="0.25">
      <c r="A563" s="4">
        <f>IF('True_Odds_Calculator_2-way'!A564="","",'True_Odds_Calculator_2-way'!A564)</f>
        <v>2.19</v>
      </c>
      <c r="B563" s="4">
        <f>IF('True_Odds_Calculator_2-way'!B564="","",'True_Odds_Calculator_2-way'!B564)</f>
        <v>1.72</v>
      </c>
      <c r="C563" s="4">
        <f t="shared" si="88"/>
        <v>0.45662100456621008</v>
      </c>
      <c r="D563">
        <f t="shared" si="89"/>
        <v>0.58139534883720934</v>
      </c>
      <c r="E563">
        <f t="shared" si="90"/>
        <v>3.8016353403419467E-2</v>
      </c>
      <c r="F563">
        <f t="shared" si="91"/>
        <v>-0.22746097483274919</v>
      </c>
      <c r="G563">
        <v>0</v>
      </c>
      <c r="H563">
        <f t="shared" si="92"/>
        <v>0.26547732823616865</v>
      </c>
      <c r="I563">
        <f t="shared" si="93"/>
        <v>-1.0803395392536077</v>
      </c>
      <c r="J563">
        <f t="shared" si="94"/>
        <v>1.0803395392536077</v>
      </c>
      <c r="K563">
        <f t="shared" si="95"/>
        <v>0.43752110049466114</v>
      </c>
      <c r="L563">
        <f t="shared" si="96"/>
        <v>0.5624788995053388</v>
      </c>
      <c r="M563">
        <f t="shared" si="97"/>
        <v>2.2856040517117928</v>
      </c>
      <c r="N563">
        <f t="shared" si="98"/>
        <v>1.7778444682625973</v>
      </c>
    </row>
    <row r="564" spans="1:14" x14ac:dyDescent="0.25">
      <c r="A564" s="4">
        <f>IF('True_Odds_Calculator_2-way'!A565="","",'True_Odds_Calculator_2-way'!A565)</f>
        <v>2.08</v>
      </c>
      <c r="B564" s="4">
        <f>IF('True_Odds_Calculator_2-way'!B565="","",'True_Odds_Calculator_2-way'!B565)</f>
        <v>1.79</v>
      </c>
      <c r="C564" s="4">
        <f t="shared" si="88"/>
        <v>0.48076923076923073</v>
      </c>
      <c r="D564">
        <f t="shared" si="89"/>
        <v>0.55865921787709494</v>
      </c>
      <c r="E564">
        <f t="shared" si="90"/>
        <v>3.9428448646325664E-2</v>
      </c>
      <c r="F564">
        <f t="shared" si="91"/>
        <v>-0.22915771379458527</v>
      </c>
      <c r="G564">
        <v>0</v>
      </c>
      <c r="H564">
        <f t="shared" si="92"/>
        <v>0.26858616244091099</v>
      </c>
      <c r="I564">
        <f t="shared" si="93"/>
        <v>-1.0826163374360513</v>
      </c>
      <c r="J564">
        <f t="shared" si="94"/>
        <v>1.0826163374360513</v>
      </c>
      <c r="K564">
        <f t="shared" si="95"/>
        <v>0.46099399689806597</v>
      </c>
      <c r="L564">
        <f t="shared" si="96"/>
        <v>0.53900600310193403</v>
      </c>
      <c r="M564">
        <f t="shared" si="97"/>
        <v>2.1692256444309357</v>
      </c>
      <c r="N564">
        <f t="shared" si="98"/>
        <v>1.8552669065744805</v>
      </c>
    </row>
    <row r="565" spans="1:14" x14ac:dyDescent="0.25">
      <c r="A565" s="4">
        <f>IF('True_Odds_Calculator_2-way'!A566="","",'True_Odds_Calculator_2-way'!A566)</f>
        <v>2.48</v>
      </c>
      <c r="B565" s="4">
        <f>IF('True_Odds_Calculator_2-way'!B566="","",'True_Odds_Calculator_2-way'!B566)</f>
        <v>1.57</v>
      </c>
      <c r="C565" s="4">
        <f t="shared" si="88"/>
        <v>0.40322580645161293</v>
      </c>
      <c r="D565">
        <f t="shared" si="89"/>
        <v>0.63694267515923564</v>
      </c>
      <c r="E565">
        <f t="shared" si="90"/>
        <v>4.0168481610848517E-2</v>
      </c>
      <c r="F565">
        <f t="shared" si="91"/>
        <v>-0.21666324224368205</v>
      </c>
      <c r="G565">
        <v>0</v>
      </c>
      <c r="H565">
        <f t="shared" si="92"/>
        <v>0.25683172385453051</v>
      </c>
      <c r="I565">
        <f t="shared" si="93"/>
        <v>-1.0887588907733552</v>
      </c>
      <c r="J565">
        <f t="shared" si="94"/>
        <v>1.0887588907733552</v>
      </c>
      <c r="K565">
        <f t="shared" si="95"/>
        <v>0.38294175852351953</v>
      </c>
      <c r="L565">
        <f t="shared" si="96"/>
        <v>0.61705824147648058</v>
      </c>
      <c r="M565">
        <f t="shared" si="97"/>
        <v>2.6113631583445658</v>
      </c>
      <c r="N565">
        <f t="shared" si="98"/>
        <v>1.6205925677408124</v>
      </c>
    </row>
    <row r="566" spans="1:14" x14ac:dyDescent="0.25">
      <c r="A566" s="4">
        <f>IF('True_Odds_Calculator_2-way'!A567="","",'True_Odds_Calculator_2-way'!A567)</f>
        <v>2.5</v>
      </c>
      <c r="B566" s="4">
        <f>IF('True_Odds_Calculator_2-way'!B567="","",'True_Odds_Calculator_2-way'!B567)</f>
        <v>1.56</v>
      </c>
      <c r="C566" s="4">
        <f t="shared" si="88"/>
        <v>0.4</v>
      </c>
      <c r="D566">
        <f t="shared" si="89"/>
        <v>0.64102564102564097</v>
      </c>
      <c r="E566">
        <f t="shared" si="90"/>
        <v>4.102564102564088E-2</v>
      </c>
      <c r="F566">
        <f t="shared" si="91"/>
        <v>-0.21538461538461551</v>
      </c>
      <c r="G566">
        <v>0</v>
      </c>
      <c r="H566">
        <f t="shared" si="92"/>
        <v>0.25641025641025639</v>
      </c>
      <c r="I566">
        <f t="shared" si="93"/>
        <v>-1.0910894511799616</v>
      </c>
      <c r="J566">
        <f t="shared" si="94"/>
        <v>1.0910894511799616</v>
      </c>
      <c r="K566">
        <f t="shared" si="95"/>
        <v>0.3792714244586895</v>
      </c>
      <c r="L566">
        <f t="shared" si="96"/>
        <v>0.62072857554131078</v>
      </c>
      <c r="M566">
        <f t="shared" si="97"/>
        <v>2.6366341767699417</v>
      </c>
      <c r="N566">
        <f t="shared" si="98"/>
        <v>1.6110100926607782</v>
      </c>
    </row>
    <row r="567" spans="1:14" x14ac:dyDescent="0.25">
      <c r="A567" s="4">
        <f>IF('True_Odds_Calculator_2-way'!A568="","",'True_Odds_Calculator_2-way'!A568)</f>
        <v>1.85</v>
      </c>
      <c r="B567" s="4">
        <f>IF('True_Odds_Calculator_2-way'!B568="","",'True_Odds_Calculator_2-way'!B568)</f>
        <v>2.02</v>
      </c>
      <c r="C567" s="4">
        <f t="shared" si="88"/>
        <v>0.54054054054054046</v>
      </c>
      <c r="D567">
        <f t="shared" si="89"/>
        <v>0.49504950495049505</v>
      </c>
      <c r="E567">
        <f t="shared" si="90"/>
        <v>3.5590045491035394E-2</v>
      </c>
      <c r="F567">
        <f t="shared" si="91"/>
        <v>-0.23200428150923214</v>
      </c>
      <c r="G567">
        <v>0</v>
      </c>
      <c r="H567">
        <f t="shared" si="92"/>
        <v>0.26759432700026753</v>
      </c>
      <c r="I567">
        <f t="shared" si="93"/>
        <v>-1.0739657990297369</v>
      </c>
      <c r="J567">
        <f t="shared" si="94"/>
        <v>1.0739657990297369</v>
      </c>
      <c r="K567">
        <f t="shared" si="95"/>
        <v>0.52277442494833892</v>
      </c>
      <c r="L567">
        <f t="shared" si="96"/>
        <v>0.4772255750516613</v>
      </c>
      <c r="M567">
        <f t="shared" si="97"/>
        <v>1.9128709291752766</v>
      </c>
      <c r="N567">
        <f t="shared" si="98"/>
        <v>2.0954451150103317</v>
      </c>
    </row>
    <row r="568" spans="1:14" x14ac:dyDescent="0.25">
      <c r="A568" s="4">
        <f>IF('True_Odds_Calculator_2-way'!A569="","",'True_Odds_Calculator_2-way'!A569)</f>
        <v>2.66</v>
      </c>
      <c r="B568" s="4">
        <f>IF('True_Odds_Calculator_2-way'!B569="","",'True_Odds_Calculator_2-way'!B569)</f>
        <v>1.51</v>
      </c>
      <c r="C568" s="4">
        <f t="shared" si="88"/>
        <v>0.37593984962406013</v>
      </c>
      <c r="D568">
        <f t="shared" si="89"/>
        <v>0.66225165562913912</v>
      </c>
      <c r="E568">
        <f t="shared" si="90"/>
        <v>3.8191505253199143E-2</v>
      </c>
      <c r="F568">
        <f t="shared" si="91"/>
        <v>-0.21077528257730427</v>
      </c>
      <c r="G568">
        <v>0</v>
      </c>
      <c r="H568">
        <f t="shared" si="92"/>
        <v>0.24896678783050341</v>
      </c>
      <c r="I568">
        <f t="shared" si="93"/>
        <v>-1.0868281233544477</v>
      </c>
      <c r="J568">
        <f t="shared" si="94"/>
        <v>1.0868281233544477</v>
      </c>
      <c r="K568">
        <f t="shared" si="95"/>
        <v>0.35661625150597864</v>
      </c>
      <c r="L568">
        <f t="shared" si="96"/>
        <v>0.64338374849402136</v>
      </c>
      <c r="M568">
        <f t="shared" si="97"/>
        <v>2.8041346847683837</v>
      </c>
      <c r="N568">
        <f t="shared" si="98"/>
        <v>1.5542823429107684</v>
      </c>
    </row>
    <row r="569" spans="1:14" x14ac:dyDescent="0.25">
      <c r="A569" s="4">
        <f>IF('True_Odds_Calculator_2-way'!A570="","",'True_Odds_Calculator_2-way'!A570)</f>
        <v>2.62</v>
      </c>
      <c r="B569" s="4">
        <f>IF('True_Odds_Calculator_2-way'!B570="","",'True_Odds_Calculator_2-way'!B570)</f>
        <v>1.52</v>
      </c>
      <c r="C569" s="4">
        <f t="shared" si="88"/>
        <v>0.38167938931297707</v>
      </c>
      <c r="D569">
        <f t="shared" si="89"/>
        <v>0.65789473684210531</v>
      </c>
      <c r="E569">
        <f t="shared" si="90"/>
        <v>3.9574126155082379E-2</v>
      </c>
      <c r="F569">
        <f t="shared" si="91"/>
        <v>-0.21153073523503418</v>
      </c>
      <c r="G569">
        <v>0</v>
      </c>
      <c r="H569">
        <f t="shared" si="92"/>
        <v>0.25110486139011651</v>
      </c>
      <c r="I569">
        <f t="shared" si="93"/>
        <v>-1.0895340841010224</v>
      </c>
      <c r="J569">
        <f t="shared" si="94"/>
        <v>1.0895340841010224</v>
      </c>
      <c r="K569">
        <f t="shared" si="95"/>
        <v>0.36165773858791023</v>
      </c>
      <c r="L569">
        <f t="shared" si="96"/>
        <v>0.63834226141208994</v>
      </c>
      <c r="M569">
        <f t="shared" si="97"/>
        <v>2.7650452162436565</v>
      </c>
      <c r="N569">
        <f t="shared" si="98"/>
        <v>1.5665577237325312</v>
      </c>
    </row>
    <row r="570" spans="1:14" x14ac:dyDescent="0.25">
      <c r="A570" s="4">
        <f>IF('True_Odds_Calculator_2-way'!A571="","",'True_Odds_Calculator_2-way'!A571)</f>
        <v>1.88</v>
      </c>
      <c r="B570" s="4">
        <f>IF('True_Odds_Calculator_2-way'!B571="","",'True_Odds_Calculator_2-way'!B571)</f>
        <v>1.95</v>
      </c>
      <c r="C570" s="4">
        <f t="shared" si="88"/>
        <v>0.53191489361702127</v>
      </c>
      <c r="D570">
        <f t="shared" si="89"/>
        <v>0.51282051282051289</v>
      </c>
      <c r="E570">
        <f t="shared" si="90"/>
        <v>4.4735406437534042E-2</v>
      </c>
      <c r="F570">
        <f t="shared" si="91"/>
        <v>-0.22804146208401543</v>
      </c>
      <c r="G570">
        <v>0</v>
      </c>
      <c r="H570">
        <f t="shared" si="92"/>
        <v>0.27277686852154942</v>
      </c>
      <c r="I570">
        <f t="shared" si="93"/>
        <v>-1.0936965981495175</v>
      </c>
      <c r="J570">
        <f t="shared" si="94"/>
        <v>1.0936965981495175</v>
      </c>
      <c r="K570">
        <f t="shared" si="95"/>
        <v>0.50956634210004492</v>
      </c>
      <c r="L570">
        <f t="shared" si="96"/>
        <v>0.49043365789995519</v>
      </c>
      <c r="M570">
        <f t="shared" si="97"/>
        <v>1.9624530063715757</v>
      </c>
      <c r="N570">
        <f t="shared" si="98"/>
        <v>2.0390117682420414</v>
      </c>
    </row>
    <row r="571" spans="1:14" x14ac:dyDescent="0.25">
      <c r="A571" s="4">
        <f>IF('True_Odds_Calculator_2-way'!A572="","",'True_Odds_Calculator_2-way'!A572)</f>
        <v>1.85</v>
      </c>
      <c r="B571" s="4">
        <f>IF('True_Odds_Calculator_2-way'!B572="","",'True_Odds_Calculator_2-way'!B572)</f>
        <v>1.99</v>
      </c>
      <c r="C571" s="4">
        <f t="shared" si="88"/>
        <v>0.54054054054054046</v>
      </c>
      <c r="D571">
        <f t="shared" si="89"/>
        <v>0.50251256281407031</v>
      </c>
      <c r="E571">
        <f t="shared" si="90"/>
        <v>4.3053103354610656E-2</v>
      </c>
      <c r="F571">
        <f t="shared" si="91"/>
        <v>-0.22857530897731926</v>
      </c>
      <c r="G571">
        <v>0</v>
      </c>
      <c r="H571">
        <f t="shared" si="92"/>
        <v>0.27162841233192986</v>
      </c>
      <c r="I571">
        <f t="shared" si="93"/>
        <v>-1.0901165669462136</v>
      </c>
      <c r="J571">
        <f t="shared" si="94"/>
        <v>1.0901165669462136</v>
      </c>
      <c r="K571">
        <f t="shared" si="95"/>
        <v>0.51904934939114777</v>
      </c>
      <c r="L571">
        <f t="shared" si="96"/>
        <v>0.48095065060885256</v>
      </c>
      <c r="M571">
        <f t="shared" si="97"/>
        <v>1.9265990819042815</v>
      </c>
      <c r="N571">
        <f t="shared" si="98"/>
        <v>2.0792154012767514</v>
      </c>
    </row>
    <row r="572" spans="1:14" x14ac:dyDescent="0.25">
      <c r="A572" s="4">
        <f>IF('True_Odds_Calculator_2-way'!A573="","",'True_Odds_Calculator_2-way'!A573)</f>
        <v>2</v>
      </c>
      <c r="B572" s="4">
        <f>IF('True_Odds_Calculator_2-way'!B573="","",'True_Odds_Calculator_2-way'!B573)</f>
        <v>1.84</v>
      </c>
      <c r="C572" s="4">
        <f t="shared" si="88"/>
        <v>0.5</v>
      </c>
      <c r="D572">
        <f t="shared" si="89"/>
        <v>0.54347826086956519</v>
      </c>
      <c r="E572">
        <f t="shared" si="90"/>
        <v>4.3478260869565188E-2</v>
      </c>
      <c r="F572">
        <f t="shared" si="91"/>
        <v>-0.22826086956521741</v>
      </c>
      <c r="G572">
        <v>0</v>
      </c>
      <c r="H572">
        <f t="shared" si="92"/>
        <v>0.27173913043478259</v>
      </c>
      <c r="I572">
        <f t="shared" si="93"/>
        <v>-1.0910894511799618</v>
      </c>
      <c r="J572">
        <f t="shared" si="94"/>
        <v>1.0910894511799618</v>
      </c>
      <c r="K572">
        <f t="shared" si="95"/>
        <v>0.47821961869479995</v>
      </c>
      <c r="L572">
        <f t="shared" si="96"/>
        <v>0.52178038130519999</v>
      </c>
      <c r="M572">
        <f t="shared" si="97"/>
        <v>2.091089451179962</v>
      </c>
      <c r="N572">
        <f t="shared" si="98"/>
        <v>1.9165151389911681</v>
      </c>
    </row>
    <row r="573" spans="1:14" x14ac:dyDescent="0.25">
      <c r="A573" s="4">
        <f>IF('True_Odds_Calculator_2-way'!A574="","",'True_Odds_Calculator_2-way'!A574)</f>
        <v>2.2200000000000002</v>
      </c>
      <c r="B573" s="4">
        <f>IF('True_Odds_Calculator_2-way'!B574="","",'True_Odds_Calculator_2-way'!B574)</f>
        <v>1.67</v>
      </c>
      <c r="C573" s="4">
        <f t="shared" si="88"/>
        <v>0.4504504504504504</v>
      </c>
      <c r="D573">
        <f t="shared" si="89"/>
        <v>0.5988023952095809</v>
      </c>
      <c r="E573">
        <f t="shared" si="90"/>
        <v>4.9252845660031408E-2</v>
      </c>
      <c r="F573">
        <f t="shared" si="91"/>
        <v>-0.22047796299293299</v>
      </c>
      <c r="G573">
        <v>0</v>
      </c>
      <c r="H573">
        <f t="shared" si="92"/>
        <v>0.26973080865296434</v>
      </c>
      <c r="I573">
        <f t="shared" si="93"/>
        <v>-1.1060701788398051</v>
      </c>
      <c r="J573">
        <f t="shared" si="94"/>
        <v>1.1060701788398051</v>
      </c>
      <c r="K573">
        <f t="shared" si="95"/>
        <v>0.42563957124301172</v>
      </c>
      <c r="L573">
        <f t="shared" si="96"/>
        <v>0.57436042875698823</v>
      </c>
      <c r="M573">
        <f t="shared" si="97"/>
        <v>2.3494056181845622</v>
      </c>
      <c r="N573">
        <f t="shared" si="98"/>
        <v>1.7410670198226692</v>
      </c>
    </row>
    <row r="574" spans="1:14" x14ac:dyDescent="0.25">
      <c r="A574" s="4">
        <f>IF('True_Odds_Calculator_2-way'!A575="","",'True_Odds_Calculator_2-way'!A575)</f>
        <v>2.34</v>
      </c>
      <c r="B574" s="4">
        <f>IF('True_Odds_Calculator_2-way'!B575="","",'True_Odds_Calculator_2-way'!B575)</f>
        <v>1.61</v>
      </c>
      <c r="C574" s="4">
        <f t="shared" si="88"/>
        <v>0.42735042735042739</v>
      </c>
      <c r="D574">
        <f t="shared" si="89"/>
        <v>0.6211180124223602</v>
      </c>
      <c r="E574">
        <f t="shared" si="90"/>
        <v>4.8468439772787697E-2</v>
      </c>
      <c r="F574">
        <f t="shared" si="91"/>
        <v>-0.21696660827095604</v>
      </c>
      <c r="G574">
        <v>0</v>
      </c>
      <c r="H574">
        <f t="shared" si="92"/>
        <v>0.26543504804374368</v>
      </c>
      <c r="I574">
        <f t="shared" si="93"/>
        <v>-1.1060701788398051</v>
      </c>
      <c r="J574">
        <f t="shared" si="94"/>
        <v>1.1060701788398051</v>
      </c>
      <c r="K574">
        <f t="shared" si="95"/>
        <v>0.40287912901870748</v>
      </c>
      <c r="L574">
        <f t="shared" si="96"/>
        <v>0.59712087098129241</v>
      </c>
      <c r="M574">
        <f t="shared" si="97"/>
        <v>2.4821340396453389</v>
      </c>
      <c r="N574">
        <f t="shared" si="98"/>
        <v>1.6747028090922811</v>
      </c>
    </row>
    <row r="575" spans="1:14" x14ac:dyDescent="0.25">
      <c r="A575" s="4">
        <f>IF('True_Odds_Calculator_2-way'!A576="","",'True_Odds_Calculator_2-way'!A576)</f>
        <v>2.0699999999999998</v>
      </c>
      <c r="B575" s="4">
        <f>IF('True_Odds_Calculator_2-way'!B576="","",'True_Odds_Calculator_2-way'!B576)</f>
        <v>1.77</v>
      </c>
      <c r="C575" s="4">
        <f t="shared" si="88"/>
        <v>0.48309178743961356</v>
      </c>
      <c r="D575">
        <f t="shared" si="89"/>
        <v>0.56497175141242939</v>
      </c>
      <c r="E575">
        <f t="shared" si="90"/>
        <v>4.8063538852042953E-2</v>
      </c>
      <c r="F575">
        <f t="shared" si="91"/>
        <v>-0.22486967439067662</v>
      </c>
      <c r="G575">
        <v>0</v>
      </c>
      <c r="H575">
        <f t="shared" si="92"/>
        <v>0.27293321324271952</v>
      </c>
      <c r="I575">
        <f t="shared" si="93"/>
        <v>-1.1016984757621029</v>
      </c>
      <c r="J575">
        <f t="shared" si="94"/>
        <v>1.1016984757621029</v>
      </c>
      <c r="K575">
        <f t="shared" si="95"/>
        <v>0.45896458060132206</v>
      </c>
      <c r="L575">
        <f t="shared" si="96"/>
        <v>0.54103541939867805</v>
      </c>
      <c r="M575">
        <f t="shared" si="97"/>
        <v>2.1788173690654498</v>
      </c>
      <c r="N575">
        <f t="shared" si="98"/>
        <v>1.8483078263368193</v>
      </c>
    </row>
    <row r="576" spans="1:14" x14ac:dyDescent="0.25">
      <c r="A576" s="4">
        <f>IF('True_Odds_Calculator_2-way'!A577="","",'True_Odds_Calculator_2-way'!A577)</f>
        <v>1.68</v>
      </c>
      <c r="B576" s="4">
        <f>IF('True_Odds_Calculator_2-way'!B577="","",'True_Odds_Calculator_2-way'!B577)</f>
        <v>2.21</v>
      </c>
      <c r="C576" s="4">
        <f t="shared" si="88"/>
        <v>0.59523809523809523</v>
      </c>
      <c r="D576">
        <f t="shared" si="89"/>
        <v>0.45248868778280543</v>
      </c>
      <c r="E576">
        <f t="shared" si="90"/>
        <v>4.772678302090072E-2</v>
      </c>
      <c r="F576">
        <f t="shared" si="91"/>
        <v>-0.22161172161172149</v>
      </c>
      <c r="G576">
        <v>0</v>
      </c>
      <c r="H576">
        <f t="shared" si="92"/>
        <v>0.26933850463262227</v>
      </c>
      <c r="I576">
        <f t="shared" si="93"/>
        <v>-1.1024346592560592</v>
      </c>
      <c r="J576">
        <f t="shared" si="94"/>
        <v>1.1024346592560592</v>
      </c>
      <c r="K576">
        <f t="shared" si="95"/>
        <v>0.57154106106436731</v>
      </c>
      <c r="L576">
        <f t="shared" si="96"/>
        <v>0.42845893893563264</v>
      </c>
      <c r="M576">
        <f t="shared" si="97"/>
        <v>1.7496555682941202</v>
      </c>
      <c r="N576">
        <f t="shared" si="98"/>
        <v>2.3339459376998315</v>
      </c>
    </row>
    <row r="577" spans="1:14" x14ac:dyDescent="0.25">
      <c r="A577" s="4">
        <f>IF('True_Odds_Calculator_2-way'!A578="","",'True_Odds_Calculator_2-way'!A578)</f>
        <v>2.34</v>
      </c>
      <c r="B577" s="4">
        <f>IF('True_Odds_Calculator_2-way'!B578="","",'True_Odds_Calculator_2-way'!B578)</f>
        <v>1.6</v>
      </c>
      <c r="C577" s="4">
        <f t="shared" si="88"/>
        <v>0.42735042735042739</v>
      </c>
      <c r="D577">
        <f t="shared" si="89"/>
        <v>0.625</v>
      </c>
      <c r="E577">
        <f t="shared" si="90"/>
        <v>5.2350427350427386E-2</v>
      </c>
      <c r="F577">
        <f t="shared" si="91"/>
        <v>-0.21474358974358976</v>
      </c>
      <c r="G577">
        <v>0</v>
      </c>
      <c r="H577">
        <f t="shared" si="92"/>
        <v>0.26709401709401714</v>
      </c>
      <c r="I577">
        <f t="shared" si="93"/>
        <v>-1.1152493418636764</v>
      </c>
      <c r="J577">
        <f t="shared" si="94"/>
        <v>1.1152493418636764</v>
      </c>
      <c r="K577">
        <f t="shared" si="95"/>
        <v>0.40089252818702131</v>
      </c>
      <c r="L577">
        <f t="shared" si="96"/>
        <v>0.59910747181297874</v>
      </c>
      <c r="M577">
        <f t="shared" si="97"/>
        <v>2.4944341180973262</v>
      </c>
      <c r="N577">
        <f t="shared" si="98"/>
        <v>1.6691496051182058</v>
      </c>
    </row>
    <row r="578" spans="1:14" x14ac:dyDescent="0.25">
      <c r="A578" s="4">
        <f>IF('True_Odds_Calculator_2-way'!A579="","",'True_Odds_Calculator_2-way'!A579)</f>
        <v>1.57</v>
      </c>
      <c r="B578" s="4">
        <f>IF('True_Odds_Calculator_2-way'!B579="","",'True_Odds_Calculator_2-way'!B579)</f>
        <v>2.4</v>
      </c>
      <c r="C578" s="4">
        <f t="shared" si="88"/>
        <v>0.63694267515923564</v>
      </c>
      <c r="D578">
        <f t="shared" si="89"/>
        <v>0.41666666666666669</v>
      </c>
      <c r="E578">
        <f t="shared" si="90"/>
        <v>5.3609341825902268E-2</v>
      </c>
      <c r="F578">
        <f t="shared" si="91"/>
        <v>-0.21178343949044587</v>
      </c>
      <c r="G578">
        <v>0</v>
      </c>
      <c r="H578">
        <f t="shared" si="92"/>
        <v>0.26539278131634819</v>
      </c>
      <c r="I578">
        <f t="shared" si="93"/>
        <v>-1.1194341570991124</v>
      </c>
      <c r="J578">
        <f t="shared" si="94"/>
        <v>1.1194341570991124</v>
      </c>
      <c r="K578">
        <f t="shared" si="95"/>
        <v>0.6104717381143473</v>
      </c>
      <c r="L578">
        <f t="shared" si="96"/>
        <v>0.38952826188565276</v>
      </c>
      <c r="M578">
        <f t="shared" si="97"/>
        <v>1.6380774695464939</v>
      </c>
      <c r="N578">
        <f t="shared" si="98"/>
        <v>2.5672078199387576</v>
      </c>
    </row>
    <row r="579" spans="1:14" x14ac:dyDescent="0.25">
      <c r="A579" s="4">
        <f>IF('True_Odds_Calculator_2-way'!A580="","",'True_Odds_Calculator_2-way'!A580)</f>
        <v>1.62</v>
      </c>
      <c r="B579" s="4">
        <f>IF('True_Odds_Calculator_2-way'!B580="","",'True_Odds_Calculator_2-way'!B580)</f>
        <v>2.3199999999999998</v>
      </c>
      <c r="C579" s="4">
        <f t="shared" ref="C579:C642" si="99">1/A579</f>
        <v>0.61728395061728392</v>
      </c>
      <c r="D579">
        <f t="shared" ref="D579:D642" si="100">1/B579</f>
        <v>0.43103448275862072</v>
      </c>
      <c r="E579">
        <f t="shared" ref="E579:E642" si="101">C579+D579-1</f>
        <v>4.8318433375904579E-2</v>
      </c>
      <c r="F579">
        <f t="shared" ref="F579:F642" si="102">C579+D579-(C579*D579)-1</f>
        <v>-0.21775223499361429</v>
      </c>
      <c r="G579">
        <v>0</v>
      </c>
      <c r="H579">
        <f t="shared" ref="H579:H642" si="103">C579*D579</f>
        <v>0.26607066836951893</v>
      </c>
      <c r="I579">
        <f t="shared" ref="I579:I642" si="104">((-4*F579*H579)^0.5)/(2*F579)</f>
        <v>-1.1053942207134546</v>
      </c>
      <c r="J579">
        <f t="shared" ref="J579:J642" si="105">(-((-4*F579*H579)^0.5))/(2*F579)</f>
        <v>1.1053942207134546</v>
      </c>
      <c r="K579">
        <f t="shared" ref="K579:K642" si="106">IF(A579="","",(C579/($J579+C579-($J579*C579))))</f>
        <v>0.59335052824015522</v>
      </c>
      <c r="L579">
        <f t="shared" ref="L579:L642" si="107">IF(B579="","",(D579/($J579+D579-($J579*D579))))</f>
        <v>0.40664947175984478</v>
      </c>
      <c r="M579">
        <f t="shared" ref="M579:M642" si="108">IF(A579="","",1/K579)</f>
        <v>1.6853444168423422</v>
      </c>
      <c r="N579">
        <f t="shared" ref="N579:N642" si="109">IF(B579="","",1/L579)</f>
        <v>2.45912037134176</v>
      </c>
    </row>
    <row r="580" spans="1:14" x14ac:dyDescent="0.25">
      <c r="A580" s="4">
        <f>IF('True_Odds_Calculator_2-way'!A581="","",'True_Odds_Calculator_2-way'!A581)</f>
        <v>2.2200000000000002</v>
      </c>
      <c r="B580" s="4">
        <f>IF('True_Odds_Calculator_2-way'!B581="","",'True_Odds_Calculator_2-way'!B581)</f>
        <v>1.7</v>
      </c>
      <c r="C580" s="4">
        <f t="shared" si="99"/>
        <v>0.4504504504504504</v>
      </c>
      <c r="D580">
        <f t="shared" si="100"/>
        <v>0.58823529411764708</v>
      </c>
      <c r="E580">
        <f t="shared" si="101"/>
        <v>3.868574456809748E-2</v>
      </c>
      <c r="F580">
        <f t="shared" si="102"/>
        <v>-0.22628510863804985</v>
      </c>
      <c r="G580">
        <v>0</v>
      </c>
      <c r="H580">
        <f t="shared" si="103"/>
        <v>0.26497085320614733</v>
      </c>
      <c r="I580">
        <f t="shared" si="104"/>
        <v>-1.0821091383745125</v>
      </c>
      <c r="J580">
        <f t="shared" si="105"/>
        <v>1.0821091383745125</v>
      </c>
      <c r="K580">
        <f t="shared" si="106"/>
        <v>0.43100231571506481</v>
      </c>
      <c r="L580">
        <f t="shared" si="107"/>
        <v>0.56899768428493536</v>
      </c>
      <c r="M580">
        <f t="shared" si="108"/>
        <v>2.3201731488169055</v>
      </c>
      <c r="N580">
        <f t="shared" si="109"/>
        <v>1.7574763968621581</v>
      </c>
    </row>
    <row r="581" spans="1:14" x14ac:dyDescent="0.25">
      <c r="A581" s="4">
        <f>IF('True_Odds_Calculator_2-way'!A582="","",'True_Odds_Calculator_2-way'!A582)</f>
        <v>3.36</v>
      </c>
      <c r="B581" s="4">
        <f>IF('True_Odds_Calculator_2-way'!B582="","",'True_Odds_Calculator_2-way'!B582)</f>
        <v>1.35</v>
      </c>
      <c r="C581" s="4">
        <f t="shared" si="99"/>
        <v>0.29761904761904762</v>
      </c>
      <c r="D581">
        <f t="shared" si="100"/>
        <v>0.7407407407407407</v>
      </c>
      <c r="E581">
        <f t="shared" si="101"/>
        <v>3.8359788359788372E-2</v>
      </c>
      <c r="F581">
        <f t="shared" si="102"/>
        <v>-0.18209876543209869</v>
      </c>
      <c r="G581">
        <v>0</v>
      </c>
      <c r="H581">
        <f t="shared" si="103"/>
        <v>0.22045855379188711</v>
      </c>
      <c r="I581">
        <f t="shared" si="104"/>
        <v>-1.1002971203391541</v>
      </c>
      <c r="J581">
        <f t="shared" si="105"/>
        <v>1.1002971203391541</v>
      </c>
      <c r="K581">
        <f t="shared" si="106"/>
        <v>0.27803254796026911</v>
      </c>
      <c r="L581">
        <f t="shared" si="107"/>
        <v>0.72196745203973056</v>
      </c>
      <c r="M581">
        <f t="shared" si="108"/>
        <v>3.5967012040004041</v>
      </c>
      <c r="N581">
        <f t="shared" si="109"/>
        <v>1.3851039921187043</v>
      </c>
    </row>
    <row r="582" spans="1:14" x14ac:dyDescent="0.25">
      <c r="A582" s="4">
        <f>IF('True_Odds_Calculator_2-way'!A583="","",'True_Odds_Calculator_2-way'!A583)</f>
        <v>2.38</v>
      </c>
      <c r="B582" s="4">
        <f>IF('True_Odds_Calculator_2-way'!B583="","",'True_Odds_Calculator_2-way'!B583)</f>
        <v>1.63</v>
      </c>
      <c r="C582" s="4">
        <f t="shared" si="99"/>
        <v>0.42016806722689076</v>
      </c>
      <c r="D582">
        <f t="shared" si="100"/>
        <v>0.61349693251533743</v>
      </c>
      <c r="E582">
        <f t="shared" si="101"/>
        <v>3.3664999742228252E-2</v>
      </c>
      <c r="F582">
        <f t="shared" si="102"/>
        <v>-0.22410682064236731</v>
      </c>
      <c r="G582">
        <v>0</v>
      </c>
      <c r="H582">
        <f t="shared" si="103"/>
        <v>0.25777182038459556</v>
      </c>
      <c r="I582">
        <f t="shared" si="104"/>
        <v>-1.0724824201463117</v>
      </c>
      <c r="J582">
        <f t="shared" si="105"/>
        <v>1.0724824201463117</v>
      </c>
      <c r="K582">
        <f t="shared" si="106"/>
        <v>0.40322162143360418</v>
      </c>
      <c r="L582">
        <f t="shared" si="107"/>
        <v>0.59677837856639582</v>
      </c>
      <c r="M582">
        <f t="shared" si="108"/>
        <v>2.4800257398019103</v>
      </c>
      <c r="N582">
        <f t="shared" si="109"/>
        <v>1.6756639246921761</v>
      </c>
    </row>
    <row r="583" spans="1:14" x14ac:dyDescent="0.25">
      <c r="A583" s="4">
        <f>IF('True_Odds_Calculator_2-way'!A584="","",'True_Odds_Calculator_2-way'!A584)</f>
        <v>2.31</v>
      </c>
      <c r="B583" s="4">
        <f>IF('True_Odds_Calculator_2-way'!B584="","",'True_Odds_Calculator_2-way'!B584)</f>
        <v>1.64</v>
      </c>
      <c r="C583" s="4">
        <f t="shared" si="99"/>
        <v>0.4329004329004329</v>
      </c>
      <c r="D583">
        <f t="shared" si="100"/>
        <v>0.6097560975609756</v>
      </c>
      <c r="E583">
        <f t="shared" si="101"/>
        <v>4.2656530461408604E-2</v>
      </c>
      <c r="F583">
        <f t="shared" si="102"/>
        <v>-0.22130714813641639</v>
      </c>
      <c r="G583">
        <v>0</v>
      </c>
      <c r="H583">
        <f t="shared" si="103"/>
        <v>0.26396367859782494</v>
      </c>
      <c r="I583">
        <f t="shared" si="104"/>
        <v>-1.0921300708262975</v>
      </c>
      <c r="J583">
        <f t="shared" si="105"/>
        <v>1.0921300708262975</v>
      </c>
      <c r="K583">
        <f t="shared" si="106"/>
        <v>0.41140574832950405</v>
      </c>
      <c r="L583">
        <f t="shared" si="107"/>
        <v>0.58859425167049584</v>
      </c>
      <c r="M583">
        <f t="shared" si="108"/>
        <v>2.4306903927824499</v>
      </c>
      <c r="N583">
        <f t="shared" si="109"/>
        <v>1.6989632453288304</v>
      </c>
    </row>
    <row r="584" spans="1:14" x14ac:dyDescent="0.25">
      <c r="A584" s="4">
        <f>IF('True_Odds_Calculator_2-way'!A585="","",'True_Odds_Calculator_2-way'!A585)</f>
        <v>2.06</v>
      </c>
      <c r="B584" s="4">
        <f>IF('True_Odds_Calculator_2-way'!B585="","",'True_Odds_Calculator_2-way'!B585)</f>
        <v>1.81</v>
      </c>
      <c r="C584" s="4">
        <f t="shared" si="99"/>
        <v>0.4854368932038835</v>
      </c>
      <c r="D584">
        <f t="shared" si="100"/>
        <v>0.5524861878453039</v>
      </c>
      <c r="E584">
        <f t="shared" si="101"/>
        <v>3.7923081049187513E-2</v>
      </c>
      <c r="F584">
        <f t="shared" si="102"/>
        <v>-0.23027409751649397</v>
      </c>
      <c r="G584">
        <v>0</v>
      </c>
      <c r="H584">
        <f t="shared" si="103"/>
        <v>0.26819717856568148</v>
      </c>
      <c r="I584">
        <f t="shared" si="104"/>
        <v>-1.079206513730294</v>
      </c>
      <c r="J584">
        <f t="shared" si="105"/>
        <v>1.079206513730294</v>
      </c>
      <c r="K584">
        <f t="shared" si="106"/>
        <v>0.46642685075531992</v>
      </c>
      <c r="L584">
        <f t="shared" si="107"/>
        <v>0.5335731492446798</v>
      </c>
      <c r="M584">
        <f t="shared" si="108"/>
        <v>2.1439589045541121</v>
      </c>
      <c r="N584">
        <f t="shared" si="109"/>
        <v>1.8741572761215382</v>
      </c>
    </row>
    <row r="585" spans="1:14" x14ac:dyDescent="0.25">
      <c r="A585" s="4">
        <f>IF('True_Odds_Calculator_2-way'!A586="","",'True_Odds_Calculator_2-way'!A586)</f>
        <v>2.0499999999999998</v>
      </c>
      <c r="B585" s="4">
        <f>IF('True_Odds_Calculator_2-way'!B586="","",'True_Odds_Calculator_2-way'!B586)</f>
        <v>1.81</v>
      </c>
      <c r="C585" s="4">
        <f t="shared" si="99"/>
        <v>0.48780487804878053</v>
      </c>
      <c r="D585">
        <f t="shared" si="100"/>
        <v>0.5524861878453039</v>
      </c>
      <c r="E585">
        <f t="shared" si="101"/>
        <v>4.0291065894084488E-2</v>
      </c>
      <c r="F585">
        <f t="shared" si="102"/>
        <v>-0.22921439159142964</v>
      </c>
      <c r="G585">
        <v>0</v>
      </c>
      <c r="H585">
        <f t="shared" si="103"/>
        <v>0.26950545748551413</v>
      </c>
      <c r="I585">
        <f t="shared" si="104"/>
        <v>-1.0843334143872594</v>
      </c>
      <c r="J585">
        <f t="shared" si="105"/>
        <v>1.0843334143872594</v>
      </c>
      <c r="K585">
        <f t="shared" si="106"/>
        <v>0.46760653723484941</v>
      </c>
      <c r="L585">
        <f t="shared" si="107"/>
        <v>0.53239346276515054</v>
      </c>
      <c r="M585">
        <f t="shared" si="108"/>
        <v>2.1385500851066221</v>
      </c>
      <c r="N585">
        <f t="shared" si="109"/>
        <v>1.8783100656536802</v>
      </c>
    </row>
    <row r="586" spans="1:14" x14ac:dyDescent="0.25">
      <c r="A586" s="4">
        <f>IF('True_Odds_Calculator_2-way'!A587="","",'True_Odds_Calculator_2-way'!A587)</f>
        <v>2.06</v>
      </c>
      <c r="B586" s="4">
        <f>IF('True_Odds_Calculator_2-way'!B587="","",'True_Odds_Calculator_2-way'!B587)</f>
        <v>1.79</v>
      </c>
      <c r="C586" s="4">
        <f t="shared" si="99"/>
        <v>0.4854368932038835</v>
      </c>
      <c r="D586">
        <f t="shared" si="100"/>
        <v>0.55865921787709494</v>
      </c>
      <c r="E586">
        <f t="shared" si="101"/>
        <v>4.4096111080978329E-2</v>
      </c>
      <c r="F586">
        <f t="shared" si="102"/>
        <v>-0.22709768400499009</v>
      </c>
      <c r="G586">
        <v>0</v>
      </c>
      <c r="H586">
        <f t="shared" si="103"/>
        <v>0.27119379508596841</v>
      </c>
      <c r="I586">
        <f t="shared" si="104"/>
        <v>-1.0927819720786569</v>
      </c>
      <c r="J586">
        <f t="shared" si="105"/>
        <v>1.0927819720786569</v>
      </c>
      <c r="K586">
        <f t="shared" si="106"/>
        <v>0.46331712377284329</v>
      </c>
      <c r="L586">
        <f t="shared" si="107"/>
        <v>0.53668287622715694</v>
      </c>
      <c r="M586">
        <f t="shared" si="108"/>
        <v>2.1583488904033761</v>
      </c>
      <c r="N586">
        <f t="shared" si="109"/>
        <v>1.863297757942139</v>
      </c>
    </row>
    <row r="587" spans="1:14" x14ac:dyDescent="0.25">
      <c r="A587" s="4">
        <f>IF('True_Odds_Calculator_2-way'!A588="","",'True_Odds_Calculator_2-way'!A588)</f>
        <v>1.82</v>
      </c>
      <c r="B587" s="4">
        <f>IF('True_Odds_Calculator_2-way'!B588="","",'True_Odds_Calculator_2-way'!B588)</f>
        <v>2.04</v>
      </c>
      <c r="C587" s="4">
        <f t="shared" si="99"/>
        <v>0.54945054945054939</v>
      </c>
      <c r="D587">
        <f t="shared" si="100"/>
        <v>0.49019607843137253</v>
      </c>
      <c r="E587">
        <f t="shared" si="101"/>
        <v>3.9646627881921859E-2</v>
      </c>
      <c r="F587">
        <f t="shared" si="102"/>
        <v>-0.22969187675070035</v>
      </c>
      <c r="G587">
        <v>0</v>
      </c>
      <c r="H587">
        <f t="shared" si="103"/>
        <v>0.26933850463262221</v>
      </c>
      <c r="I587">
        <f t="shared" si="104"/>
        <v>-1.0828702045605247</v>
      </c>
      <c r="J587">
        <f t="shared" si="105"/>
        <v>1.0828702045605247</v>
      </c>
      <c r="K587">
        <f t="shared" si="106"/>
        <v>0.52967404341265611</v>
      </c>
      <c r="L587">
        <f t="shared" si="107"/>
        <v>0.47032595658734389</v>
      </c>
      <c r="M587">
        <f t="shared" si="108"/>
        <v>1.8879535677396304</v>
      </c>
      <c r="N587">
        <f t="shared" si="109"/>
        <v>2.1261850127429458</v>
      </c>
    </row>
    <row r="588" spans="1:14" x14ac:dyDescent="0.25">
      <c r="A588" s="4">
        <f>IF('True_Odds_Calculator_2-way'!A589="","",'True_Odds_Calculator_2-way'!A589)</f>
        <v>1.79</v>
      </c>
      <c r="B588" s="4">
        <f>IF('True_Odds_Calculator_2-way'!B589="","",'True_Odds_Calculator_2-way'!B589)</f>
        <v>2.06</v>
      </c>
      <c r="C588" s="4">
        <f t="shared" si="99"/>
        <v>0.55865921787709494</v>
      </c>
      <c r="D588">
        <f t="shared" si="100"/>
        <v>0.4854368932038835</v>
      </c>
      <c r="E588">
        <f t="shared" si="101"/>
        <v>4.4096111080978329E-2</v>
      </c>
      <c r="F588">
        <f t="shared" si="102"/>
        <v>-0.22709768400499009</v>
      </c>
      <c r="G588">
        <v>0</v>
      </c>
      <c r="H588">
        <f t="shared" si="103"/>
        <v>0.27119379508596841</v>
      </c>
      <c r="I588">
        <f t="shared" si="104"/>
        <v>-1.0927819720786569</v>
      </c>
      <c r="J588">
        <f t="shared" si="105"/>
        <v>1.0927819720786569</v>
      </c>
      <c r="K588">
        <f t="shared" si="106"/>
        <v>0.53668287622715694</v>
      </c>
      <c r="L588">
        <f t="shared" si="107"/>
        <v>0.46331712377284329</v>
      </c>
      <c r="M588">
        <f t="shared" si="108"/>
        <v>1.863297757942139</v>
      </c>
      <c r="N588">
        <f t="shared" si="109"/>
        <v>2.1583488904033761</v>
      </c>
    </row>
    <row r="589" spans="1:14" x14ac:dyDescent="0.25">
      <c r="A589" s="4">
        <f>IF('True_Odds_Calculator_2-way'!A590="","",'True_Odds_Calculator_2-way'!A590)</f>
        <v>2.4300000000000002</v>
      </c>
      <c r="B589" s="4">
        <f>IF('True_Odds_Calculator_2-way'!B590="","",'True_Odds_Calculator_2-way'!B590)</f>
        <v>1.58</v>
      </c>
      <c r="C589" s="4">
        <f t="shared" si="99"/>
        <v>0.41152263374485593</v>
      </c>
      <c r="D589">
        <f t="shared" si="100"/>
        <v>0.63291139240506322</v>
      </c>
      <c r="E589">
        <f t="shared" si="101"/>
        <v>4.4434026149919204E-2</v>
      </c>
      <c r="F589">
        <f t="shared" si="102"/>
        <v>-0.21602333697973641</v>
      </c>
      <c r="G589">
        <v>0</v>
      </c>
      <c r="H589">
        <f t="shared" si="103"/>
        <v>0.26045736312965562</v>
      </c>
      <c r="I589">
        <f t="shared" si="104"/>
        <v>-1.0980395534147549</v>
      </c>
      <c r="J589">
        <f t="shared" si="105"/>
        <v>1.0980395534147549</v>
      </c>
      <c r="K589">
        <f t="shared" si="106"/>
        <v>0.38907530070846807</v>
      </c>
      <c r="L589">
        <f t="shared" si="107"/>
        <v>0.61092469929153193</v>
      </c>
      <c r="M589">
        <f t="shared" si="108"/>
        <v>2.5701965613830993</v>
      </c>
      <c r="N589">
        <f t="shared" si="109"/>
        <v>1.636862940980558</v>
      </c>
    </row>
    <row r="590" spans="1:14" x14ac:dyDescent="0.25">
      <c r="A590" s="4">
        <f>IF('True_Odds_Calculator_2-way'!A591="","",'True_Odds_Calculator_2-way'!A591)</f>
        <v>2.14</v>
      </c>
      <c r="B590" s="4">
        <f>IF('True_Odds_Calculator_2-way'!B591="","",'True_Odds_Calculator_2-way'!B591)</f>
        <v>1.74</v>
      </c>
      <c r="C590" s="4">
        <f t="shared" si="99"/>
        <v>0.46728971962616822</v>
      </c>
      <c r="D590">
        <f t="shared" si="100"/>
        <v>0.57471264367816088</v>
      </c>
      <c r="E590">
        <f t="shared" si="101"/>
        <v>4.200236330432916E-2</v>
      </c>
      <c r="F590">
        <f t="shared" si="102"/>
        <v>-0.22655494682565258</v>
      </c>
      <c r="G590">
        <v>0</v>
      </c>
      <c r="H590">
        <f t="shared" si="103"/>
        <v>0.26855731012998174</v>
      </c>
      <c r="I590">
        <f t="shared" si="104"/>
        <v>-1.0887588907733556</v>
      </c>
      <c r="J590">
        <f t="shared" si="105"/>
        <v>1.0887588907733556</v>
      </c>
      <c r="K590">
        <f t="shared" si="106"/>
        <v>0.44619250064100674</v>
      </c>
      <c r="L590">
        <f t="shared" si="107"/>
        <v>0.55380749935899309</v>
      </c>
      <c r="M590">
        <f t="shared" si="108"/>
        <v>2.2411851354816257</v>
      </c>
      <c r="N590">
        <f t="shared" si="109"/>
        <v>1.8056815791722833</v>
      </c>
    </row>
    <row r="591" spans="1:14" x14ac:dyDescent="0.25">
      <c r="A591" s="4">
        <f>IF('True_Odds_Calculator_2-way'!A592="","",'True_Odds_Calculator_2-way'!A592)</f>
        <v>2.21</v>
      </c>
      <c r="B591" s="4">
        <f>IF('True_Odds_Calculator_2-way'!B592="","",'True_Odds_Calculator_2-way'!B592)</f>
        <v>1.69</v>
      </c>
      <c r="C591" s="4">
        <f t="shared" si="99"/>
        <v>0.45248868778280543</v>
      </c>
      <c r="D591">
        <f t="shared" si="100"/>
        <v>0.59171597633136097</v>
      </c>
      <c r="E591">
        <f t="shared" si="101"/>
        <v>4.4204664114166459E-2</v>
      </c>
      <c r="F591">
        <f t="shared" si="102"/>
        <v>-0.22354012155613256</v>
      </c>
      <c r="G591">
        <v>0</v>
      </c>
      <c r="H591">
        <f t="shared" si="103"/>
        <v>0.26774478567029908</v>
      </c>
      <c r="I591">
        <f t="shared" si="104"/>
        <v>-1.0944168462342658</v>
      </c>
      <c r="J591">
        <f t="shared" si="105"/>
        <v>1.0944168462342658</v>
      </c>
      <c r="K591">
        <f t="shared" si="106"/>
        <v>0.430247355617285</v>
      </c>
      <c r="L591">
        <f t="shared" si="107"/>
        <v>0.56975264438271478</v>
      </c>
      <c r="M591">
        <f t="shared" si="108"/>
        <v>2.3242443839434617</v>
      </c>
      <c r="N591">
        <f t="shared" si="109"/>
        <v>1.7551476239016437</v>
      </c>
    </row>
    <row r="592" spans="1:14" x14ac:dyDescent="0.25">
      <c r="A592" s="4">
        <f>IF('True_Odds_Calculator_2-way'!A593="","",'True_Odds_Calculator_2-way'!A593)</f>
        <v>2.2000000000000002</v>
      </c>
      <c r="B592" s="4">
        <f>IF('True_Odds_Calculator_2-way'!B593="","",'True_Odds_Calculator_2-way'!B593)</f>
        <v>1.7</v>
      </c>
      <c r="C592" s="4">
        <f t="shared" si="99"/>
        <v>0.45454545454545453</v>
      </c>
      <c r="D592">
        <f t="shared" si="100"/>
        <v>0.58823529411764708</v>
      </c>
      <c r="E592">
        <f t="shared" si="101"/>
        <v>4.2780748663101553E-2</v>
      </c>
      <c r="F592">
        <f t="shared" si="102"/>
        <v>-0.22459893048128343</v>
      </c>
      <c r="G592">
        <v>0</v>
      </c>
      <c r="H592">
        <f t="shared" si="103"/>
        <v>0.26737967914438504</v>
      </c>
      <c r="I592">
        <f t="shared" si="104"/>
        <v>-1.091089451179962</v>
      </c>
      <c r="J592">
        <f t="shared" si="105"/>
        <v>1.091089451179962</v>
      </c>
      <c r="K592">
        <f t="shared" si="106"/>
        <v>0.43303027798233595</v>
      </c>
      <c r="L592">
        <f t="shared" si="107"/>
        <v>0.56696972201766405</v>
      </c>
      <c r="M592">
        <f t="shared" si="108"/>
        <v>2.3093073414159546</v>
      </c>
      <c r="N592">
        <f t="shared" si="109"/>
        <v>1.7637626158259732</v>
      </c>
    </row>
    <row r="593" spans="1:14" x14ac:dyDescent="0.25">
      <c r="A593" s="4">
        <f>IF('True_Odds_Calculator_2-way'!A594="","",'True_Odds_Calculator_2-way'!A594)</f>
        <v>2.14</v>
      </c>
      <c r="B593" s="4">
        <f>IF('True_Odds_Calculator_2-way'!B594="","",'True_Odds_Calculator_2-way'!B594)</f>
        <v>1.74</v>
      </c>
      <c r="C593" s="4">
        <f t="shared" si="99"/>
        <v>0.46728971962616822</v>
      </c>
      <c r="D593">
        <f t="shared" si="100"/>
        <v>0.57471264367816088</v>
      </c>
      <c r="E593">
        <f t="shared" si="101"/>
        <v>4.200236330432916E-2</v>
      </c>
      <c r="F593">
        <f t="shared" si="102"/>
        <v>-0.22655494682565258</v>
      </c>
      <c r="G593">
        <v>0</v>
      </c>
      <c r="H593">
        <f t="shared" si="103"/>
        <v>0.26855731012998174</v>
      </c>
      <c r="I593">
        <f t="shared" si="104"/>
        <v>-1.0887588907733556</v>
      </c>
      <c r="J593">
        <f t="shared" si="105"/>
        <v>1.0887588907733556</v>
      </c>
      <c r="K593">
        <f t="shared" si="106"/>
        <v>0.44619250064100674</v>
      </c>
      <c r="L593">
        <f t="shared" si="107"/>
        <v>0.55380749935899309</v>
      </c>
      <c r="M593">
        <f t="shared" si="108"/>
        <v>2.2411851354816257</v>
      </c>
      <c r="N593">
        <f t="shared" si="109"/>
        <v>1.8056815791722833</v>
      </c>
    </row>
    <row r="594" spans="1:14" x14ac:dyDescent="0.25">
      <c r="A594" s="4">
        <f>IF('True_Odds_Calculator_2-way'!A595="","",'True_Odds_Calculator_2-way'!A595)</f>
        <v>2.4900000000000002</v>
      </c>
      <c r="B594" s="4">
        <f>IF('True_Odds_Calculator_2-way'!B595="","",'True_Odds_Calculator_2-way'!B595)</f>
        <v>1.56</v>
      </c>
      <c r="C594" s="4">
        <f t="shared" si="99"/>
        <v>0.40160642570281119</v>
      </c>
      <c r="D594">
        <f t="shared" si="100"/>
        <v>0.64102564102564097</v>
      </c>
      <c r="E594">
        <f t="shared" si="101"/>
        <v>4.26320667284521E-2</v>
      </c>
      <c r="F594">
        <f t="shared" si="102"/>
        <v>-0.21480794974770889</v>
      </c>
      <c r="G594">
        <v>0</v>
      </c>
      <c r="H594">
        <f t="shared" si="103"/>
        <v>0.25744001647616099</v>
      </c>
      <c r="I594">
        <f t="shared" si="104"/>
        <v>-1.0947447024610961</v>
      </c>
      <c r="J594">
        <f t="shared" si="105"/>
        <v>1.0947447024610961</v>
      </c>
      <c r="K594">
        <f t="shared" si="106"/>
        <v>0.38005911799305264</v>
      </c>
      <c r="L594">
        <f t="shared" si="107"/>
        <v>0.61994088200694741</v>
      </c>
      <c r="M594">
        <f t="shared" si="108"/>
        <v>2.6311696066670334</v>
      </c>
      <c r="N594">
        <f t="shared" si="109"/>
        <v>1.6130570333782139</v>
      </c>
    </row>
    <row r="595" spans="1:14" x14ac:dyDescent="0.25">
      <c r="A595" s="4">
        <f>IF('True_Odds_Calculator_2-way'!A596="","",'True_Odds_Calculator_2-way'!A596)</f>
        <v>2.11</v>
      </c>
      <c r="B595" s="4">
        <f>IF('True_Odds_Calculator_2-way'!B596="","",'True_Odds_Calculator_2-way'!B596)</f>
        <v>1.76</v>
      </c>
      <c r="C595" s="4">
        <f t="shared" si="99"/>
        <v>0.47393364928909953</v>
      </c>
      <c r="D595">
        <f t="shared" si="100"/>
        <v>0.56818181818181823</v>
      </c>
      <c r="E595">
        <f t="shared" si="101"/>
        <v>4.2115467470917878E-2</v>
      </c>
      <c r="F595">
        <f t="shared" si="102"/>
        <v>-0.22716501507970688</v>
      </c>
      <c r="G595">
        <v>0</v>
      </c>
      <c r="H595">
        <f t="shared" si="103"/>
        <v>0.26928048255062476</v>
      </c>
      <c r="I595">
        <f t="shared" si="104"/>
        <v>-1.0887588907733561</v>
      </c>
      <c r="J595">
        <f t="shared" si="105"/>
        <v>1.0887588907733561</v>
      </c>
      <c r="K595">
        <f t="shared" si="106"/>
        <v>0.45279142930400768</v>
      </c>
      <c r="L595">
        <f t="shared" si="107"/>
        <v>0.54720857069599227</v>
      </c>
      <c r="M595">
        <f t="shared" si="108"/>
        <v>2.208522368758425</v>
      </c>
      <c r="N595">
        <f t="shared" si="109"/>
        <v>1.82745675698775</v>
      </c>
    </row>
    <row r="596" spans="1:14" x14ac:dyDescent="0.25">
      <c r="A596" s="4">
        <f>IF('True_Odds_Calculator_2-way'!A597="","",'True_Odds_Calculator_2-way'!A597)</f>
        <v>2.4</v>
      </c>
      <c r="B596" s="4">
        <f>IF('True_Odds_Calculator_2-way'!B597="","",'True_Odds_Calculator_2-way'!B597)</f>
        <v>1.6</v>
      </c>
      <c r="C596" s="4">
        <f t="shared" si="99"/>
        <v>0.41666666666666669</v>
      </c>
      <c r="D596">
        <f t="shared" si="100"/>
        <v>0.625</v>
      </c>
      <c r="E596">
        <f t="shared" si="101"/>
        <v>4.1666666666666741E-2</v>
      </c>
      <c r="F596">
        <f t="shared" si="102"/>
        <v>-0.21875</v>
      </c>
      <c r="G596">
        <v>0</v>
      </c>
      <c r="H596">
        <f t="shared" si="103"/>
        <v>0.26041666666666669</v>
      </c>
      <c r="I596">
        <f t="shared" si="104"/>
        <v>-1.0910894511799618</v>
      </c>
      <c r="J596">
        <f t="shared" si="105"/>
        <v>1.0910894511799618</v>
      </c>
      <c r="K596">
        <f t="shared" si="106"/>
        <v>0.39564392373896001</v>
      </c>
      <c r="L596">
        <f t="shared" si="107"/>
        <v>0.60435607626104004</v>
      </c>
      <c r="M596">
        <f t="shared" si="108"/>
        <v>2.5275252316519468</v>
      </c>
      <c r="N596">
        <f t="shared" si="109"/>
        <v>1.6546536707079771</v>
      </c>
    </row>
    <row r="597" spans="1:14" x14ac:dyDescent="0.25">
      <c r="A597" s="4">
        <f>IF('True_Odds_Calculator_2-way'!A598="","",'True_Odds_Calculator_2-way'!A598)</f>
        <v>2.39</v>
      </c>
      <c r="B597" s="4">
        <f>IF('True_Odds_Calculator_2-way'!B598="","",'True_Odds_Calculator_2-way'!B598)</f>
        <v>1.6</v>
      </c>
      <c r="C597" s="4">
        <f t="shared" si="99"/>
        <v>0.41841004184100417</v>
      </c>
      <c r="D597">
        <f t="shared" si="100"/>
        <v>0.625</v>
      </c>
      <c r="E597">
        <f t="shared" si="101"/>
        <v>4.3410041841004166E-2</v>
      </c>
      <c r="F597">
        <f t="shared" si="102"/>
        <v>-0.21809623430962344</v>
      </c>
      <c r="G597">
        <v>0</v>
      </c>
      <c r="H597">
        <f t="shared" si="103"/>
        <v>0.2615062761506276</v>
      </c>
      <c r="I597">
        <f t="shared" si="104"/>
        <v>-1.0950071996960069</v>
      </c>
      <c r="J597">
        <f t="shared" si="105"/>
        <v>1.0950071996960069</v>
      </c>
      <c r="K597">
        <f t="shared" si="106"/>
        <v>0.39650127157781001</v>
      </c>
      <c r="L597">
        <f t="shared" si="107"/>
        <v>0.6034987284221901</v>
      </c>
      <c r="M597">
        <f t="shared" si="108"/>
        <v>2.52206000757745</v>
      </c>
      <c r="N597">
        <f t="shared" si="109"/>
        <v>1.6570043198176039</v>
      </c>
    </row>
    <row r="598" spans="1:14" x14ac:dyDescent="0.25">
      <c r="A598" s="4">
        <f>IF('True_Odds_Calculator_2-way'!A599="","",'True_Odds_Calculator_2-way'!A599)</f>
        <v>2.1800000000000002</v>
      </c>
      <c r="B598" s="4">
        <f>IF('True_Odds_Calculator_2-way'!B599="","",'True_Odds_Calculator_2-way'!B599)</f>
        <v>1.71</v>
      </c>
      <c r="C598" s="4">
        <f t="shared" si="99"/>
        <v>0.4587155963302752</v>
      </c>
      <c r="D598">
        <f t="shared" si="100"/>
        <v>0.58479532163742687</v>
      </c>
      <c r="E598">
        <f t="shared" si="101"/>
        <v>4.3510917967702012E-2</v>
      </c>
      <c r="F598">
        <f t="shared" si="102"/>
        <v>-0.2247438167283653</v>
      </c>
      <c r="G598">
        <v>0</v>
      </c>
      <c r="H598">
        <f t="shared" si="103"/>
        <v>0.26825473469606737</v>
      </c>
      <c r="I598">
        <f t="shared" si="104"/>
        <v>-1.0925210715205449</v>
      </c>
      <c r="J598">
        <f t="shared" si="105"/>
        <v>1.0925210715205449</v>
      </c>
      <c r="K598">
        <f t="shared" si="106"/>
        <v>0.43683862493598452</v>
      </c>
      <c r="L598">
        <f t="shared" si="107"/>
        <v>0.56316137506401553</v>
      </c>
      <c r="M598">
        <f t="shared" si="108"/>
        <v>2.2891748643942433</v>
      </c>
      <c r="N598">
        <f t="shared" si="109"/>
        <v>1.7756899607795869</v>
      </c>
    </row>
    <row r="599" spans="1:14" x14ac:dyDescent="0.25">
      <c r="A599" s="4">
        <f>IF('True_Odds_Calculator_2-way'!A600="","",'True_Odds_Calculator_2-way'!A600)</f>
        <v>2.25</v>
      </c>
      <c r="B599" s="4">
        <f>IF('True_Odds_Calculator_2-way'!B600="","",'True_Odds_Calculator_2-way'!B600)</f>
        <v>1.67</v>
      </c>
      <c r="C599" s="4">
        <f t="shared" si="99"/>
        <v>0.44444444444444442</v>
      </c>
      <c r="D599">
        <f t="shared" si="100"/>
        <v>0.5988023952095809</v>
      </c>
      <c r="E599">
        <f t="shared" si="101"/>
        <v>4.3246839654025315E-2</v>
      </c>
      <c r="F599">
        <f t="shared" si="102"/>
        <v>-0.22288755821689954</v>
      </c>
      <c r="G599">
        <v>0</v>
      </c>
      <c r="H599">
        <f t="shared" si="103"/>
        <v>0.26613439787092485</v>
      </c>
      <c r="I599">
        <f t="shared" si="104"/>
        <v>-1.0927167294163063</v>
      </c>
      <c r="J599">
        <f t="shared" si="105"/>
        <v>1.0927167294163063</v>
      </c>
      <c r="K599">
        <f t="shared" si="106"/>
        <v>0.42267286359682116</v>
      </c>
      <c r="L599">
        <f t="shared" si="107"/>
        <v>0.57732713640317879</v>
      </c>
      <c r="M599">
        <f t="shared" si="108"/>
        <v>2.3658959117703833</v>
      </c>
      <c r="N599">
        <f t="shared" si="109"/>
        <v>1.7321202087089249</v>
      </c>
    </row>
    <row r="600" spans="1:14" x14ac:dyDescent="0.25">
      <c r="A600" s="4">
        <f>IF('True_Odds_Calculator_2-way'!A601="","",'True_Odds_Calculator_2-way'!A601)</f>
        <v>2.52</v>
      </c>
      <c r="B600" s="4">
        <f>IF('True_Odds_Calculator_2-way'!B601="","",'True_Odds_Calculator_2-way'!B601)</f>
        <v>1.55</v>
      </c>
      <c r="C600" s="4">
        <f t="shared" si="99"/>
        <v>0.3968253968253968</v>
      </c>
      <c r="D600">
        <f t="shared" si="100"/>
        <v>0.64516129032258063</v>
      </c>
      <c r="E600">
        <f t="shared" si="101"/>
        <v>4.1986687147977486E-2</v>
      </c>
      <c r="F600">
        <f t="shared" si="102"/>
        <v>-0.21402969790066562</v>
      </c>
      <c r="G600">
        <v>0</v>
      </c>
      <c r="H600">
        <f t="shared" si="103"/>
        <v>0.2560163850486431</v>
      </c>
      <c r="I600">
        <f t="shared" si="104"/>
        <v>-1.0936965981495177</v>
      </c>
      <c r="J600">
        <f t="shared" si="105"/>
        <v>1.0936965981495177</v>
      </c>
      <c r="K600">
        <f t="shared" si="106"/>
        <v>0.37559830520927512</v>
      </c>
      <c r="L600">
        <f t="shared" si="107"/>
        <v>0.62440169479072494</v>
      </c>
      <c r="M600">
        <f t="shared" si="108"/>
        <v>2.662418829187267</v>
      </c>
      <c r="N600">
        <f t="shared" si="109"/>
        <v>1.6015331289822348</v>
      </c>
    </row>
    <row r="601" spans="1:14" x14ac:dyDescent="0.25">
      <c r="A601" s="4">
        <f>IF('True_Odds_Calculator_2-way'!A602="","",'True_Odds_Calculator_2-way'!A602)</f>
        <v>2.2000000000000002</v>
      </c>
      <c r="B601" s="4">
        <f>IF('True_Odds_Calculator_2-way'!B602="","",'True_Odds_Calculator_2-way'!B602)</f>
        <v>1.7</v>
      </c>
      <c r="C601" s="4">
        <f t="shared" si="99"/>
        <v>0.45454545454545453</v>
      </c>
      <c r="D601">
        <f t="shared" si="100"/>
        <v>0.58823529411764708</v>
      </c>
      <c r="E601">
        <f t="shared" si="101"/>
        <v>4.2780748663101553E-2</v>
      </c>
      <c r="F601">
        <f t="shared" si="102"/>
        <v>-0.22459893048128343</v>
      </c>
      <c r="G601">
        <v>0</v>
      </c>
      <c r="H601">
        <f t="shared" si="103"/>
        <v>0.26737967914438504</v>
      </c>
      <c r="I601">
        <f t="shared" si="104"/>
        <v>-1.091089451179962</v>
      </c>
      <c r="J601">
        <f t="shared" si="105"/>
        <v>1.091089451179962</v>
      </c>
      <c r="K601">
        <f t="shared" si="106"/>
        <v>0.43303027798233595</v>
      </c>
      <c r="L601">
        <f t="shared" si="107"/>
        <v>0.56696972201766405</v>
      </c>
      <c r="M601">
        <f t="shared" si="108"/>
        <v>2.3093073414159546</v>
      </c>
      <c r="N601">
        <f t="shared" si="109"/>
        <v>1.7637626158259732</v>
      </c>
    </row>
    <row r="602" spans="1:14" x14ac:dyDescent="0.25">
      <c r="A602" s="4">
        <f>IF('True_Odds_Calculator_2-way'!A603="","",'True_Odds_Calculator_2-way'!A603)</f>
        <v>1.85</v>
      </c>
      <c r="B602" s="4">
        <f>IF('True_Odds_Calculator_2-way'!B603="","",'True_Odds_Calculator_2-way'!B603)</f>
        <v>1.97</v>
      </c>
      <c r="C602" s="4">
        <f t="shared" si="99"/>
        <v>0.54054054054054046</v>
      </c>
      <c r="D602">
        <f t="shared" si="100"/>
        <v>0.50761421319796951</v>
      </c>
      <c r="E602">
        <f t="shared" si="101"/>
        <v>4.8154753738510081E-2</v>
      </c>
      <c r="F602">
        <f t="shared" si="102"/>
        <v>-0.22623130744958153</v>
      </c>
      <c r="G602">
        <v>0</v>
      </c>
      <c r="H602">
        <f t="shared" si="103"/>
        <v>0.27438606118809161</v>
      </c>
      <c r="I602">
        <f t="shared" si="104"/>
        <v>-1.1012975422342641</v>
      </c>
      <c r="J602">
        <f t="shared" si="105"/>
        <v>1.1012975422342641</v>
      </c>
      <c r="K602">
        <f t="shared" si="106"/>
        <v>0.51650147023207593</v>
      </c>
      <c r="L602">
        <f t="shared" si="107"/>
        <v>0.48349852976792396</v>
      </c>
      <c r="M602">
        <f t="shared" si="108"/>
        <v>1.936102910899125</v>
      </c>
      <c r="N602">
        <f t="shared" si="109"/>
        <v>2.0682586159672365</v>
      </c>
    </row>
    <row r="603" spans="1:14" x14ac:dyDescent="0.25">
      <c r="A603" s="4">
        <f>IF('True_Odds_Calculator_2-way'!A604="","",'True_Odds_Calculator_2-way'!A604)</f>
        <v>1.95</v>
      </c>
      <c r="B603" s="4">
        <f>IF('True_Odds_Calculator_2-way'!B604="","",'True_Odds_Calculator_2-way'!B604)</f>
        <v>1.87</v>
      </c>
      <c r="C603" s="4">
        <f t="shared" si="99"/>
        <v>0.51282051282051289</v>
      </c>
      <c r="D603">
        <f t="shared" si="100"/>
        <v>0.53475935828876997</v>
      </c>
      <c r="E603">
        <f t="shared" si="101"/>
        <v>4.7579871109282745E-2</v>
      </c>
      <c r="F603">
        <f t="shared" si="102"/>
        <v>-0.22665569724393264</v>
      </c>
      <c r="G603">
        <v>0</v>
      </c>
      <c r="H603">
        <f t="shared" si="103"/>
        <v>0.27423556835321539</v>
      </c>
      <c r="I603">
        <f t="shared" si="104"/>
        <v>-1.0999642517427177</v>
      </c>
      <c r="J603">
        <f t="shared" si="105"/>
        <v>1.0999642517427177</v>
      </c>
      <c r="K603">
        <f t="shared" si="106"/>
        <v>0.48900567581695659</v>
      </c>
      <c r="L603">
        <f t="shared" si="107"/>
        <v>0.51099432418304358</v>
      </c>
      <c r="M603">
        <f t="shared" si="108"/>
        <v>2.0449660391555815</v>
      </c>
      <c r="N603">
        <f t="shared" si="109"/>
        <v>1.9569688990161649</v>
      </c>
    </row>
    <row r="604" spans="1:14" x14ac:dyDescent="0.25">
      <c r="A604" s="4">
        <f>IF('True_Odds_Calculator_2-way'!A605="","",'True_Odds_Calculator_2-way'!A605)</f>
        <v>2.08</v>
      </c>
      <c r="B604" s="4">
        <f>IF('True_Odds_Calculator_2-way'!B605="","",'True_Odds_Calculator_2-way'!B605)</f>
        <v>1.75</v>
      </c>
      <c r="C604" s="4">
        <f t="shared" si="99"/>
        <v>0.48076923076923073</v>
      </c>
      <c r="D604">
        <f t="shared" si="100"/>
        <v>0.5714285714285714</v>
      </c>
      <c r="E604">
        <f t="shared" si="101"/>
        <v>5.2197802197802012E-2</v>
      </c>
      <c r="F604">
        <f t="shared" si="102"/>
        <v>-0.22252747252747263</v>
      </c>
      <c r="G604">
        <v>0</v>
      </c>
      <c r="H604">
        <f t="shared" si="103"/>
        <v>0.27472527472527469</v>
      </c>
      <c r="I604">
        <f t="shared" si="104"/>
        <v>-1.1111111111111107</v>
      </c>
      <c r="J604">
        <f t="shared" si="105"/>
        <v>1.1111111111111107</v>
      </c>
      <c r="K604">
        <f t="shared" si="106"/>
        <v>0.45454545454545459</v>
      </c>
      <c r="L604">
        <f t="shared" si="107"/>
        <v>0.54545454545454553</v>
      </c>
      <c r="M604">
        <f t="shared" si="108"/>
        <v>2.1999999999999997</v>
      </c>
      <c r="N604">
        <f t="shared" si="109"/>
        <v>1.833333333333333</v>
      </c>
    </row>
    <row r="605" spans="1:14" x14ac:dyDescent="0.25">
      <c r="A605" s="4">
        <f>IF('True_Odds_Calculator_2-way'!A606="","",'True_Odds_Calculator_2-way'!A606)</f>
        <v>1.94</v>
      </c>
      <c r="B605" s="4">
        <f>IF('True_Odds_Calculator_2-way'!B606="","",'True_Odds_Calculator_2-way'!B606)</f>
        <v>1.88</v>
      </c>
      <c r="C605" s="4">
        <f t="shared" si="99"/>
        <v>0.51546391752577325</v>
      </c>
      <c r="D605">
        <f t="shared" si="100"/>
        <v>0.53191489361702127</v>
      </c>
      <c r="E605">
        <f t="shared" si="101"/>
        <v>4.7378811142794408E-2</v>
      </c>
      <c r="F605">
        <f t="shared" si="102"/>
        <v>-0.22680412371134029</v>
      </c>
      <c r="G605">
        <v>0</v>
      </c>
      <c r="H605">
        <f t="shared" si="103"/>
        <v>0.2741829348541347</v>
      </c>
      <c r="I605">
        <f t="shared" si="104"/>
        <v>-1.0994987428338558</v>
      </c>
      <c r="J605">
        <f t="shared" si="105"/>
        <v>1.0994987428338558</v>
      </c>
      <c r="K605">
        <f t="shared" si="106"/>
        <v>0.49175600120276386</v>
      </c>
      <c r="L605">
        <f t="shared" si="107"/>
        <v>0.50824399879723636</v>
      </c>
      <c r="M605">
        <f t="shared" si="108"/>
        <v>2.0335288182638238</v>
      </c>
      <c r="N605">
        <f t="shared" si="109"/>
        <v>1.9675588936937933</v>
      </c>
    </row>
    <row r="606" spans="1:14" x14ac:dyDescent="0.25">
      <c r="A606" s="4">
        <f>IF('True_Odds_Calculator_2-way'!A607="","",'True_Odds_Calculator_2-way'!A607)</f>
        <v>2.04</v>
      </c>
      <c r="B606" s="4">
        <f>IF('True_Odds_Calculator_2-way'!B607="","",'True_Odds_Calculator_2-way'!B607)</f>
        <v>1.78</v>
      </c>
      <c r="C606" s="4">
        <f t="shared" si="99"/>
        <v>0.49019607843137253</v>
      </c>
      <c r="D606">
        <f t="shared" si="100"/>
        <v>0.5617977528089888</v>
      </c>
      <c r="E606">
        <f t="shared" si="101"/>
        <v>5.1993831240361388E-2</v>
      </c>
      <c r="F606">
        <f t="shared" si="102"/>
        <v>-0.22339722405816254</v>
      </c>
      <c r="G606">
        <v>0</v>
      </c>
      <c r="H606">
        <f t="shared" si="103"/>
        <v>0.27539105529852392</v>
      </c>
      <c r="I606">
        <f t="shared" si="104"/>
        <v>-1.1102889792108188</v>
      </c>
      <c r="J606">
        <f t="shared" si="105"/>
        <v>1.1102889792108188</v>
      </c>
      <c r="K606">
        <f t="shared" si="106"/>
        <v>0.4641016151377545</v>
      </c>
      <c r="L606">
        <f t="shared" si="107"/>
        <v>0.53589838486224539</v>
      </c>
      <c r="M606">
        <f t="shared" si="108"/>
        <v>2.1547005383792519</v>
      </c>
      <c r="N606">
        <f t="shared" si="109"/>
        <v>1.8660254037844388</v>
      </c>
    </row>
    <row r="607" spans="1:14" x14ac:dyDescent="0.25">
      <c r="A607" s="4">
        <f>IF('True_Odds_Calculator_2-way'!A608="","",'True_Odds_Calculator_2-way'!A608)</f>
        <v>2.02</v>
      </c>
      <c r="B607" s="4">
        <f>IF('True_Odds_Calculator_2-way'!B608="","",'True_Odds_Calculator_2-way'!B608)</f>
        <v>1.81</v>
      </c>
      <c r="C607" s="4">
        <f t="shared" si="99"/>
        <v>0.49504950495049505</v>
      </c>
      <c r="D607">
        <f t="shared" si="100"/>
        <v>0.5524861878453039</v>
      </c>
      <c r="E607">
        <f t="shared" si="101"/>
        <v>4.7535692795798834E-2</v>
      </c>
      <c r="F607">
        <f t="shared" si="102"/>
        <v>-0.22597232098900499</v>
      </c>
      <c r="G607">
        <v>0</v>
      </c>
      <c r="H607">
        <f t="shared" si="103"/>
        <v>0.27350801378480388</v>
      </c>
      <c r="I607">
        <f t="shared" si="104"/>
        <v>-1.1001639366407492</v>
      </c>
      <c r="J607">
        <f t="shared" si="105"/>
        <v>1.1001639366407492</v>
      </c>
      <c r="K607">
        <f t="shared" si="106"/>
        <v>0.47121640215517624</v>
      </c>
      <c r="L607">
        <f t="shared" si="107"/>
        <v>0.52878359784482387</v>
      </c>
      <c r="M607">
        <f t="shared" si="108"/>
        <v>2.1221672153735645</v>
      </c>
      <c r="N607">
        <f t="shared" si="109"/>
        <v>1.8911327886790064</v>
      </c>
    </row>
    <row r="608" spans="1:14" x14ac:dyDescent="0.25">
      <c r="A608" s="4">
        <f>IF('True_Odds_Calculator_2-way'!A609="","",'True_Odds_Calculator_2-way'!A609)</f>
        <v>1.93</v>
      </c>
      <c r="B608" s="4">
        <f>IF('True_Odds_Calculator_2-way'!B609="","",'True_Odds_Calculator_2-way'!B609)</f>
        <v>1.88</v>
      </c>
      <c r="C608" s="4">
        <f t="shared" si="99"/>
        <v>0.5181347150259068</v>
      </c>
      <c r="D608">
        <f t="shared" si="100"/>
        <v>0.53191489361702127</v>
      </c>
      <c r="E608">
        <f t="shared" si="101"/>
        <v>5.0049608642928067E-2</v>
      </c>
      <c r="F608">
        <f t="shared" si="102"/>
        <v>-0.22555396317936283</v>
      </c>
      <c r="G608">
        <v>0</v>
      </c>
      <c r="H608">
        <f t="shared" si="103"/>
        <v>0.27560357182229084</v>
      </c>
      <c r="I608">
        <f t="shared" si="104"/>
        <v>-1.1053942207134546</v>
      </c>
      <c r="J608">
        <f t="shared" si="105"/>
        <v>1.1053942207134546</v>
      </c>
      <c r="K608">
        <f t="shared" si="106"/>
        <v>0.49309260463782639</v>
      </c>
      <c r="L608">
        <f t="shared" si="107"/>
        <v>0.50690739536217377</v>
      </c>
      <c r="M608">
        <f t="shared" si="108"/>
        <v>2.0280166252635121</v>
      </c>
      <c r="N608">
        <f t="shared" si="109"/>
        <v>1.97274691422784</v>
      </c>
    </row>
    <row r="609" spans="1:14" x14ac:dyDescent="0.25">
      <c r="A609" s="4">
        <f>IF('True_Odds_Calculator_2-way'!A610="","",'True_Odds_Calculator_2-way'!A610)</f>
        <v>1.66</v>
      </c>
      <c r="B609" s="4">
        <f>IF('True_Odds_Calculator_2-way'!B610="","",'True_Odds_Calculator_2-way'!B610)</f>
        <v>2.23</v>
      </c>
      <c r="C609" s="4">
        <f t="shared" si="99"/>
        <v>0.60240963855421692</v>
      </c>
      <c r="D609">
        <f t="shared" si="100"/>
        <v>0.44843049327354262</v>
      </c>
      <c r="E609">
        <f t="shared" si="101"/>
        <v>5.0840131827759594E-2</v>
      </c>
      <c r="F609">
        <f t="shared" si="102"/>
        <v>-0.21929871954184443</v>
      </c>
      <c r="G609">
        <v>0</v>
      </c>
      <c r="H609">
        <f t="shared" si="103"/>
        <v>0.27013885136960403</v>
      </c>
      <c r="I609">
        <f t="shared" si="104"/>
        <v>-1.1098785970200451</v>
      </c>
      <c r="J609">
        <f t="shared" si="105"/>
        <v>1.1098785970200451</v>
      </c>
      <c r="K609">
        <f t="shared" si="106"/>
        <v>0.57719395603355717</v>
      </c>
      <c r="L609">
        <f t="shared" si="107"/>
        <v>0.42280604396644272</v>
      </c>
      <c r="M609">
        <f t="shared" si="108"/>
        <v>1.7325198740332297</v>
      </c>
      <c r="N609">
        <f t="shared" si="109"/>
        <v>2.3651506743346555</v>
      </c>
    </row>
    <row r="610" spans="1:14" x14ac:dyDescent="0.25">
      <c r="A610" s="4">
        <f>IF('True_Odds_Calculator_2-way'!A611="","",'True_Odds_Calculator_2-way'!A611)</f>
        <v>1.84</v>
      </c>
      <c r="B610" s="4">
        <f>IF('True_Odds_Calculator_2-way'!B611="","",'True_Odds_Calculator_2-way'!B611)</f>
        <v>1.98</v>
      </c>
      <c r="C610" s="4">
        <f t="shared" si="99"/>
        <v>0.54347826086956519</v>
      </c>
      <c r="D610">
        <f t="shared" si="100"/>
        <v>0.50505050505050508</v>
      </c>
      <c r="E610">
        <f t="shared" si="101"/>
        <v>4.852876592007016E-2</v>
      </c>
      <c r="F610">
        <f t="shared" si="102"/>
        <v>-0.22595520421607396</v>
      </c>
      <c r="G610">
        <v>0</v>
      </c>
      <c r="H610">
        <f t="shared" si="103"/>
        <v>0.27448397013614406</v>
      </c>
      <c r="I610">
        <f t="shared" si="104"/>
        <v>-1.1021667854435133</v>
      </c>
      <c r="J610">
        <f t="shared" si="105"/>
        <v>1.1021667854435133</v>
      </c>
      <c r="K610">
        <f t="shared" si="106"/>
        <v>0.51925930159213984</v>
      </c>
      <c r="L610">
        <f t="shared" si="107"/>
        <v>0.48074069840786032</v>
      </c>
      <c r="M610">
        <f t="shared" si="108"/>
        <v>1.9258200997725512</v>
      </c>
      <c r="N610">
        <f t="shared" si="109"/>
        <v>2.0801234497346428</v>
      </c>
    </row>
    <row r="611" spans="1:14" x14ac:dyDescent="0.25">
      <c r="A611" s="4">
        <f>IF('True_Odds_Calculator_2-way'!A612="","",'True_Odds_Calculator_2-way'!A612)</f>
        <v>1.91</v>
      </c>
      <c r="B611" s="4">
        <f>IF('True_Odds_Calculator_2-way'!B612="","",'True_Odds_Calculator_2-way'!B612)</f>
        <v>1.94</v>
      </c>
      <c r="C611" s="4">
        <f t="shared" si="99"/>
        <v>0.52356020942408377</v>
      </c>
      <c r="D611">
        <f t="shared" si="100"/>
        <v>0.51546391752577325</v>
      </c>
      <c r="E611">
        <f t="shared" si="101"/>
        <v>3.9024126949857019E-2</v>
      </c>
      <c r="F611">
        <f t="shared" si="102"/>
        <v>-0.23085226966049555</v>
      </c>
      <c r="G611">
        <v>0</v>
      </c>
      <c r="H611">
        <f t="shared" si="103"/>
        <v>0.26987639661035251</v>
      </c>
      <c r="I611">
        <f t="shared" si="104"/>
        <v>-1.0812232527259167</v>
      </c>
      <c r="J611">
        <f t="shared" si="105"/>
        <v>1.0812232527259167</v>
      </c>
      <c r="K611">
        <f t="shared" si="106"/>
        <v>0.50405432060836108</v>
      </c>
      <c r="L611">
        <f t="shared" si="107"/>
        <v>0.49594567939163919</v>
      </c>
      <c r="M611">
        <f t="shared" si="108"/>
        <v>1.9839131599805839</v>
      </c>
      <c r="N611">
        <f t="shared" si="109"/>
        <v>2.0163498575623611</v>
      </c>
    </row>
    <row r="612" spans="1:14" x14ac:dyDescent="0.25">
      <c r="A612" s="4">
        <f>IF('True_Odds_Calculator_2-way'!A613="","",'True_Odds_Calculator_2-way'!A613)</f>
        <v>1.61</v>
      </c>
      <c r="B612" s="4">
        <f>IF('True_Odds_Calculator_2-way'!B613="","",'True_Odds_Calculator_2-way'!B613)</f>
        <v>2.38</v>
      </c>
      <c r="C612" s="4">
        <f t="shared" si="99"/>
        <v>0.6211180124223602</v>
      </c>
      <c r="D612">
        <f t="shared" si="100"/>
        <v>0.42016806722689076</v>
      </c>
      <c r="E612">
        <f t="shared" si="101"/>
        <v>4.1286079649250906E-2</v>
      </c>
      <c r="F612">
        <f t="shared" si="102"/>
        <v>-0.21968787515006016</v>
      </c>
      <c r="G612">
        <v>0</v>
      </c>
      <c r="H612">
        <f t="shared" si="103"/>
        <v>0.26097395479931101</v>
      </c>
      <c r="I612">
        <f t="shared" si="104"/>
        <v>-1.0899223022085143</v>
      </c>
      <c r="J612">
        <f t="shared" si="105"/>
        <v>1.0899223022085143</v>
      </c>
      <c r="K612">
        <f t="shared" si="106"/>
        <v>0.60065377402710718</v>
      </c>
      <c r="L612">
        <f t="shared" si="107"/>
        <v>0.39934622597289299</v>
      </c>
      <c r="M612">
        <f t="shared" si="108"/>
        <v>1.6648526043471934</v>
      </c>
      <c r="N612">
        <f t="shared" si="109"/>
        <v>2.5040927770477501</v>
      </c>
    </row>
    <row r="613" spans="1:14" x14ac:dyDescent="0.25">
      <c r="A613" s="4">
        <f>IF('True_Odds_Calculator_2-way'!A614="","",'True_Odds_Calculator_2-way'!A614)</f>
        <v>2.27</v>
      </c>
      <c r="B613" s="4">
        <f>IF('True_Odds_Calculator_2-way'!B614="","",'True_Odds_Calculator_2-way'!B614)</f>
        <v>1.66</v>
      </c>
      <c r="C613" s="4">
        <f t="shared" si="99"/>
        <v>0.44052863436123346</v>
      </c>
      <c r="D613">
        <f t="shared" si="100"/>
        <v>0.60240963855421692</v>
      </c>
      <c r="E613">
        <f t="shared" si="101"/>
        <v>4.2938272915450382E-2</v>
      </c>
      <c r="F613">
        <f t="shared" si="102"/>
        <v>-0.22244042248288309</v>
      </c>
      <c r="G613">
        <v>0</v>
      </c>
      <c r="H613">
        <f t="shared" si="103"/>
        <v>0.26537869539833342</v>
      </c>
      <c r="I613">
        <f t="shared" si="104"/>
        <v>-1.0922603577424574</v>
      </c>
      <c r="J613">
        <f t="shared" si="105"/>
        <v>1.0922603577424574</v>
      </c>
      <c r="K613">
        <f t="shared" si="106"/>
        <v>0.41890595386840634</v>
      </c>
      <c r="L613">
        <f t="shared" si="107"/>
        <v>0.58109404613159377</v>
      </c>
      <c r="M613">
        <f t="shared" si="108"/>
        <v>2.387170654332921</v>
      </c>
      <c r="N613">
        <f t="shared" si="109"/>
        <v>1.7208918361100216</v>
      </c>
    </row>
    <row r="614" spans="1:14" x14ac:dyDescent="0.25">
      <c r="A614" s="4">
        <f>IF('True_Odds_Calculator_2-way'!A615="","",'True_Odds_Calculator_2-way'!A615)</f>
        <v>1.94</v>
      </c>
      <c r="B614" s="4">
        <f>IF('True_Odds_Calculator_2-way'!B615="","",'True_Odds_Calculator_2-way'!B615)</f>
        <v>1.91</v>
      </c>
      <c r="C614" s="4">
        <f t="shared" si="99"/>
        <v>0.51546391752577325</v>
      </c>
      <c r="D614">
        <f t="shared" si="100"/>
        <v>0.52356020942408377</v>
      </c>
      <c r="E614">
        <f t="shared" si="101"/>
        <v>3.9024126949857019E-2</v>
      </c>
      <c r="F614">
        <f t="shared" si="102"/>
        <v>-0.23085226966049555</v>
      </c>
      <c r="G614">
        <v>0</v>
      </c>
      <c r="H614">
        <f t="shared" si="103"/>
        <v>0.26987639661035251</v>
      </c>
      <c r="I614">
        <f t="shared" si="104"/>
        <v>-1.0812232527259167</v>
      </c>
      <c r="J614">
        <f t="shared" si="105"/>
        <v>1.0812232527259167</v>
      </c>
      <c r="K614">
        <f t="shared" si="106"/>
        <v>0.49594567939163919</v>
      </c>
      <c r="L614">
        <f t="shared" si="107"/>
        <v>0.50405432060836108</v>
      </c>
      <c r="M614">
        <f t="shared" si="108"/>
        <v>2.0163498575623611</v>
      </c>
      <c r="N614">
        <f t="shared" si="109"/>
        <v>1.9839131599805839</v>
      </c>
    </row>
    <row r="615" spans="1:14" x14ac:dyDescent="0.25">
      <c r="A615" s="4">
        <f>IF('True_Odds_Calculator_2-way'!A616="","",'True_Odds_Calculator_2-way'!A616)</f>
        <v>1.93</v>
      </c>
      <c r="B615" s="4">
        <f>IF('True_Odds_Calculator_2-way'!B616="","",'True_Odds_Calculator_2-way'!B616)</f>
        <v>1.92</v>
      </c>
      <c r="C615" s="4">
        <f t="shared" si="99"/>
        <v>0.5181347150259068</v>
      </c>
      <c r="D615">
        <f t="shared" si="100"/>
        <v>0.52083333333333337</v>
      </c>
      <c r="E615">
        <f t="shared" si="101"/>
        <v>3.8968048359240282E-2</v>
      </c>
      <c r="F615">
        <f t="shared" si="102"/>
        <v>-0.23089378238341951</v>
      </c>
      <c r="G615">
        <v>0</v>
      </c>
      <c r="H615">
        <f t="shared" si="103"/>
        <v>0.26986183074265979</v>
      </c>
      <c r="I615">
        <f t="shared" si="104"/>
        <v>-1.0810968751610268</v>
      </c>
      <c r="J615">
        <f t="shared" si="105"/>
        <v>1.0810968751610268</v>
      </c>
      <c r="K615">
        <f t="shared" si="106"/>
        <v>0.49864863877742077</v>
      </c>
      <c r="L615">
        <f t="shared" si="107"/>
        <v>0.50135136122257906</v>
      </c>
      <c r="M615">
        <f t="shared" si="108"/>
        <v>2.0054200938997546</v>
      </c>
      <c r="N615">
        <f t="shared" si="109"/>
        <v>1.9946091251481448</v>
      </c>
    </row>
    <row r="616" spans="1:14" x14ac:dyDescent="0.25">
      <c r="A616" s="4">
        <f>IF('True_Odds_Calculator_2-way'!A617="","",'True_Odds_Calculator_2-way'!A617)</f>
        <v>2.23</v>
      </c>
      <c r="B616" s="4">
        <f>IF('True_Odds_Calculator_2-way'!B617="","",'True_Odds_Calculator_2-way'!B617)</f>
        <v>1.66</v>
      </c>
      <c r="C616" s="4">
        <f t="shared" si="99"/>
        <v>0.44843049327354262</v>
      </c>
      <c r="D616">
        <f t="shared" si="100"/>
        <v>0.60240963855421692</v>
      </c>
      <c r="E616">
        <f t="shared" si="101"/>
        <v>5.0840131827759594E-2</v>
      </c>
      <c r="F616">
        <f t="shared" si="102"/>
        <v>-0.21929871954184443</v>
      </c>
      <c r="G616">
        <v>0</v>
      </c>
      <c r="H616">
        <f t="shared" si="103"/>
        <v>0.27013885136960403</v>
      </c>
      <c r="I616">
        <f t="shared" si="104"/>
        <v>-1.1098785970200451</v>
      </c>
      <c r="J616">
        <f t="shared" si="105"/>
        <v>1.1098785970200451</v>
      </c>
      <c r="K616">
        <f t="shared" si="106"/>
        <v>0.42280604396644272</v>
      </c>
      <c r="L616">
        <f t="shared" si="107"/>
        <v>0.57719395603355717</v>
      </c>
      <c r="M616">
        <f t="shared" si="108"/>
        <v>2.3651506743346555</v>
      </c>
      <c r="N616">
        <f t="shared" si="109"/>
        <v>1.7325198740332297</v>
      </c>
    </row>
    <row r="617" spans="1:14" x14ac:dyDescent="0.25">
      <c r="A617" s="4">
        <f>IF('True_Odds_Calculator_2-way'!A618="","",'True_Odds_Calculator_2-way'!A618)</f>
        <v>2.2999999999999998</v>
      </c>
      <c r="B617" s="4">
        <f>IF('True_Odds_Calculator_2-way'!B618="","",'True_Odds_Calculator_2-way'!B618)</f>
        <v>1.62</v>
      </c>
      <c r="C617" s="4">
        <f t="shared" si="99"/>
        <v>0.43478260869565222</v>
      </c>
      <c r="D617">
        <f t="shared" si="100"/>
        <v>0.61728395061728392</v>
      </c>
      <c r="E617">
        <f t="shared" si="101"/>
        <v>5.2066559312936134E-2</v>
      </c>
      <c r="F617">
        <f t="shared" si="102"/>
        <v>-0.2163177670424048</v>
      </c>
      <c r="G617">
        <v>0</v>
      </c>
      <c r="H617">
        <f t="shared" si="103"/>
        <v>0.26838432635534087</v>
      </c>
      <c r="I617">
        <f t="shared" si="104"/>
        <v>-1.1138647983852823</v>
      </c>
      <c r="J617">
        <f t="shared" si="105"/>
        <v>1.1138647983852823</v>
      </c>
      <c r="K617">
        <f t="shared" si="106"/>
        <v>0.40849268749784945</v>
      </c>
      <c r="L617">
        <f t="shared" si="107"/>
        <v>0.5915073125021505</v>
      </c>
      <c r="M617">
        <f t="shared" si="108"/>
        <v>2.4480242379008672</v>
      </c>
      <c r="N617">
        <f t="shared" si="109"/>
        <v>1.6905961749988752</v>
      </c>
    </row>
    <row r="618" spans="1:14" x14ac:dyDescent="0.25">
      <c r="A618" s="4">
        <f>IF('True_Odds_Calculator_2-way'!A619="","",'True_Odds_Calculator_2-way'!A619)</f>
        <v>1.95</v>
      </c>
      <c r="B618" s="4">
        <f>IF('True_Odds_Calculator_2-way'!B619="","",'True_Odds_Calculator_2-way'!B619)</f>
        <v>1.86</v>
      </c>
      <c r="C618" s="4">
        <f t="shared" si="99"/>
        <v>0.51282051282051289</v>
      </c>
      <c r="D618">
        <f t="shared" si="100"/>
        <v>0.5376344086021505</v>
      </c>
      <c r="E618">
        <f t="shared" si="101"/>
        <v>5.0454921422663279E-2</v>
      </c>
      <c r="F618">
        <f t="shared" si="102"/>
        <v>-0.22525503170664463</v>
      </c>
      <c r="G618">
        <v>0</v>
      </c>
      <c r="H618">
        <f t="shared" si="103"/>
        <v>0.27570995312930796</v>
      </c>
      <c r="I618">
        <f t="shared" si="104"/>
        <v>-1.1063409095203591</v>
      </c>
      <c r="J618">
        <f t="shared" si="105"/>
        <v>1.1063409095203591</v>
      </c>
      <c r="K618">
        <f t="shared" si="106"/>
        <v>0.48756136753481522</v>
      </c>
      <c r="L618">
        <f t="shared" si="107"/>
        <v>0.51243863246518462</v>
      </c>
      <c r="M618">
        <f t="shared" si="108"/>
        <v>2.0510238640443412</v>
      </c>
      <c r="N618">
        <f t="shared" si="109"/>
        <v>1.9514531821875092</v>
      </c>
    </row>
    <row r="619" spans="1:14" x14ac:dyDescent="0.25">
      <c r="A619" s="4">
        <f>IF('True_Odds_Calculator_2-way'!A620="","",'True_Odds_Calculator_2-way'!A620)</f>
        <v>1.94</v>
      </c>
      <c r="B619" s="4">
        <f>IF('True_Odds_Calculator_2-way'!B620="","",'True_Odds_Calculator_2-way'!B620)</f>
        <v>1.88</v>
      </c>
      <c r="C619" s="4">
        <f t="shared" si="99"/>
        <v>0.51546391752577325</v>
      </c>
      <c r="D619">
        <f t="shared" si="100"/>
        <v>0.53191489361702127</v>
      </c>
      <c r="E619">
        <f t="shared" si="101"/>
        <v>4.7378811142794408E-2</v>
      </c>
      <c r="F619">
        <f t="shared" si="102"/>
        <v>-0.22680412371134029</v>
      </c>
      <c r="G619">
        <v>0</v>
      </c>
      <c r="H619">
        <f t="shared" si="103"/>
        <v>0.2741829348541347</v>
      </c>
      <c r="I619">
        <f t="shared" si="104"/>
        <v>-1.0994987428338558</v>
      </c>
      <c r="J619">
        <f t="shared" si="105"/>
        <v>1.0994987428338558</v>
      </c>
      <c r="K619">
        <f t="shared" si="106"/>
        <v>0.49175600120276386</v>
      </c>
      <c r="L619">
        <f t="shared" si="107"/>
        <v>0.50824399879723636</v>
      </c>
      <c r="M619">
        <f t="shared" si="108"/>
        <v>2.0335288182638238</v>
      </c>
      <c r="N619">
        <f t="shared" si="109"/>
        <v>1.9675588936937933</v>
      </c>
    </row>
    <row r="620" spans="1:14" x14ac:dyDescent="0.25">
      <c r="A620" s="4">
        <f>IF('True_Odds_Calculator_2-way'!A621="","",'True_Odds_Calculator_2-way'!A621)</f>
        <v>1.7</v>
      </c>
      <c r="B620" s="4">
        <f>IF('True_Odds_Calculator_2-way'!B621="","",'True_Odds_Calculator_2-way'!B621)</f>
        <v>2.16</v>
      </c>
      <c r="C620" s="4">
        <f t="shared" si="99"/>
        <v>0.58823529411764708</v>
      </c>
      <c r="D620">
        <f t="shared" si="100"/>
        <v>0.46296296296296291</v>
      </c>
      <c r="E620">
        <f t="shared" si="101"/>
        <v>5.1198257080609988E-2</v>
      </c>
      <c r="F620">
        <f t="shared" si="102"/>
        <v>-0.22113289760348587</v>
      </c>
      <c r="G620">
        <v>0</v>
      </c>
      <c r="H620">
        <f t="shared" si="103"/>
        <v>0.27233115468409586</v>
      </c>
      <c r="I620">
        <f t="shared" si="104"/>
        <v>-1.1097419040461882</v>
      </c>
      <c r="J620">
        <f t="shared" si="105"/>
        <v>1.1097419040461882</v>
      </c>
      <c r="K620">
        <f t="shared" si="106"/>
        <v>0.56280342155325047</v>
      </c>
      <c r="L620">
        <f t="shared" si="107"/>
        <v>0.43719657844674958</v>
      </c>
      <c r="M620">
        <f t="shared" si="108"/>
        <v>1.7768193328323316</v>
      </c>
      <c r="N620">
        <f t="shared" si="109"/>
        <v>2.2873006086935783</v>
      </c>
    </row>
    <row r="621" spans="1:14" x14ac:dyDescent="0.25">
      <c r="A621" s="4">
        <f>IF('True_Odds_Calculator_2-way'!A622="","",'True_Odds_Calculator_2-way'!A622)</f>
        <v>1.7</v>
      </c>
      <c r="B621" s="4">
        <f>IF('True_Odds_Calculator_2-way'!B622="","",'True_Odds_Calculator_2-way'!B622)</f>
        <v>2.15</v>
      </c>
      <c r="C621" s="4">
        <f t="shared" si="99"/>
        <v>0.58823529411764708</v>
      </c>
      <c r="D621">
        <f t="shared" si="100"/>
        <v>0.46511627906976744</v>
      </c>
      <c r="E621">
        <f t="shared" si="101"/>
        <v>5.3351573187414569E-2</v>
      </c>
      <c r="F621">
        <f t="shared" si="102"/>
        <v>-0.22024623803009569</v>
      </c>
      <c r="G621">
        <v>0</v>
      </c>
      <c r="H621">
        <f t="shared" si="103"/>
        <v>0.27359781121751026</v>
      </c>
      <c r="I621">
        <f t="shared" si="104"/>
        <v>-1.1145564251507059</v>
      </c>
      <c r="J621">
        <f t="shared" si="105"/>
        <v>1.1145564251507059</v>
      </c>
      <c r="K621">
        <f t="shared" si="106"/>
        <v>0.56173795056373765</v>
      </c>
      <c r="L621">
        <f t="shared" si="107"/>
        <v>0.43826204943626229</v>
      </c>
      <c r="M621">
        <f t="shared" si="108"/>
        <v>1.7801894976054942</v>
      </c>
      <c r="N621">
        <f t="shared" si="109"/>
        <v>2.2817398889233114</v>
      </c>
    </row>
    <row r="622" spans="1:14" x14ac:dyDescent="0.25">
      <c r="A622" s="4">
        <f>IF('True_Odds_Calculator_2-way'!A623="","",'True_Odds_Calculator_2-way'!A623)</f>
        <v>1.68</v>
      </c>
      <c r="B622" s="4">
        <f>IF('True_Odds_Calculator_2-way'!B623="","",'True_Odds_Calculator_2-way'!B623)</f>
        <v>2.2000000000000002</v>
      </c>
      <c r="C622" s="4">
        <f t="shared" si="99"/>
        <v>0.59523809523809523</v>
      </c>
      <c r="D622">
        <f t="shared" si="100"/>
        <v>0.45454545454545453</v>
      </c>
      <c r="E622">
        <f t="shared" si="101"/>
        <v>4.9783549783549708E-2</v>
      </c>
      <c r="F622">
        <f t="shared" si="102"/>
        <v>-0.22077922077922085</v>
      </c>
      <c r="G622">
        <v>0</v>
      </c>
      <c r="H622">
        <f t="shared" si="103"/>
        <v>0.27056277056277056</v>
      </c>
      <c r="I622">
        <f t="shared" si="104"/>
        <v>-1.1070186069251189</v>
      </c>
      <c r="J622">
        <f t="shared" si="105"/>
        <v>1.1070186069251189</v>
      </c>
      <c r="K622">
        <f t="shared" si="106"/>
        <v>0.57052464759442856</v>
      </c>
      <c r="L622">
        <f t="shared" si="107"/>
        <v>0.42947535240557161</v>
      </c>
      <c r="M622">
        <f t="shared" si="108"/>
        <v>1.7527726527090808</v>
      </c>
      <c r="N622">
        <f t="shared" si="109"/>
        <v>2.3284223283101424</v>
      </c>
    </row>
    <row r="623" spans="1:14" x14ac:dyDescent="0.25">
      <c r="A623" s="4">
        <f>IF('True_Odds_Calculator_2-way'!A624="","",'True_Odds_Calculator_2-way'!A624)</f>
        <v>1.78</v>
      </c>
      <c r="B623" s="4">
        <f>IF('True_Odds_Calculator_2-way'!B624="","",'True_Odds_Calculator_2-way'!B624)</f>
        <v>2.04</v>
      </c>
      <c r="C623" s="4">
        <f t="shared" si="99"/>
        <v>0.5617977528089888</v>
      </c>
      <c r="D623">
        <f t="shared" si="100"/>
        <v>0.49019607843137253</v>
      </c>
      <c r="E623">
        <f t="shared" si="101"/>
        <v>5.1993831240361388E-2</v>
      </c>
      <c r="F623">
        <f t="shared" si="102"/>
        <v>-0.22339722405816254</v>
      </c>
      <c r="G623">
        <v>0</v>
      </c>
      <c r="H623">
        <f t="shared" si="103"/>
        <v>0.27539105529852392</v>
      </c>
      <c r="I623">
        <f t="shared" si="104"/>
        <v>-1.1102889792108188</v>
      </c>
      <c r="J623">
        <f t="shared" si="105"/>
        <v>1.1102889792108188</v>
      </c>
      <c r="K623">
        <f t="shared" si="106"/>
        <v>0.53589838486224539</v>
      </c>
      <c r="L623">
        <f t="shared" si="107"/>
        <v>0.4641016151377545</v>
      </c>
      <c r="M623">
        <f t="shared" si="108"/>
        <v>1.8660254037844388</v>
      </c>
      <c r="N623">
        <f t="shared" si="109"/>
        <v>2.1547005383792519</v>
      </c>
    </row>
    <row r="624" spans="1:14" x14ac:dyDescent="0.25">
      <c r="A624" s="4">
        <f>IF('True_Odds_Calculator_2-way'!A625="","",'True_Odds_Calculator_2-way'!A625)</f>
        <v>1.7</v>
      </c>
      <c r="B624" s="4">
        <f>IF('True_Odds_Calculator_2-way'!B625="","",'True_Odds_Calculator_2-way'!B625)</f>
        <v>2.16</v>
      </c>
      <c r="C624" s="4">
        <f t="shared" si="99"/>
        <v>0.58823529411764708</v>
      </c>
      <c r="D624">
        <f t="shared" si="100"/>
        <v>0.46296296296296291</v>
      </c>
      <c r="E624">
        <f t="shared" si="101"/>
        <v>5.1198257080609988E-2</v>
      </c>
      <c r="F624">
        <f t="shared" si="102"/>
        <v>-0.22113289760348587</v>
      </c>
      <c r="G624">
        <v>0</v>
      </c>
      <c r="H624">
        <f t="shared" si="103"/>
        <v>0.27233115468409586</v>
      </c>
      <c r="I624">
        <f t="shared" si="104"/>
        <v>-1.1097419040461882</v>
      </c>
      <c r="J624">
        <f t="shared" si="105"/>
        <v>1.1097419040461882</v>
      </c>
      <c r="K624">
        <f t="shared" si="106"/>
        <v>0.56280342155325047</v>
      </c>
      <c r="L624">
        <f t="shared" si="107"/>
        <v>0.43719657844674958</v>
      </c>
      <c r="M624">
        <f t="shared" si="108"/>
        <v>1.7768193328323316</v>
      </c>
      <c r="N624">
        <f t="shared" si="109"/>
        <v>2.2873006086935783</v>
      </c>
    </row>
    <row r="625" spans="1:14" x14ac:dyDescent="0.25">
      <c r="A625" s="4">
        <f>IF('True_Odds_Calculator_2-way'!A626="","",'True_Odds_Calculator_2-way'!A626)</f>
        <v>1.68</v>
      </c>
      <c r="B625" s="4">
        <f>IF('True_Odds_Calculator_2-way'!B626="","",'True_Odds_Calculator_2-way'!B626)</f>
        <v>2.19</v>
      </c>
      <c r="C625" s="4">
        <f t="shared" si="99"/>
        <v>0.59523809523809523</v>
      </c>
      <c r="D625">
        <f t="shared" si="100"/>
        <v>0.45662100456621008</v>
      </c>
      <c r="E625">
        <f t="shared" si="101"/>
        <v>5.1859099804305364E-2</v>
      </c>
      <c r="F625">
        <f t="shared" si="102"/>
        <v>-0.21993911719939119</v>
      </c>
      <c r="G625">
        <v>0</v>
      </c>
      <c r="H625">
        <f t="shared" si="103"/>
        <v>0.2717982170036965</v>
      </c>
      <c r="I625">
        <f t="shared" si="104"/>
        <v>-1.1116602147330212</v>
      </c>
      <c r="J625">
        <f t="shared" si="105"/>
        <v>1.1116602147330212</v>
      </c>
      <c r="K625">
        <f t="shared" si="106"/>
        <v>0.56949912595693952</v>
      </c>
      <c r="L625">
        <f t="shared" si="107"/>
        <v>0.43050087404306048</v>
      </c>
      <c r="M625">
        <f t="shared" si="108"/>
        <v>1.7559289460184546</v>
      </c>
      <c r="N625">
        <f t="shared" si="109"/>
        <v>2.3228756555322949</v>
      </c>
    </row>
    <row r="626" spans="1:14" x14ac:dyDescent="0.25">
      <c r="A626" s="4">
        <f>IF('True_Odds_Calculator_2-way'!A627="","",'True_Odds_Calculator_2-way'!A627)</f>
        <v>2.52</v>
      </c>
      <c r="B626" s="4">
        <f>IF('True_Odds_Calculator_2-way'!B627="","",'True_Odds_Calculator_2-way'!B627)</f>
        <v>1.56</v>
      </c>
      <c r="C626" s="4">
        <f t="shared" si="99"/>
        <v>0.3968253968253968</v>
      </c>
      <c r="D626">
        <f t="shared" si="100"/>
        <v>0.64102564102564097</v>
      </c>
      <c r="E626">
        <f t="shared" si="101"/>
        <v>3.7851037851037717E-2</v>
      </c>
      <c r="F626">
        <f t="shared" si="102"/>
        <v>-0.21652421652421661</v>
      </c>
      <c r="G626">
        <v>0</v>
      </c>
      <c r="H626">
        <f t="shared" si="103"/>
        <v>0.25437525437525432</v>
      </c>
      <c r="I626">
        <f t="shared" si="104"/>
        <v>-1.0838874619051497</v>
      </c>
      <c r="J626">
        <f t="shared" si="105"/>
        <v>1.0838874619051497</v>
      </c>
      <c r="K626">
        <f t="shared" si="106"/>
        <v>0.3777135495558997</v>
      </c>
      <c r="L626">
        <f t="shared" si="107"/>
        <v>0.62228645044410036</v>
      </c>
      <c r="M626">
        <f t="shared" si="108"/>
        <v>2.6475089420958278</v>
      </c>
      <c r="N626">
        <f t="shared" si="109"/>
        <v>1.6069769786668839</v>
      </c>
    </row>
    <row r="627" spans="1:14" x14ac:dyDescent="0.25">
      <c r="A627" s="4">
        <f>IF('True_Odds_Calculator_2-way'!A628="","",'True_Odds_Calculator_2-way'!A628)</f>
        <v>2.77</v>
      </c>
      <c r="B627" s="4">
        <f>IF('True_Odds_Calculator_2-way'!B628="","",'True_Odds_Calculator_2-way'!B628)</f>
        <v>1.47</v>
      </c>
      <c r="C627" s="4">
        <f t="shared" si="99"/>
        <v>0.36101083032490977</v>
      </c>
      <c r="D627">
        <f t="shared" si="100"/>
        <v>0.68027210884353739</v>
      </c>
      <c r="E627">
        <f t="shared" si="101"/>
        <v>4.1282939168447275E-2</v>
      </c>
      <c r="F627">
        <f t="shared" si="102"/>
        <v>-0.20430265969203554</v>
      </c>
      <c r="G627">
        <v>0</v>
      </c>
      <c r="H627">
        <f t="shared" si="103"/>
        <v>0.24558559886048284</v>
      </c>
      <c r="I627">
        <f t="shared" si="104"/>
        <v>-1.0963884148405887</v>
      </c>
      <c r="J627">
        <f t="shared" si="105"/>
        <v>1.0963884148405887</v>
      </c>
      <c r="K627">
        <f t="shared" si="106"/>
        <v>0.34006578638914264</v>
      </c>
      <c r="L627">
        <f t="shared" si="107"/>
        <v>0.65993421361085725</v>
      </c>
      <c r="M627">
        <f t="shared" si="108"/>
        <v>2.9406074942678422</v>
      </c>
      <c r="N627">
        <f t="shared" si="109"/>
        <v>1.5153025549750767</v>
      </c>
    </row>
    <row r="628" spans="1:14" x14ac:dyDescent="0.25">
      <c r="A628" s="4">
        <f>IF('True_Odds_Calculator_2-way'!A629="","",'True_Odds_Calculator_2-way'!A629)</f>
        <v>2.57</v>
      </c>
      <c r="B628" s="4">
        <f>IF('True_Odds_Calculator_2-way'!B629="","",'True_Odds_Calculator_2-way'!B629)</f>
        <v>1.54</v>
      </c>
      <c r="C628" s="4">
        <f t="shared" si="99"/>
        <v>0.38910505836575876</v>
      </c>
      <c r="D628">
        <f t="shared" si="100"/>
        <v>0.64935064935064934</v>
      </c>
      <c r="E628">
        <f t="shared" si="101"/>
        <v>3.845570771640805E-2</v>
      </c>
      <c r="F628">
        <f t="shared" si="102"/>
        <v>-0.21420991459901972</v>
      </c>
      <c r="G628">
        <v>0</v>
      </c>
      <c r="H628">
        <f t="shared" si="103"/>
        <v>0.25266562231542777</v>
      </c>
      <c r="I628">
        <f t="shared" si="104"/>
        <v>-1.0860586874184577</v>
      </c>
      <c r="J628">
        <f t="shared" si="105"/>
        <v>1.0860586874184577</v>
      </c>
      <c r="K628">
        <f t="shared" si="106"/>
        <v>0.36967044193530912</v>
      </c>
      <c r="L628">
        <f t="shared" si="107"/>
        <v>0.63032955806469082</v>
      </c>
      <c r="M628">
        <f t="shared" si="108"/>
        <v>2.7051121392469786</v>
      </c>
      <c r="N628">
        <f t="shared" si="109"/>
        <v>1.5864716912059673</v>
      </c>
    </row>
    <row r="629" spans="1:14" x14ac:dyDescent="0.25">
      <c r="A629" s="4">
        <f>IF('True_Odds_Calculator_2-way'!A630="","",'True_Odds_Calculator_2-way'!A630)</f>
        <v>3.03</v>
      </c>
      <c r="B629" s="4">
        <f>IF('True_Odds_Calculator_2-way'!B630="","",'True_Odds_Calculator_2-way'!B630)</f>
        <v>1.4</v>
      </c>
      <c r="C629" s="4">
        <f t="shared" si="99"/>
        <v>0.33003300330033003</v>
      </c>
      <c r="D629">
        <f t="shared" si="100"/>
        <v>0.7142857142857143</v>
      </c>
      <c r="E629">
        <f t="shared" si="101"/>
        <v>4.4318717586044443E-2</v>
      </c>
      <c r="F629">
        <f t="shared" si="102"/>
        <v>-0.19141914191419129</v>
      </c>
      <c r="G629">
        <v>0</v>
      </c>
      <c r="H629">
        <f t="shared" si="103"/>
        <v>0.23573785950023574</v>
      </c>
      <c r="I629">
        <f t="shared" si="104"/>
        <v>-1.1097419040461884</v>
      </c>
      <c r="J629">
        <f t="shared" si="105"/>
        <v>1.1097419040461884</v>
      </c>
      <c r="K629">
        <f t="shared" si="106"/>
        <v>0.30742970925491087</v>
      </c>
      <c r="L629">
        <f t="shared" si="107"/>
        <v>0.69257029074508925</v>
      </c>
      <c r="M629">
        <f t="shared" si="108"/>
        <v>3.2527760652137627</v>
      </c>
      <c r="N629">
        <f t="shared" si="109"/>
        <v>1.443896761618475</v>
      </c>
    </row>
    <row r="630" spans="1:14" x14ac:dyDescent="0.25">
      <c r="A630" s="4">
        <f>IF('True_Odds_Calculator_2-way'!A631="","",'True_Odds_Calculator_2-way'!A631)</f>
        <v>2.97</v>
      </c>
      <c r="B630" s="4">
        <f>IF('True_Odds_Calculator_2-way'!B631="","",'True_Odds_Calculator_2-way'!B631)</f>
        <v>1.41</v>
      </c>
      <c r="C630" s="4">
        <f t="shared" si="99"/>
        <v>0.33670033670033667</v>
      </c>
      <c r="D630">
        <f t="shared" si="100"/>
        <v>0.70921985815602839</v>
      </c>
      <c r="E630">
        <f t="shared" si="101"/>
        <v>4.5920194856365004E-2</v>
      </c>
      <c r="F630">
        <f t="shared" si="102"/>
        <v>-0.19287437017933473</v>
      </c>
      <c r="G630">
        <v>0</v>
      </c>
      <c r="H630">
        <f t="shared" si="103"/>
        <v>0.23879456503569976</v>
      </c>
      <c r="I630">
        <f t="shared" si="104"/>
        <v>-1.1126919820077414</v>
      </c>
      <c r="J630">
        <f t="shared" si="105"/>
        <v>1.1126919820077414</v>
      </c>
      <c r="K630">
        <f t="shared" si="106"/>
        <v>0.31328289350490557</v>
      </c>
      <c r="L630">
        <f t="shared" si="107"/>
        <v>0.68671710649509454</v>
      </c>
      <c r="M630">
        <f t="shared" si="108"/>
        <v>3.1920032045552511</v>
      </c>
      <c r="N630">
        <f t="shared" si="109"/>
        <v>1.4562037126231737</v>
      </c>
    </row>
    <row r="631" spans="1:14" x14ac:dyDescent="0.25">
      <c r="A631" s="4">
        <f>IF('True_Odds_Calculator_2-way'!A632="","",'True_Odds_Calculator_2-way'!A632)</f>
        <v>2.79</v>
      </c>
      <c r="B631" s="4">
        <f>IF('True_Odds_Calculator_2-way'!B632="","",'True_Odds_Calculator_2-way'!B632)</f>
        <v>1.47</v>
      </c>
      <c r="C631" s="4">
        <f t="shared" si="99"/>
        <v>0.35842293906810035</v>
      </c>
      <c r="D631">
        <f t="shared" si="100"/>
        <v>0.68027210884353739</v>
      </c>
      <c r="E631">
        <f t="shared" si="101"/>
        <v>3.8695047911637692E-2</v>
      </c>
      <c r="F631">
        <f t="shared" si="102"/>
        <v>-0.2051300807061176</v>
      </c>
      <c r="G631">
        <v>0</v>
      </c>
      <c r="H631">
        <f t="shared" si="103"/>
        <v>0.24382512861775535</v>
      </c>
      <c r="I631">
        <f t="shared" si="104"/>
        <v>-1.0902461344948915</v>
      </c>
      <c r="J631">
        <f t="shared" si="105"/>
        <v>1.0902461344948915</v>
      </c>
      <c r="K631">
        <f t="shared" si="106"/>
        <v>0.33880611587163051</v>
      </c>
      <c r="L631">
        <f t="shared" si="107"/>
        <v>0.66119388412836944</v>
      </c>
      <c r="M631">
        <f t="shared" si="108"/>
        <v>2.9515405807458559</v>
      </c>
      <c r="N631">
        <f t="shared" si="109"/>
        <v>1.5124156832125992</v>
      </c>
    </row>
    <row r="632" spans="1:14" x14ac:dyDescent="0.25">
      <c r="A632" s="4">
        <f>IF('True_Odds_Calculator_2-way'!A633="","",'True_Odds_Calculator_2-way'!A633)</f>
        <v>2.59</v>
      </c>
      <c r="B632" s="4">
        <f>IF('True_Odds_Calculator_2-way'!B633="","",'True_Odds_Calculator_2-way'!B633)</f>
        <v>1.53</v>
      </c>
      <c r="C632" s="4">
        <f t="shared" si="99"/>
        <v>0.38610038610038611</v>
      </c>
      <c r="D632">
        <f t="shared" si="100"/>
        <v>0.65359477124183007</v>
      </c>
      <c r="E632">
        <f t="shared" si="101"/>
        <v>3.9695157342216181E-2</v>
      </c>
      <c r="F632">
        <f t="shared" si="102"/>
        <v>-0.21265803618744794</v>
      </c>
      <c r="G632">
        <v>0</v>
      </c>
      <c r="H632">
        <f t="shared" si="103"/>
        <v>0.25235319352966412</v>
      </c>
      <c r="I632">
        <f t="shared" si="104"/>
        <v>-1.0893401305464636</v>
      </c>
      <c r="J632">
        <f t="shared" si="105"/>
        <v>1.0893401305464636</v>
      </c>
      <c r="K632">
        <f t="shared" si="106"/>
        <v>0.36602540378443871</v>
      </c>
      <c r="L632">
        <f t="shared" si="107"/>
        <v>0.63397459621556129</v>
      </c>
      <c r="M632">
        <f t="shared" si="108"/>
        <v>2.7320508075688767</v>
      </c>
      <c r="N632">
        <f t="shared" si="109"/>
        <v>1.577350269189626</v>
      </c>
    </row>
    <row r="633" spans="1:14" x14ac:dyDescent="0.25">
      <c r="A633" s="4">
        <f>IF('True_Odds_Calculator_2-way'!A634="","",'True_Odds_Calculator_2-way'!A634)</f>
        <v>2.87</v>
      </c>
      <c r="B633" s="4">
        <f>IF('True_Odds_Calculator_2-way'!B634="","",'True_Odds_Calculator_2-way'!B634)</f>
        <v>1.44</v>
      </c>
      <c r="C633" s="4">
        <f t="shared" si="99"/>
        <v>0.34843205574912889</v>
      </c>
      <c r="D633">
        <f t="shared" si="100"/>
        <v>0.69444444444444442</v>
      </c>
      <c r="E633">
        <f t="shared" si="101"/>
        <v>4.2876500193573364E-2</v>
      </c>
      <c r="F633">
        <f t="shared" si="102"/>
        <v>-0.1990902051877661</v>
      </c>
      <c r="G633">
        <v>0</v>
      </c>
      <c r="H633">
        <f t="shared" si="103"/>
        <v>0.24196670538133949</v>
      </c>
      <c r="I633">
        <f t="shared" si="104"/>
        <v>-1.102434659256059</v>
      </c>
      <c r="J633">
        <f t="shared" si="105"/>
        <v>1.102434659256059</v>
      </c>
      <c r="K633">
        <f t="shared" si="106"/>
        <v>0.32663163471040929</v>
      </c>
      <c r="L633">
        <f t="shared" si="107"/>
        <v>0.67336836528959054</v>
      </c>
      <c r="M633">
        <f t="shared" si="108"/>
        <v>3.0615528128088303</v>
      </c>
      <c r="N633">
        <f t="shared" si="109"/>
        <v>1.4850712500726662</v>
      </c>
    </row>
    <row r="634" spans="1:14" x14ac:dyDescent="0.25">
      <c r="A634" s="4">
        <f>IF('True_Odds_Calculator_2-way'!A635="","",'True_Odds_Calculator_2-way'!A635)</f>
        <v>2.82</v>
      </c>
      <c r="B634" s="4">
        <f>IF('True_Odds_Calculator_2-way'!B635="","",'True_Odds_Calculator_2-way'!B635)</f>
        <v>1.46</v>
      </c>
      <c r="C634" s="4">
        <f t="shared" si="99"/>
        <v>0.3546099290780142</v>
      </c>
      <c r="D634">
        <f t="shared" si="100"/>
        <v>0.68493150684931503</v>
      </c>
      <c r="E634">
        <f t="shared" si="101"/>
        <v>3.9541435927329172E-2</v>
      </c>
      <c r="F634">
        <f t="shared" si="102"/>
        <v>-0.20334207713980379</v>
      </c>
      <c r="G634">
        <v>0</v>
      </c>
      <c r="H634">
        <f t="shared" si="103"/>
        <v>0.24288351306713299</v>
      </c>
      <c r="I634">
        <f t="shared" si="104"/>
        <v>-1.0929124924699354</v>
      </c>
      <c r="J634">
        <f t="shared" si="105"/>
        <v>1.0929124924699354</v>
      </c>
      <c r="K634">
        <f t="shared" si="106"/>
        <v>0.33454877845281611</v>
      </c>
      <c r="L634">
        <f t="shared" si="107"/>
        <v>0.66545122154718395</v>
      </c>
      <c r="M634">
        <f t="shared" si="108"/>
        <v>2.9891007362952826</v>
      </c>
      <c r="N634">
        <f t="shared" si="109"/>
        <v>1.50273974653617</v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612" activePane="bottomLeft" state="frozen"/>
      <selection pane="bottomLeft" activeCell="T643" sqref="T64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4" t="s">
        <v>9</v>
      </c>
      <c r="B1" s="85"/>
      <c r="C1" s="18"/>
      <c r="D1" s="86" t="s">
        <v>25</v>
      </c>
      <c r="E1" s="85"/>
      <c r="F1" s="86" t="s">
        <v>23</v>
      </c>
      <c r="G1" s="85"/>
      <c r="H1" s="86" t="s">
        <v>11</v>
      </c>
      <c r="I1" s="85"/>
      <c r="J1" s="86" t="s">
        <v>10</v>
      </c>
      <c r="K1" s="85"/>
      <c r="L1" s="82" t="s">
        <v>201</v>
      </c>
      <c r="M1" s="83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0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66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66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66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66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66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66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66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66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66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66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66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66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66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66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66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66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66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66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66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66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66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66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66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66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66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66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66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66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66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66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66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66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66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66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66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66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66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66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66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66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66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66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66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66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66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66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66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66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66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66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66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66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66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66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66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66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66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66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66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66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66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66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66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66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66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66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66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66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66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66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66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66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66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66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66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66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66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66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66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66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66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66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66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66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66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66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66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66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66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66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66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66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66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66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66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66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66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66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66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66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66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66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66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66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66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66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66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66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66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66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66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66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66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66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66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66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66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66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66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66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66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66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66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66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66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66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66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66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66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66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66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66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66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66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66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66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66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66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66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66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66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66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66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66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66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66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66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66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66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66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66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66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66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66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66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66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66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66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66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66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66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66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66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66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66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66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66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66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66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66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66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66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66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66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66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66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66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66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66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66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66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66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66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76">
        <f t="shared" si="27"/>
        <v>0.49090909090909085</v>
      </c>
      <c r="M186" s="76">
        <f t="shared" si="28"/>
        <v>0.50909090909090904</v>
      </c>
      <c r="N186" s="77">
        <v>283</v>
      </c>
      <c r="O186" s="77">
        <f t="shared" si="29"/>
        <v>138.61224489795916</v>
      </c>
      <c r="P186" s="77">
        <f t="shared" si="30"/>
        <v>133.26455026455028</v>
      </c>
      <c r="Q186" s="77">
        <f t="shared" si="31"/>
        <v>149.73544973544975</v>
      </c>
      <c r="R186" s="77">
        <f t="shared" si="32"/>
        <v>144.38775510204081</v>
      </c>
      <c r="S186" s="78">
        <f t="shared" si="33"/>
        <v>-11.12320483749059</v>
      </c>
      <c r="T186" s="78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66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66" t="s">
        <v>486</v>
      </c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66" t="s">
        <v>497</v>
      </c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66" t="s">
        <v>480</v>
      </c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66" t="s">
        <v>482</v>
      </c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66" t="s">
        <v>483</v>
      </c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66" t="s">
        <v>484</v>
      </c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66" t="s">
        <v>479</v>
      </c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66" t="s">
        <v>489</v>
      </c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66" t="s">
        <v>484</v>
      </c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66" t="s">
        <v>480</v>
      </c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66" t="s">
        <v>482</v>
      </c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66" t="s">
        <v>479</v>
      </c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66" t="s">
        <v>483</v>
      </c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66" t="s">
        <v>478</v>
      </c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66" t="s">
        <v>480</v>
      </c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66" t="s">
        <v>478</v>
      </c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66" t="s">
        <v>485</v>
      </c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66" t="s">
        <v>482</v>
      </c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66" t="s">
        <v>479</v>
      </c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66" t="s">
        <v>494</v>
      </c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66" t="s">
        <v>484</v>
      </c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66" t="s">
        <v>479</v>
      </c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66" t="s">
        <v>484</v>
      </c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66" t="s">
        <v>479</v>
      </c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66" t="s">
        <v>483</v>
      </c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66" t="s">
        <v>485</v>
      </c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66" t="s">
        <v>484</v>
      </c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66" t="s">
        <v>493</v>
      </c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66" t="s">
        <v>479</v>
      </c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66" t="s">
        <v>487</v>
      </c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66" t="s">
        <v>479</v>
      </c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66" t="s">
        <v>479</v>
      </c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66" t="s">
        <v>482</v>
      </c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66" t="s">
        <v>484</v>
      </c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66" t="s">
        <v>489</v>
      </c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66" t="s">
        <v>496</v>
      </c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66" t="s">
        <v>479</v>
      </c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66" t="s">
        <v>481</v>
      </c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66" t="s">
        <v>479</v>
      </c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66" t="s">
        <v>479</v>
      </c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66" t="s">
        <v>482</v>
      </c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66" t="s">
        <v>491</v>
      </c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66" t="s">
        <v>509</v>
      </c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66" t="s">
        <v>493</v>
      </c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66" t="s">
        <v>479</v>
      </c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66" t="s">
        <v>490</v>
      </c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66" t="s">
        <v>479</v>
      </c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66" t="s">
        <v>479</v>
      </c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66" t="s">
        <v>479</v>
      </c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66" t="s">
        <v>498</v>
      </c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66" t="s">
        <v>487</v>
      </c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66" t="s">
        <v>481</v>
      </c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66" t="s">
        <v>493</v>
      </c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66" t="s">
        <v>478</v>
      </c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66" t="s">
        <v>487</v>
      </c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66" t="s">
        <v>484</v>
      </c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66" t="s">
        <v>485</v>
      </c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66" t="s">
        <v>491</v>
      </c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66" t="s">
        <v>485</v>
      </c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66" t="s">
        <v>494</v>
      </c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66" t="s">
        <v>483</v>
      </c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66" t="s">
        <v>483</v>
      </c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66" t="s">
        <v>484</v>
      </c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66" t="s">
        <v>482</v>
      </c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314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66" t="s">
        <v>479</v>
      </c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66" t="s">
        <v>485</v>
      </c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66" t="s">
        <v>479</v>
      </c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66" t="s">
        <v>490</v>
      </c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66" t="s">
        <v>478</v>
      </c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66" t="s">
        <v>480</v>
      </c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66" t="s">
        <v>480</v>
      </c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66" t="s">
        <v>480</v>
      </c>
    </row>
    <row r="259" spans="1:25" ht="15" x14ac:dyDescent="0.25">
      <c r="A259">
        <v>1.79</v>
      </c>
      <c r="B259">
        <v>2.13</v>
      </c>
      <c r="C259" s="43">
        <f t="shared" ref="C259:C289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66" t="s">
        <v>494</v>
      </c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66" t="s">
        <v>479</v>
      </c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66" t="s">
        <v>484</v>
      </c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66" t="s">
        <v>483</v>
      </c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66" t="s">
        <v>510</v>
      </c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66" t="s">
        <v>484</v>
      </c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66" t="s">
        <v>478</v>
      </c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66" t="s">
        <v>482</v>
      </c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66" t="s">
        <v>480</v>
      </c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66" t="s">
        <v>479</v>
      </c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66" t="s">
        <v>511</v>
      </c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66" t="s">
        <v>488</v>
      </c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66" t="s">
        <v>491</v>
      </c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66" t="s">
        <v>479</v>
      </c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66" t="s">
        <v>480</v>
      </c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66" t="s">
        <v>482</v>
      </c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66" t="s">
        <v>482</v>
      </c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66" t="s">
        <v>482</v>
      </c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66" t="s">
        <v>484</v>
      </c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66" t="s">
        <v>481</v>
      </c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66" t="s">
        <v>482</v>
      </c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66" t="s">
        <v>482</v>
      </c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66" t="s">
        <v>483</v>
      </c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66" t="s">
        <v>483</v>
      </c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66" t="s">
        <v>484</v>
      </c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66" t="s">
        <v>484</v>
      </c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66" t="s">
        <v>484</v>
      </c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66" t="s">
        <v>480</v>
      </c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66" t="s">
        <v>482</v>
      </c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66" t="s">
        <v>480</v>
      </c>
    </row>
    <row r="289" spans="1:25" s="28" customFormat="1" ht="15" x14ac:dyDescent="0.25">
      <c r="A289" s="23">
        <v>1.78</v>
      </c>
      <c r="B289" s="23">
        <v>2.12</v>
      </c>
      <c r="C289" s="24">
        <f t="shared" si="52"/>
        <v>3.3495866016535869E-2</v>
      </c>
      <c r="D289" s="25">
        <f>IF(OR($A289="",$B289=""),"",A289*'MPTO_working_2-way'!$G288)</f>
        <v>1.8396226415094339</v>
      </c>
      <c r="E289" s="27">
        <f>IF(OR($A289="",$B289=""),"",B289*'MPTO_working_2-way'!$G288)</f>
        <v>2.191011235955056</v>
      </c>
      <c r="F289" s="25">
        <f>IF(OR($A289="",$B289=""),"",'MPTO_working_2-way'!D288)</f>
        <v>1.8346946713341112</v>
      </c>
      <c r="G289" s="27">
        <f>IF(OR($A289="",$B289=""),"",'MPTO_working_2-way'!E288)</f>
        <v>2.1980428704566637</v>
      </c>
      <c r="H289" s="25">
        <f>IF(OR($A289="",$B289=""),"",'OddsRatio_working_2-way'!M288)</f>
        <v>1.83452296039628</v>
      </c>
      <c r="I289" s="25">
        <f>IF(OR($A289="",$B289=""),"",'OddsRatio_working_2-way'!N288)</f>
        <v>2.1982893790305562</v>
      </c>
      <c r="J289" s="25">
        <f>IF('Log_working_2-way'!$D288="","",A289^('Log_working_2-way'!$D288))</f>
        <v>1.8322858584832242</v>
      </c>
      <c r="K289" s="27">
        <f>IF('Log_working_2-way'!$D288="","",B289^('Log_working_2-way'!$D288))</f>
        <v>2.2015102621380289</v>
      </c>
      <c r="L289" s="76">
        <f t="shared" si="44"/>
        <v>0.54358974358974366</v>
      </c>
      <c r="M289" s="76">
        <f t="shared" si="45"/>
        <v>0.45641025641025645</v>
      </c>
      <c r="N289" s="77">
        <v>386</v>
      </c>
      <c r="O289" s="77">
        <f t="shared" si="46"/>
        <v>169.14606741573039</v>
      </c>
      <c r="P289" s="77">
        <f t="shared" si="47"/>
        <v>203.9245283018868</v>
      </c>
      <c r="Q289" s="77">
        <f t="shared" si="48"/>
        <v>182.07547169811318</v>
      </c>
      <c r="R289" s="77">
        <f t="shared" si="49"/>
        <v>216.85393258426967</v>
      </c>
      <c r="S289" s="78">
        <f t="shared" si="50"/>
        <v>-12.929404282382791</v>
      </c>
      <c r="T289" s="78">
        <f t="shared" si="51"/>
        <v>-12.929404282382876</v>
      </c>
      <c r="U289" s="23" t="s">
        <v>65</v>
      </c>
      <c r="V289" s="23" t="s">
        <v>127</v>
      </c>
      <c r="W289" s="23" t="s">
        <v>442</v>
      </c>
      <c r="X289" s="79">
        <v>44289</v>
      </c>
      <c r="Y289" s="66" t="s">
        <v>482</v>
      </c>
    </row>
    <row r="290" spans="1:25" ht="15" x14ac:dyDescent="0.25">
      <c r="A290">
        <v>1.87</v>
      </c>
      <c r="B290">
        <v>2</v>
      </c>
      <c r="C290" s="43">
        <f t="shared" ref="C290:C353" si="53">IF(OR($A290="",$B290=""),"",(1/A290)+(1/B290)-1)</f>
        <v>3.475935828876997E-2</v>
      </c>
      <c r="D290" s="44">
        <f>IF(OR($A290="",$B290=""),"",A290*'MPTO_working_2-way'!$G289)</f>
        <v>1.9350000000000001</v>
      </c>
      <c r="E290" s="46">
        <f>IF(OR($A290="",$B290=""),"",B290*'MPTO_working_2-way'!$G289)</f>
        <v>2.0695187165775399</v>
      </c>
      <c r="F290" s="44">
        <f>IF(OR($A290="",$B290=""),"",'MPTO_working_2-way'!D289)</f>
        <v>1.9328165374677002</v>
      </c>
      <c r="G290" s="46">
        <f>IF(OR($A290="",$B290=""),"",'MPTO_working_2-way'!E289)</f>
        <v>2.0720221606648197</v>
      </c>
      <c r="H290" s="44">
        <f>IF(OR($A290="",$B290=""),"",'OddsRatio_working_2-way'!M289)</f>
        <v>1.9327379053088816</v>
      </c>
      <c r="I290" s="44">
        <f>IF(OR($A290="",$B290=""),"",'OddsRatio_working_2-way'!N289)</f>
        <v>2.0721125348377947</v>
      </c>
      <c r="J290" s="44">
        <f>IF('Log_working_2-way'!$D289="","",A290^('Log_working_2-way'!$D289))</f>
        <v>1.9317443969723613</v>
      </c>
      <c r="K290" s="46">
        <f>IF('Log_working_2-way'!$D289="","",B290^('Log_working_2-way'!$D289))</f>
        <v>2.0732557161055905</v>
      </c>
      <c r="L290" s="53">
        <f t="shared" ref="L290:L353" si="54">(1/D290)</f>
        <v>0.51679586563307489</v>
      </c>
      <c r="M290" s="53">
        <f t="shared" ref="M290:M353" si="55">(1/E290)</f>
        <v>0.48320413436692511</v>
      </c>
      <c r="N290" s="54">
        <v>387</v>
      </c>
      <c r="O290" s="54">
        <f t="shared" ref="O290:O353" si="56">(1/A290)*((N290*A290)-N290)</f>
        <v>180.048128342246</v>
      </c>
      <c r="P290" s="54">
        <f t="shared" ref="P290:P353" si="57">(1/B290)*((N290*B290)-N290)</f>
        <v>193.5</v>
      </c>
      <c r="Q290" s="54">
        <f t="shared" ref="Q290:Q353" si="58">(1/B290)*N290</f>
        <v>193.5</v>
      </c>
      <c r="R290" s="54">
        <f t="shared" ref="R290:R353" si="59">(1/A290)*N290</f>
        <v>206.95187165775397</v>
      </c>
      <c r="S290" s="55">
        <f t="shared" ref="S290:T353" si="60">O290-Q290</f>
        <v>-13.451871657753998</v>
      </c>
      <c r="T290" s="55">
        <f t="shared" si="51"/>
        <v>-13.451871657753969</v>
      </c>
      <c r="U290" t="s">
        <v>259</v>
      </c>
      <c r="V290" t="s">
        <v>380</v>
      </c>
      <c r="W290" t="s">
        <v>438</v>
      </c>
      <c r="X290" s="38">
        <v>44533</v>
      </c>
      <c r="Y290" s="66"/>
    </row>
    <row r="291" spans="1:25" ht="15" x14ac:dyDescent="0.25">
      <c r="A291">
        <v>1.88</v>
      </c>
      <c r="B291">
        <v>2.0299999999999998</v>
      </c>
      <c r="C291" s="43">
        <f t="shared" si="53"/>
        <v>2.4525731055444977E-2</v>
      </c>
      <c r="D291" s="44">
        <f>IF(OR($A291="",$B291=""),"",A291*'MPTO_working_2-way'!$G290)</f>
        <v>1.9261083743842364</v>
      </c>
      <c r="E291" s="46">
        <f>IF(OR($A291="",$B291=""),"",B291*'MPTO_working_2-way'!$G290)</f>
        <v>2.0797872340425529</v>
      </c>
      <c r="F291" s="44">
        <f>IF(OR($A291="",$B291=""),"",'MPTO_working_2-way'!D290)</f>
        <v>1.9243646631706333</v>
      </c>
      <c r="G291" s="46">
        <f>IF(OR($A291="",$B291=""),"",'MPTO_working_2-way'!E290)</f>
        <v>2.0818241326641935</v>
      </c>
      <c r="H291" s="44">
        <f>IF(OR($A291="",$B291=""),"",'OddsRatio_working_2-way'!M290)</f>
        <v>1.9243207949834495</v>
      </c>
      <c r="I291" s="44">
        <f>IF(OR($A291="",$B291=""),"",'OddsRatio_working_2-way'!N290)</f>
        <v>2.081875475946537</v>
      </c>
      <c r="J291" s="44">
        <f>IF('Log_working_2-way'!$D290="","",A291^('Log_working_2-way'!$D290))</f>
        <v>1.9235339030630429</v>
      </c>
      <c r="K291" s="46">
        <f>IF('Log_working_2-way'!$D290="","",B291^('Log_working_2-way'!$D290))</f>
        <v>2.0827972819225606</v>
      </c>
      <c r="L291" s="53">
        <f t="shared" si="54"/>
        <v>0.51918158567774941</v>
      </c>
      <c r="M291" s="53">
        <f t="shared" si="55"/>
        <v>0.4808184143222507</v>
      </c>
      <c r="N291" s="54">
        <v>388</v>
      </c>
      <c r="O291" s="54">
        <f t="shared" si="56"/>
        <v>181.61702127659572</v>
      </c>
      <c r="P291" s="54">
        <f t="shared" si="57"/>
        <v>196.86699507389159</v>
      </c>
      <c r="Q291" s="54">
        <f t="shared" si="58"/>
        <v>191.13300492610841</v>
      </c>
      <c r="R291" s="54">
        <f t="shared" si="59"/>
        <v>206.38297872340425</v>
      </c>
      <c r="S291" s="55">
        <f t="shared" si="60"/>
        <v>-9.515983649512691</v>
      </c>
      <c r="T291" s="55">
        <f t="shared" si="51"/>
        <v>-9.5159836495126626</v>
      </c>
      <c r="U291" t="s">
        <v>262</v>
      </c>
      <c r="V291" t="s">
        <v>266</v>
      </c>
      <c r="W291" t="s">
        <v>230</v>
      </c>
      <c r="X291" s="38">
        <v>44533</v>
      </c>
      <c r="Y291" s="66"/>
    </row>
    <row r="292" spans="1:25" ht="15" x14ac:dyDescent="0.25">
      <c r="A292">
        <v>1.74</v>
      </c>
      <c r="B292">
        <v>2.19</v>
      </c>
      <c r="C292" s="43">
        <f t="shared" si="53"/>
        <v>3.1333648244370904E-2</v>
      </c>
      <c r="D292" s="44">
        <f>IF(OR($A292="",$B292=""),"",A292*'MPTO_working_2-way'!$G291)</f>
        <v>1.7945205479452053</v>
      </c>
      <c r="E292" s="46">
        <f>IF(OR($A292="",$B292=""),"",B292*'MPTO_working_2-way'!$G291)</f>
        <v>2.2586206896551722</v>
      </c>
      <c r="F292" s="44">
        <f>IF(OR($A292="",$B292=""),"",'MPTO_working_2-way'!D291)</f>
        <v>1.7887621461765948</v>
      </c>
      <c r="G292" s="46">
        <f>IF(OR($A292="",$B292=""),"",'MPTO_working_2-way'!E291)</f>
        <v>2.2678093197643276</v>
      </c>
      <c r="H292" s="44">
        <f>IF(OR($A292="",$B292=""),"",'OddsRatio_working_2-way'!M291)</f>
        <v>1.7885738643245783</v>
      </c>
      <c r="I292" s="44">
        <f>IF(OR($A292="",$B292=""),"",'OddsRatio_working_2-way'!N291)</f>
        <v>2.2681120250624973</v>
      </c>
      <c r="J292" s="44">
        <f>IF('Log_working_2-way'!$D291="","",A292^('Log_working_2-way'!$D291))</f>
        <v>1.7859641468844982</v>
      </c>
      <c r="K292" s="46">
        <f>IF('Log_working_2-way'!$D291="","",B292^('Log_working_2-way'!$D291))</f>
        <v>2.2723226675973618</v>
      </c>
      <c r="L292" s="53">
        <f t="shared" si="54"/>
        <v>0.5572519083969466</v>
      </c>
      <c r="M292" s="53">
        <f t="shared" si="55"/>
        <v>0.44274809160305351</v>
      </c>
      <c r="N292" s="54">
        <v>389</v>
      </c>
      <c r="O292" s="54">
        <f t="shared" si="56"/>
        <v>165.43678160919541</v>
      </c>
      <c r="P292" s="54">
        <f t="shared" si="57"/>
        <v>211.3744292237443</v>
      </c>
      <c r="Q292" s="54">
        <f t="shared" si="58"/>
        <v>177.62557077625573</v>
      </c>
      <c r="R292" s="54">
        <f t="shared" si="59"/>
        <v>223.56321839080459</v>
      </c>
      <c r="S292" s="55">
        <f t="shared" si="60"/>
        <v>-12.188789167060321</v>
      </c>
      <c r="T292" s="55">
        <f t="shared" si="51"/>
        <v>-12.188789167060293</v>
      </c>
      <c r="U292" t="s">
        <v>392</v>
      </c>
      <c r="V292" t="s">
        <v>271</v>
      </c>
      <c r="W292" t="s">
        <v>231</v>
      </c>
      <c r="X292" s="38">
        <v>44533</v>
      </c>
      <c r="Y292" s="66"/>
    </row>
    <row r="293" spans="1:25" ht="15" x14ac:dyDescent="0.25">
      <c r="A293">
        <v>2.33</v>
      </c>
      <c r="B293">
        <v>1.67</v>
      </c>
      <c r="C293" s="43">
        <f t="shared" si="53"/>
        <v>2.7986944565804084E-2</v>
      </c>
      <c r="D293" s="44">
        <f>IF(OR($A293="",$B293=""),"",A293*'MPTO_working_2-way'!$G292)</f>
        <v>2.3952095808383236</v>
      </c>
      <c r="E293" s="46">
        <f>IF(OR($A293="",$B293=""),"",B293*'MPTO_working_2-way'!$G292)</f>
        <v>1.7167381974248928</v>
      </c>
      <c r="F293" s="44">
        <f>IF(OR($A293="",$B293=""),"",'MPTO_working_2-way'!D292)</f>
        <v>2.4085296029216061</v>
      </c>
      <c r="G293" s="46">
        <f>IF(OR($A293="",$B293=""),"",'MPTO_working_2-way'!E292)</f>
        <v>1.7099602293950913</v>
      </c>
      <c r="H293" s="44">
        <f>IF(OR($A293="",$B293=""),"",'OddsRatio_working_2-way'!M292)</f>
        <v>2.408926764195241</v>
      </c>
      <c r="I293" s="44">
        <f>IF(OR($A293="",$B293=""),"",'OddsRatio_working_2-way'!N292)</f>
        <v>1.7097600992562489</v>
      </c>
      <c r="J293" s="44">
        <f>IF('Log_working_2-way'!$D292="","",A293^('Log_working_2-way'!$D292))</f>
        <v>2.4150421151239718</v>
      </c>
      <c r="K293" s="46">
        <f>IF('Log_working_2-way'!$D292="","",B293^('Log_working_2-way'!$D292))</f>
        <v>1.7066927473832643</v>
      </c>
      <c r="L293" s="53">
        <f t="shared" si="54"/>
        <v>0.41749999999999998</v>
      </c>
      <c r="M293" s="53">
        <f t="shared" si="55"/>
        <v>0.58250000000000002</v>
      </c>
      <c r="N293" s="54">
        <v>390</v>
      </c>
      <c r="O293" s="54">
        <f t="shared" si="56"/>
        <v>222.61802575107299</v>
      </c>
      <c r="P293" s="54">
        <f t="shared" si="57"/>
        <v>156.46706586826346</v>
      </c>
      <c r="Q293" s="54">
        <f t="shared" si="58"/>
        <v>233.53293413173654</v>
      </c>
      <c r="R293" s="54">
        <f t="shared" si="59"/>
        <v>167.38197424892704</v>
      </c>
      <c r="S293" s="55">
        <f t="shared" si="60"/>
        <v>-10.914908380663547</v>
      </c>
      <c r="T293" s="55">
        <f t="shared" si="51"/>
        <v>-10.914908380663576</v>
      </c>
      <c r="U293" t="s">
        <v>69</v>
      </c>
      <c r="V293" t="s">
        <v>136</v>
      </c>
      <c r="W293" t="s">
        <v>443</v>
      </c>
      <c r="X293" s="38">
        <v>44533</v>
      </c>
      <c r="Y293" s="66"/>
    </row>
    <row r="294" spans="1:25" ht="15" x14ac:dyDescent="0.25">
      <c r="A294">
        <v>2.0099999999999998</v>
      </c>
      <c r="B294">
        <v>1.88</v>
      </c>
      <c r="C294" s="43">
        <f t="shared" si="53"/>
        <v>2.9427331427966497E-2</v>
      </c>
      <c r="D294" s="44">
        <f>IF(OR($A294="",$B294=""),"",A294*'MPTO_working_2-way'!$G293)</f>
        <v>2.0691489361702122</v>
      </c>
      <c r="E294" s="46">
        <f>IF(OR($A294="",$B294=""),"",B294*'MPTO_working_2-way'!$G293)</f>
        <v>1.9353233830845769</v>
      </c>
      <c r="F294" s="44">
        <f>IF(OR($A294="",$B294=""),"",'MPTO_working_2-way'!D293)</f>
        <v>2.0712563034422273</v>
      </c>
      <c r="G294" s="46">
        <f>IF(OR($A294="",$B294=""),"",'MPTO_working_2-way'!E293)</f>
        <v>1.9334834220221038</v>
      </c>
      <c r="H294" s="44">
        <f>IF(OR($A294="",$B294=""),"",'OddsRatio_working_2-way'!M293)</f>
        <v>2.0713203408538785</v>
      </c>
      <c r="I294" s="44">
        <f>IF(OR($A294="",$B294=""),"",'OddsRatio_working_2-way'!N293)</f>
        <v>1.9334276237142709</v>
      </c>
      <c r="J294" s="44">
        <f>IF('Log_working_2-way'!$D293="","",A294^('Log_working_2-way'!$D293))</f>
        <v>2.0722780043286777</v>
      </c>
      <c r="K294" s="46">
        <f>IF('Log_working_2-way'!$D293="","",B294^('Log_working_2-way'!$D293))</f>
        <v>1.9325939690668699</v>
      </c>
      <c r="L294" s="53">
        <f t="shared" si="54"/>
        <v>0.48329048843187672</v>
      </c>
      <c r="M294" s="53">
        <f t="shared" si="55"/>
        <v>0.5167095115681235</v>
      </c>
      <c r="N294" s="54">
        <v>391</v>
      </c>
      <c r="O294" s="54">
        <f t="shared" si="56"/>
        <v>196.4726368159204</v>
      </c>
      <c r="P294" s="54">
        <f t="shared" si="57"/>
        <v>183.02127659574464</v>
      </c>
      <c r="Q294" s="54">
        <f t="shared" si="58"/>
        <v>207.97872340425531</v>
      </c>
      <c r="R294" s="54">
        <f t="shared" si="59"/>
        <v>194.52736318407963</v>
      </c>
      <c r="S294" s="55">
        <f t="shared" si="60"/>
        <v>-11.506086588334909</v>
      </c>
      <c r="T294" s="55">
        <f t="shared" si="51"/>
        <v>-11.506086588334995</v>
      </c>
      <c r="U294" t="s">
        <v>49</v>
      </c>
      <c r="V294" t="s">
        <v>42</v>
      </c>
      <c r="W294" t="s">
        <v>433</v>
      </c>
      <c r="X294" s="38">
        <v>44533</v>
      </c>
      <c r="Y294" s="66"/>
    </row>
    <row r="295" spans="1:25" ht="15" x14ac:dyDescent="0.25">
      <c r="A295">
        <v>2.54</v>
      </c>
      <c r="B295">
        <v>1.55</v>
      </c>
      <c r="C295" s="43">
        <f t="shared" si="53"/>
        <v>3.8862077724155508E-2</v>
      </c>
      <c r="D295" s="44">
        <f>IF(OR($A295="",$B295=""),"",A295*'MPTO_working_2-way'!$G294)</f>
        <v>2.6387096774193552</v>
      </c>
      <c r="E295" s="46">
        <f>IF(OR($A295="",$B295=""),"",B295*'MPTO_working_2-way'!$G294)</f>
        <v>1.6102362204724412</v>
      </c>
      <c r="F295" s="44">
        <f>IF(OR($A295="",$B295=""),"",'MPTO_working_2-way'!D294)</f>
        <v>2.6718696979979644</v>
      </c>
      <c r="G295" s="46">
        <f>IF(OR($A295="",$B295=""),"",'MPTO_working_2-way'!E294)</f>
        <v>1.5981327379744266</v>
      </c>
      <c r="H295" s="44">
        <f>IF(OR($A295="",$B295=""),"",'OddsRatio_working_2-way'!M294)</f>
        <v>2.673320053068152</v>
      </c>
      <c r="I295" s="44">
        <f>IF(OR($A295="",$B295=""),"",'OddsRatio_working_2-way'!N294)</f>
        <v>1.5976143046671971</v>
      </c>
      <c r="J295" s="44">
        <f>IF('Log_working_2-way'!$D294="","",A295^('Log_working_2-way'!$D294))</f>
        <v>2.6889415019824594</v>
      </c>
      <c r="K295" s="46">
        <f>IF('Log_working_2-way'!$D294="","",B295^('Log_working_2-way'!$D294))</f>
        <v>1.5920868181792243</v>
      </c>
      <c r="L295" s="53">
        <f t="shared" si="54"/>
        <v>0.37897310513447424</v>
      </c>
      <c r="M295" s="53">
        <f t="shared" si="55"/>
        <v>0.62102689486552554</v>
      </c>
      <c r="N295" s="54">
        <v>392</v>
      </c>
      <c r="O295" s="54">
        <f t="shared" si="56"/>
        <v>237.6692913385827</v>
      </c>
      <c r="P295" s="54">
        <f t="shared" si="57"/>
        <v>139.09677419354838</v>
      </c>
      <c r="Q295" s="54">
        <f t="shared" si="58"/>
        <v>252.90322580645162</v>
      </c>
      <c r="R295" s="54">
        <f t="shared" si="59"/>
        <v>154.3307086614173</v>
      </c>
      <c r="S295" s="55">
        <f t="shared" si="60"/>
        <v>-15.23393446786892</v>
      </c>
      <c r="T295" s="55">
        <f t="shared" si="51"/>
        <v>-15.23393446786892</v>
      </c>
      <c r="U295" t="s">
        <v>306</v>
      </c>
      <c r="V295" t="s">
        <v>464</v>
      </c>
      <c r="W295" t="s">
        <v>439</v>
      </c>
      <c r="X295" s="38">
        <v>44533</v>
      </c>
      <c r="Y295" s="66"/>
    </row>
    <row r="296" spans="1:25" ht="15" x14ac:dyDescent="0.25">
      <c r="A296">
        <v>1.78</v>
      </c>
      <c r="B296">
        <v>2.15</v>
      </c>
      <c r="C296" s="43">
        <f t="shared" si="53"/>
        <v>2.6914031878756184E-2</v>
      </c>
      <c r="D296" s="44">
        <f>IF(OR($A296="",$B296=""),"",A296*'MPTO_working_2-way'!$G295)</f>
        <v>1.827906976744186</v>
      </c>
      <c r="E296" s="46">
        <f>IF(OR($A296="",$B296=""),"",B296*'MPTO_working_2-way'!$G295)</f>
        <v>2.2078651685393256</v>
      </c>
      <c r="F296" s="44">
        <f>IF(OR($A296="",$B296=""),"",'MPTO_working_2-way'!D295)</f>
        <v>1.8236835835120324</v>
      </c>
      <c r="G296" s="46">
        <f>IF(OR($A296="",$B296=""),"",'MPTO_working_2-way'!E295)</f>
        <v>2.2140584321666186</v>
      </c>
      <c r="H296" s="44">
        <f>IF(OR($A296="",$B296=""),"",'OddsRatio_working_2-way'!M295)</f>
        <v>1.8235659473079355</v>
      </c>
      <c r="I296" s="44">
        <f>IF(OR($A296="",$B296=""),"",'OddsRatio_working_2-way'!N295)</f>
        <v>2.214231845389905</v>
      </c>
      <c r="J296" s="44">
        <f>IF('Log_working_2-way'!$D295="","",A296^('Log_working_2-way'!$D295))</f>
        <v>1.821657795971604</v>
      </c>
      <c r="K296" s="46">
        <f>IF('Log_working_2-way'!$D295="","",B296^('Log_working_2-way'!$D295))</f>
        <v>2.2170516788166044</v>
      </c>
      <c r="L296" s="53">
        <f t="shared" si="54"/>
        <v>0.54707379134860057</v>
      </c>
      <c r="M296" s="53">
        <f t="shared" si="55"/>
        <v>0.45292620865139954</v>
      </c>
      <c r="N296" s="54">
        <v>393</v>
      </c>
      <c r="O296" s="54">
        <f t="shared" si="56"/>
        <v>172.2134831460674</v>
      </c>
      <c r="P296" s="54">
        <f t="shared" si="57"/>
        <v>210.20930232558135</v>
      </c>
      <c r="Q296" s="54">
        <f t="shared" si="58"/>
        <v>182.7906976744186</v>
      </c>
      <c r="R296" s="54">
        <f t="shared" si="59"/>
        <v>220.7865168539326</v>
      </c>
      <c r="S296" s="55">
        <f t="shared" si="60"/>
        <v>-10.577214528351192</v>
      </c>
      <c r="T296" s="55">
        <f t="shared" si="51"/>
        <v>-10.577214528351249</v>
      </c>
      <c r="U296" t="s">
        <v>404</v>
      </c>
      <c r="V296" t="s">
        <v>247</v>
      </c>
      <c r="W296" t="s">
        <v>440</v>
      </c>
      <c r="X296" s="38">
        <v>44533</v>
      </c>
      <c r="Y296" s="66"/>
    </row>
    <row r="297" spans="1:25" ht="15" x14ac:dyDescent="0.25">
      <c r="A297">
        <v>1.46</v>
      </c>
      <c r="B297">
        <v>2.88</v>
      </c>
      <c r="C297" s="43">
        <f t="shared" si="53"/>
        <v>3.215372907153724E-2</v>
      </c>
      <c r="D297" s="44">
        <f>IF(OR($A297="",$B297=""),"",A297*'MPTO_working_2-way'!$G296)</f>
        <v>1.5069444444444444</v>
      </c>
      <c r="E297" s="46">
        <f>IF(OR($A297="",$B297=""),"",B297*'MPTO_working_2-way'!$G296)</f>
        <v>2.9726027397260273</v>
      </c>
      <c r="F297" s="44">
        <f>IF(OR($A297="",$B297=""),"",'MPTO_working_2-way'!D296)</f>
        <v>1.4950931588678709</v>
      </c>
      <c r="G297" s="46">
        <f>IF(OR($A297="",$B297=""),"",'MPTO_working_2-way'!E296)</f>
        <v>3.0198218902614187</v>
      </c>
      <c r="H297" s="44">
        <f>IF(OR($A297="",$B297=""),"",'OddsRatio_working_2-way'!M296)</f>
        <v>1.4946522526622417</v>
      </c>
      <c r="I297" s="44">
        <f>IF(OR($A297="",$B297=""),"",'OddsRatio_working_2-way'!N296)</f>
        <v>3.0216222500108993</v>
      </c>
      <c r="J297" s="44">
        <f>IF('Log_working_2-way'!$D296="","",A297^('Log_working_2-way'!$D296))</f>
        <v>1.4892249688021271</v>
      </c>
      <c r="K297" s="46">
        <f>IF('Log_working_2-way'!$D296="","",B297^('Log_working_2-way'!$D296))</f>
        <v>3.0440493919358267</v>
      </c>
      <c r="L297" s="53">
        <f t="shared" si="54"/>
        <v>0.66359447004608296</v>
      </c>
      <c r="M297" s="53">
        <f t="shared" si="55"/>
        <v>0.33640552995391704</v>
      </c>
      <c r="N297" s="54">
        <v>394</v>
      </c>
      <c r="O297" s="54">
        <f t="shared" si="56"/>
        <v>124.13698630136986</v>
      </c>
      <c r="P297" s="54">
        <f t="shared" si="57"/>
        <v>257.19444444444446</v>
      </c>
      <c r="Q297" s="54">
        <f t="shared" si="58"/>
        <v>136.80555555555554</v>
      </c>
      <c r="R297" s="54">
        <f t="shared" si="59"/>
        <v>269.86301369863014</v>
      </c>
      <c r="S297" s="55">
        <f t="shared" si="60"/>
        <v>-12.668569254185684</v>
      </c>
      <c r="T297" s="55">
        <f t="shared" si="51"/>
        <v>-12.668569254185684</v>
      </c>
      <c r="U297" t="s">
        <v>51</v>
      </c>
      <c r="V297" t="s">
        <v>414</v>
      </c>
      <c r="W297" t="s">
        <v>441</v>
      </c>
      <c r="X297" s="38">
        <v>44533</v>
      </c>
      <c r="Y297" s="66"/>
    </row>
    <row r="298" spans="1:25" ht="15" x14ac:dyDescent="0.25">
      <c r="A298">
        <v>1.58</v>
      </c>
      <c r="B298">
        <v>2.5099999999999998</v>
      </c>
      <c r="C298" s="43">
        <f t="shared" si="53"/>
        <v>3.1317766907055233E-2</v>
      </c>
      <c r="D298" s="44">
        <f>IF(OR($A298="",$B298=""),"",A298*'MPTO_working_2-way'!$G297)</f>
        <v>1.6294820717131473</v>
      </c>
      <c r="E298" s="46">
        <f>IF(OR($A298="",$B298=""),"",B298*'MPTO_working_2-way'!$G297)</f>
        <v>2.5886075949367084</v>
      </c>
      <c r="F298" s="44">
        <f>IF(OR($A298="",$B298=""),"",'MPTO_working_2-way'!D297)</f>
        <v>1.6200825197107724</v>
      </c>
      <c r="G298" s="46">
        <f>IF(OR($A298="",$B298=""),"",'MPTO_working_2-way'!E297)</f>
        <v>2.6126885829105997</v>
      </c>
      <c r="H298" s="44">
        <f>IF(OR($A298="",$B298=""),"",'OddsRatio_working_2-way'!M297)</f>
        <v>1.6197628258171834</v>
      </c>
      <c r="I298" s="44">
        <f>IF(OR($A298="",$B298=""),"",'OddsRatio_working_2-way'!N297)</f>
        <v>2.61352046031715</v>
      </c>
      <c r="J298" s="44">
        <f>IF('Log_working_2-way'!$D297="","",A298^('Log_working_2-way'!$D297))</f>
        <v>1.6154906063262049</v>
      </c>
      <c r="K298" s="46">
        <f>IF('Log_working_2-way'!$D297="","",B298^('Log_working_2-way'!$D297))</f>
        <v>2.6247201658670791</v>
      </c>
      <c r="L298" s="53">
        <f t="shared" si="54"/>
        <v>0.61369193154034229</v>
      </c>
      <c r="M298" s="53">
        <f t="shared" si="55"/>
        <v>0.38630806845965776</v>
      </c>
      <c r="N298" s="54">
        <v>395</v>
      </c>
      <c r="O298" s="54">
        <f t="shared" si="56"/>
        <v>145</v>
      </c>
      <c r="P298" s="54">
        <f t="shared" si="57"/>
        <v>237.62948207171314</v>
      </c>
      <c r="Q298" s="54">
        <f t="shared" si="58"/>
        <v>157.37051792828686</v>
      </c>
      <c r="R298" s="54">
        <f t="shared" si="59"/>
        <v>249.99999999999997</v>
      </c>
      <c r="S298" s="55">
        <f t="shared" si="60"/>
        <v>-12.370517928286858</v>
      </c>
      <c r="T298" s="55">
        <f t="shared" si="51"/>
        <v>-12.37051792828683</v>
      </c>
      <c r="U298" t="s">
        <v>98</v>
      </c>
      <c r="V298" t="s">
        <v>413</v>
      </c>
      <c r="W298" t="s">
        <v>441</v>
      </c>
      <c r="X298" s="38">
        <v>44533</v>
      </c>
      <c r="Y298" s="66"/>
    </row>
    <row r="299" spans="1:25" ht="15" x14ac:dyDescent="0.25">
      <c r="A299">
        <v>2.06</v>
      </c>
      <c r="B299">
        <v>1.84</v>
      </c>
      <c r="C299" s="43">
        <f t="shared" si="53"/>
        <v>2.891515407344869E-2</v>
      </c>
      <c r="D299" s="44">
        <f>IF(OR($A299="",$B299=""),"",A299*'MPTO_working_2-way'!$G298)</f>
        <v>2.1195652173913042</v>
      </c>
      <c r="E299" s="46">
        <f>IF(OR($A299="",$B299=""),"",B299*'MPTO_working_2-way'!$G298)</f>
        <v>1.8932038834951457</v>
      </c>
      <c r="F299" s="44">
        <f>IF(OR($A299="",$B299=""),"",'MPTO_working_2-way'!D298)</f>
        <v>2.1232354918216445</v>
      </c>
      <c r="G299" s="46">
        <f>IF(OR($A299="",$B299=""),"",'MPTO_working_2-way'!E298)</f>
        <v>1.8902852583283463</v>
      </c>
      <c r="H299" s="44">
        <f>IF(OR($A299="",$B299=""),"",'OddsRatio_working_2-way'!M298)</f>
        <v>2.123345344008138</v>
      </c>
      <c r="I299" s="44">
        <f>IF(OR($A299="",$B299=""),"",'OddsRatio_working_2-way'!N298)</f>
        <v>1.8901981971385247</v>
      </c>
      <c r="J299" s="44">
        <f>IF('Log_working_2-way'!$D298="","",A299^('Log_working_2-way'!$D298))</f>
        <v>2.1250149218724146</v>
      </c>
      <c r="K299" s="46">
        <f>IF('Log_working_2-way'!$D298="","",B299^('Log_working_2-way'!$D298))</f>
        <v>1.8888770989238437</v>
      </c>
      <c r="L299" s="53">
        <f t="shared" si="54"/>
        <v>0.47179487179487184</v>
      </c>
      <c r="M299" s="53">
        <f t="shared" si="55"/>
        <v>0.52820512820512822</v>
      </c>
      <c r="N299" s="54">
        <v>396</v>
      </c>
      <c r="O299" s="54">
        <f t="shared" si="56"/>
        <v>203.76699029126215</v>
      </c>
      <c r="P299" s="54">
        <f t="shared" si="57"/>
        <v>180.78260869565216</v>
      </c>
      <c r="Q299" s="54">
        <f t="shared" si="58"/>
        <v>215.21739130434781</v>
      </c>
      <c r="R299" s="54">
        <f t="shared" si="59"/>
        <v>192.23300970873785</v>
      </c>
      <c r="S299" s="55">
        <f t="shared" si="60"/>
        <v>-11.450401013085667</v>
      </c>
      <c r="T299" s="55">
        <f t="shared" si="51"/>
        <v>-11.450401013085695</v>
      </c>
      <c r="U299" t="s">
        <v>418</v>
      </c>
      <c r="V299" t="s">
        <v>354</v>
      </c>
      <c r="W299" t="s">
        <v>434</v>
      </c>
      <c r="X299" s="38">
        <v>44533</v>
      </c>
      <c r="Y299" s="66"/>
    </row>
    <row r="300" spans="1:25" ht="15" x14ac:dyDescent="0.25">
      <c r="A300">
        <v>2.2799999999999998</v>
      </c>
      <c r="B300">
        <v>1.68</v>
      </c>
      <c r="C300" s="43">
        <f t="shared" si="53"/>
        <v>3.383458646616555E-2</v>
      </c>
      <c r="D300" s="44">
        <f>IF(OR($A300="",$B300=""),"",A300*'MPTO_working_2-way'!$G299)</f>
        <v>2.3571428571428572</v>
      </c>
      <c r="E300" s="46">
        <f>IF(OR($A300="",$B300=""),"",B300*'MPTO_working_2-way'!$G299)</f>
        <v>1.736842105263158</v>
      </c>
      <c r="F300" s="44">
        <f>IF(OR($A300="",$B300=""),"",'MPTO_working_2-way'!D299)</f>
        <v>2.3714710252600297</v>
      </c>
      <c r="G300" s="46">
        <f>IF(OR($A300="",$B300=""),"",'MPTO_working_2-way'!E299)</f>
        <v>1.7291440953412784</v>
      </c>
      <c r="H300" s="44">
        <f>IF(OR($A300="",$B300=""),"",'OddsRatio_working_2-way'!M299)</f>
        <v>2.3719886811400706</v>
      </c>
      <c r="I300" s="44">
        <f>IF(OR($A300="",$B300=""),"",'OddsRatio_working_2-way'!N299)</f>
        <v>1.728868986855663</v>
      </c>
      <c r="J300" s="44">
        <f>IF('Log_working_2-way'!$D299="","",A300^('Log_working_2-way'!$D299))</f>
        <v>2.3786002597874161</v>
      </c>
      <c r="K300" s="46">
        <f>IF('Log_working_2-way'!$D299="","",B300^('Log_working_2-way'!$D299))</f>
        <v>1.7253734306956654</v>
      </c>
      <c r="L300" s="53">
        <f t="shared" si="54"/>
        <v>0.42424242424242425</v>
      </c>
      <c r="M300" s="53">
        <f t="shared" si="55"/>
        <v>0.57575757575757569</v>
      </c>
      <c r="N300" s="54">
        <v>397</v>
      </c>
      <c r="O300" s="54">
        <f t="shared" si="56"/>
        <v>222.87719298245614</v>
      </c>
      <c r="P300" s="54">
        <f t="shared" si="57"/>
        <v>160.69047619047615</v>
      </c>
      <c r="Q300" s="54">
        <f t="shared" si="58"/>
        <v>236.3095238095238</v>
      </c>
      <c r="R300" s="54">
        <f t="shared" si="59"/>
        <v>174.12280701754386</v>
      </c>
      <c r="S300" s="55">
        <f t="shared" si="60"/>
        <v>-13.432330827067659</v>
      </c>
      <c r="T300" s="55">
        <f t="shared" si="51"/>
        <v>-13.432330827067716</v>
      </c>
      <c r="U300" t="s">
        <v>140</v>
      </c>
      <c r="V300" t="s">
        <v>352</v>
      </c>
      <c r="W300" t="s">
        <v>434</v>
      </c>
      <c r="X300" s="38">
        <v>44533</v>
      </c>
      <c r="Y300" s="66"/>
    </row>
    <row r="301" spans="1:25" ht="15" x14ac:dyDescent="0.25">
      <c r="A301">
        <v>2.3199999999999998</v>
      </c>
      <c r="B301">
        <v>1.66</v>
      </c>
      <c r="C301" s="43">
        <f t="shared" si="53"/>
        <v>3.3444121312837582E-2</v>
      </c>
      <c r="D301" s="44">
        <f>IF(OR($A301="",$B301=""),"",A301*'MPTO_working_2-way'!$G300)</f>
        <v>2.3975903614457832</v>
      </c>
      <c r="E301" s="46">
        <f>IF(OR($A301="",$B301=""),"",B301*'MPTO_working_2-way'!$G300)</f>
        <v>1.7155172413793103</v>
      </c>
      <c r="F301" s="44">
        <f>IF(OR($A301="",$B301=""),"",'MPTO_working_2-way'!D300)</f>
        <v>2.4136375031336175</v>
      </c>
      <c r="G301" s="46">
        <f>IF(OR($A301="",$B301=""),"",'MPTO_working_2-way'!E300)</f>
        <v>1.707394928178755</v>
      </c>
      <c r="H301" s="44">
        <f>IF(OR($A301="",$B301=""),"",'OddsRatio_working_2-way'!M300)</f>
        <v>2.4142135623730954</v>
      </c>
      <c r="I301" s="44">
        <f>IF(OR($A301="",$B301=""),"",'OddsRatio_working_2-way'!N300)</f>
        <v>1.7071067811865479</v>
      </c>
      <c r="J301" s="44">
        <f>IF('Log_working_2-way'!$D300="","",A301^('Log_working_2-way'!$D300))</f>
        <v>2.4216287324780335</v>
      </c>
      <c r="K301" s="46">
        <f>IF('Log_working_2-way'!$D300="","",B301^('Log_working_2-way'!$D300))</f>
        <v>1.7034185347793582</v>
      </c>
      <c r="L301" s="53">
        <f t="shared" si="54"/>
        <v>0.41708542713567837</v>
      </c>
      <c r="M301" s="53">
        <f t="shared" si="55"/>
        <v>0.58291457286432158</v>
      </c>
      <c r="N301" s="54">
        <v>398</v>
      </c>
      <c r="O301" s="54">
        <f t="shared" si="56"/>
        <v>226.44827586206893</v>
      </c>
      <c r="P301" s="54">
        <f t="shared" si="57"/>
        <v>158.24096385542168</v>
      </c>
      <c r="Q301" s="54">
        <f t="shared" si="58"/>
        <v>239.75903614457835</v>
      </c>
      <c r="R301" s="54">
        <f t="shared" si="59"/>
        <v>171.55172413793105</v>
      </c>
      <c r="S301" s="55">
        <f t="shared" si="60"/>
        <v>-13.31076028250942</v>
      </c>
      <c r="T301" s="55">
        <f t="shared" si="51"/>
        <v>-13.310760282509364</v>
      </c>
      <c r="U301" t="s">
        <v>364</v>
      </c>
      <c r="V301" t="s">
        <v>107</v>
      </c>
      <c r="W301" t="s">
        <v>435</v>
      </c>
      <c r="X301" s="38">
        <v>44533</v>
      </c>
      <c r="Y301" s="66"/>
    </row>
    <row r="302" spans="1:25" ht="15" x14ac:dyDescent="0.25">
      <c r="A302">
        <v>2.04</v>
      </c>
      <c r="B302">
        <v>1.84</v>
      </c>
      <c r="C302" s="43">
        <f t="shared" si="53"/>
        <v>3.3674339300937772E-2</v>
      </c>
      <c r="D302" s="44">
        <f>IF(OR($A302="",$B302=""),"",A302*'MPTO_working_2-way'!$G301)</f>
        <v>2.1086956521739131</v>
      </c>
      <c r="E302" s="46">
        <f>IF(OR($A302="",$B302=""),"",B302*'MPTO_working_2-way'!$G301)</f>
        <v>1.9019607843137256</v>
      </c>
      <c r="F302" s="44">
        <f>IF(OR($A302="",$B302=""),"",'MPTO_working_2-way'!D301)</f>
        <v>2.1125619090499774</v>
      </c>
      <c r="G302" s="46">
        <f>IF(OR($A302="",$B302=""),"",'MPTO_working_2-way'!E301)</f>
        <v>1.8988263860785108</v>
      </c>
      <c r="H302" s="44">
        <f>IF(OR($A302="",$B302=""),"",'OddsRatio_working_2-way'!M301)</f>
        <v>2.1126972805283741</v>
      </c>
      <c r="I302" s="44">
        <f>IF(OR($A302="",$B302=""),"",'OddsRatio_working_2-way'!N301)</f>
        <v>1.8987170342729172</v>
      </c>
      <c r="J302" s="44">
        <f>IF('Log_working_2-way'!$D301="","",A302^('Log_working_2-way'!$D301))</f>
        <v>2.1144632865880677</v>
      </c>
      <c r="K302" s="46">
        <f>IF('Log_working_2-way'!$D301="","",B302^('Log_working_2-way'!$D301))</f>
        <v>1.8972929050551837</v>
      </c>
      <c r="L302" s="53">
        <f t="shared" si="54"/>
        <v>0.47422680412371132</v>
      </c>
      <c r="M302" s="53">
        <f t="shared" si="55"/>
        <v>0.52577319587628868</v>
      </c>
      <c r="N302" s="54">
        <v>399</v>
      </c>
      <c r="O302" s="54">
        <f t="shared" si="56"/>
        <v>203.41176470588238</v>
      </c>
      <c r="P302" s="54">
        <f t="shared" si="57"/>
        <v>182.15217391304353</v>
      </c>
      <c r="Q302" s="54">
        <f t="shared" si="58"/>
        <v>216.8478260869565</v>
      </c>
      <c r="R302" s="54">
        <f t="shared" si="59"/>
        <v>195.58823529411765</v>
      </c>
      <c r="S302" s="55">
        <f t="shared" si="60"/>
        <v>-13.436061381074126</v>
      </c>
      <c r="T302" s="55">
        <f t="shared" si="51"/>
        <v>-13.436061381074126</v>
      </c>
      <c r="U302" t="s">
        <v>374</v>
      </c>
      <c r="V302" t="s">
        <v>471</v>
      </c>
      <c r="W302" t="s">
        <v>450</v>
      </c>
      <c r="X302" s="38">
        <v>44533</v>
      </c>
      <c r="Y302" s="66"/>
    </row>
    <row r="303" spans="1:25" ht="15" x14ac:dyDescent="0.25">
      <c r="A303">
        <v>1.95</v>
      </c>
      <c r="B303">
        <v>1.95</v>
      </c>
      <c r="C303" s="43">
        <f t="shared" si="53"/>
        <v>2.5641025641025772E-2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1.9999999999999976</v>
      </c>
      <c r="K303" s="46">
        <f>IF('Log_working_2-way'!$D302="","",B303^('Log_working_2-way'!$D302))</f>
        <v>1.9999999999999976</v>
      </c>
      <c r="L303" s="53">
        <f t="shared" si="54"/>
        <v>0.5</v>
      </c>
      <c r="M303" s="53">
        <f t="shared" si="55"/>
        <v>0.5</v>
      </c>
      <c r="N303" s="54">
        <v>400</v>
      </c>
      <c r="O303" s="54">
        <f t="shared" si="56"/>
        <v>194.87179487179489</v>
      </c>
      <c r="P303" s="54">
        <f t="shared" si="57"/>
        <v>194.87179487179489</v>
      </c>
      <c r="Q303" s="54">
        <f t="shared" si="58"/>
        <v>205.12820512820517</v>
      </c>
      <c r="R303" s="54">
        <f t="shared" si="59"/>
        <v>205.12820512820517</v>
      </c>
      <c r="S303" s="55">
        <f t="shared" si="60"/>
        <v>-10.256410256410277</v>
      </c>
      <c r="T303" s="55">
        <f t="shared" si="51"/>
        <v>-10.256410256410277</v>
      </c>
      <c r="U303" t="s">
        <v>153</v>
      </c>
      <c r="V303" t="s">
        <v>54</v>
      </c>
      <c r="W303" t="s">
        <v>436</v>
      </c>
      <c r="X303" s="38">
        <v>44533</v>
      </c>
      <c r="Y303" s="66"/>
    </row>
    <row r="304" spans="1:25" ht="15" x14ac:dyDescent="0.25">
      <c r="A304">
        <v>2.75</v>
      </c>
      <c r="B304">
        <v>1.49</v>
      </c>
      <c r="C304" s="43">
        <f t="shared" si="53"/>
        <v>3.4777303233679113E-2</v>
      </c>
      <c r="D304" s="44">
        <f>IF(OR($A304="",$B304=""),"",A304*'MPTO_working_2-way'!$G303)</f>
        <v>2.8456375838926178</v>
      </c>
      <c r="E304" s="46">
        <f>IF(OR($A304="",$B304=""),"",B304*'MPTO_working_2-way'!$G303)</f>
        <v>1.541818181818182</v>
      </c>
      <c r="F304" s="44">
        <f>IF(OR($A304="",$B304=""),"",'MPTO_working_2-way'!D303)</f>
        <v>2.8881057268722468</v>
      </c>
      <c r="G304" s="46">
        <f>IF(OR($A304="",$B304=""),"",'MPTO_working_2-way'!E303)</f>
        <v>1.5296313579094729</v>
      </c>
      <c r="H304" s="44">
        <f>IF(OR($A304="",$B304=""),"",'OddsRatio_working_2-way'!M303)</f>
        <v>2.8898223650461352</v>
      </c>
      <c r="I304" s="44">
        <f>IF(OR($A304="",$B304=""),"",'OddsRatio_working_2-way'!N303)</f>
        <v>1.5291502622129183</v>
      </c>
      <c r="J304" s="44">
        <f>IF('Log_working_2-way'!$D303="","",A304^('Log_working_2-way'!$D303))</f>
        <v>2.9099387548526887</v>
      </c>
      <c r="K304" s="46">
        <f>IF('Log_working_2-way'!$D303="","",B304^('Log_working_2-way'!$D303))</f>
        <v>1.523576998193785</v>
      </c>
      <c r="L304" s="53">
        <f t="shared" si="54"/>
        <v>0.35141509433962259</v>
      </c>
      <c r="M304" s="53">
        <f t="shared" si="55"/>
        <v>0.6485849056603773</v>
      </c>
      <c r="N304" s="54">
        <v>401</v>
      </c>
      <c r="O304" s="54">
        <f t="shared" si="56"/>
        <v>255.18181818181819</v>
      </c>
      <c r="P304" s="54">
        <f t="shared" si="57"/>
        <v>131.87248322147653</v>
      </c>
      <c r="Q304" s="54">
        <f t="shared" si="58"/>
        <v>269.1275167785235</v>
      </c>
      <c r="R304" s="54">
        <f t="shared" si="59"/>
        <v>145.81818181818181</v>
      </c>
      <c r="S304" s="55">
        <f t="shared" si="60"/>
        <v>-13.945698596705313</v>
      </c>
      <c r="T304" s="55">
        <f t="shared" si="51"/>
        <v>-13.945698596705284</v>
      </c>
      <c r="U304" t="s">
        <v>431</v>
      </c>
      <c r="V304" t="s">
        <v>122</v>
      </c>
      <c r="W304" t="s">
        <v>437</v>
      </c>
      <c r="X304" s="38">
        <v>44533</v>
      </c>
      <c r="Y304" s="66"/>
    </row>
    <row r="305" spans="1:25" ht="15" x14ac:dyDescent="0.25">
      <c r="A305">
        <v>2.69</v>
      </c>
      <c r="B305">
        <v>1.51</v>
      </c>
      <c r="C305" s="43">
        <f t="shared" si="53"/>
        <v>3.3998867525049992E-2</v>
      </c>
      <c r="D305" s="44">
        <f>IF(OR($A305="",$B305=""),"",A305*'MPTO_working_2-way'!$G304)</f>
        <v>2.7814569536423845</v>
      </c>
      <c r="E305" s="46">
        <f>IF(OR($A305="",$B305=""),"",B305*'MPTO_working_2-way'!$G304)</f>
        <v>1.5613382899628254</v>
      </c>
      <c r="F305" s="44">
        <f>IF(OR($A305="",$B305=""),"",'MPTO_working_2-way'!D304)</f>
        <v>2.8189041951490341</v>
      </c>
      <c r="G305" s="46">
        <f>IF(OR($A305="",$B305=""),"",'MPTO_working_2-way'!E304)</f>
        <v>1.5497815677521511</v>
      </c>
      <c r="H305" s="44">
        <f>IF(OR($A305="",$B305=""),"",'OddsRatio_working_2-way'!M304)</f>
        <v>2.8203641092364129</v>
      </c>
      <c r="I305" s="44">
        <f>IF(OR($A305="",$B305=""),"",'OddsRatio_working_2-way'!N304)</f>
        <v>1.5493406483494501</v>
      </c>
      <c r="J305" s="44">
        <f>IF('Log_working_2-way'!$D304="","",A305^('Log_working_2-way'!$D304))</f>
        <v>2.8380197684281701</v>
      </c>
      <c r="K305" s="46">
        <f>IF('Log_working_2-way'!$D304="","",B305^('Log_working_2-way'!$D304))</f>
        <v>1.5440637892893805</v>
      </c>
      <c r="L305" s="53">
        <f t="shared" si="54"/>
        <v>0.35952380952380947</v>
      </c>
      <c r="M305" s="53">
        <f t="shared" si="55"/>
        <v>0.64047619047619042</v>
      </c>
      <c r="N305" s="54">
        <v>402</v>
      </c>
      <c r="O305" s="54">
        <f t="shared" si="56"/>
        <v>252.55762081784385</v>
      </c>
      <c r="P305" s="54">
        <f t="shared" si="57"/>
        <v>135.7748344370861</v>
      </c>
      <c r="Q305" s="54">
        <f t="shared" si="58"/>
        <v>266.2251655629139</v>
      </c>
      <c r="R305" s="54">
        <f t="shared" si="59"/>
        <v>149.44237918215615</v>
      </c>
      <c r="S305" s="55">
        <f t="shared" si="60"/>
        <v>-13.667544745070046</v>
      </c>
      <c r="T305" s="55">
        <f t="shared" si="51"/>
        <v>-13.667544745070046</v>
      </c>
      <c r="U305" t="s">
        <v>158</v>
      </c>
      <c r="V305" t="s">
        <v>163</v>
      </c>
      <c r="W305" t="s">
        <v>437</v>
      </c>
      <c r="X305" s="38">
        <v>44533</v>
      </c>
      <c r="Y305" s="66"/>
    </row>
    <row r="306" spans="1:25" ht="15" x14ac:dyDescent="0.25">
      <c r="A306">
        <v>1.88</v>
      </c>
      <c r="B306">
        <v>2.0099999999999998</v>
      </c>
      <c r="C306" s="43">
        <f t="shared" si="53"/>
        <v>2.9427331427966497E-2</v>
      </c>
      <c r="D306" s="44">
        <f>IF(OR($A306="",$B306=""),"",A306*'MPTO_working_2-way'!$G305)</f>
        <v>1.9353233830845769</v>
      </c>
      <c r="E306" s="46">
        <f>IF(OR($A306="",$B306=""),"",B306*'MPTO_working_2-way'!$G305)</f>
        <v>2.0691489361702122</v>
      </c>
      <c r="F306" s="44">
        <f>IF(OR($A306="",$B306=""),"",'MPTO_working_2-way'!D305)</f>
        <v>1.9334834220221038</v>
      </c>
      <c r="G306" s="46">
        <f>IF(OR($A306="",$B306=""),"",'MPTO_working_2-way'!E305)</f>
        <v>2.0712563034422273</v>
      </c>
      <c r="H306" s="44">
        <f>IF(OR($A306="",$B306=""),"",'OddsRatio_working_2-way'!M305)</f>
        <v>1.9334276237142709</v>
      </c>
      <c r="I306" s="44">
        <f>IF(OR($A306="",$B306=""),"",'OddsRatio_working_2-way'!N305)</f>
        <v>2.0713203408538785</v>
      </c>
      <c r="J306" s="44">
        <f>IF('Log_working_2-way'!$D305="","",A306^('Log_working_2-way'!$D305))</f>
        <v>1.9325939690668699</v>
      </c>
      <c r="K306" s="46">
        <f>IF('Log_working_2-way'!$D305="","",B306^('Log_working_2-way'!$D305))</f>
        <v>2.0722780043286777</v>
      </c>
      <c r="L306" s="53">
        <f t="shared" si="54"/>
        <v>0.5167095115681235</v>
      </c>
      <c r="M306" s="53">
        <f t="shared" si="55"/>
        <v>0.48329048843187672</v>
      </c>
      <c r="N306" s="54">
        <v>403</v>
      </c>
      <c r="O306" s="54">
        <f t="shared" si="56"/>
        <v>188.63829787234042</v>
      </c>
      <c r="P306" s="54">
        <f t="shared" si="57"/>
        <v>202.502487562189</v>
      </c>
      <c r="Q306" s="54">
        <f t="shared" si="58"/>
        <v>200.49751243781097</v>
      </c>
      <c r="R306" s="54">
        <f t="shared" si="59"/>
        <v>214.36170212765958</v>
      </c>
      <c r="S306" s="55">
        <f t="shared" si="60"/>
        <v>-11.859214565470552</v>
      </c>
      <c r="T306" s="55">
        <f t="shared" si="51"/>
        <v>-11.85921456547058</v>
      </c>
      <c r="U306" t="s">
        <v>66</v>
      </c>
      <c r="V306" t="s">
        <v>166</v>
      </c>
      <c r="W306" t="s">
        <v>442</v>
      </c>
      <c r="X306" s="38">
        <v>44533</v>
      </c>
      <c r="Y306" s="66"/>
    </row>
    <row r="307" spans="1:25" ht="15" x14ac:dyDescent="0.25">
      <c r="A307">
        <v>2.0299999999999998</v>
      </c>
      <c r="B307">
        <v>1.88</v>
      </c>
      <c r="C307" s="43">
        <f t="shared" si="53"/>
        <v>2.4525731055444977E-2</v>
      </c>
      <c r="D307" s="44">
        <f>IF(OR($A307="",$B307=""),"",A307*'MPTO_working_2-way'!$G306)</f>
        <v>2.0797872340425529</v>
      </c>
      <c r="E307" s="46">
        <f>IF(OR($A307="",$B307=""),"",B307*'MPTO_working_2-way'!$G306)</f>
        <v>1.9261083743842364</v>
      </c>
      <c r="F307" s="44">
        <f>IF(OR($A307="",$B307=""),"",'MPTO_working_2-way'!D306)</f>
        <v>2.0818241326641935</v>
      </c>
      <c r="G307" s="46">
        <f>IF(OR($A307="",$B307=""),"",'MPTO_working_2-way'!E306)</f>
        <v>1.9243646631706333</v>
      </c>
      <c r="H307" s="44">
        <f>IF(OR($A307="",$B307=""),"",'OddsRatio_working_2-way'!M306)</f>
        <v>2.081875475946537</v>
      </c>
      <c r="I307" s="44">
        <f>IF(OR($A307="",$B307=""),"",'OddsRatio_working_2-way'!N306)</f>
        <v>1.9243207949834495</v>
      </c>
      <c r="J307" s="44">
        <f>IF('Log_working_2-way'!$D306="","",A307^('Log_working_2-way'!$D306))</f>
        <v>2.0827972819225606</v>
      </c>
      <c r="K307" s="46">
        <f>IF('Log_working_2-way'!$D306="","",B307^('Log_working_2-way'!$D306))</f>
        <v>1.9235339030630429</v>
      </c>
      <c r="L307" s="53">
        <f t="shared" si="54"/>
        <v>0.4808184143222507</v>
      </c>
      <c r="M307" s="53">
        <f t="shared" si="55"/>
        <v>0.51918158567774941</v>
      </c>
      <c r="N307" s="54">
        <v>404</v>
      </c>
      <c r="O307" s="54">
        <f t="shared" si="56"/>
        <v>204.98522167487681</v>
      </c>
      <c r="P307" s="54">
        <f t="shared" si="57"/>
        <v>189.10638297872339</v>
      </c>
      <c r="Q307" s="54">
        <f t="shared" si="58"/>
        <v>214.89361702127658</v>
      </c>
      <c r="R307" s="54">
        <f t="shared" si="59"/>
        <v>199.01477832512319</v>
      </c>
      <c r="S307" s="55">
        <f t="shared" si="60"/>
        <v>-9.9083953463997716</v>
      </c>
      <c r="T307" s="55">
        <f t="shared" si="51"/>
        <v>-9.9083953463998</v>
      </c>
      <c r="U307" t="s">
        <v>241</v>
      </c>
      <c r="V307" t="s">
        <v>391</v>
      </c>
      <c r="W307" t="s">
        <v>230</v>
      </c>
      <c r="X307" t="s">
        <v>514</v>
      </c>
      <c r="Y307" s="66"/>
    </row>
    <row r="308" spans="1:25" ht="15" x14ac:dyDescent="0.25">
      <c r="A308">
        <v>2.38</v>
      </c>
      <c r="B308">
        <v>1.64</v>
      </c>
      <c r="C308" s="43">
        <f t="shared" si="53"/>
        <v>2.9924164787866303E-2</v>
      </c>
      <c r="D308" s="44">
        <f>IF(OR($A308="",$B308=""),"",A308*'MPTO_working_2-way'!$G307)</f>
        <v>2.4512195121951219</v>
      </c>
      <c r="E308" s="46">
        <f>IF(OR($A308="",$B308=""),"",B308*'MPTO_working_2-way'!$G307)</f>
        <v>1.6890756302521006</v>
      </c>
      <c r="F308" s="44">
        <f>IF(OR($A308="",$B308=""),"",'MPTO_working_2-way'!D307)</f>
        <v>2.4678806272129488</v>
      </c>
      <c r="G308" s="46">
        <f>IF(OR($A308="",$B308=""),"",'MPTO_working_2-way'!E307)</f>
        <v>1.6812543073742245</v>
      </c>
      <c r="H308" s="44">
        <f>IF(OR($A308="",$B308=""),"",'OddsRatio_working_2-way'!M307)</f>
        <v>2.468417515558841</v>
      </c>
      <c r="I308" s="44">
        <f>IF(OR($A308="",$B308=""),"",'OddsRatio_working_2-way'!N307)</f>
        <v>1.6810052246069986</v>
      </c>
      <c r="J308" s="44">
        <f>IF('Log_working_2-way'!$D307="","",A308^('Log_working_2-way'!$D307))</f>
        <v>2.4761029855560022</v>
      </c>
      <c r="K308" s="46">
        <f>IF('Log_working_2-way'!$D307="","",B308^('Log_working_2-way'!$D307))</f>
        <v>1.6774595064065265</v>
      </c>
      <c r="L308" s="53">
        <f t="shared" si="54"/>
        <v>0.40796019900497515</v>
      </c>
      <c r="M308" s="53">
        <f t="shared" si="55"/>
        <v>0.59203980099502496</v>
      </c>
      <c r="N308" s="54">
        <v>405</v>
      </c>
      <c r="O308" s="54">
        <f t="shared" si="56"/>
        <v>234.83193277310923</v>
      </c>
      <c r="P308" s="54">
        <f t="shared" si="57"/>
        <v>158.04878048780483</v>
      </c>
      <c r="Q308" s="54">
        <f t="shared" si="58"/>
        <v>246.95121951219511</v>
      </c>
      <c r="R308" s="54">
        <f t="shared" si="59"/>
        <v>170.16806722689077</v>
      </c>
      <c r="S308" s="55">
        <f t="shared" si="60"/>
        <v>-12.119286739085879</v>
      </c>
      <c r="T308" s="55">
        <f t="shared" si="51"/>
        <v>-12.119286739085936</v>
      </c>
      <c r="U308" t="s">
        <v>265</v>
      </c>
      <c r="V308" t="s">
        <v>388</v>
      </c>
      <c r="W308" t="s">
        <v>230</v>
      </c>
      <c r="X308" t="s">
        <v>514</v>
      </c>
      <c r="Y308" s="66"/>
    </row>
    <row r="309" spans="1:25" ht="15" x14ac:dyDescent="0.25">
      <c r="A309">
        <v>1.38</v>
      </c>
      <c r="B309">
        <v>3.22</v>
      </c>
      <c r="C309" s="43">
        <f t="shared" si="53"/>
        <v>3.5196687370600444E-2</v>
      </c>
      <c r="D309" s="44">
        <f>IF(OR($A309="",$B309=""),"",A309*'MPTO_working_2-way'!$G308)</f>
        <v>1.4285714285714286</v>
      </c>
      <c r="E309" s="46">
        <f>IF(OR($A309="",$B309=""),"",B309*'MPTO_working_2-way'!$G308)</f>
        <v>3.3333333333333335</v>
      </c>
      <c r="F309" s="44">
        <f>IF(OR($A309="",$B309=""),"",'MPTO_working_2-way'!D308)</f>
        <v>1.4143484626647145</v>
      </c>
      <c r="G309" s="46">
        <f>IF(OR($A309="",$B309=""),"",'MPTO_working_2-way'!E308)</f>
        <v>3.4134275618374565</v>
      </c>
      <c r="H309" s="44">
        <f>IF(OR($A309="",$B309=""),"",'OddsRatio_working_2-way'!M308)</f>
        <v>1.413728378493875</v>
      </c>
      <c r="I309" s="44">
        <f>IF(OR($A309="",$B309=""),"",'OddsRatio_working_2-way'!N308)</f>
        <v>3.4170447375168491</v>
      </c>
      <c r="J309" s="44">
        <f>IF('Log_working_2-way'!$D308="","",A309^('Log_working_2-way'!$D308))</f>
        <v>1.407155216801429</v>
      </c>
      <c r="K309" s="46">
        <f>IF('Log_working_2-way'!$D308="","",B309^('Log_working_2-way'!$D308))</f>
        <v>3.4560657919476183</v>
      </c>
      <c r="L309" s="53">
        <f t="shared" si="54"/>
        <v>0.7</v>
      </c>
      <c r="M309" s="53">
        <f t="shared" si="55"/>
        <v>0.3</v>
      </c>
      <c r="N309" s="54">
        <v>406</v>
      </c>
      <c r="O309" s="54">
        <f t="shared" si="56"/>
        <v>111.79710144927536</v>
      </c>
      <c r="P309" s="54">
        <f t="shared" si="57"/>
        <v>279.91304347826087</v>
      </c>
      <c r="Q309" s="54">
        <f t="shared" si="58"/>
        <v>126.08695652173913</v>
      </c>
      <c r="R309" s="54">
        <f t="shared" si="59"/>
        <v>294.20289855072468</v>
      </c>
      <c r="S309" s="55">
        <f t="shared" si="60"/>
        <v>-14.289855072463766</v>
      </c>
      <c r="T309" s="55">
        <f t="shared" si="51"/>
        <v>-14.289855072463808</v>
      </c>
      <c r="U309" t="s">
        <v>267</v>
      </c>
      <c r="V309" t="s">
        <v>225</v>
      </c>
      <c r="W309" t="s">
        <v>230</v>
      </c>
      <c r="X309" t="s">
        <v>514</v>
      </c>
      <c r="Y309" s="66"/>
    </row>
    <row r="310" spans="1:25" ht="15" x14ac:dyDescent="0.25">
      <c r="A310">
        <v>1.66</v>
      </c>
      <c r="B310">
        <v>2.33</v>
      </c>
      <c r="C310" s="43">
        <f t="shared" si="53"/>
        <v>3.1594187910440219E-2</v>
      </c>
      <c r="D310" s="44">
        <f>IF(OR($A310="",$B310=""),"",A310*'MPTO_working_2-way'!$G309)</f>
        <v>1.7124463519313307</v>
      </c>
      <c r="E310" s="46">
        <f>IF(OR($A310="",$B310=""),"",B310*'MPTO_working_2-way'!$G309)</f>
        <v>2.4036144578313259</v>
      </c>
      <c r="F310" s="44">
        <f>IF(OR($A310="",$B310=""),"",'MPTO_working_2-way'!D309)</f>
        <v>1.7047027193794351</v>
      </c>
      <c r="G310" s="46">
        <f>IF(OR($A310="",$B310=""),"",'MPTO_working_2-way'!E309)</f>
        <v>2.4190380886859724</v>
      </c>
      <c r="H310" s="44">
        <f>IF(OR($A310="",$B310=""),"",'OddsRatio_working_2-way'!M309)</f>
        <v>1.7044434693456672</v>
      </c>
      <c r="I310" s="44">
        <f>IF(OR($A310="",$B310=""),"",'OddsRatio_working_2-way'!N309)</f>
        <v>2.4195603245905111</v>
      </c>
      <c r="J310" s="44">
        <f>IF('Log_working_2-way'!$D309="","",A310^('Log_working_2-way'!$D309))</f>
        <v>1.7009310320714472</v>
      </c>
      <c r="K310" s="46">
        <f>IF('Log_working_2-way'!$D309="","",B310^('Log_working_2-way'!$D309))</f>
        <v>2.4266738869367481</v>
      </c>
      <c r="L310" s="53">
        <f t="shared" si="54"/>
        <v>0.58395989974937335</v>
      </c>
      <c r="M310" s="53">
        <f t="shared" si="55"/>
        <v>0.41604010025062649</v>
      </c>
      <c r="N310" s="54">
        <v>407</v>
      </c>
      <c r="O310" s="54">
        <f t="shared" si="56"/>
        <v>161.81927710843374</v>
      </c>
      <c r="P310" s="54">
        <f t="shared" si="57"/>
        <v>232.32188841201719</v>
      </c>
      <c r="Q310" s="54">
        <f t="shared" si="58"/>
        <v>174.67811158798284</v>
      </c>
      <c r="R310" s="54">
        <f t="shared" si="59"/>
        <v>245.18072289156629</v>
      </c>
      <c r="S310" s="55">
        <f t="shared" si="60"/>
        <v>-12.858834479549103</v>
      </c>
      <c r="T310" s="55">
        <f t="shared" si="51"/>
        <v>-12.858834479549103</v>
      </c>
      <c r="U310" t="s">
        <v>390</v>
      </c>
      <c r="V310" t="s">
        <v>268</v>
      </c>
      <c r="W310" t="s">
        <v>230</v>
      </c>
      <c r="X310" t="s">
        <v>514</v>
      </c>
      <c r="Y310" s="66"/>
    </row>
    <row r="311" spans="1:25" ht="15" x14ac:dyDescent="0.25">
      <c r="A311">
        <v>1.58</v>
      </c>
      <c r="B311">
        <v>2.52</v>
      </c>
      <c r="C311" s="43">
        <f t="shared" si="53"/>
        <v>2.9736789230460081E-2</v>
      </c>
      <c r="D311" s="44">
        <f>IF(OR($A311="",$B311=""),"",A311*'MPTO_working_2-way'!$G310)</f>
        <v>1.626984126984127</v>
      </c>
      <c r="E311" s="46">
        <f>IF(OR($A311="",$B311=""),"",B311*'MPTO_working_2-way'!$G310)</f>
        <v>2.5949367088607596</v>
      </c>
      <c r="F311" s="44">
        <f>IF(OR($A311="",$B311=""),"",'MPTO_working_2-way'!D310)</f>
        <v>1.6180104031209364</v>
      </c>
      <c r="G311" s="46">
        <f>IF(OR($A311="",$B311=""),"",'MPTO_working_2-way'!E310)</f>
        <v>2.618095739084692</v>
      </c>
      <c r="H311" s="44">
        <f>IF(OR($A311="",$B311=""),"",'OddsRatio_working_2-way'!M310)</f>
        <v>1.6177207681213428</v>
      </c>
      <c r="I311" s="44">
        <f>IF(OR($A311="",$B311=""),"",'OddsRatio_working_2-way'!N310)</f>
        <v>2.618854426800759</v>
      </c>
      <c r="J311" s="44">
        <f>IF('Log_working_2-way'!$D310="","",A311^('Log_working_2-way'!$D310))</f>
        <v>1.6136452064390807</v>
      </c>
      <c r="K311" s="46">
        <f>IF('Log_working_2-way'!$D310="","",B311^('Log_working_2-way'!$D310))</f>
        <v>2.6296061462010867</v>
      </c>
      <c r="L311" s="53">
        <f t="shared" si="54"/>
        <v>0.61463414634146341</v>
      </c>
      <c r="M311" s="53">
        <f t="shared" si="55"/>
        <v>0.38536585365853659</v>
      </c>
      <c r="N311" s="54">
        <v>408</v>
      </c>
      <c r="O311" s="54">
        <f t="shared" si="56"/>
        <v>149.77215189873417</v>
      </c>
      <c r="P311" s="54">
        <f t="shared" si="57"/>
        <v>246.0952380952381</v>
      </c>
      <c r="Q311" s="54">
        <f t="shared" si="58"/>
        <v>161.9047619047619</v>
      </c>
      <c r="R311" s="54">
        <f t="shared" si="59"/>
        <v>258.22784810126581</v>
      </c>
      <c r="S311" s="55">
        <f t="shared" si="60"/>
        <v>-12.132610006027733</v>
      </c>
      <c r="T311" s="55">
        <f t="shared" si="51"/>
        <v>-12.132610006027704</v>
      </c>
      <c r="U311" t="s">
        <v>261</v>
      </c>
      <c r="V311" t="s">
        <v>264</v>
      </c>
      <c r="W311" t="s">
        <v>230</v>
      </c>
      <c r="X311" t="s">
        <v>514</v>
      </c>
      <c r="Y311" s="66"/>
    </row>
    <row r="312" spans="1:25" ht="15" x14ac:dyDescent="0.25">
      <c r="A312">
        <v>1.81</v>
      </c>
      <c r="B312">
        <v>2.0699999999999998</v>
      </c>
      <c r="C312" s="43">
        <f t="shared" si="53"/>
        <v>3.5577975284917462E-2</v>
      </c>
      <c r="D312" s="44">
        <f>IF(OR($A312="",$B312=""),"",A312*'MPTO_working_2-way'!$G311)</f>
        <v>1.8743961352657006</v>
      </c>
      <c r="E312" s="46">
        <f>IF(OR($A312="",$B312=""),"",B312*'MPTO_working_2-way'!$G311)</f>
        <v>2.1436464088397789</v>
      </c>
      <c r="F312" s="44">
        <f>IF(OR($A312="",$B312=""),"",'MPTO_working_2-way'!D311)</f>
        <v>1.8702173858786533</v>
      </c>
      <c r="G312" s="46">
        <f>IF(OR($A312="",$B312=""),"",'MPTO_working_2-way'!E311)</f>
        <v>2.1491381535549374</v>
      </c>
      <c r="H312" s="44">
        <f>IF(OR($A312="",$B312=""),"",'OddsRatio_working_2-way'!M311)</f>
        <v>1.8700628401410975</v>
      </c>
      <c r="I312" s="44">
        <f>IF(OR($A312="",$B312=""),"",'OddsRatio_working_2-way'!N311)</f>
        <v>2.1493422703098441</v>
      </c>
      <c r="J312" s="44">
        <f>IF('Log_working_2-way'!$D311="","",A312^('Log_working_2-way'!$D311))</f>
        <v>1.8681622223592078</v>
      </c>
      <c r="K312" s="46">
        <f>IF('Log_working_2-way'!$D311="","",B312^('Log_working_2-way'!$D311))</f>
        <v>2.1518584594506485</v>
      </c>
      <c r="L312" s="53">
        <f t="shared" si="54"/>
        <v>0.53350515463917525</v>
      </c>
      <c r="M312" s="53">
        <f t="shared" si="55"/>
        <v>0.46649484536082475</v>
      </c>
      <c r="N312" s="54">
        <v>409</v>
      </c>
      <c r="O312" s="54">
        <f t="shared" si="56"/>
        <v>183.03314917127076</v>
      </c>
      <c r="P312" s="54">
        <f t="shared" si="57"/>
        <v>211.41545893719803</v>
      </c>
      <c r="Q312" s="54">
        <f t="shared" si="58"/>
        <v>197.58454106280195</v>
      </c>
      <c r="R312" s="54">
        <f t="shared" si="59"/>
        <v>225.96685082872929</v>
      </c>
      <c r="S312" s="55">
        <f t="shared" si="60"/>
        <v>-14.551391891531182</v>
      </c>
      <c r="T312" s="55">
        <f t="shared" si="51"/>
        <v>-14.551391891531267</v>
      </c>
      <c r="U312" t="s">
        <v>276</v>
      </c>
      <c r="V312" t="s">
        <v>242</v>
      </c>
      <c r="W312" t="s">
        <v>231</v>
      </c>
      <c r="X312" t="s">
        <v>514</v>
      </c>
      <c r="Y312" s="66"/>
    </row>
    <row r="313" spans="1:25" ht="15" x14ac:dyDescent="0.25">
      <c r="A313">
        <v>1.94</v>
      </c>
      <c r="B313">
        <v>1.94</v>
      </c>
      <c r="C313" s="43">
        <f t="shared" si="53"/>
        <v>3.0927835051546504E-2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2.0000000000000004</v>
      </c>
      <c r="I313" s="44">
        <f>IF(OR($A313="",$B313=""),"",'OddsRatio_working_2-way'!N312)</f>
        <v>2.0000000000000004</v>
      </c>
      <c r="J313" s="44">
        <f>IF('Log_working_2-way'!$D312="","",A313^('Log_working_2-way'!$D312))</f>
        <v>1.9999999999999891</v>
      </c>
      <c r="K313" s="46">
        <f>IF('Log_working_2-way'!$D312="","",B313^('Log_working_2-way'!$D312))</f>
        <v>1.9999999999999891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198.65979381443299</v>
      </c>
      <c r="P313" s="54">
        <f t="shared" si="57"/>
        <v>198.65979381443299</v>
      </c>
      <c r="Q313" s="54">
        <f t="shared" si="58"/>
        <v>211.34020618556704</v>
      </c>
      <c r="R313" s="54">
        <f t="shared" si="59"/>
        <v>211.34020618556704</v>
      </c>
      <c r="S313" s="55">
        <f t="shared" si="60"/>
        <v>-12.680412371134054</v>
      </c>
      <c r="T313" s="55">
        <f t="shared" si="51"/>
        <v>-12.680412371134054</v>
      </c>
      <c r="U313" t="s">
        <v>228</v>
      </c>
      <c r="V313" t="s">
        <v>244</v>
      </c>
      <c r="W313" t="s">
        <v>231</v>
      </c>
      <c r="X313" t="s">
        <v>514</v>
      </c>
      <c r="Y313" s="66"/>
    </row>
    <row r="314" spans="1:25" ht="15" x14ac:dyDescent="0.25">
      <c r="A314">
        <v>1.82</v>
      </c>
      <c r="B314">
        <v>2.08</v>
      </c>
      <c r="C314" s="43">
        <f t="shared" si="53"/>
        <v>3.0219780219780112E-2</v>
      </c>
      <c r="D314" s="44">
        <f>IF(OR($A314="",$B314=""),"",A314*'MPTO_working_2-way'!$G313)</f>
        <v>1.8749999999999998</v>
      </c>
      <c r="E314" s="46">
        <f>IF(OR($A314="",$B314=""),"",B314*'MPTO_working_2-way'!$G313)</f>
        <v>2.1428571428571428</v>
      </c>
      <c r="F314" s="44">
        <f>IF(OR($A314="",$B314=""),"",'MPTO_working_2-way'!D313)</f>
        <v>1.8714652956298199</v>
      </c>
      <c r="G314" s="46">
        <f>IF(OR($A314="",$B314=""),"",'MPTO_working_2-way'!E313)</f>
        <v>2.1474926253687316</v>
      </c>
      <c r="H314" s="44">
        <f>IF(OR($A314="",$B314=""),"",'OddsRatio_working_2-way'!M313)</f>
        <v>1.8713548411865626</v>
      </c>
      <c r="I314" s="44">
        <f>IF(OR($A314="",$B314=""),"",'OddsRatio_working_2-way'!N313)</f>
        <v>2.1476380835140083</v>
      </c>
      <c r="J314" s="44">
        <f>IF('Log_working_2-way'!$D313="","",A314^('Log_working_2-way'!$D313))</f>
        <v>1.8697536002386808</v>
      </c>
      <c r="K314" s="46">
        <f>IF('Log_working_2-way'!$D313="","",B314^('Log_working_2-way'!$D313))</f>
        <v>2.1497509176455911</v>
      </c>
      <c r="L314" s="53">
        <f t="shared" si="54"/>
        <v>0.53333333333333344</v>
      </c>
      <c r="M314" s="53">
        <f t="shared" si="55"/>
        <v>0.46666666666666667</v>
      </c>
      <c r="N314" s="54">
        <v>411</v>
      </c>
      <c r="O314" s="54">
        <f t="shared" si="56"/>
        <v>185.17582417582415</v>
      </c>
      <c r="P314" s="54">
        <f t="shared" si="57"/>
        <v>213.40384615384613</v>
      </c>
      <c r="Q314" s="54">
        <f t="shared" si="58"/>
        <v>197.59615384615384</v>
      </c>
      <c r="R314" s="54">
        <f t="shared" si="59"/>
        <v>225.8241758241758</v>
      </c>
      <c r="S314" s="55">
        <f t="shared" si="60"/>
        <v>-12.420329670329693</v>
      </c>
      <c r="T314" s="55">
        <f t="shared" si="51"/>
        <v>-12.420329670329664</v>
      </c>
      <c r="U314" t="s">
        <v>138</v>
      </c>
      <c r="V314" t="s">
        <v>35</v>
      </c>
      <c r="W314" t="s">
        <v>443</v>
      </c>
      <c r="X314" t="s">
        <v>514</v>
      </c>
      <c r="Y314" s="66"/>
    </row>
    <row r="315" spans="1:25" s="50" customFormat="1" ht="15" x14ac:dyDescent="0.25">
      <c r="A315">
        <v>2.5</v>
      </c>
      <c r="B315">
        <v>1.59</v>
      </c>
      <c r="C315" s="43">
        <f t="shared" si="53"/>
        <v>2.8930817610062887E-2</v>
      </c>
      <c r="D315" s="44">
        <f>IF(OR($A315="",$B315=""),"",A315*'MPTO_working_2-way'!$G314)</f>
        <v>2.5723270440251573</v>
      </c>
      <c r="E315" s="46">
        <f>IF(OR($A315="",$B315=""),"",B315*'MPTO_working_2-way'!$G314)</f>
        <v>1.6360000000000001</v>
      </c>
      <c r="F315" s="44">
        <f>IF(OR($A315="",$B315=""),"",'MPTO_working_2-way'!D314)</f>
        <v>2.5938009787928222</v>
      </c>
      <c r="G315" s="46">
        <f>IF(OR($A315="",$B315=""),"",'MPTO_working_2-way'!E314)</f>
        <v>1.6274309109518936</v>
      </c>
      <c r="H315" s="44">
        <f>IF(OR($A315="",$B315=""),"",'OddsRatio_working_2-way'!M314)</f>
        <v>2.594482010358202</v>
      </c>
      <c r="I315" s="44">
        <f>IF(OR($A315="",$B315=""),"",'OddsRatio_working_2-way'!N314)</f>
        <v>1.6271629240742262</v>
      </c>
      <c r="J315" s="44">
        <f>IF('Log_working_2-way'!$D314="","",A315^('Log_working_2-way'!$D314))</f>
        <v>2.6044302729451743</v>
      </c>
      <c r="K315" s="46">
        <f>IF('Log_working_2-way'!$D314="","",B315^('Log_working_2-way'!$D314))</f>
        <v>1.6232742032249983</v>
      </c>
      <c r="L315" s="53">
        <f t="shared" si="54"/>
        <v>0.38875305623471879</v>
      </c>
      <c r="M315" s="53">
        <f t="shared" si="55"/>
        <v>0.6112469437652811</v>
      </c>
      <c r="N315" s="54">
        <v>412</v>
      </c>
      <c r="O315" s="54">
        <f t="shared" si="56"/>
        <v>247.20000000000002</v>
      </c>
      <c r="P315" s="54">
        <f t="shared" si="57"/>
        <v>152.88050314465411</v>
      </c>
      <c r="Q315" s="54">
        <f t="shared" si="58"/>
        <v>259.11949685534591</v>
      </c>
      <c r="R315" s="54">
        <f t="shared" si="59"/>
        <v>164.8</v>
      </c>
      <c r="S315" s="55">
        <f t="shared" si="60"/>
        <v>-11.919496855345898</v>
      </c>
      <c r="T315" s="55">
        <f t="shared" si="60"/>
        <v>-11.919496855345898</v>
      </c>
      <c r="U315" t="s">
        <v>34</v>
      </c>
      <c r="V315" t="s">
        <v>78</v>
      </c>
      <c r="W315" t="s">
        <v>443</v>
      </c>
      <c r="X315" t="s">
        <v>514</v>
      </c>
      <c r="Y315" s="66"/>
    </row>
    <row r="316" spans="1:25" ht="15" x14ac:dyDescent="0.25">
      <c r="A316">
        <v>2.17</v>
      </c>
      <c r="B316">
        <v>1.76</v>
      </c>
      <c r="C316" s="43">
        <f t="shared" si="53"/>
        <v>2.9011311269375728E-2</v>
      </c>
      <c r="D316" s="44">
        <f>IF(OR($A316="",$B316=""),"",A316*'MPTO_working_2-way'!$G315)</f>
        <v>2.2329545454545454</v>
      </c>
      <c r="E316" s="46">
        <f>IF(OR($A316="",$B316=""),"",B316*'MPTO_working_2-way'!$G315)</f>
        <v>1.8110599078341012</v>
      </c>
      <c r="F316" s="44">
        <f>IF(OR($A316="",$B316=""),"",'MPTO_working_2-way'!D315)</f>
        <v>2.2405256365129644</v>
      </c>
      <c r="G316" s="46">
        <f>IF(OR($A316="",$B316=""),"",'MPTO_working_2-way'!E315)</f>
        <v>1.8061099025820484</v>
      </c>
      <c r="H316" s="44">
        <f>IF(OR($A316="",$B316=""),"",'OddsRatio_working_2-way'!M315)</f>
        <v>2.2407552878027661</v>
      </c>
      <c r="I316" s="44">
        <f>IF(OR($A316="",$B316=""),"",'OddsRatio_working_2-way'!N315)</f>
        <v>1.8059606997693183</v>
      </c>
      <c r="J316" s="44">
        <f>IF('Log_working_2-way'!$D315="","",A316^('Log_working_2-way'!$D315))</f>
        <v>2.2442129030289037</v>
      </c>
      <c r="K316" s="46">
        <f>IF('Log_working_2-way'!$D315="","",B316^('Log_working_2-way'!$D315))</f>
        <v>1.8037209689479914</v>
      </c>
      <c r="L316" s="53">
        <f t="shared" si="54"/>
        <v>0.44783715012722647</v>
      </c>
      <c r="M316" s="53">
        <f t="shared" si="55"/>
        <v>0.55216284987277364</v>
      </c>
      <c r="N316" s="54">
        <v>413</v>
      </c>
      <c r="O316" s="54">
        <f t="shared" si="56"/>
        <v>222.67741935483866</v>
      </c>
      <c r="P316" s="54">
        <f t="shared" si="57"/>
        <v>178.34090909090909</v>
      </c>
      <c r="Q316" s="54">
        <f t="shared" si="58"/>
        <v>234.65909090909093</v>
      </c>
      <c r="R316" s="54">
        <f t="shared" si="59"/>
        <v>190.32258064516128</v>
      </c>
      <c r="S316" s="55">
        <f t="shared" si="60"/>
        <v>-11.981671554252273</v>
      </c>
      <c r="T316" s="55">
        <f t="shared" si="60"/>
        <v>-11.981671554252188</v>
      </c>
      <c r="U316" t="s">
        <v>134</v>
      </c>
      <c r="V316" t="s">
        <v>73</v>
      </c>
      <c r="W316" t="s">
        <v>443</v>
      </c>
      <c r="X316" t="s">
        <v>514</v>
      </c>
      <c r="Y316" s="66"/>
    </row>
    <row r="317" spans="1:25" ht="15" x14ac:dyDescent="0.25">
      <c r="A317">
        <v>1.83</v>
      </c>
      <c r="B317">
        <v>2.06</v>
      </c>
      <c r="C317" s="43">
        <f t="shared" si="53"/>
        <v>3.1884980635577431E-2</v>
      </c>
      <c r="D317" s="44">
        <f>IF(OR($A317="",$B317=""),"",A317*'MPTO_working_2-way'!$G316)</f>
        <v>1.8883495145631068</v>
      </c>
      <c r="E317" s="46">
        <f>IF(OR($A317="",$B317=""),"",B317*'MPTO_working_2-way'!$G316)</f>
        <v>2.1256830601092895</v>
      </c>
      <c r="F317" s="44">
        <f>IF(OR($A317="",$B317=""),"",'MPTO_working_2-way'!D316)</f>
        <v>1.8849942497124856</v>
      </c>
      <c r="G317" s="46">
        <f>IF(OR($A317="",$B317=""),"",'MPTO_working_2-way'!E316)</f>
        <v>2.1299508446804905</v>
      </c>
      <c r="H317" s="44">
        <f>IF(OR($A317="",$B317=""),"",'OddsRatio_working_2-way'!M316)</f>
        <v>1.8848835335367746</v>
      </c>
      <c r="I317" s="44">
        <f>IF(OR($A317="",$B317=""),"",'OddsRatio_working_2-way'!N316)</f>
        <v>2.1300922235529893</v>
      </c>
      <c r="J317" s="44">
        <f>IF('Log_working_2-way'!$D316="","",A317^('Log_working_2-way'!$D316))</f>
        <v>1.8833614398916756</v>
      </c>
      <c r="K317" s="46">
        <f>IF('Log_working_2-way'!$D316="","",B317^('Log_working_2-way'!$D316))</f>
        <v>2.1320394516231058</v>
      </c>
      <c r="L317" s="53">
        <f t="shared" si="54"/>
        <v>0.5295629820051414</v>
      </c>
      <c r="M317" s="53">
        <f t="shared" si="55"/>
        <v>0.47043701799485865</v>
      </c>
      <c r="N317" s="54">
        <v>414</v>
      </c>
      <c r="O317" s="54">
        <f t="shared" si="56"/>
        <v>187.77049180327867</v>
      </c>
      <c r="P317" s="54">
        <f t="shared" si="57"/>
        <v>213.02912621359226</v>
      </c>
      <c r="Q317" s="54">
        <f t="shared" si="58"/>
        <v>200.97087378640776</v>
      </c>
      <c r="R317" s="54">
        <f t="shared" si="59"/>
        <v>226.2295081967213</v>
      </c>
      <c r="S317" s="55">
        <f t="shared" si="60"/>
        <v>-13.200381983129091</v>
      </c>
      <c r="T317" s="55">
        <f t="shared" si="60"/>
        <v>-13.200381983129034</v>
      </c>
      <c r="U317" t="s">
        <v>41</v>
      </c>
      <c r="V317" t="s">
        <v>68</v>
      </c>
      <c r="W317" t="s">
        <v>443</v>
      </c>
      <c r="X317" t="s">
        <v>514</v>
      </c>
      <c r="Y317" s="66"/>
    </row>
    <row r="318" spans="1:25" ht="15" x14ac:dyDescent="0.25">
      <c r="A318">
        <v>2.39</v>
      </c>
      <c r="B318">
        <v>1.63</v>
      </c>
      <c r="C318" s="43">
        <f t="shared" si="53"/>
        <v>3.19069743563416E-2</v>
      </c>
      <c r="D318" s="44">
        <f>IF(OR($A318="",$B318=""),"",A318*'MPTO_working_2-way'!$G317)</f>
        <v>2.4662576687116564</v>
      </c>
      <c r="E318" s="46">
        <f>IF(OR($A318="",$B318=""),"",B318*'MPTO_working_2-way'!$G317)</f>
        <v>1.6820083682008367</v>
      </c>
      <c r="F318" s="44">
        <f>IF(OR($A318="",$B318=""),"",'MPTO_working_2-way'!D317)</f>
        <v>2.4847402493861024</v>
      </c>
      <c r="G318" s="46">
        <f>IF(OR($A318="",$B318=""),"",'MPTO_working_2-way'!E317)</f>
        <v>1.6735184827201064</v>
      </c>
      <c r="H318" s="44">
        <f>IF(OR($A318="",$B318=""),"",'OddsRatio_working_2-way'!M317)</f>
        <v>2.4853784724268779</v>
      </c>
      <c r="I318" s="44">
        <f>IF(OR($A318="",$B318=""),"",'OddsRatio_working_2-way'!N317)</f>
        <v>1.6732290918193764</v>
      </c>
      <c r="J318" s="44">
        <f>IF('Log_working_2-way'!$D317="","",A318^('Log_working_2-way'!$D317))</f>
        <v>2.4939306210789667</v>
      </c>
      <c r="K318" s="46">
        <f>IF('Log_working_2-way'!$D317="","",B318^('Log_working_2-way'!$D317))</f>
        <v>1.6693751275261461</v>
      </c>
      <c r="L318" s="53">
        <f t="shared" si="54"/>
        <v>0.40547263681592038</v>
      </c>
      <c r="M318" s="53">
        <f t="shared" si="55"/>
        <v>0.59452736318407962</v>
      </c>
      <c r="N318" s="54">
        <v>415</v>
      </c>
      <c r="O318" s="54">
        <f t="shared" si="56"/>
        <v>241.35983263598325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173.64016736401672</v>
      </c>
      <c r="S318" s="55">
        <f t="shared" si="60"/>
        <v>-13.241394357881774</v>
      </c>
      <c r="T318" s="55">
        <f t="shared" si="60"/>
        <v>-13.241394357881802</v>
      </c>
      <c r="U318" t="s">
        <v>44</v>
      </c>
      <c r="V318" t="s">
        <v>81</v>
      </c>
      <c r="W318" t="s">
        <v>433</v>
      </c>
      <c r="X318" t="s">
        <v>514</v>
      </c>
      <c r="Y318" s="66"/>
    </row>
    <row r="319" spans="1:25" ht="15" x14ac:dyDescent="0.25">
      <c r="A319">
        <v>2.5299999999999998</v>
      </c>
      <c r="B319">
        <v>1.56</v>
      </c>
      <c r="C319" s="43">
        <f t="shared" si="53"/>
        <v>3.6282558021688338E-2</v>
      </c>
      <c r="D319" s="44">
        <f>IF(OR($A319="",$B319=""),"",A319*'MPTO_working_2-way'!$G318)</f>
        <v>2.6217948717948714</v>
      </c>
      <c r="E319" s="46">
        <f>IF(OR($A319="",$B319=""),"",B319*'MPTO_working_2-way'!$G318)</f>
        <v>1.6166007905138338</v>
      </c>
      <c r="F319" s="44">
        <f>IF(OR($A319="",$B319=""),"",'MPTO_working_2-way'!D318)</f>
        <v>2.6517065305025525</v>
      </c>
      <c r="G319" s="46">
        <f>IF(OR($A319="",$B319=""),"",'MPTO_working_2-way'!E318)</f>
        <v>1.6054344288968434</v>
      </c>
      <c r="H319" s="44">
        <f>IF(OR($A319="",$B319=""),"",'OddsRatio_working_2-way'!M318)</f>
        <v>2.6529194950580188</v>
      </c>
      <c r="I319" s="44">
        <f>IF(OR($A319="",$B319=""),"",'OddsRatio_working_2-way'!N318)</f>
        <v>1.6049901419820203</v>
      </c>
      <c r="J319" s="44">
        <f>IF('Log_working_2-way'!$D318="","",A319^('Log_working_2-way'!$D318))</f>
        <v>2.6669477843763532</v>
      </c>
      <c r="K319" s="46">
        <f>IF('Log_working_2-way'!$D318="","",B319^('Log_working_2-way'!$D318))</f>
        <v>1.59989881469138</v>
      </c>
      <c r="L319" s="53">
        <f t="shared" si="54"/>
        <v>0.38141809290953549</v>
      </c>
      <c r="M319" s="53">
        <f t="shared" si="55"/>
        <v>0.61858190709046468</v>
      </c>
      <c r="N319" s="54">
        <v>416</v>
      </c>
      <c r="O319" s="54">
        <f t="shared" si="56"/>
        <v>251.57312252964431</v>
      </c>
      <c r="P319" s="54">
        <f t="shared" si="57"/>
        <v>149.33333333333334</v>
      </c>
      <c r="Q319" s="54">
        <f t="shared" si="58"/>
        <v>266.66666666666663</v>
      </c>
      <c r="R319" s="54">
        <f t="shared" si="59"/>
        <v>164.42687747035575</v>
      </c>
      <c r="S319" s="55">
        <f t="shared" si="60"/>
        <v>-15.09354413702232</v>
      </c>
      <c r="T319" s="55">
        <f t="shared" si="60"/>
        <v>-15.093544137022405</v>
      </c>
      <c r="U319" t="s">
        <v>80</v>
      </c>
      <c r="V319" t="s">
        <v>82</v>
      </c>
      <c r="W319" t="s">
        <v>433</v>
      </c>
      <c r="X319" t="s">
        <v>514</v>
      </c>
      <c r="Y319" s="66"/>
    </row>
    <row r="320" spans="1:25" ht="15" x14ac:dyDescent="0.25">
      <c r="A320">
        <v>2.2000000000000002</v>
      </c>
      <c r="B320">
        <v>1.72</v>
      </c>
      <c r="C320" s="43">
        <f t="shared" si="53"/>
        <v>3.5940803382663811E-2</v>
      </c>
      <c r="D320" s="44">
        <f>IF(OR($A320="",$B320=""),"",A320*'MPTO_working_2-way'!$G319)</f>
        <v>2.2790697674418605</v>
      </c>
      <c r="E320" s="46">
        <f>IF(OR($A320="",$B320=""),"",B320*'MPTO_working_2-way'!$G319)</f>
        <v>1.7818181818181817</v>
      </c>
      <c r="F320" s="44">
        <f>IF(OR($A320="",$B320=""),"",'MPTO_working_2-way'!D319)</f>
        <v>2.2905569007263922</v>
      </c>
      <c r="G320" s="46">
        <f>IF(OR($A320="",$B320=""),"",'MPTO_working_2-way'!E319)</f>
        <v>1.7748592870544089</v>
      </c>
      <c r="H320" s="44">
        <f>IF(OR($A320="",$B320=""),"",'OddsRatio_working_2-way'!M319)</f>
        <v>2.2909944487358058</v>
      </c>
      <c r="I320" s="44">
        <f>IF(OR($A320="",$B320=""),"",'OddsRatio_working_2-way'!N319)</f>
        <v>1.7745966692414832</v>
      </c>
      <c r="J320" s="44">
        <f>IF('Log_working_2-way'!$D319="","",A320^('Log_working_2-way'!$D319))</f>
        <v>2.2962889076273294</v>
      </c>
      <c r="K320" s="46">
        <f>IF('Log_working_2-way'!$D319="","",B320^('Log_working_2-way'!$D319))</f>
        <v>1.7714329684655428</v>
      </c>
      <c r="L320" s="53">
        <f t="shared" si="54"/>
        <v>0.43877551020408162</v>
      </c>
      <c r="M320" s="53">
        <f t="shared" si="55"/>
        <v>0.56122448979591844</v>
      </c>
      <c r="N320" s="54">
        <v>417</v>
      </c>
      <c r="O320" s="54">
        <f t="shared" si="56"/>
        <v>227.4545454545455</v>
      </c>
      <c r="P320" s="54">
        <f t="shared" si="57"/>
        <v>174.55813953488374</v>
      </c>
      <c r="Q320" s="54">
        <f t="shared" si="58"/>
        <v>242.44186046511629</v>
      </c>
      <c r="R320" s="54">
        <f t="shared" si="59"/>
        <v>189.54545454545453</v>
      </c>
      <c r="S320" s="55">
        <f t="shared" si="60"/>
        <v>-14.987315010570796</v>
      </c>
      <c r="T320" s="55">
        <f t="shared" si="60"/>
        <v>-14.987315010570796</v>
      </c>
      <c r="U320" t="s">
        <v>132</v>
      </c>
      <c r="V320" t="s">
        <v>45</v>
      </c>
      <c r="W320" t="s">
        <v>433</v>
      </c>
      <c r="X320" t="s">
        <v>514</v>
      </c>
      <c r="Y320" s="66"/>
    </row>
    <row r="321" spans="1:25" s="50" customFormat="1" ht="15" x14ac:dyDescent="0.25">
      <c r="A321">
        <v>2.38</v>
      </c>
      <c r="B321">
        <v>1.63</v>
      </c>
      <c r="C321" s="43">
        <f t="shared" si="53"/>
        <v>3.3664999742228252E-2</v>
      </c>
      <c r="D321" s="44">
        <f>IF(OR($A321="",$B321=""),"",A321*'MPTO_working_2-way'!$G320)</f>
        <v>2.4601226993865031</v>
      </c>
      <c r="E321" s="46">
        <f>IF(OR($A321="",$B321=""),"",B321*'MPTO_working_2-way'!$G320)</f>
        <v>1.6848739495798319</v>
      </c>
      <c r="F321" s="44">
        <f>IF(OR($A321="",$B321=""),"",'MPTO_working_2-way'!D320)</f>
        <v>2.4793251102447753</v>
      </c>
      <c r="G321" s="46">
        <f>IF(OR($A321="",$B321=""),"",'MPTO_working_2-way'!E320)</f>
        <v>1.6759839288028686</v>
      </c>
      <c r="H321" s="44">
        <f>IF(OR($A321="",$B321=""),"",'OddsRatio_working_2-way'!M320)</f>
        <v>2.4800257398019103</v>
      </c>
      <c r="I321" s="44">
        <f>IF(OR($A321="",$B321=""),"",'OddsRatio_working_2-way'!N320)</f>
        <v>1.6756639246921761</v>
      </c>
      <c r="J321" s="44">
        <f>IF('Log_working_2-way'!$D320="","",A321^('Log_working_2-way'!$D320))</f>
        <v>2.4889275111820632</v>
      </c>
      <c r="K321" s="46">
        <f>IF('Log_working_2-way'!$D320="","",B321^('Log_working_2-way'!$D320))</f>
        <v>1.6716243688761041</v>
      </c>
      <c r="L321" s="53">
        <f t="shared" si="54"/>
        <v>0.40648379052369077</v>
      </c>
      <c r="M321" s="53">
        <f t="shared" si="55"/>
        <v>0.59351620947630923</v>
      </c>
      <c r="N321" s="54">
        <v>418</v>
      </c>
      <c r="O321" s="54">
        <f t="shared" si="56"/>
        <v>242.36974789915962</v>
      </c>
      <c r="P321" s="54">
        <f t="shared" si="57"/>
        <v>161.55828220858891</v>
      </c>
      <c r="Q321" s="54">
        <f t="shared" si="58"/>
        <v>256.44171779141107</v>
      </c>
      <c r="R321" s="54">
        <f t="shared" si="59"/>
        <v>175.63025210084035</v>
      </c>
      <c r="S321" s="55">
        <f t="shared" si="60"/>
        <v>-14.071969892251445</v>
      </c>
      <c r="T321" s="55">
        <f t="shared" si="60"/>
        <v>-14.071969892251445</v>
      </c>
      <c r="U321" t="s">
        <v>48</v>
      </c>
      <c r="V321" t="s">
        <v>36</v>
      </c>
      <c r="W321" t="s">
        <v>433</v>
      </c>
      <c r="X321" t="s">
        <v>514</v>
      </c>
      <c r="Y321" s="66"/>
    </row>
    <row r="322" spans="1:25" ht="15" x14ac:dyDescent="0.25">
      <c r="A322">
        <v>2.75</v>
      </c>
      <c r="B322">
        <v>1.49</v>
      </c>
      <c r="C322" s="43">
        <f t="shared" si="53"/>
        <v>3.4777303233679113E-2</v>
      </c>
      <c r="D322" s="44">
        <f>IF(OR($A322="",$B322=""),"",A322*'MPTO_working_2-way'!$G321)</f>
        <v>2.8456375838926178</v>
      </c>
      <c r="E322" s="46">
        <f>IF(OR($A322="",$B322=""),"",B322*'MPTO_working_2-way'!$G321)</f>
        <v>1.541818181818182</v>
      </c>
      <c r="F322" s="44">
        <f>IF(OR($A322="",$B322=""),"",'MPTO_working_2-way'!D321)</f>
        <v>2.8881057268722468</v>
      </c>
      <c r="G322" s="46">
        <f>IF(OR($A322="",$B322=""),"",'MPTO_working_2-way'!E321)</f>
        <v>1.5296313579094729</v>
      </c>
      <c r="H322" s="44">
        <f>IF(OR($A322="",$B322=""),"",'OddsRatio_working_2-way'!M321)</f>
        <v>2.8898223650461352</v>
      </c>
      <c r="I322" s="44">
        <f>IF(OR($A322="",$B322=""),"",'OddsRatio_working_2-way'!N321)</f>
        <v>1.5291502622129183</v>
      </c>
      <c r="J322" s="44">
        <f>IF('Log_working_2-way'!$D321="","",A322^('Log_working_2-way'!$D321))</f>
        <v>2.9099387548526887</v>
      </c>
      <c r="K322" s="46">
        <f>IF('Log_working_2-way'!$D321="","",B322^('Log_working_2-way'!$D321))</f>
        <v>1.523576998193785</v>
      </c>
      <c r="L322" s="53">
        <f t="shared" si="54"/>
        <v>0.35141509433962259</v>
      </c>
      <c r="M322" s="53">
        <f t="shared" si="55"/>
        <v>0.6485849056603773</v>
      </c>
      <c r="N322" s="54">
        <v>419</v>
      </c>
      <c r="O322" s="54">
        <f t="shared" si="56"/>
        <v>266.63636363636363</v>
      </c>
      <c r="P322" s="54">
        <f t="shared" si="57"/>
        <v>137.79194630872479</v>
      </c>
      <c r="Q322" s="54">
        <f t="shared" si="58"/>
        <v>281.20805369127515</v>
      </c>
      <c r="R322" s="54">
        <f t="shared" si="59"/>
        <v>152.36363636363637</v>
      </c>
      <c r="S322" s="55">
        <f t="shared" si="60"/>
        <v>-14.571690054911528</v>
      </c>
      <c r="T322" s="55">
        <f t="shared" si="60"/>
        <v>-14.571690054911585</v>
      </c>
      <c r="U322" t="s">
        <v>79</v>
      </c>
      <c r="V322" t="s">
        <v>76</v>
      </c>
      <c r="W322" t="s">
        <v>433</v>
      </c>
      <c r="X322" t="s">
        <v>514</v>
      </c>
      <c r="Y322" s="66"/>
    </row>
    <row r="323" spans="1:25" ht="15" x14ac:dyDescent="0.25">
      <c r="A323">
        <v>2.54</v>
      </c>
      <c r="B323">
        <v>1.56</v>
      </c>
      <c r="C323" s="43">
        <f t="shared" si="53"/>
        <v>3.4726428427215739E-2</v>
      </c>
      <c r="D323" s="44">
        <f>IF(OR($A323="",$B323=""),"",A323*'MPTO_working_2-way'!$G322)</f>
        <v>2.6282051282051282</v>
      </c>
      <c r="E323" s="46">
        <f>IF(OR($A323="",$B323=""),"",B323*'MPTO_working_2-way'!$G322)</f>
        <v>1.6141732283464567</v>
      </c>
      <c r="F323" s="44">
        <f>IF(OR($A323="",$B323=""),"",'MPTO_working_2-way'!D322)</f>
        <v>2.6571888412017164</v>
      </c>
      <c r="G323" s="46">
        <f>IF(OR($A323="",$B323=""),"",'MPTO_working_2-way'!E322)</f>
        <v>1.6034315312398835</v>
      </c>
      <c r="H323" s="44">
        <f>IF(OR($A323="",$B323=""),"",'OddsRatio_working_2-way'!M322)</f>
        <v>2.6583123951776999</v>
      </c>
      <c r="I323" s="44">
        <f>IF(OR($A323="",$B323=""),"",'OddsRatio_working_2-way'!N322)</f>
        <v>1.6030226891555273</v>
      </c>
      <c r="J323" s="44">
        <f>IF('Log_working_2-way'!$D322="","",A323^('Log_working_2-way'!$D322))</f>
        <v>2.6718812542297234</v>
      </c>
      <c r="K323" s="46">
        <f>IF('Log_working_2-way'!$D322="","",B323^('Log_working_2-way'!$D322))</f>
        <v>1.5981286036134053</v>
      </c>
      <c r="L323" s="53">
        <f t="shared" si="54"/>
        <v>0.38048780487804879</v>
      </c>
      <c r="M323" s="53">
        <f t="shared" si="55"/>
        <v>0.61951219512195121</v>
      </c>
      <c r="N323" s="54">
        <v>420</v>
      </c>
      <c r="O323" s="54">
        <f t="shared" si="56"/>
        <v>254.64566929133855</v>
      </c>
      <c r="P323" s="54">
        <f t="shared" si="57"/>
        <v>150.76923076923077</v>
      </c>
      <c r="Q323" s="54">
        <f t="shared" si="58"/>
        <v>269.23076923076923</v>
      </c>
      <c r="R323" s="54">
        <f t="shared" si="59"/>
        <v>165.35433070866139</v>
      </c>
      <c r="S323" s="55">
        <f t="shared" si="60"/>
        <v>-14.585099939430677</v>
      </c>
      <c r="T323" s="55">
        <f t="shared" si="60"/>
        <v>-14.58509993943062</v>
      </c>
      <c r="U323" t="s">
        <v>77</v>
      </c>
      <c r="V323" t="s">
        <v>139</v>
      </c>
      <c r="W323" t="s">
        <v>433</v>
      </c>
      <c r="X323" t="s">
        <v>514</v>
      </c>
      <c r="Y323" s="66"/>
    </row>
    <row r="324" spans="1:25" ht="15" x14ac:dyDescent="0.25">
      <c r="A324">
        <v>2.62</v>
      </c>
      <c r="B324">
        <v>1.53</v>
      </c>
      <c r="C324" s="43">
        <f t="shared" si="53"/>
        <v>3.5274160554807032E-2</v>
      </c>
      <c r="D324" s="44">
        <f>IF(OR($A324="",$B324=""),"",A324*'MPTO_working_2-way'!$G323)</f>
        <v>2.7124183006535945</v>
      </c>
      <c r="E324" s="46">
        <f>IF(OR($A324="",$B324=""),"",B324*'MPTO_working_2-way'!$G323)</f>
        <v>1.5839694656488548</v>
      </c>
      <c r="F324" s="44">
        <f>IF(OR($A324="",$B324=""),"",'MPTO_working_2-way'!D323)</f>
        <v>2.7469334612485432</v>
      </c>
      <c r="G324" s="46">
        <f>IF(OR($A324="",$B324=""),"",'MPTO_working_2-way'!E323)</f>
        <v>1.5724316479033458</v>
      </c>
      <c r="H324" s="44">
        <f>IF(OR($A324="",$B324=""),"",'OddsRatio_working_2-way'!M323)</f>
        <v>2.7483145522430754</v>
      </c>
      <c r="I324" s="44">
        <f>IF(OR($A324="",$B324=""),"",'OddsRatio_working_2-way'!N323)</f>
        <v>1.5719794522770554</v>
      </c>
      <c r="J324" s="44">
        <f>IF('Log_working_2-way'!$D323="","",A324^('Log_working_2-way'!$D323))</f>
        <v>2.7645578219093752</v>
      </c>
      <c r="K324" s="46">
        <f>IF('Log_working_2-way'!$D323="","",B324^('Log_working_2-way'!$D323))</f>
        <v>1.5667142145094044</v>
      </c>
      <c r="L324" s="53">
        <f t="shared" si="54"/>
        <v>0.36867469879518078</v>
      </c>
      <c r="M324" s="53">
        <f t="shared" si="55"/>
        <v>0.63132530120481933</v>
      </c>
      <c r="N324" s="54">
        <v>421</v>
      </c>
      <c r="O324" s="54">
        <f t="shared" si="56"/>
        <v>260.3129770992366</v>
      </c>
      <c r="P324" s="54">
        <f t="shared" si="57"/>
        <v>145.83660130718954</v>
      </c>
      <c r="Q324" s="54">
        <f t="shared" si="58"/>
        <v>275.16339869281046</v>
      </c>
      <c r="R324" s="54">
        <f t="shared" si="59"/>
        <v>160.68702290076334</v>
      </c>
      <c r="S324" s="55">
        <f t="shared" si="60"/>
        <v>-14.850421593573856</v>
      </c>
      <c r="T324" s="55">
        <f t="shared" si="60"/>
        <v>-14.850421593573799</v>
      </c>
      <c r="U324" t="s">
        <v>278</v>
      </c>
      <c r="V324" t="s">
        <v>46</v>
      </c>
      <c r="W324" t="s">
        <v>433</v>
      </c>
      <c r="X324" t="s">
        <v>514</v>
      </c>
      <c r="Y324" s="66"/>
    </row>
    <row r="325" spans="1:25" ht="15" x14ac:dyDescent="0.25">
      <c r="A325">
        <v>1.97</v>
      </c>
      <c r="B325">
        <v>1.92</v>
      </c>
      <c r="C325" s="43">
        <f t="shared" si="53"/>
        <v>2.844754653130277E-2</v>
      </c>
      <c r="D325" s="44">
        <f>IF(OR($A325="",$B325=""),"",A325*'MPTO_working_2-way'!$G324)</f>
        <v>2.0260416666666665</v>
      </c>
      <c r="E325" s="46">
        <f>IF(OR($A325="",$B325=""),"",B325*'MPTO_working_2-way'!$G324)</f>
        <v>1.9746192893401013</v>
      </c>
      <c r="F325" s="44">
        <f>IF(OR($A325="",$B325=""),"",'MPTO_working_2-way'!D324)</f>
        <v>2.0267924123888115</v>
      </c>
      <c r="G325" s="46">
        <f>IF(OR($A325="",$B325=""),"",'MPTO_working_2-way'!E324)</f>
        <v>1.9739066903246005</v>
      </c>
      <c r="H325" s="44">
        <f>IF(OR($A325="",$B325=""),"",'OddsRatio_working_2-way'!M324)</f>
        <v>2.0268144068364817</v>
      </c>
      <c r="I325" s="44">
        <f>IF(OR($A325="",$B325=""),"",'OddsRatio_working_2-way'!N324)</f>
        <v>1.9738858291644976</v>
      </c>
      <c r="J325" s="44">
        <f>IF('Log_working_2-way'!$D324="","",A325^('Log_working_2-way'!$D324))</f>
        <v>2.0271548987306875</v>
      </c>
      <c r="K325" s="46">
        <f>IF('Log_working_2-way'!$D324="","",B325^('Log_working_2-way'!$D324))</f>
        <v>1.9735629954505829</v>
      </c>
      <c r="L325" s="53">
        <f t="shared" si="54"/>
        <v>0.49357326478149105</v>
      </c>
      <c r="M325" s="53">
        <f t="shared" si="55"/>
        <v>0.50642673521850901</v>
      </c>
      <c r="N325" s="54">
        <v>422</v>
      </c>
      <c r="O325" s="54">
        <f t="shared" si="56"/>
        <v>207.78680203045687</v>
      </c>
      <c r="P325" s="54">
        <f t="shared" si="57"/>
        <v>202.20833333333334</v>
      </c>
      <c r="Q325" s="54">
        <f t="shared" si="58"/>
        <v>219.79166666666669</v>
      </c>
      <c r="R325" s="54">
        <f t="shared" si="59"/>
        <v>214.21319796954313</v>
      </c>
      <c r="S325" s="55">
        <f t="shared" si="60"/>
        <v>-12.004864636209817</v>
      </c>
      <c r="T325" s="55">
        <f t="shared" si="60"/>
        <v>-12.004864636209788</v>
      </c>
      <c r="U325" t="s">
        <v>85</v>
      </c>
      <c r="V325" t="s">
        <v>47</v>
      </c>
      <c r="W325" t="s">
        <v>433</v>
      </c>
      <c r="X325" t="s">
        <v>514</v>
      </c>
      <c r="Y325" s="66"/>
    </row>
    <row r="326" spans="1:25" ht="15" x14ac:dyDescent="0.25">
      <c r="A326">
        <v>2.13</v>
      </c>
      <c r="B326">
        <v>1.77</v>
      </c>
      <c r="C326" s="43">
        <f t="shared" si="53"/>
        <v>3.4455319487546765E-2</v>
      </c>
      <c r="D326" s="44">
        <f>IF(OR($A326="",$B326=""),"",A326*'MPTO_working_2-way'!$G325)</f>
        <v>2.2033898305084745</v>
      </c>
      <c r="E326" s="46">
        <f>IF(OR($A326="",$B326=""),"",B326*'MPTO_working_2-way'!$G325)</f>
        <v>1.8309859154929577</v>
      </c>
      <c r="F326" s="44">
        <f>IF(OR($A326="",$B326=""),"",'MPTO_working_2-way'!D325)</f>
        <v>2.2111375032990233</v>
      </c>
      <c r="G326" s="46">
        <f>IF(OR($A326="",$B326=""),"",'MPTO_working_2-way'!E325)</f>
        <v>1.8256700806275876</v>
      </c>
      <c r="H326" s="44">
        <f>IF(OR($A326="",$B326=""),"",'OddsRatio_working_2-way'!M325)</f>
        <v>2.2114175446692466</v>
      </c>
      <c r="I326" s="44">
        <f>IF(OR($A326="",$B326=""),"",'OddsRatio_working_2-way'!N325)</f>
        <v>1.8254792118542653</v>
      </c>
      <c r="J326" s="44">
        <f>IF('Log_working_2-way'!$D325="","",A326^('Log_working_2-way'!$D325))</f>
        <v>2.2149715784230573</v>
      </c>
      <c r="K326" s="46">
        <f>IF('Log_working_2-way'!$D325="","",B326^('Log_working_2-way'!$D325))</f>
        <v>1.8230645208160881</v>
      </c>
      <c r="L326" s="53">
        <f t="shared" si="54"/>
        <v>0.45384615384615384</v>
      </c>
      <c r="M326" s="53">
        <f t="shared" si="55"/>
        <v>0.5461538461538461</v>
      </c>
      <c r="N326" s="54">
        <v>423</v>
      </c>
      <c r="O326" s="54">
        <f t="shared" si="56"/>
        <v>224.40845070422534</v>
      </c>
      <c r="P326" s="54">
        <f t="shared" si="57"/>
        <v>184.0169491525424</v>
      </c>
      <c r="Q326" s="54">
        <f t="shared" si="58"/>
        <v>238.98305084745763</v>
      </c>
      <c r="R326" s="54">
        <f t="shared" si="59"/>
        <v>198.59154929577466</v>
      </c>
      <c r="S326" s="55">
        <f t="shared" si="60"/>
        <v>-14.574600143232288</v>
      </c>
      <c r="T326" s="55">
        <f t="shared" si="60"/>
        <v>-14.57460014323226</v>
      </c>
      <c r="U326" t="s">
        <v>277</v>
      </c>
      <c r="V326" t="s">
        <v>87</v>
      </c>
      <c r="W326" t="s">
        <v>433</v>
      </c>
      <c r="X326" t="s">
        <v>514</v>
      </c>
      <c r="Y326" s="66"/>
    </row>
    <row r="327" spans="1:25" ht="15" x14ac:dyDescent="0.25">
      <c r="A327">
        <v>1.99</v>
      </c>
      <c r="B327">
        <v>1.87</v>
      </c>
      <c r="C327" s="43">
        <f t="shared" si="53"/>
        <v>3.7271921102840277E-2</v>
      </c>
      <c r="D327" s="44">
        <f>IF(OR($A327="",$B327=""),"",A327*'MPTO_working_2-way'!$G326)</f>
        <v>2.0641711229946522</v>
      </c>
      <c r="E327" s="46">
        <f>IF(OR($A327="",$B327=""),"",B327*'MPTO_working_2-way'!$G326)</f>
        <v>1.9396984924623115</v>
      </c>
      <c r="F327" s="44">
        <f>IF(OR($A327="",$B327=""),"",'MPTO_working_2-way'!D326)</f>
        <v>2.06664260128287</v>
      </c>
      <c r="G327" s="46">
        <f>IF(OR($A327="",$B327=""),"",'MPTO_working_2-way'!E326)</f>
        <v>1.937521151693437</v>
      </c>
      <c r="H327" s="44">
        <f>IF(OR($A327="",$B327=""),"",'OddsRatio_working_2-way'!M326)</f>
        <v>2.0667385033281396</v>
      </c>
      <c r="I327" s="44">
        <f>IF(OR($A327="",$B327=""),"",'OddsRatio_working_2-way'!N326)</f>
        <v>1.9374368665610926</v>
      </c>
      <c r="J327" s="44">
        <f>IF('Log_working_2-way'!$D326="","",A327^('Log_working_2-way'!$D326))</f>
        <v>2.067869472921922</v>
      </c>
      <c r="K327" s="46">
        <f>IF('Log_working_2-way'!$D326="","",B327^('Log_working_2-way'!$D326))</f>
        <v>1.9364440368013198</v>
      </c>
      <c r="L327" s="53">
        <f t="shared" si="54"/>
        <v>0.48445595854922285</v>
      </c>
      <c r="M327" s="53">
        <f t="shared" si="55"/>
        <v>0.51554404145077726</v>
      </c>
      <c r="N327" s="54">
        <v>424</v>
      </c>
      <c r="O327" s="54">
        <f t="shared" si="56"/>
        <v>210.93467336683415</v>
      </c>
      <c r="P327" s="54">
        <f t="shared" si="57"/>
        <v>197.26203208556146</v>
      </c>
      <c r="Q327" s="54">
        <f t="shared" si="58"/>
        <v>226.73796791443846</v>
      </c>
      <c r="R327" s="54">
        <f t="shared" si="59"/>
        <v>213.0653266331658</v>
      </c>
      <c r="S327" s="55">
        <f t="shared" si="60"/>
        <v>-15.80329454760431</v>
      </c>
      <c r="T327" s="55">
        <f t="shared" si="60"/>
        <v>-15.803294547604338</v>
      </c>
      <c r="U327" t="s">
        <v>287</v>
      </c>
      <c r="V327" t="s">
        <v>281</v>
      </c>
      <c r="W327" t="s">
        <v>444</v>
      </c>
      <c r="X327" t="s">
        <v>514</v>
      </c>
      <c r="Y327" s="66"/>
    </row>
    <row r="328" spans="1:25" ht="15" x14ac:dyDescent="0.25">
      <c r="A328">
        <v>2.2400000000000002</v>
      </c>
      <c r="B328">
        <v>1.68</v>
      </c>
      <c r="C328" s="43">
        <f t="shared" si="53"/>
        <v>4.1666666666666519E-2</v>
      </c>
      <c r="D328" s="44">
        <f>IF(OR($A328="",$B328=""),"",A328*'MPTO_working_2-way'!$G327)</f>
        <v>2.333333333333333</v>
      </c>
      <c r="E328" s="46">
        <f>IF(OR($A328="",$B328=""),"",B328*'MPTO_working_2-way'!$G327)</f>
        <v>1.7499999999999998</v>
      </c>
      <c r="F328" s="44">
        <f>IF(OR($A328="",$B328=""),"",'MPTO_working_2-way'!D327)</f>
        <v>2.3496503496503496</v>
      </c>
      <c r="G328" s="46">
        <f>IF(OR($A328="",$B328=""),"",'MPTO_working_2-way'!E327)</f>
        <v>1.7409326424870464</v>
      </c>
      <c r="H328" s="44">
        <f>IF(OR($A328="",$B328=""),"",'OddsRatio_working_2-way'!M327)</f>
        <v>2.3503812097939996</v>
      </c>
      <c r="I328" s="44">
        <f>IF(OR($A328="",$B328=""),"",'OddsRatio_working_2-way'!N327)</f>
        <v>1.7405316311773544</v>
      </c>
      <c r="J328" s="44">
        <f>IF('Log_working_2-way'!$D327="","",A328^('Log_working_2-way'!$D327))</f>
        <v>2.357969334439959</v>
      </c>
      <c r="K328" s="46">
        <f>IF('Log_working_2-way'!$D327="","",B328^('Log_working_2-way'!$D327))</f>
        <v>1.7363936538464513</v>
      </c>
      <c r="L328" s="53">
        <f t="shared" si="54"/>
        <v>0.4285714285714286</v>
      </c>
      <c r="M328" s="53">
        <f t="shared" si="55"/>
        <v>0.57142857142857151</v>
      </c>
      <c r="N328" s="54">
        <v>425</v>
      </c>
      <c r="O328" s="54">
        <f t="shared" si="56"/>
        <v>235.26785714285717</v>
      </c>
      <c r="P328" s="54">
        <f t="shared" si="57"/>
        <v>172.02380952380952</v>
      </c>
      <c r="Q328" s="54">
        <f t="shared" si="58"/>
        <v>252.97619047619048</v>
      </c>
      <c r="R328" s="54">
        <f t="shared" si="59"/>
        <v>189.73214285714283</v>
      </c>
      <c r="S328" s="55">
        <f t="shared" si="60"/>
        <v>-17.708333333333314</v>
      </c>
      <c r="T328" s="55">
        <f t="shared" si="60"/>
        <v>-17.708333333333314</v>
      </c>
      <c r="U328" t="s">
        <v>451</v>
      </c>
      <c r="V328" t="s">
        <v>291</v>
      </c>
      <c r="W328" t="s">
        <v>444</v>
      </c>
      <c r="X328" t="s">
        <v>514</v>
      </c>
      <c r="Y328" s="66"/>
    </row>
    <row r="329" spans="1:25" ht="15" x14ac:dyDescent="0.25">
      <c r="A329">
        <v>1.87</v>
      </c>
      <c r="B329">
        <v>1.99</v>
      </c>
      <c r="C329" s="43">
        <f t="shared" si="53"/>
        <v>3.7271921102840277E-2</v>
      </c>
      <c r="D329" s="44">
        <f>IF(OR($A329="",$B329=""),"",A329*'MPTO_working_2-way'!$G328)</f>
        <v>1.9396984924623115</v>
      </c>
      <c r="E329" s="46">
        <f>IF(OR($A329="",$B329=""),"",B329*'MPTO_working_2-way'!$G328)</f>
        <v>2.0641711229946522</v>
      </c>
      <c r="F329" s="44">
        <f>IF(OR($A329="",$B329=""),"",'MPTO_working_2-way'!D328)</f>
        <v>1.937521151693437</v>
      </c>
      <c r="G329" s="46">
        <f>IF(OR($A329="",$B329=""),"",'MPTO_working_2-way'!E328)</f>
        <v>2.06664260128287</v>
      </c>
      <c r="H329" s="44">
        <f>IF(OR($A329="",$B329=""),"",'OddsRatio_working_2-way'!M328)</f>
        <v>1.9374368665610926</v>
      </c>
      <c r="I329" s="44">
        <f>IF(OR($A329="",$B329=""),"",'OddsRatio_working_2-way'!N328)</f>
        <v>2.0667385033281396</v>
      </c>
      <c r="J329" s="44">
        <f>IF('Log_working_2-way'!$D328="","",A329^('Log_working_2-way'!$D328))</f>
        <v>1.9364440368013198</v>
      </c>
      <c r="K329" s="46">
        <f>IF('Log_working_2-way'!$D328="","",B329^('Log_working_2-way'!$D328))</f>
        <v>2.067869472921922</v>
      </c>
      <c r="L329" s="53">
        <f t="shared" si="54"/>
        <v>0.51554404145077726</v>
      </c>
      <c r="M329" s="53">
        <f t="shared" si="55"/>
        <v>0.48445595854922285</v>
      </c>
      <c r="N329" s="54">
        <v>426</v>
      </c>
      <c r="O329" s="54">
        <f t="shared" si="56"/>
        <v>198.19251336898392</v>
      </c>
      <c r="P329" s="54">
        <f t="shared" si="57"/>
        <v>211.92964824120602</v>
      </c>
      <c r="Q329" s="54">
        <f t="shared" si="58"/>
        <v>214.07035175879395</v>
      </c>
      <c r="R329" s="54">
        <f t="shared" si="59"/>
        <v>227.80748663101602</v>
      </c>
      <c r="S329" s="55">
        <f t="shared" si="60"/>
        <v>-15.877838389810023</v>
      </c>
      <c r="T329" s="55">
        <f t="shared" si="60"/>
        <v>-15.877838389809995</v>
      </c>
      <c r="U329" t="s">
        <v>284</v>
      </c>
      <c r="V329" t="s">
        <v>282</v>
      </c>
      <c r="W329" t="s">
        <v>444</v>
      </c>
      <c r="X329" t="s">
        <v>514</v>
      </c>
      <c r="Y329" s="66"/>
    </row>
    <row r="330" spans="1:25" ht="15" x14ac:dyDescent="0.25">
      <c r="A330">
        <v>2.13</v>
      </c>
      <c r="B330">
        <v>1.75</v>
      </c>
      <c r="C330" s="43">
        <f t="shared" si="53"/>
        <v>4.091213950368866E-2</v>
      </c>
      <c r="D330" s="44">
        <f>IF(OR($A330="",$B330=""),"",A330*'MPTO_working_2-way'!$G329)</f>
        <v>2.2171428571428566</v>
      </c>
      <c r="E330" s="46">
        <f>IF(OR($A330="",$B330=""),"",B330*'MPTO_working_2-way'!$G329)</f>
        <v>1.821596244131455</v>
      </c>
      <c r="F330" s="44">
        <f>IF(OR($A330="",$B330=""),"",'MPTO_working_2-way'!D329)</f>
        <v>2.2270351008215079</v>
      </c>
      <c r="G330" s="46">
        <f>IF(OR($A330="",$B330=""),"",'MPTO_working_2-way'!E329)</f>
        <v>1.8149726110772972</v>
      </c>
      <c r="H330" s="44">
        <f>IF(OR($A330="",$B330=""),"",'OddsRatio_working_2-way'!M329)</f>
        <v>2.2274635093014643</v>
      </c>
      <c r="I330" s="44">
        <f>IF(OR($A330="",$B330=""),"",'OddsRatio_working_2-way'!N329)</f>
        <v>1.814688169890353</v>
      </c>
      <c r="J330" s="44">
        <f>IF('Log_working_2-way'!$D329="","",A330^('Log_working_2-way'!$D329))</f>
        <v>2.2320342511460129</v>
      </c>
      <c r="K330" s="46">
        <f>IF('Log_working_2-way'!$D329="","",B330^('Log_working_2-way'!$D329))</f>
        <v>1.8116657463618295</v>
      </c>
      <c r="L330" s="53">
        <f t="shared" si="54"/>
        <v>0.45103092783505166</v>
      </c>
      <c r="M330" s="53">
        <f t="shared" si="55"/>
        <v>0.54896907216494861</v>
      </c>
      <c r="N330" s="54">
        <v>427</v>
      </c>
      <c r="O330" s="54">
        <f t="shared" si="56"/>
        <v>226.53051643192487</v>
      </c>
      <c r="P330" s="54">
        <f t="shared" si="57"/>
        <v>183</v>
      </c>
      <c r="Q330" s="54">
        <f t="shared" si="58"/>
        <v>244</v>
      </c>
      <c r="R330" s="54">
        <f t="shared" si="59"/>
        <v>200.46948356807511</v>
      </c>
      <c r="S330" s="55">
        <f t="shared" si="60"/>
        <v>-17.469483568075134</v>
      </c>
      <c r="T330" s="55">
        <f t="shared" si="60"/>
        <v>-17.469483568075105</v>
      </c>
      <c r="U330" t="s">
        <v>43</v>
      </c>
      <c r="V330" t="s">
        <v>294</v>
      </c>
      <c r="W330" t="s">
        <v>444</v>
      </c>
      <c r="X330" t="s">
        <v>514</v>
      </c>
      <c r="Y330" s="66"/>
    </row>
    <row r="331" spans="1:25" ht="15" x14ac:dyDescent="0.25">
      <c r="A331">
        <v>1.93</v>
      </c>
      <c r="B331">
        <v>1.93</v>
      </c>
      <c r="C331" s="43">
        <f t="shared" si="53"/>
        <v>3.62694300518136E-2</v>
      </c>
      <c r="D331" s="44">
        <f>IF(OR($A331="",$B331=""),"",A331*'MPTO_working_2-way'!$G330)</f>
        <v>2</v>
      </c>
      <c r="E331" s="46">
        <f>IF(OR($A331="",$B331=""),"",B331*'MPTO_working_2-way'!$G330)</f>
        <v>2</v>
      </c>
      <c r="F331" s="44">
        <f>IF(OR($A331="",$B331=""),"",'MPTO_working_2-way'!D330)</f>
        <v>2.0000000000000004</v>
      </c>
      <c r="G331" s="46">
        <f>IF(OR($A331="",$B331=""),"",'MPTO_working_2-way'!E330)</f>
        <v>2.0000000000000004</v>
      </c>
      <c r="H331" s="44">
        <f>IF(OR($A331="",$B331=""),"",'OddsRatio_working_2-way'!M330)</f>
        <v>2</v>
      </c>
      <c r="I331" s="44">
        <f>IF(OR($A331="",$B331=""),"",'OddsRatio_working_2-way'!N330)</f>
        <v>2</v>
      </c>
      <c r="J331" s="44">
        <f>IF('Log_working_2-way'!$D330="","",A331^('Log_working_2-way'!$D330))</f>
        <v>1.9999999999999618</v>
      </c>
      <c r="K331" s="46">
        <f>IF('Log_working_2-way'!$D330="","",B331^('Log_working_2-way'!$D330))</f>
        <v>1.9999999999999618</v>
      </c>
      <c r="L331" s="53">
        <f t="shared" si="54"/>
        <v>0.5</v>
      </c>
      <c r="M331" s="53">
        <f t="shared" si="55"/>
        <v>0.5</v>
      </c>
      <c r="N331" s="54">
        <v>428</v>
      </c>
      <c r="O331" s="54">
        <f t="shared" si="56"/>
        <v>206.23834196891193</v>
      </c>
      <c r="P331" s="54">
        <f t="shared" si="57"/>
        <v>206.23834196891193</v>
      </c>
      <c r="Q331" s="54">
        <f t="shared" si="58"/>
        <v>221.7616580310881</v>
      </c>
      <c r="R331" s="54">
        <f t="shared" si="59"/>
        <v>221.7616580310881</v>
      </c>
      <c r="S331" s="55">
        <f t="shared" si="60"/>
        <v>-15.523316062176178</v>
      </c>
      <c r="T331" s="55">
        <f t="shared" si="60"/>
        <v>-15.523316062176178</v>
      </c>
      <c r="U331" t="s">
        <v>467</v>
      </c>
      <c r="V331" t="s">
        <v>455</v>
      </c>
      <c r="W331" t="s">
        <v>444</v>
      </c>
      <c r="X331" t="s">
        <v>514</v>
      </c>
      <c r="Y331" s="66"/>
    </row>
    <row r="332" spans="1:25" ht="15" x14ac:dyDescent="0.25">
      <c r="A332">
        <v>1.93</v>
      </c>
      <c r="B332">
        <v>1.92</v>
      </c>
      <c r="C332" s="43">
        <f t="shared" si="53"/>
        <v>3.8968048359240282E-2</v>
      </c>
      <c r="D332" s="44">
        <f>IF(OR($A332="",$B332=""),"",A332*'MPTO_working_2-way'!$G331)</f>
        <v>2.0052083333333335</v>
      </c>
      <c r="E332" s="46">
        <f>IF(OR($A332="",$B332=""),"",B332*'MPTO_working_2-way'!$G331)</f>
        <v>1.9948186528497414</v>
      </c>
      <c r="F332" s="44">
        <f>IF(OR($A332="",$B332=""),"",'MPTO_working_2-way'!D331)</f>
        <v>2.0054118411083453</v>
      </c>
      <c r="G332" s="46">
        <f>IF(OR($A332="",$B332=""),"",'MPTO_working_2-way'!E331)</f>
        <v>1.9946172892668752</v>
      </c>
      <c r="H332" s="44">
        <f>IF(OR($A332="",$B332=""),"",'OddsRatio_working_2-way'!M331)</f>
        <v>2.0054200938997546</v>
      </c>
      <c r="I332" s="44">
        <f>IF(OR($A332="",$B332=""),"",'OddsRatio_working_2-way'!N331)</f>
        <v>1.9946091251481448</v>
      </c>
      <c r="J332" s="44">
        <f>IF('Log_working_2-way'!$D331="","",A332^('Log_working_2-way'!$D331))</f>
        <v>2.0055131845379748</v>
      </c>
      <c r="K332" s="46">
        <f>IF('Log_working_2-way'!$D331="","",B332^('Log_working_2-way'!$D331))</f>
        <v>1.9945170440100763</v>
      </c>
      <c r="L332" s="53">
        <f t="shared" si="54"/>
        <v>0.49870129870129865</v>
      </c>
      <c r="M332" s="53">
        <f t="shared" si="55"/>
        <v>0.50129870129870124</v>
      </c>
      <c r="N332" s="54">
        <v>429</v>
      </c>
      <c r="O332" s="54">
        <f t="shared" si="56"/>
        <v>206.72020725388606</v>
      </c>
      <c r="P332" s="54">
        <f t="shared" si="57"/>
        <v>205.5625</v>
      </c>
      <c r="Q332" s="54">
        <f t="shared" si="58"/>
        <v>223.43750000000003</v>
      </c>
      <c r="R332" s="54">
        <f t="shared" si="59"/>
        <v>222.27979274611403</v>
      </c>
      <c r="S332" s="55">
        <f t="shared" si="60"/>
        <v>-16.717292746113969</v>
      </c>
      <c r="T332" s="55">
        <f t="shared" si="60"/>
        <v>-16.717292746114026</v>
      </c>
      <c r="U332" t="s">
        <v>289</v>
      </c>
      <c r="V332" t="s">
        <v>290</v>
      </c>
      <c r="W332" t="s">
        <v>444</v>
      </c>
      <c r="X332" t="s">
        <v>514</v>
      </c>
      <c r="Y332" s="66"/>
    </row>
    <row r="333" spans="1:25" ht="15" x14ac:dyDescent="0.25">
      <c r="A333">
        <v>2.02</v>
      </c>
      <c r="B333">
        <v>1.83</v>
      </c>
      <c r="C333" s="43">
        <f t="shared" si="53"/>
        <v>4.1497592382188975E-2</v>
      </c>
      <c r="D333" s="44">
        <f>IF(OR($A333="",$B333=""),"",A333*'MPTO_working_2-way'!$G332)</f>
        <v>2.1038251366120218</v>
      </c>
      <c r="E333" s="46">
        <f>IF(OR($A333="",$B333=""),"",B333*'MPTO_working_2-way'!$G332)</f>
        <v>1.9059405940594059</v>
      </c>
      <c r="F333" s="44">
        <f>IF(OR($A333="",$B333=""),"",'MPTO_working_2-way'!D332)</f>
        <v>2.1083670792220381</v>
      </c>
      <c r="G333" s="46">
        <f>IF(OR($A333="",$B333=""),"",'MPTO_working_2-way'!E332)</f>
        <v>1.9022281685792208</v>
      </c>
      <c r="H333" s="44">
        <f>IF(OR($A333="",$B333=""),"",'OddsRatio_working_2-way'!M332)</f>
        <v>2.1085646858215363</v>
      </c>
      <c r="I333" s="44">
        <f>IF(OR($A333="",$B333=""),"",'OddsRatio_working_2-way'!N332)</f>
        <v>1.9020673423841918</v>
      </c>
      <c r="J333" s="44">
        <f>IF('Log_working_2-way'!$D332="","",A333^('Log_working_2-way'!$D332))</f>
        <v>2.1106543395875321</v>
      </c>
      <c r="K333" s="46">
        <f>IF('Log_working_2-way'!$D332="","",B333^('Log_working_2-way'!$D332))</f>
        <v>1.9003701370951678</v>
      </c>
      <c r="L333" s="53">
        <f t="shared" si="54"/>
        <v>0.47532467532467537</v>
      </c>
      <c r="M333" s="53">
        <f t="shared" si="55"/>
        <v>0.52467532467532474</v>
      </c>
      <c r="N333" s="54">
        <v>430</v>
      </c>
      <c r="O333" s="54">
        <f t="shared" si="56"/>
        <v>217.12871287128715</v>
      </c>
      <c r="P333" s="54">
        <f t="shared" si="57"/>
        <v>195.02732240437155</v>
      </c>
      <c r="Q333" s="54">
        <f t="shared" si="58"/>
        <v>234.9726775956284</v>
      </c>
      <c r="R333" s="54">
        <f t="shared" si="59"/>
        <v>212.87128712871288</v>
      </c>
      <c r="S333" s="55">
        <f t="shared" si="60"/>
        <v>-17.843964724341248</v>
      </c>
      <c r="T333" s="55">
        <f t="shared" si="60"/>
        <v>-17.843964724341333</v>
      </c>
      <c r="U333" t="s">
        <v>83</v>
      </c>
      <c r="V333" t="s">
        <v>466</v>
      </c>
      <c r="W333" t="s">
        <v>444</v>
      </c>
      <c r="X333" t="s">
        <v>514</v>
      </c>
      <c r="Y333" s="66"/>
    </row>
    <row r="334" spans="1:25" ht="15" x14ac:dyDescent="0.25">
      <c r="A334">
        <v>1.97</v>
      </c>
      <c r="B334">
        <v>1.88</v>
      </c>
      <c r="C334" s="43">
        <f t="shared" si="53"/>
        <v>3.9529106814990778E-2</v>
      </c>
      <c r="D334" s="44">
        <f>IF(OR($A334="",$B334=""),"",A334*'MPTO_working_2-way'!$G333)</f>
        <v>2.0478723404255317</v>
      </c>
      <c r="E334" s="46">
        <f>IF(OR($A334="",$B334=""),"",B334*'MPTO_working_2-way'!$G333)</f>
        <v>1.9543147208121825</v>
      </c>
      <c r="F334" s="44">
        <f>IF(OR($A334="",$B334=""),"",'MPTO_working_2-way'!D333)</f>
        <v>2.049811822005756</v>
      </c>
      <c r="G334" s="46">
        <f>IF(OR($A334="",$B334=""),"",'MPTO_working_2-way'!E333)</f>
        <v>1.9525516659637281</v>
      </c>
      <c r="H334" s="44">
        <f>IF(OR($A334="",$B334=""),"",'OddsRatio_working_2-way'!M333)</f>
        <v>2.049891769313736</v>
      </c>
      <c r="I334" s="44">
        <f>IF(OR($A334="",$B334=""),"",'OddsRatio_working_2-way'!N333)</f>
        <v>1.9524791309238021</v>
      </c>
      <c r="J334" s="44">
        <f>IF('Log_working_2-way'!$D333="","",A334^('Log_working_2-way'!$D333))</f>
        <v>2.0507806142198279</v>
      </c>
      <c r="K334" s="46">
        <f>IF('Log_working_2-way'!$D333="","",B334^('Log_working_2-way'!$D333))</f>
        <v>1.9516734382679068</v>
      </c>
      <c r="L334" s="53">
        <f t="shared" si="54"/>
        <v>0.48831168831168836</v>
      </c>
      <c r="M334" s="53">
        <f t="shared" si="55"/>
        <v>0.51168831168831175</v>
      </c>
      <c r="N334" s="54">
        <v>431</v>
      </c>
      <c r="O334" s="54">
        <f t="shared" si="56"/>
        <v>212.21827411167507</v>
      </c>
      <c r="P334" s="54">
        <f t="shared" si="57"/>
        <v>201.7446808510638</v>
      </c>
      <c r="Q334" s="54">
        <f t="shared" si="58"/>
        <v>229.25531914893617</v>
      </c>
      <c r="R334" s="54">
        <f t="shared" si="59"/>
        <v>218.78172588832487</v>
      </c>
      <c r="S334" s="55">
        <f t="shared" si="60"/>
        <v>-17.037045037261095</v>
      </c>
      <c r="T334" s="55">
        <f t="shared" si="60"/>
        <v>-17.037045037261066</v>
      </c>
      <c r="U334" t="s">
        <v>286</v>
      </c>
      <c r="V334" t="s">
        <v>292</v>
      </c>
      <c r="W334" t="s">
        <v>444</v>
      </c>
      <c r="X334" t="s">
        <v>514</v>
      </c>
      <c r="Y334" s="66"/>
    </row>
    <row r="335" spans="1:25" ht="15" x14ac:dyDescent="0.25">
      <c r="A335">
        <v>1.84</v>
      </c>
      <c r="B335">
        <v>2.02</v>
      </c>
      <c r="C335" s="43">
        <f t="shared" si="53"/>
        <v>3.8527765820060234E-2</v>
      </c>
      <c r="D335" s="44">
        <f>IF(OR($A335="",$B335=""),"",A335*'MPTO_working_2-way'!$G334)</f>
        <v>1.9108910891089108</v>
      </c>
      <c r="E335" s="46">
        <f>IF(OR($A335="",$B335=""),"",B335*'MPTO_working_2-way'!$G334)</f>
        <v>2.0978260869565215</v>
      </c>
      <c r="F335" s="44">
        <f>IF(OR($A335="",$B335=""),"",'MPTO_working_2-way'!D334)</f>
        <v>1.9076165058509547</v>
      </c>
      <c r="G335" s="46">
        <f>IF(OR($A335="",$B335=""),"",'MPTO_working_2-way'!E334)</f>
        <v>2.1017869260348339</v>
      </c>
      <c r="H335" s="44">
        <f>IF(OR($A335="",$B335=""),"",'OddsRatio_working_2-way'!M334)</f>
        <v>1.9074852129730298</v>
      </c>
      <c r="I335" s="44">
        <f>IF(OR($A335="",$B335=""),"",'OddsRatio_working_2-way'!N334)</f>
        <v>2.1019463300386789</v>
      </c>
      <c r="J335" s="44">
        <f>IF('Log_working_2-way'!$D334="","",A335^('Log_working_2-way'!$D334))</f>
        <v>1.9059915032763037</v>
      </c>
      <c r="K335" s="46">
        <f>IF('Log_working_2-way'!$D334="","",B335^('Log_working_2-way'!$D334))</f>
        <v>2.1037631107837189</v>
      </c>
      <c r="L335" s="53">
        <f t="shared" si="54"/>
        <v>0.52331606217616577</v>
      </c>
      <c r="M335" s="53">
        <f t="shared" si="55"/>
        <v>0.47668393782383423</v>
      </c>
      <c r="N335" s="54">
        <v>432</v>
      </c>
      <c r="O335" s="54">
        <f t="shared" si="56"/>
        <v>197.21739130434781</v>
      </c>
      <c r="P335" s="54">
        <f t="shared" si="57"/>
        <v>218.13861386138612</v>
      </c>
      <c r="Q335" s="54">
        <f t="shared" si="58"/>
        <v>213.86138613861385</v>
      </c>
      <c r="R335" s="54">
        <f t="shared" si="59"/>
        <v>234.78260869565216</v>
      </c>
      <c r="S335" s="55">
        <f t="shared" si="60"/>
        <v>-16.643994834266039</v>
      </c>
      <c r="T335" s="55">
        <f t="shared" si="60"/>
        <v>-16.643994834266039</v>
      </c>
      <c r="U335" t="s">
        <v>288</v>
      </c>
      <c r="V335" t="s">
        <v>285</v>
      </c>
      <c r="W335" t="s">
        <v>444</v>
      </c>
      <c r="X335" t="s">
        <v>514</v>
      </c>
      <c r="Y335" s="66"/>
    </row>
    <row r="336" spans="1:25" ht="15" x14ac:dyDescent="0.25">
      <c r="A336">
        <v>1.76</v>
      </c>
      <c r="B336">
        <v>2.1</v>
      </c>
      <c r="C336" s="43">
        <f t="shared" si="53"/>
        <v>4.4372294372294396E-2</v>
      </c>
      <c r="D336" s="44">
        <f>IF(OR($A336="",$B336=""),"",A336*'MPTO_working_2-way'!$G335)</f>
        <v>1.8380952380952382</v>
      </c>
      <c r="E336" s="46">
        <f>IF(OR($A336="",$B336=""),"",B336*'MPTO_working_2-way'!$G335)</f>
        <v>2.1931818181818183</v>
      </c>
      <c r="F336" s="44">
        <f>IF(OR($A336="",$B336=""),"",'MPTO_working_2-way'!D335)</f>
        <v>1.8315163528245788</v>
      </c>
      <c r="G336" s="46">
        <f>IF(OR($A336="",$B336=""),"",'MPTO_working_2-way'!E335)</f>
        <v>2.2026221692491061</v>
      </c>
      <c r="H336" s="44">
        <f>IF(OR($A336="",$B336=""),"",'OddsRatio_working_2-way'!M335)</f>
        <v>1.8312094145936331</v>
      </c>
      <c r="I336" s="44">
        <f>IF(OR($A336="",$B336=""),"",'OddsRatio_working_2-way'!N335)</f>
        <v>2.2030662579644695</v>
      </c>
      <c r="J336" s="44">
        <f>IF('Log_working_2-way'!$D335="","",A336^('Log_working_2-way'!$D335))</f>
        <v>1.8281992138966479</v>
      </c>
      <c r="K336" s="46">
        <f>IF('Log_working_2-way'!$D335="","",B336^('Log_working_2-way'!$D335))</f>
        <v>2.2074389630178586</v>
      </c>
      <c r="L336" s="53">
        <f t="shared" si="54"/>
        <v>0.54404145077720201</v>
      </c>
      <c r="M336" s="53">
        <f t="shared" si="55"/>
        <v>0.45595854922279788</v>
      </c>
      <c r="N336" s="54">
        <v>433</v>
      </c>
      <c r="O336" s="54">
        <f t="shared" si="56"/>
        <v>186.97727272727278</v>
      </c>
      <c r="P336" s="54">
        <f t="shared" si="57"/>
        <v>226.80952380952382</v>
      </c>
      <c r="Q336" s="54">
        <f t="shared" si="58"/>
        <v>206.19047619047618</v>
      </c>
      <c r="R336" s="54">
        <f t="shared" si="59"/>
        <v>246.02272727272728</v>
      </c>
      <c r="S336" s="55">
        <f t="shared" si="60"/>
        <v>-19.213203463203399</v>
      </c>
      <c r="T336" s="55">
        <f t="shared" si="60"/>
        <v>-19.213203463203456</v>
      </c>
      <c r="U336" t="s">
        <v>283</v>
      </c>
      <c r="V336" t="s">
        <v>293</v>
      </c>
      <c r="W336" t="s">
        <v>444</v>
      </c>
      <c r="X336" t="s">
        <v>514</v>
      </c>
      <c r="Y336" s="66"/>
    </row>
    <row r="337" spans="1:25" ht="15" x14ac:dyDescent="0.25">
      <c r="A337">
        <v>2.23</v>
      </c>
      <c r="B337">
        <v>1.68</v>
      </c>
      <c r="C337" s="43">
        <f t="shared" si="53"/>
        <v>4.3668588511637907E-2</v>
      </c>
      <c r="D337" s="44">
        <f>IF(OR($A337="",$B337=""),"",A337*'MPTO_working_2-way'!$G336)</f>
        <v>2.3273809523809526</v>
      </c>
      <c r="E337" s="46">
        <f>IF(OR($A337="",$B337=""),"",B337*'MPTO_working_2-way'!$G336)</f>
        <v>1.7533632286995515</v>
      </c>
      <c r="F337" s="44">
        <f>IF(OR($A337="",$B337=""),"",'MPTO_working_2-way'!D336)</f>
        <v>2.3441371542985863</v>
      </c>
      <c r="G337" s="46">
        <f>IF(OR($A337="",$B337=""),"",'MPTO_working_2-way'!E336)</f>
        <v>1.7439716972348942</v>
      </c>
      <c r="H337" s="44">
        <f>IF(OR($A337="",$B337=""),"",'OddsRatio_working_2-way'!M336)</f>
        <v>2.3449251017851385</v>
      </c>
      <c r="I337" s="44">
        <f>IF(OR($A337="",$B337=""),"",'OddsRatio_working_2-way'!N336)</f>
        <v>1.743535828629182</v>
      </c>
      <c r="J337" s="44">
        <f>IF('Log_working_2-way'!$D336="","",A337^('Log_working_2-way'!$D336))</f>
        <v>2.3527328444015367</v>
      </c>
      <c r="K337" s="46">
        <f>IF('Log_working_2-way'!$D336="","",B337^('Log_working_2-way'!$D336))</f>
        <v>1.7392442669948964</v>
      </c>
      <c r="L337" s="53">
        <f t="shared" si="54"/>
        <v>0.42966751918158563</v>
      </c>
      <c r="M337" s="53">
        <f t="shared" si="55"/>
        <v>0.57033248081841437</v>
      </c>
      <c r="N337" s="54">
        <v>434</v>
      </c>
      <c r="O337" s="54">
        <f t="shared" si="56"/>
        <v>239.38116591928249</v>
      </c>
      <c r="P337" s="54">
        <f t="shared" si="57"/>
        <v>175.66666666666666</v>
      </c>
      <c r="Q337" s="54">
        <f t="shared" si="58"/>
        <v>258.33333333333331</v>
      </c>
      <c r="R337" s="54">
        <f t="shared" si="59"/>
        <v>194.61883408071751</v>
      </c>
      <c r="S337" s="55">
        <f t="shared" si="60"/>
        <v>-18.95216741405082</v>
      </c>
      <c r="T337" s="55">
        <f t="shared" si="60"/>
        <v>-18.952167414050848</v>
      </c>
      <c r="U337" t="s">
        <v>468</v>
      </c>
      <c r="V337" t="s">
        <v>246</v>
      </c>
      <c r="W337" t="s">
        <v>439</v>
      </c>
      <c r="X337" t="s">
        <v>514</v>
      </c>
      <c r="Y337" s="66"/>
    </row>
    <row r="338" spans="1:25" ht="15" x14ac:dyDescent="0.25">
      <c r="A338">
        <v>2.11</v>
      </c>
      <c r="B338">
        <v>1.76</v>
      </c>
      <c r="C338" s="43">
        <f t="shared" si="53"/>
        <v>4.2115467470917878E-2</v>
      </c>
      <c r="D338" s="44">
        <f>IF(OR($A338="",$B338=""),"",A338*'MPTO_working_2-way'!$G337)</f>
        <v>2.1988636363636367</v>
      </c>
      <c r="E338" s="46">
        <f>IF(OR($A338="",$B338=""),"",B338*'MPTO_working_2-way'!$G337)</f>
        <v>1.8341232227488156</v>
      </c>
      <c r="F338" s="44">
        <f>IF(OR($A338="",$B338=""),"",'MPTO_working_2-way'!D337)</f>
        <v>2.208110357949816</v>
      </c>
      <c r="G338" s="46">
        <f>IF(OR($A338="",$B338=""),"",'MPTO_working_2-way'!E337)</f>
        <v>1.8277389506841228</v>
      </c>
      <c r="H338" s="44">
        <f>IF(OR($A338="",$B338=""),"",'OddsRatio_working_2-way'!M337)</f>
        <v>2.208522368758425</v>
      </c>
      <c r="I338" s="44">
        <f>IF(OR($A338="",$B338=""),"",'OddsRatio_working_2-way'!N337)</f>
        <v>1.82745675698775</v>
      </c>
      <c r="J338" s="44">
        <f>IF('Log_working_2-way'!$D337="","",A338^('Log_working_2-way'!$D337))</f>
        <v>2.2127965940954506</v>
      </c>
      <c r="K338" s="46">
        <f>IF('Log_working_2-way'!$D337="","",B338^('Log_working_2-way'!$D337))</f>
        <v>1.8245405741311078</v>
      </c>
      <c r="L338" s="53">
        <f t="shared" si="54"/>
        <v>0.4547803617571059</v>
      </c>
      <c r="M338" s="53">
        <f t="shared" si="55"/>
        <v>0.54521963824289399</v>
      </c>
      <c r="N338" s="54">
        <v>435</v>
      </c>
      <c r="O338" s="54">
        <f t="shared" si="56"/>
        <v>228.83886255924168</v>
      </c>
      <c r="P338" s="54">
        <f t="shared" si="57"/>
        <v>187.84090909090912</v>
      </c>
      <c r="Q338" s="54">
        <f t="shared" si="58"/>
        <v>247.15909090909093</v>
      </c>
      <c r="R338" s="54">
        <f t="shared" si="59"/>
        <v>206.1611374407583</v>
      </c>
      <c r="S338" s="55">
        <f t="shared" si="60"/>
        <v>-18.320228349849259</v>
      </c>
      <c r="T338" s="55">
        <f t="shared" si="60"/>
        <v>-18.320228349849174</v>
      </c>
      <c r="U338" t="s">
        <v>461</v>
      </c>
      <c r="V338" t="s">
        <v>297</v>
      </c>
      <c r="W338" t="s">
        <v>439</v>
      </c>
      <c r="X338" t="s">
        <v>514</v>
      </c>
      <c r="Y338" s="66"/>
    </row>
    <row r="339" spans="1:25" ht="15" x14ac:dyDescent="0.25">
      <c r="A339">
        <v>2.09</v>
      </c>
      <c r="B339">
        <v>1.78</v>
      </c>
      <c r="C339" s="43">
        <f t="shared" si="53"/>
        <v>4.0266652330519959E-2</v>
      </c>
      <c r="D339" s="44">
        <f>IF(OR($A339="",$B339=""),"",A339*'MPTO_working_2-way'!$G338)</f>
        <v>2.1741573033707864</v>
      </c>
      <c r="E339" s="46">
        <f>IF(OR($A339="",$B339=""),"",B339*'MPTO_working_2-way'!$G338)</f>
        <v>1.8516746411483256</v>
      </c>
      <c r="F339" s="44">
        <f>IF(OR($A339="",$B339=""),"",'MPTO_working_2-way'!D338)</f>
        <v>2.1818075186206087</v>
      </c>
      <c r="G339" s="46">
        <f>IF(OR($A339="",$B339=""),"",'MPTO_working_2-way'!E338)</f>
        <v>1.8461614808198106</v>
      </c>
      <c r="H339" s="44">
        <f>IF(OR($A339="",$B339=""),"",'OddsRatio_working_2-way'!M338)</f>
        <v>2.1821319289469754</v>
      </c>
      <c r="I339" s="44">
        <f>IF(OR($A339="",$B339=""),"",'OddsRatio_working_2-way'!N338)</f>
        <v>1.8459292702556338</v>
      </c>
      <c r="J339" s="44">
        <f>IF('Log_working_2-way'!$D338="","",A339^('Log_working_2-way'!$D338))</f>
        <v>2.1856576768529026</v>
      </c>
      <c r="K339" s="46">
        <f>IF('Log_working_2-way'!$D338="","",B339^('Log_working_2-way'!$D338))</f>
        <v>1.8434137605840082</v>
      </c>
      <c r="L339" s="53">
        <f t="shared" si="54"/>
        <v>0.4599483204134367</v>
      </c>
      <c r="M339" s="53">
        <f t="shared" si="55"/>
        <v>0.54005167958656319</v>
      </c>
      <c r="N339" s="54">
        <v>436</v>
      </c>
      <c r="O339" s="54">
        <f t="shared" si="56"/>
        <v>227.38755980861242</v>
      </c>
      <c r="P339" s="54">
        <f t="shared" si="57"/>
        <v>191.05617977528092</v>
      </c>
      <c r="Q339" s="54">
        <f t="shared" si="58"/>
        <v>244.9438202247191</v>
      </c>
      <c r="R339" s="54">
        <f t="shared" si="59"/>
        <v>208.61244019138758</v>
      </c>
      <c r="S339" s="55">
        <f t="shared" si="60"/>
        <v>-17.556260416106682</v>
      </c>
      <c r="T339" s="55">
        <f t="shared" si="60"/>
        <v>-17.556260416106653</v>
      </c>
      <c r="U339" t="s">
        <v>459</v>
      </c>
      <c r="V339" t="s">
        <v>307</v>
      </c>
      <c r="W339" t="s">
        <v>439</v>
      </c>
      <c r="X339" t="s">
        <v>514</v>
      </c>
      <c r="Y339" s="66"/>
    </row>
    <row r="340" spans="1:25" ht="15" x14ac:dyDescent="0.25">
      <c r="A340">
        <v>2.12</v>
      </c>
      <c r="B340">
        <v>1.75</v>
      </c>
      <c r="C340" s="43">
        <f t="shared" si="53"/>
        <v>4.3126684636118462E-2</v>
      </c>
      <c r="D340" s="44">
        <f>IF(OR($A340="",$B340=""),"",A340*'MPTO_working_2-way'!$G339)</f>
        <v>2.2114285714285713</v>
      </c>
      <c r="E340" s="46">
        <f>IF(OR($A340="",$B340=""),"",B340*'MPTO_working_2-way'!$G339)</f>
        <v>1.8254716981132073</v>
      </c>
      <c r="F340" s="44">
        <f>IF(OR($A340="",$B340=""),"",'MPTO_working_2-way'!D339)</f>
        <v>2.2215568862275448</v>
      </c>
      <c r="G340" s="46">
        <f>IF(OR($A340="",$B340=""),"",'MPTO_working_2-way'!E339)</f>
        <v>1.8186274509803919</v>
      </c>
      <c r="H340" s="44">
        <f>IF(OR($A340="",$B340=""),"",'OddsRatio_working_2-way'!M339)</f>
        <v>2.2220201853215569</v>
      </c>
      <c r="I340" s="44">
        <f>IF(OR($A340="",$B340=""),"",'OddsRatio_working_2-way'!N339)</f>
        <v>1.8183170883849711</v>
      </c>
      <c r="J340" s="44">
        <f>IF('Log_working_2-way'!$D339="","",A340^('Log_working_2-way'!$D339))</f>
        <v>2.2267095575120122</v>
      </c>
      <c r="K340" s="46">
        <f>IF('Log_working_2-way'!$D339="","",B340^('Log_working_2-way'!$D339))</f>
        <v>1.8151888879286393</v>
      </c>
      <c r="L340" s="53">
        <f t="shared" si="54"/>
        <v>0.45219638242894061</v>
      </c>
      <c r="M340" s="53">
        <f t="shared" si="55"/>
        <v>0.54780361757105955</v>
      </c>
      <c r="N340" s="54">
        <v>437</v>
      </c>
      <c r="O340" s="54">
        <f t="shared" si="56"/>
        <v>230.8679245283019</v>
      </c>
      <c r="P340" s="54">
        <f t="shared" si="57"/>
        <v>187.28571428571428</v>
      </c>
      <c r="Q340" s="54">
        <f t="shared" si="58"/>
        <v>249.71428571428569</v>
      </c>
      <c r="R340" s="54">
        <f t="shared" si="59"/>
        <v>206.1320754716981</v>
      </c>
      <c r="S340" s="55">
        <f t="shared" si="60"/>
        <v>-18.846361185983795</v>
      </c>
      <c r="T340" s="55">
        <f t="shared" si="60"/>
        <v>-18.846361185983824</v>
      </c>
      <c r="U340" t="s">
        <v>463</v>
      </c>
      <c r="V340" t="s">
        <v>299</v>
      </c>
      <c r="W340" t="s">
        <v>439</v>
      </c>
      <c r="X340" t="s">
        <v>514</v>
      </c>
      <c r="Y340" s="66"/>
    </row>
    <row r="341" spans="1:25" ht="15" x14ac:dyDescent="0.25">
      <c r="A341">
        <v>2.11</v>
      </c>
      <c r="B341">
        <v>1.75</v>
      </c>
      <c r="C341" s="43">
        <f t="shared" si="53"/>
        <v>4.5362220717670931E-2</v>
      </c>
      <c r="D341" s="44">
        <f>IF(OR($A341="",$B341=""),"",A341*'MPTO_working_2-way'!$G340)</f>
        <v>2.2057142857142855</v>
      </c>
      <c r="E341" s="46">
        <f>IF(OR($A341="",$B341=""),"",B341*'MPTO_working_2-way'!$G340)</f>
        <v>1.8293838862559242</v>
      </c>
      <c r="F341" s="44">
        <f>IF(OR($A341="",$B341=""),"",'MPTO_working_2-way'!D340)</f>
        <v>2.2160540135033755</v>
      </c>
      <c r="G341" s="46">
        <f>IF(OR($A341="",$B341=""),"",'MPTO_working_2-way'!E340)</f>
        <v>1.8223318938926589</v>
      </c>
      <c r="H341" s="44">
        <f>IF(OR($A341="",$B341=""),"",'OddsRatio_working_2-way'!M340)</f>
        <v>2.216552506059644</v>
      </c>
      <c r="I341" s="44">
        <f>IF(OR($A341="",$B341=""),"",'OddsRatio_working_2-way'!N340)</f>
        <v>1.8219949365267862</v>
      </c>
      <c r="J341" s="44">
        <f>IF('Log_working_2-way'!$D340="","",A341^('Log_working_2-way'!$D340))</f>
        <v>2.2213495885331906</v>
      </c>
      <c r="K341" s="46">
        <f>IF('Log_working_2-way'!$D340="","",B341^('Log_working_2-way'!$D340))</f>
        <v>1.8187663952959283</v>
      </c>
      <c r="L341" s="53">
        <f t="shared" si="54"/>
        <v>0.45336787564766845</v>
      </c>
      <c r="M341" s="53">
        <f t="shared" si="55"/>
        <v>0.54663212435233155</v>
      </c>
      <c r="N341" s="54">
        <v>438</v>
      </c>
      <c r="O341" s="54">
        <f t="shared" si="56"/>
        <v>230.41706161137438</v>
      </c>
      <c r="P341" s="54">
        <f t="shared" si="57"/>
        <v>187.71428571428569</v>
      </c>
      <c r="Q341" s="54">
        <f t="shared" si="58"/>
        <v>250.28571428571428</v>
      </c>
      <c r="R341" s="54">
        <f t="shared" si="59"/>
        <v>207.58293838862559</v>
      </c>
      <c r="S341" s="55">
        <f t="shared" si="60"/>
        <v>-19.868652674339899</v>
      </c>
      <c r="T341" s="55">
        <f t="shared" si="60"/>
        <v>-19.868652674339899</v>
      </c>
      <c r="U341" t="s">
        <v>456</v>
      </c>
      <c r="V341" t="s">
        <v>460</v>
      </c>
      <c r="W341" t="s">
        <v>439</v>
      </c>
      <c r="X341" t="s">
        <v>514</v>
      </c>
      <c r="Y341" s="66"/>
    </row>
    <row r="342" spans="1:25" ht="15" x14ac:dyDescent="0.25">
      <c r="A342">
        <v>2.0499999999999998</v>
      </c>
      <c r="B342">
        <v>1.81</v>
      </c>
      <c r="C342" s="43">
        <f t="shared" si="53"/>
        <v>4.0291065894084488E-2</v>
      </c>
      <c r="D342" s="44">
        <f>IF(OR($A342="",$B342=""),"",A342*'MPTO_working_2-way'!$G341)</f>
        <v>2.132596685082873</v>
      </c>
      <c r="E342" s="46">
        <f>IF(OR($A342="",$B342=""),"",B342*'MPTO_working_2-way'!$G341)</f>
        <v>1.882926829268293</v>
      </c>
      <c r="F342" s="44">
        <f>IF(OR($A342="",$B342=""),"",'MPTO_working_2-way'!D341)</f>
        <v>2.1383086010661287</v>
      </c>
      <c r="G342" s="46">
        <f>IF(OR($A342="",$B342=""),"",'MPTO_working_2-way'!E341)</f>
        <v>1.8784963928616634</v>
      </c>
      <c r="H342" s="44">
        <f>IF(OR($A342="",$B342=""),"",'OddsRatio_working_2-way'!M341)</f>
        <v>2.1385500851066221</v>
      </c>
      <c r="I342" s="44">
        <f>IF(OR($A342="",$B342=""),"",'OddsRatio_working_2-way'!N341)</f>
        <v>1.8783100656536802</v>
      </c>
      <c r="J342" s="44">
        <f>IF('Log_working_2-way'!$D341="","",A342^('Log_working_2-way'!$D341))</f>
        <v>2.1411780217081708</v>
      </c>
      <c r="K342" s="46">
        <f>IF('Log_working_2-way'!$D341="","",B342^('Log_working_2-way'!$D341))</f>
        <v>1.8762874687184776</v>
      </c>
      <c r="L342" s="53">
        <f t="shared" si="54"/>
        <v>0.4689119170984456</v>
      </c>
      <c r="M342" s="53">
        <f t="shared" si="55"/>
        <v>0.53108808290155429</v>
      </c>
      <c r="N342" s="54">
        <v>439</v>
      </c>
      <c r="O342" s="54">
        <f t="shared" si="56"/>
        <v>224.85365853658536</v>
      </c>
      <c r="P342" s="54">
        <f t="shared" si="57"/>
        <v>196.45856353591162</v>
      </c>
      <c r="Q342" s="54">
        <f t="shared" si="58"/>
        <v>242.54143646408841</v>
      </c>
      <c r="R342" s="54">
        <f t="shared" si="59"/>
        <v>214.14634146341464</v>
      </c>
      <c r="S342" s="55">
        <f t="shared" si="60"/>
        <v>-17.687777927503049</v>
      </c>
      <c r="T342" s="55">
        <f t="shared" si="60"/>
        <v>-17.687777927503021</v>
      </c>
      <c r="U342" t="s">
        <v>302</v>
      </c>
      <c r="V342" t="s">
        <v>462</v>
      </c>
      <c r="W342" t="s">
        <v>439</v>
      </c>
      <c r="X342" t="s">
        <v>514</v>
      </c>
      <c r="Y342" s="66"/>
    </row>
    <row r="343" spans="1:25" ht="15" x14ac:dyDescent="0.25">
      <c r="A343">
        <v>1.94</v>
      </c>
      <c r="B343">
        <v>1.91</v>
      </c>
      <c r="C343" s="43">
        <f t="shared" si="53"/>
        <v>3.9024126949857019E-2</v>
      </c>
      <c r="D343" s="44">
        <f>IF(OR($A343="",$B343=""),"",A343*'MPTO_working_2-way'!$G342)</f>
        <v>2.0157068062827226</v>
      </c>
      <c r="E343" s="46">
        <f>IF(OR($A343="",$B343=""),"",B343*'MPTO_working_2-way'!$G342)</f>
        <v>1.9845360824742269</v>
      </c>
      <c r="F343" s="44">
        <f>IF(OR($A343="",$B343=""),"",'MPTO_working_2-way'!D342)</f>
        <v>2.0163247537682976</v>
      </c>
      <c r="G343" s="46">
        <f>IF(OR($A343="",$B343=""),"",'MPTO_working_2-way'!E342)</f>
        <v>1.98393746319002</v>
      </c>
      <c r="H343" s="44">
        <f>IF(OR($A343="",$B343=""),"",'OddsRatio_working_2-way'!M342)</f>
        <v>2.0163498575623611</v>
      </c>
      <c r="I343" s="44">
        <f>IF(OR($A343="",$B343=""),"",'OddsRatio_working_2-way'!N342)</f>
        <v>1.9839131599805839</v>
      </c>
      <c r="J343" s="44">
        <f>IF('Log_working_2-way'!$D342="","",A343^('Log_working_2-way'!$D342))</f>
        <v>2.0166326309725022</v>
      </c>
      <c r="K343" s="46">
        <f>IF('Log_working_2-way'!$D342="","",B343^('Log_working_2-way'!$D342))</f>
        <v>1.9836394873960235</v>
      </c>
      <c r="L343" s="53">
        <f t="shared" si="54"/>
        <v>0.4961038961038961</v>
      </c>
      <c r="M343" s="53">
        <f t="shared" si="55"/>
        <v>0.50389610389610384</v>
      </c>
      <c r="N343" s="54">
        <v>440</v>
      </c>
      <c r="O343" s="54">
        <f t="shared" si="56"/>
        <v>213.19587628865983</v>
      </c>
      <c r="P343" s="54">
        <f t="shared" si="57"/>
        <v>209.63350785340313</v>
      </c>
      <c r="Q343" s="54">
        <f t="shared" si="58"/>
        <v>230.36649214659687</v>
      </c>
      <c r="R343" s="54">
        <f t="shared" si="59"/>
        <v>226.80412371134022</v>
      </c>
      <c r="S343" s="55">
        <f t="shared" si="60"/>
        <v>-17.170615857937037</v>
      </c>
      <c r="T343" s="55">
        <f t="shared" si="60"/>
        <v>-17.170615857937094</v>
      </c>
      <c r="U343" t="s">
        <v>457</v>
      </c>
      <c r="V343" t="s">
        <v>298</v>
      </c>
      <c r="W343" t="s">
        <v>439</v>
      </c>
      <c r="X343" t="s">
        <v>514</v>
      </c>
      <c r="Y343" s="66"/>
    </row>
    <row r="344" spans="1:25" ht="15" x14ac:dyDescent="0.25">
      <c r="A344">
        <v>2.19</v>
      </c>
      <c r="B344">
        <v>1.7</v>
      </c>
      <c r="C344" s="43">
        <f t="shared" si="53"/>
        <v>4.485629868385721E-2</v>
      </c>
      <c r="D344" s="44">
        <f>IF(OR($A344="",$B344=""),"",A344*'MPTO_working_2-way'!$G343)</f>
        <v>2.2882352941176474</v>
      </c>
      <c r="E344" s="46">
        <f>IF(OR($A344="",$B344=""),"",B344*'MPTO_working_2-way'!$G343)</f>
        <v>1.7762557077625571</v>
      </c>
      <c r="F344" s="44">
        <f>IF(OR($A344="",$B344=""),"",'MPTO_working_2-way'!D343)</f>
        <v>2.3031240334055059</v>
      </c>
      <c r="G344" s="46">
        <f>IF(OR($A344="",$B344=""),"",'MPTO_working_2-way'!E343)</f>
        <v>1.7673866603370521</v>
      </c>
      <c r="H344" s="44">
        <f>IF(OR($A344="",$B344=""),"",'OddsRatio_working_2-way'!M343)</f>
        <v>2.3038404810405297</v>
      </c>
      <c r="I344" s="44">
        <f>IF(OR($A344="",$B344=""),"",'OddsRatio_working_2-way'!N343)</f>
        <v>1.7669649888473706</v>
      </c>
      <c r="J344" s="44">
        <f>IF('Log_working_2-way'!$D343="","",A344^('Log_working_2-way'!$D343))</f>
        <v>2.3107731259333391</v>
      </c>
      <c r="K344" s="46">
        <f>IF('Log_working_2-way'!$D343="","",B344^('Log_working_2-way'!$D343))</f>
        <v>1.7629085310147883</v>
      </c>
      <c r="L344" s="53">
        <f t="shared" si="54"/>
        <v>0.43701799485861176</v>
      </c>
      <c r="M344" s="53">
        <f t="shared" si="55"/>
        <v>0.56298200514138819</v>
      </c>
      <c r="N344" s="54">
        <v>441</v>
      </c>
      <c r="O344" s="54">
        <f t="shared" si="56"/>
        <v>239.63013698630138</v>
      </c>
      <c r="P344" s="54">
        <f t="shared" si="57"/>
        <v>181.58823529411762</v>
      </c>
      <c r="Q344" s="54">
        <f t="shared" si="58"/>
        <v>259.41176470588238</v>
      </c>
      <c r="R344" s="54">
        <f t="shared" si="59"/>
        <v>201.36986301369865</v>
      </c>
      <c r="S344" s="55">
        <f t="shared" si="60"/>
        <v>-19.781627719580996</v>
      </c>
      <c r="T344" s="55">
        <f t="shared" si="60"/>
        <v>-19.781627719581024</v>
      </c>
      <c r="U344" t="s">
        <v>469</v>
      </c>
      <c r="V344" t="s">
        <v>296</v>
      </c>
      <c r="W344" t="s">
        <v>439</v>
      </c>
      <c r="X344" t="s">
        <v>514</v>
      </c>
      <c r="Y344" s="66"/>
    </row>
    <row r="345" spans="1:25" ht="15" x14ac:dyDescent="0.25">
      <c r="A345">
        <v>2.57</v>
      </c>
      <c r="B345">
        <v>1.53</v>
      </c>
      <c r="C345" s="43">
        <f t="shared" si="53"/>
        <v>4.2699829607588891E-2</v>
      </c>
      <c r="D345" s="44">
        <f>IF(OR($A345="",$B345=""),"",A345*'MPTO_working_2-way'!$G344)</f>
        <v>2.6797385620915031</v>
      </c>
      <c r="E345" s="46">
        <f>IF(OR($A345="",$B345=""),"",B345*'MPTO_working_2-way'!$G344)</f>
        <v>1.595330739299611</v>
      </c>
      <c r="F345" s="44">
        <f>IF(OR($A345="",$B345=""),"",'MPTO_working_2-way'!D344)</f>
        <v>2.7192005808927768</v>
      </c>
      <c r="G345" s="46">
        <f>IF(OR($A345="",$B345=""),"",'MPTO_working_2-way'!E344)</f>
        <v>1.5816656945757326</v>
      </c>
      <c r="H345" s="44">
        <f>IF(OR($A345="",$B345=""),"",'OddsRatio_working_2-way'!M344)</f>
        <v>2.7211229331292399</v>
      </c>
      <c r="I345" s="44">
        <f>IF(OR($A345="",$B345=""),"",'OddsRatio_working_2-way'!N344)</f>
        <v>1.5810160220117813</v>
      </c>
      <c r="J345" s="44">
        <f>IF('Log_working_2-way'!$D344="","",A345^('Log_working_2-way'!$D344))</f>
        <v>2.7398584941677284</v>
      </c>
      <c r="K345" s="46">
        <f>IF('Log_working_2-way'!$D344="","",B345^('Log_working_2-way'!$D344))</f>
        <v>1.5747593860945028</v>
      </c>
      <c r="L345" s="53">
        <f t="shared" si="54"/>
        <v>0.37317073170731713</v>
      </c>
      <c r="M345" s="53">
        <f t="shared" si="55"/>
        <v>0.62682926829268293</v>
      </c>
      <c r="N345" s="54">
        <v>442</v>
      </c>
      <c r="O345" s="54">
        <f t="shared" si="56"/>
        <v>270.01556420233459</v>
      </c>
      <c r="P345" s="54">
        <f t="shared" si="57"/>
        <v>153.11111111111111</v>
      </c>
      <c r="Q345" s="54">
        <f t="shared" si="58"/>
        <v>288.88888888888891</v>
      </c>
      <c r="R345" s="54">
        <f t="shared" si="59"/>
        <v>171.98443579766538</v>
      </c>
      <c r="S345" s="55">
        <f t="shared" si="60"/>
        <v>-18.873324686554326</v>
      </c>
      <c r="T345" s="55">
        <f t="shared" si="60"/>
        <v>-18.87332468655427</v>
      </c>
      <c r="U345" t="s">
        <v>305</v>
      </c>
      <c r="V345" t="s">
        <v>301</v>
      </c>
      <c r="W345" t="s">
        <v>439</v>
      </c>
      <c r="X345" t="s">
        <v>514</v>
      </c>
      <c r="Y345" s="66"/>
    </row>
    <row r="346" spans="1:25" ht="15" x14ac:dyDescent="0.25">
      <c r="A346">
        <v>2.36</v>
      </c>
      <c r="B346">
        <v>1.62</v>
      </c>
      <c r="C346" s="43">
        <f t="shared" si="53"/>
        <v>4.1012764176606042E-2</v>
      </c>
      <c r="D346" s="44">
        <f>IF(OR($A346="",$B346=""),"",A346*'MPTO_working_2-way'!$G345)</f>
        <v>2.4567901234567899</v>
      </c>
      <c r="E346" s="46">
        <f>IF(OR($A346="",$B346=""),"",B346*'MPTO_working_2-way'!$G345)</f>
        <v>1.6864406779661019</v>
      </c>
      <c r="F346" s="44">
        <f>IF(OR($A346="",$B346=""),"",'MPTO_working_2-way'!D345)</f>
        <v>2.4800207576543851</v>
      </c>
      <c r="G346" s="46">
        <f>IF(OR($A346="",$B346=""),"",'MPTO_working_2-way'!E345)</f>
        <v>1.6756661991584854</v>
      </c>
      <c r="H346" s="44">
        <f>IF(OR($A346="",$B346=""),"",'OddsRatio_working_2-way'!M345)</f>
        <v>2.4810632623547089</v>
      </c>
      <c r="I346" s="44">
        <f>IF(OR($A346="",$B346=""),"",'OddsRatio_working_2-way'!N345)</f>
        <v>1.6751906048970002</v>
      </c>
      <c r="J346" s="44">
        <f>IF('Log_working_2-way'!$D345="","",A346^('Log_working_2-way'!$D345))</f>
        <v>2.4919285072828607</v>
      </c>
      <c r="K346" s="46">
        <f>IF('Log_working_2-way'!$D345="","",B346^('Log_working_2-way'!$D345))</f>
        <v>1.6702734046022476</v>
      </c>
      <c r="L346" s="53">
        <f t="shared" si="54"/>
        <v>0.40703517587939703</v>
      </c>
      <c r="M346" s="53">
        <f t="shared" si="55"/>
        <v>0.59296482412060292</v>
      </c>
      <c r="N346" s="54">
        <v>443</v>
      </c>
      <c r="O346" s="54">
        <f t="shared" si="56"/>
        <v>255.28813559322037</v>
      </c>
      <c r="P346" s="54">
        <f t="shared" si="57"/>
        <v>169.54320987654324</v>
      </c>
      <c r="Q346" s="54">
        <f t="shared" si="58"/>
        <v>273.45679012345676</v>
      </c>
      <c r="R346" s="54">
        <f t="shared" si="59"/>
        <v>187.71186440677968</v>
      </c>
      <c r="S346" s="55">
        <f t="shared" si="60"/>
        <v>-18.168654530236381</v>
      </c>
      <c r="T346" s="55">
        <f t="shared" si="60"/>
        <v>-18.168654530236438</v>
      </c>
      <c r="U346" t="s">
        <v>300</v>
      </c>
      <c r="V346" t="s">
        <v>245</v>
      </c>
      <c r="W346" t="s">
        <v>439</v>
      </c>
      <c r="X346" t="s">
        <v>514</v>
      </c>
      <c r="Y346" s="66"/>
    </row>
    <row r="347" spans="1:25" ht="15" x14ac:dyDescent="0.25">
      <c r="A347">
        <v>1.51</v>
      </c>
      <c r="B347">
        <v>2.58</v>
      </c>
      <c r="C347" s="43">
        <f t="shared" si="53"/>
        <v>4.9848554853945348E-2</v>
      </c>
      <c r="D347" s="44">
        <f>IF(OR($A347="",$B347=""),"",A347*'MPTO_working_2-way'!$G346)</f>
        <v>1.5852713178294575</v>
      </c>
      <c r="E347" s="46">
        <f>IF(OR($A347="",$B347=""),"",B347*'MPTO_working_2-way'!$G346)</f>
        <v>2.7086092715231791</v>
      </c>
      <c r="F347" s="44">
        <f>IF(OR($A347="",$B347=""),"",'MPTO_working_2-way'!D346)</f>
        <v>1.5690523178541222</v>
      </c>
      <c r="G347" s="46">
        <f>IF(OR($A347="",$B347=""),"",'MPTO_working_2-way'!E346)</f>
        <v>2.7573076650859938</v>
      </c>
      <c r="H347" s="44">
        <f>IF(OR($A347="",$B347=""),"",'OddsRatio_working_2-way'!M346)</f>
        <v>1.5681415405746904</v>
      </c>
      <c r="I347" s="44">
        <f>IF(OR($A347="",$B347=""),"",'OddsRatio_working_2-way'!N346)</f>
        <v>2.7601247727608049</v>
      </c>
      <c r="J347" s="44">
        <f>IF('Log_working_2-way'!$D346="","",A347^('Log_working_2-way'!$D346))</f>
        <v>1.5606856045236128</v>
      </c>
      <c r="K347" s="46">
        <f>IF('Log_working_2-way'!$D346="","",B347^('Log_working_2-way'!$D346))</f>
        <v>2.7835307201199551</v>
      </c>
      <c r="L347" s="53">
        <f t="shared" si="54"/>
        <v>0.63080684596577008</v>
      </c>
      <c r="M347" s="53">
        <f t="shared" si="55"/>
        <v>0.36919315403422981</v>
      </c>
      <c r="N347" s="54">
        <v>444</v>
      </c>
      <c r="O347" s="54">
        <f t="shared" si="56"/>
        <v>149.96026490066231</v>
      </c>
      <c r="P347" s="54">
        <f t="shared" si="57"/>
        <v>271.90697674418601</v>
      </c>
      <c r="Q347" s="54">
        <f t="shared" si="58"/>
        <v>172.09302325581393</v>
      </c>
      <c r="R347" s="54">
        <f t="shared" si="59"/>
        <v>294.03973509933775</v>
      </c>
      <c r="S347" s="55">
        <f t="shared" si="60"/>
        <v>-22.132758355151623</v>
      </c>
      <c r="T347" s="55">
        <f t="shared" si="60"/>
        <v>-22.132758355151736</v>
      </c>
      <c r="U347" t="s">
        <v>318</v>
      </c>
      <c r="V347" t="s">
        <v>308</v>
      </c>
      <c r="W347" t="s">
        <v>445</v>
      </c>
      <c r="X347" t="s">
        <v>514</v>
      </c>
      <c r="Y347" s="66"/>
    </row>
    <row r="348" spans="1:25" ht="15" x14ac:dyDescent="0.25">
      <c r="A348">
        <v>1.99</v>
      </c>
      <c r="B348">
        <v>1.83</v>
      </c>
      <c r="C348" s="43">
        <f t="shared" si="53"/>
        <v>4.8960650245764237E-2</v>
      </c>
      <c r="D348" s="44">
        <f>IF(OR($A348="",$B348=""),"",A348*'MPTO_working_2-way'!$G347)</f>
        <v>2.0874316939890707</v>
      </c>
      <c r="E348" s="46">
        <f>IF(OR($A348="",$B348=""),"",B348*'MPTO_working_2-way'!$G347)</f>
        <v>1.9195979899497486</v>
      </c>
      <c r="F348" s="44">
        <f>IF(OR($A348="",$B348=""),"",'MPTO_working_2-way'!D347)</f>
        <v>2.0919091248528017</v>
      </c>
      <c r="G348" s="46">
        <f>IF(OR($A348="",$B348=""),"",'MPTO_working_2-way'!E347)</f>
        <v>1.9158271299681719</v>
      </c>
      <c r="H348" s="44">
        <f>IF(OR($A348="",$B348=""),"",'OddsRatio_working_2-way'!M347)</f>
        <v>2.092140597330467</v>
      </c>
      <c r="I348" s="44">
        <f>IF(OR($A348="",$B348=""),"",'OddsRatio_working_2-way'!N347)</f>
        <v>1.9156330260447352</v>
      </c>
      <c r="J348" s="44">
        <f>IF('Log_working_2-way'!$D347="","",A348^('Log_working_2-way'!$D347))</f>
        <v>2.0942137432454255</v>
      </c>
      <c r="K348" s="46">
        <f>IF('Log_working_2-way'!$D347="","",B348^('Log_working_2-way'!$D347))</f>
        <v>1.913898227080558</v>
      </c>
      <c r="L348" s="53">
        <f t="shared" si="54"/>
        <v>0.47905759162303674</v>
      </c>
      <c r="M348" s="53">
        <f t="shared" si="55"/>
        <v>0.52094240837696337</v>
      </c>
      <c r="N348" s="54">
        <v>445</v>
      </c>
      <c r="O348" s="54">
        <f t="shared" si="56"/>
        <v>221.38190954773864</v>
      </c>
      <c r="P348" s="54">
        <f t="shared" si="57"/>
        <v>201.83060109289616</v>
      </c>
      <c r="Q348" s="54">
        <f t="shared" si="58"/>
        <v>243.16939890710381</v>
      </c>
      <c r="R348" s="54">
        <f t="shared" si="59"/>
        <v>223.6180904522613</v>
      </c>
      <c r="S348" s="55">
        <f t="shared" si="60"/>
        <v>-21.787489359365168</v>
      </c>
      <c r="T348" s="55">
        <f t="shared" si="60"/>
        <v>-21.787489359365139</v>
      </c>
      <c r="U348" t="s">
        <v>501</v>
      </c>
      <c r="V348" t="s">
        <v>313</v>
      </c>
      <c r="W348" t="s">
        <v>445</v>
      </c>
      <c r="X348" t="s">
        <v>514</v>
      </c>
      <c r="Y348" s="66"/>
    </row>
    <row r="349" spans="1:25" ht="15" x14ac:dyDescent="0.25">
      <c r="A349">
        <v>1.99</v>
      </c>
      <c r="B349">
        <v>1.83</v>
      </c>
      <c r="C349" s="43">
        <f t="shared" si="53"/>
        <v>4.8960650245764237E-2</v>
      </c>
      <c r="D349" s="44">
        <f>IF(OR($A349="",$B349=""),"",A349*'MPTO_working_2-way'!$G348)</f>
        <v>2.0874316939890707</v>
      </c>
      <c r="E349" s="46">
        <f>IF(OR($A349="",$B349=""),"",B349*'MPTO_working_2-way'!$G348)</f>
        <v>1.9195979899497486</v>
      </c>
      <c r="F349" s="44">
        <f>IF(OR($A349="",$B349=""),"",'MPTO_working_2-way'!D348)</f>
        <v>2.0919091248528017</v>
      </c>
      <c r="G349" s="46">
        <f>IF(OR($A349="",$B349=""),"",'MPTO_working_2-way'!E348)</f>
        <v>1.9158271299681719</v>
      </c>
      <c r="H349" s="44">
        <f>IF(OR($A349="",$B349=""),"",'OddsRatio_working_2-way'!M348)</f>
        <v>2.092140597330467</v>
      </c>
      <c r="I349" s="44">
        <f>IF(OR($A349="",$B349=""),"",'OddsRatio_working_2-way'!N348)</f>
        <v>1.9156330260447352</v>
      </c>
      <c r="J349" s="44">
        <f>IF('Log_working_2-way'!$D348="","",A349^('Log_working_2-way'!$D348))</f>
        <v>2.0942137432454255</v>
      </c>
      <c r="K349" s="46">
        <f>IF('Log_working_2-way'!$D348="","",B349^('Log_working_2-way'!$D348))</f>
        <v>1.913898227080558</v>
      </c>
      <c r="L349" s="53">
        <f t="shared" si="54"/>
        <v>0.47905759162303674</v>
      </c>
      <c r="M349" s="53">
        <f t="shared" si="55"/>
        <v>0.52094240837696337</v>
      </c>
      <c r="N349" s="54">
        <v>446</v>
      </c>
      <c r="O349" s="54">
        <f t="shared" si="56"/>
        <v>221.8793969849246</v>
      </c>
      <c r="P349" s="54">
        <f t="shared" si="57"/>
        <v>202.2841530054645</v>
      </c>
      <c r="Q349" s="54">
        <f t="shared" si="58"/>
        <v>243.7158469945355</v>
      </c>
      <c r="R349" s="54">
        <f t="shared" si="59"/>
        <v>224.12060301507535</v>
      </c>
      <c r="S349" s="55">
        <f t="shared" si="60"/>
        <v>-21.8364500096109</v>
      </c>
      <c r="T349" s="55">
        <f t="shared" si="60"/>
        <v>-21.836450009610843</v>
      </c>
      <c r="U349" t="s">
        <v>311</v>
      </c>
      <c r="V349" t="s">
        <v>503</v>
      </c>
      <c r="W349" t="s">
        <v>445</v>
      </c>
      <c r="X349" t="s">
        <v>514</v>
      </c>
      <c r="Y349" s="66"/>
    </row>
    <row r="350" spans="1:25" ht="15" x14ac:dyDescent="0.25">
      <c r="A350">
        <v>1.77</v>
      </c>
      <c r="B350">
        <v>2.0499999999999998</v>
      </c>
      <c r="C350" s="43">
        <f t="shared" si="53"/>
        <v>5.2776629461209978E-2</v>
      </c>
      <c r="D350" s="44">
        <f>IF(OR($A350="",$B350=""),"",A350*'MPTO_working_2-way'!$G349)</f>
        <v>1.8634146341463418</v>
      </c>
      <c r="E350" s="46">
        <f>IF(OR($A350="",$B350=""),"",B350*'MPTO_working_2-way'!$G349)</f>
        <v>2.1581920903954801</v>
      </c>
      <c r="F350" s="44">
        <f>IF(OR($A350="",$B350=""),"",'MPTO_working_2-way'!D349)</f>
        <v>1.8567225278239736</v>
      </c>
      <c r="G350" s="46">
        <f>IF(OR($A350="",$B350=""),"",'MPTO_working_2-way'!E349)</f>
        <v>2.1672390622666868</v>
      </c>
      <c r="H350" s="44">
        <f>IF(OR($A350="",$B350=""),"",'OddsRatio_working_2-way'!M349)</f>
        <v>1.8563488385776756</v>
      </c>
      <c r="I350" s="44">
        <f>IF(OR($A350="",$B350=""),"",'OddsRatio_working_2-way'!N349)</f>
        <v>2.1677484162422846</v>
      </c>
      <c r="J350" s="44">
        <f>IF('Log_working_2-way'!$D349="","",A350^('Log_working_2-way'!$D349))</f>
        <v>1.8532659063659371</v>
      </c>
      <c r="K350" s="46">
        <f>IF('Log_working_2-way'!$D349="","",B350^('Log_working_2-way'!$D349))</f>
        <v>2.1719676041639038</v>
      </c>
      <c r="L350" s="53">
        <f t="shared" si="54"/>
        <v>0.53664921465968574</v>
      </c>
      <c r="M350" s="53">
        <f t="shared" si="55"/>
        <v>0.46335078534031415</v>
      </c>
      <c r="N350" s="54">
        <v>447</v>
      </c>
      <c r="O350" s="54">
        <f t="shared" si="56"/>
        <v>194.4576271186441</v>
      </c>
      <c r="P350" s="54">
        <f t="shared" si="57"/>
        <v>228.95121951219511</v>
      </c>
      <c r="Q350" s="54">
        <f t="shared" si="58"/>
        <v>218.04878048780489</v>
      </c>
      <c r="R350" s="54">
        <f t="shared" si="59"/>
        <v>252.54237288135593</v>
      </c>
      <c r="S350" s="55">
        <f t="shared" si="60"/>
        <v>-23.591153369160793</v>
      </c>
      <c r="T350" s="55">
        <f t="shared" si="60"/>
        <v>-23.591153369160821</v>
      </c>
      <c r="U350" t="s">
        <v>512</v>
      </c>
      <c r="V350" t="s">
        <v>470</v>
      </c>
      <c r="W350" t="s">
        <v>445</v>
      </c>
      <c r="X350" t="s">
        <v>514</v>
      </c>
      <c r="Y350" s="66"/>
    </row>
    <row r="351" spans="1:25" ht="15" x14ac:dyDescent="0.25">
      <c r="A351">
        <v>2.0099999999999998</v>
      </c>
      <c r="B351">
        <v>1.81</v>
      </c>
      <c r="C351" s="43">
        <f t="shared" si="53"/>
        <v>4.999862565624924E-2</v>
      </c>
      <c r="D351" s="44">
        <f>IF(OR($A351="",$B351=""),"",A351*'MPTO_working_2-way'!$G350)</f>
        <v>2.1104972375690609</v>
      </c>
      <c r="E351" s="46">
        <f>IF(OR($A351="",$B351=""),"",B351*'MPTO_working_2-way'!$G350)</f>
        <v>1.9004975124378112</v>
      </c>
      <c r="F351" s="44">
        <f>IF(OR($A351="",$B351=""),"",'MPTO_working_2-way'!D350)</f>
        <v>2.1163433291643639</v>
      </c>
      <c r="G351" s="46">
        <f>IF(OR($A351="",$B351=""),"",'MPTO_working_2-way'!E350)</f>
        <v>1.8957817670201405</v>
      </c>
      <c r="H351" s="44">
        <f>IF(OR($A351="",$B351=""),"",'OddsRatio_working_2-way'!M350)</f>
        <v>2.1166528467912094</v>
      </c>
      <c r="I351" s="44">
        <f>IF(OR($A351="",$B351=""),"",'OddsRatio_working_2-way'!N350)</f>
        <v>1.89553347118899</v>
      </c>
      <c r="J351" s="44">
        <f>IF('Log_working_2-way'!$D350="","",A351^('Log_working_2-way'!$D350))</f>
        <v>2.1193652902976643</v>
      </c>
      <c r="K351" s="46">
        <f>IF('Log_working_2-way'!$D350="","",B351^('Log_working_2-way'!$D350))</f>
        <v>1.893363416452811</v>
      </c>
      <c r="L351" s="53">
        <f t="shared" si="54"/>
        <v>0.47382198952879578</v>
      </c>
      <c r="M351" s="53">
        <f t="shared" si="55"/>
        <v>0.52617801047120416</v>
      </c>
      <c r="N351" s="54">
        <v>448</v>
      </c>
      <c r="O351" s="54">
        <f t="shared" si="56"/>
        <v>225.11442786069651</v>
      </c>
      <c r="P351" s="54">
        <f t="shared" si="57"/>
        <v>200.48618784530387</v>
      </c>
      <c r="Q351" s="54">
        <f t="shared" si="58"/>
        <v>247.51381215469615</v>
      </c>
      <c r="R351" s="54">
        <f t="shared" si="59"/>
        <v>222.88557213930352</v>
      </c>
      <c r="S351" s="55">
        <f t="shared" si="60"/>
        <v>-22.399384293999645</v>
      </c>
      <c r="T351" s="55">
        <f t="shared" si="60"/>
        <v>-22.399384293999645</v>
      </c>
      <c r="U351" t="s">
        <v>316</v>
      </c>
      <c r="V351" t="s">
        <v>310</v>
      </c>
      <c r="W351" t="s">
        <v>445</v>
      </c>
      <c r="X351" t="s">
        <v>514</v>
      </c>
      <c r="Y351" s="66"/>
    </row>
    <row r="352" spans="1:25" ht="15" x14ac:dyDescent="0.25">
      <c r="A352">
        <v>1.92</v>
      </c>
      <c r="B352">
        <v>1.9</v>
      </c>
      <c r="C352" s="43">
        <f t="shared" si="53"/>
        <v>4.7149122807017552E-2</v>
      </c>
      <c r="D352" s="44">
        <f>IF(OR($A352="",$B352=""),"",A352*'MPTO_working_2-way'!$G351)</f>
        <v>2.0105263157894737</v>
      </c>
      <c r="E352" s="46">
        <f>IF(OR($A352="",$B352=""),"",B352*'MPTO_working_2-way'!$G351)</f>
        <v>1.9895833333333333</v>
      </c>
      <c r="F352" s="44">
        <f>IF(OR($A352="",$B352=""),"",'MPTO_working_2-way'!D351)</f>
        <v>2.0110253583241455</v>
      </c>
      <c r="G352" s="46">
        <f>IF(OR($A352="",$B352=""),"",'MPTO_working_2-way'!E351)</f>
        <v>1.9890948745910577</v>
      </c>
      <c r="H352" s="44">
        <f>IF(OR($A352="",$B352=""),"",'OddsRatio_working_2-way'!M351)</f>
        <v>2.0110500592068727</v>
      </c>
      <c r="I352" s="44">
        <f>IF(OR($A352="",$B352=""),"",'OddsRatio_working_2-way'!N351)</f>
        <v>1.9890707100936806</v>
      </c>
      <c r="J352" s="44">
        <f>IF('Log_working_2-way'!$D351="","",A352^('Log_working_2-way'!$D351))</f>
        <v>2.0112800109902316</v>
      </c>
      <c r="K352" s="46">
        <f>IF('Log_working_2-way'!$D351="","",B352^('Log_working_2-way'!$D351))</f>
        <v>1.9888458084128613</v>
      </c>
      <c r="L352" s="53">
        <f t="shared" si="54"/>
        <v>0.49738219895287955</v>
      </c>
      <c r="M352" s="53">
        <f t="shared" si="55"/>
        <v>0.50261780104712039</v>
      </c>
      <c r="N352" s="54">
        <v>449</v>
      </c>
      <c r="O352" s="54">
        <f t="shared" si="56"/>
        <v>215.14583333333331</v>
      </c>
      <c r="P352" s="54">
        <f t="shared" si="57"/>
        <v>212.68421052631572</v>
      </c>
      <c r="Q352" s="54">
        <f t="shared" si="58"/>
        <v>236.31578947368419</v>
      </c>
      <c r="R352" s="54">
        <f t="shared" si="59"/>
        <v>233.85416666666669</v>
      </c>
      <c r="S352" s="55">
        <f t="shared" si="60"/>
        <v>-21.169956140350877</v>
      </c>
      <c r="T352" s="55">
        <f t="shared" si="60"/>
        <v>-21.169956140350962</v>
      </c>
      <c r="U352" t="s">
        <v>312</v>
      </c>
      <c r="V352" t="s">
        <v>315</v>
      </c>
      <c r="W352" t="s">
        <v>445</v>
      </c>
      <c r="X352" t="s">
        <v>514</v>
      </c>
      <c r="Y352" s="66"/>
    </row>
    <row r="353" spans="1:25" ht="15" x14ac:dyDescent="0.25">
      <c r="A353">
        <v>1.89</v>
      </c>
      <c r="B353">
        <v>1.93</v>
      </c>
      <c r="C353" s="43">
        <f t="shared" si="53"/>
        <v>4.7235244126436093E-2</v>
      </c>
      <c r="D353" s="44">
        <f>IF(OR($A353="",$B353=""),"",A353*'MPTO_working_2-way'!$G352)</f>
        <v>1.9792746113989641</v>
      </c>
      <c r="E353" s="46">
        <f>IF(OR($A353="",$B353=""),"",B353*'MPTO_working_2-way'!$G352)</f>
        <v>2.0211640211640214</v>
      </c>
      <c r="F353" s="44">
        <f>IF(OR($A353="",$B353=""),"",'MPTO_working_2-way'!D352)</f>
        <v>1.9783062613553166</v>
      </c>
      <c r="G353" s="46">
        <f>IF(OR($A353="",$B353=""),"",'MPTO_working_2-way'!E352)</f>
        <v>2.0221747928042801</v>
      </c>
      <c r="H353" s="44">
        <f>IF(OR($A353="",$B353=""),"",'OddsRatio_working_2-way'!M352)</f>
        <v>1.9782582722940953</v>
      </c>
      <c r="I353" s="44">
        <f>IF(OR($A353="",$B353=""),"",'OddsRatio_working_2-way'!N352)</f>
        <v>2.0222249362174249</v>
      </c>
      <c r="J353" s="44">
        <f>IF('Log_working_2-way'!$D352="","",A353^('Log_working_2-way'!$D352))</f>
        <v>1.9778125435355127</v>
      </c>
      <c r="K353" s="46">
        <f>IF('Log_working_2-way'!$D352="","",B353^('Log_working_2-way'!$D352))</f>
        <v>2.0226909100425914</v>
      </c>
      <c r="L353" s="53">
        <f t="shared" si="54"/>
        <v>0.50523560209424079</v>
      </c>
      <c r="M353" s="53">
        <f t="shared" si="55"/>
        <v>0.4947643979057591</v>
      </c>
      <c r="N353" s="54">
        <v>450</v>
      </c>
      <c r="O353" s="54">
        <f t="shared" si="56"/>
        <v>211.90476190476193</v>
      </c>
      <c r="P353" s="54">
        <f t="shared" si="57"/>
        <v>216.83937823834199</v>
      </c>
      <c r="Q353" s="54">
        <f t="shared" si="58"/>
        <v>233.16062176165806</v>
      </c>
      <c r="R353" s="54">
        <f t="shared" si="59"/>
        <v>238.09523809523813</v>
      </c>
      <c r="S353" s="55">
        <f t="shared" si="60"/>
        <v>-21.255859856896137</v>
      </c>
      <c r="T353" s="55">
        <f t="shared" si="60"/>
        <v>-21.255859856896137</v>
      </c>
      <c r="U353" t="s">
        <v>317</v>
      </c>
      <c r="V353" t="s">
        <v>500</v>
      </c>
      <c r="W353" t="s">
        <v>445</v>
      </c>
      <c r="X353" t="s">
        <v>514</v>
      </c>
      <c r="Y353" s="66"/>
    </row>
    <row r="354" spans="1:25" ht="15" x14ac:dyDescent="0.25">
      <c r="A354">
        <v>1.92</v>
      </c>
      <c r="B354">
        <v>1.9</v>
      </c>
      <c r="C354" s="43">
        <f t="shared" ref="C354:C417" si="61">IF(OR($A354="",$B354=""),"",(1/A354)+(1/B354)-1)</f>
        <v>4.7149122807017552E-2</v>
      </c>
      <c r="D354" s="44">
        <f>IF(OR($A354="",$B354=""),"",A354*'MPTO_working_2-way'!$G353)</f>
        <v>2.0105263157894737</v>
      </c>
      <c r="E354" s="46">
        <f>IF(OR($A354="",$B354=""),"",B354*'MPTO_working_2-way'!$G353)</f>
        <v>1.9895833333333333</v>
      </c>
      <c r="F354" s="44">
        <f>IF(OR($A354="",$B354=""),"",'MPTO_working_2-way'!D353)</f>
        <v>2.0110253583241455</v>
      </c>
      <c r="G354" s="46">
        <f>IF(OR($A354="",$B354=""),"",'MPTO_working_2-way'!E353)</f>
        <v>1.9890948745910577</v>
      </c>
      <c r="H354" s="44">
        <f>IF(OR($A354="",$B354=""),"",'OddsRatio_working_2-way'!M353)</f>
        <v>2.0110500592068727</v>
      </c>
      <c r="I354" s="44">
        <f>IF(OR($A354="",$B354=""),"",'OddsRatio_working_2-way'!N353)</f>
        <v>1.9890707100936806</v>
      </c>
      <c r="J354" s="44">
        <f>IF('Log_working_2-way'!$D353="","",A354^('Log_working_2-way'!$D353))</f>
        <v>2.0112800109902316</v>
      </c>
      <c r="K354" s="46">
        <f>IF('Log_working_2-way'!$D353="","",B354^('Log_working_2-way'!$D353))</f>
        <v>1.9888458084128613</v>
      </c>
      <c r="L354" s="53">
        <f t="shared" ref="L354:L369" si="62">(1/D354)</f>
        <v>0.49738219895287955</v>
      </c>
      <c r="M354" s="53">
        <f t="shared" ref="M354:M369" si="63">(1/E354)</f>
        <v>0.50261780104712039</v>
      </c>
      <c r="N354" s="54">
        <v>451</v>
      </c>
      <c r="O354" s="54">
        <f t="shared" ref="O354:O369" si="64">(1/A354)*((N354*A354)-N354)</f>
        <v>216.10416666666666</v>
      </c>
      <c r="P354" s="54">
        <f t="shared" ref="P354:P369" si="65">(1/B354)*((N354*B354)-N354)</f>
        <v>213.63157894736841</v>
      </c>
      <c r="Q354" s="54">
        <f t="shared" ref="Q354:Q369" si="66">(1/B354)*N354</f>
        <v>237.36842105263156</v>
      </c>
      <c r="R354" s="54">
        <f t="shared" ref="R354:R369" si="67">(1/A354)*N354</f>
        <v>234.89583333333334</v>
      </c>
      <c r="S354" s="55">
        <f t="shared" ref="S354:T417" si="68">O354-Q354</f>
        <v>-21.264254385964904</v>
      </c>
      <c r="T354" s="55">
        <f t="shared" si="68"/>
        <v>-21.264254385964932</v>
      </c>
      <c r="U354" t="s">
        <v>309</v>
      </c>
      <c r="V354" t="s">
        <v>513</v>
      </c>
      <c r="W354" t="s">
        <v>445</v>
      </c>
      <c r="X354" t="s">
        <v>514</v>
      </c>
      <c r="Y354" s="66"/>
    </row>
    <row r="355" spans="1:25" ht="15" x14ac:dyDescent="0.25">
      <c r="A355">
        <v>2.5299999999999998</v>
      </c>
      <c r="B355">
        <v>1.58</v>
      </c>
      <c r="C355" s="43">
        <f t="shared" si="61"/>
        <v>2.8168309401110703E-2</v>
      </c>
      <c r="D355" s="44">
        <f>IF(OR($A355="",$B355=""),"",A355*'MPTO_working_2-way'!$G354)</f>
        <v>2.6012658227848098</v>
      </c>
      <c r="E355" s="46">
        <f>IF(OR($A355="",$B355=""),"",B355*'MPTO_working_2-way'!$G354)</f>
        <v>1.6245059288537549</v>
      </c>
      <c r="F355" s="44">
        <f>IF(OR($A355="",$B355=""),"",'MPTO_working_2-way'!D354)</f>
        <v>2.6234823127912317</v>
      </c>
      <c r="G355" s="46">
        <f>IF(OR($A355="",$B355=""),"",'MPTO_working_2-way'!E354)</f>
        <v>1.6159598981283099</v>
      </c>
      <c r="H355" s="44">
        <f>IF(OR($A355="",$B355=""),"",'OddsRatio_working_2-way'!M354)</f>
        <v>2.6241708760111284</v>
      </c>
      <c r="I355" s="44">
        <f>IF(OR($A355="",$B355=""),"",'OddsRatio_working_2-way'!N354)</f>
        <v>1.6156987634551996</v>
      </c>
      <c r="J355" s="44">
        <f>IF('Log_working_2-way'!$D354="","",A355^('Log_working_2-way'!$D354))</f>
        <v>2.6344667221475415</v>
      </c>
      <c r="K355" s="46">
        <f>IF('Log_working_2-way'!$D354="","",B355^('Log_working_2-way'!$D354))</f>
        <v>1.6118203487716556</v>
      </c>
      <c r="L355" s="53">
        <f t="shared" si="62"/>
        <v>0.38442822384428227</v>
      </c>
      <c r="M355" s="53">
        <f t="shared" si="63"/>
        <v>0.61557177615571779</v>
      </c>
      <c r="N355" s="54">
        <v>452</v>
      </c>
      <c r="O355" s="54">
        <f t="shared" si="64"/>
        <v>273.34387351778656</v>
      </c>
      <c r="P355" s="54">
        <f t="shared" si="65"/>
        <v>165.92405063291142</v>
      </c>
      <c r="Q355" s="54">
        <f t="shared" si="66"/>
        <v>286.07594936708858</v>
      </c>
      <c r="R355" s="54">
        <f t="shared" si="67"/>
        <v>178.65612648221347</v>
      </c>
      <c r="S355" s="55">
        <f t="shared" si="68"/>
        <v>-12.732075849302021</v>
      </c>
      <c r="T355" s="55">
        <f t="shared" si="68"/>
        <v>-12.732075849302049</v>
      </c>
      <c r="U355" t="s">
        <v>397</v>
      </c>
      <c r="V355" t="s">
        <v>396</v>
      </c>
      <c r="W355" t="s">
        <v>440</v>
      </c>
      <c r="X355" t="s">
        <v>514</v>
      </c>
      <c r="Y355" s="66"/>
    </row>
    <row r="356" spans="1:25" ht="15" x14ac:dyDescent="0.25">
      <c r="A356">
        <v>1.96</v>
      </c>
      <c r="B356">
        <v>1.94</v>
      </c>
      <c r="C356" s="43">
        <f t="shared" si="61"/>
        <v>2.5667999158426325E-2</v>
      </c>
      <c r="D356" s="44">
        <f>IF(OR($A356="",$B356=""),"",A356*'MPTO_working_2-way'!$G355)</f>
        <v>2.0103092783505154</v>
      </c>
      <c r="E356" s="46">
        <f>IF(OR($A356="",$B356=""),"",B356*'MPTO_working_2-way'!$G355)</f>
        <v>1.989795918367347</v>
      </c>
      <c r="F356" s="44">
        <f>IF(OR($A356="",$B356=""),"",'MPTO_working_2-way'!D355)</f>
        <v>2.0105752961082914</v>
      </c>
      <c r="G356" s="46">
        <f>IF(OR($A356="",$B356=""),"",'MPTO_working_2-way'!E355)</f>
        <v>1.9895353704478862</v>
      </c>
      <c r="H356" s="44">
        <f>IF(OR($A356="",$B356=""),"",'OddsRatio_working_2-way'!M355)</f>
        <v>2.0105823052798226</v>
      </c>
      <c r="I356" s="44">
        <f>IF(OR($A356="",$B356=""),"",'OddsRatio_working_2-way'!N355)</f>
        <v>1.9895285072531594</v>
      </c>
      <c r="J356" s="44">
        <f>IF('Log_working_2-way'!$D355="","",A356^('Log_working_2-way'!$D355))</f>
        <v>2.0107026250536491</v>
      </c>
      <c r="K356" s="46">
        <f>IF('Log_working_2-way'!$D355="","",B356^('Log_working_2-way'!$D355))</f>
        <v>1.9894107081664238</v>
      </c>
      <c r="L356" s="53">
        <f t="shared" si="62"/>
        <v>0.49743589743589745</v>
      </c>
      <c r="M356" s="53">
        <f t="shared" si="63"/>
        <v>0.50256410256410255</v>
      </c>
      <c r="N356" s="54">
        <v>453</v>
      </c>
      <c r="O356" s="54">
        <f t="shared" si="64"/>
        <v>221.87755102040816</v>
      </c>
      <c r="P356" s="54">
        <f t="shared" si="65"/>
        <v>219.49484536082474</v>
      </c>
      <c r="Q356" s="54">
        <f t="shared" si="66"/>
        <v>233.50515463917529</v>
      </c>
      <c r="R356" s="54">
        <f t="shared" si="67"/>
        <v>231.12244897959184</v>
      </c>
      <c r="S356" s="55">
        <f t="shared" si="68"/>
        <v>-11.627603618767125</v>
      </c>
      <c r="T356" s="55">
        <f t="shared" si="68"/>
        <v>-11.627603618767097</v>
      </c>
      <c r="U356" t="s">
        <v>321</v>
      </c>
      <c r="V356" t="s">
        <v>399</v>
      </c>
      <c r="W356" t="s">
        <v>440</v>
      </c>
      <c r="X356" t="s">
        <v>514</v>
      </c>
      <c r="Y356" s="66"/>
    </row>
    <row r="357" spans="1:25" ht="15" x14ac:dyDescent="0.25">
      <c r="A357">
        <v>2.2200000000000002</v>
      </c>
      <c r="B357">
        <v>1.69</v>
      </c>
      <c r="C357" s="43">
        <f t="shared" si="61"/>
        <v>4.2166426781811372E-2</v>
      </c>
      <c r="D357" s="44">
        <f>IF(OR($A357="",$B357=""),"",A357*'MPTO_working_2-way'!$G356)</f>
        <v>2.3136094674556213</v>
      </c>
      <c r="E357" s="46">
        <f>IF(OR($A357="",$B357=""),"",B357*'MPTO_working_2-way'!$G356)</f>
        <v>1.7612612612612613</v>
      </c>
      <c r="F357" s="44">
        <f>IF(OR($A357="",$B357=""),"",'MPTO_working_2-way'!D356)</f>
        <v>2.3290086287168665</v>
      </c>
      <c r="G357" s="46">
        <f>IF(OR($A357="",$B357=""),"",'MPTO_working_2-way'!E356)</f>
        <v>1.7524405623803074</v>
      </c>
      <c r="H357" s="44">
        <f>IF(OR($A357="",$B357=""),"",'OddsRatio_working_2-way'!M356)</f>
        <v>2.3297052086943877</v>
      </c>
      <c r="I357" s="44">
        <f>IF(OR($A357="",$B357=""),"",'OddsRatio_working_2-way'!N356)</f>
        <v>1.7520463885238748</v>
      </c>
      <c r="J357" s="44">
        <f>IF('Log_working_2-way'!$D356="","",A357^('Log_working_2-way'!$D356))</f>
        <v>2.3368633562786214</v>
      </c>
      <c r="K357" s="46">
        <f>IF('Log_working_2-way'!$D356="","",B357^('Log_working_2-way'!$D356))</f>
        <v>1.7480196052222718</v>
      </c>
      <c r="L357" s="53">
        <f t="shared" si="62"/>
        <v>0.43222506393861893</v>
      </c>
      <c r="M357" s="53">
        <f t="shared" si="63"/>
        <v>0.56777493606138107</v>
      </c>
      <c r="N357" s="54">
        <v>454</v>
      </c>
      <c r="O357" s="54">
        <f t="shared" si="64"/>
        <v>249.4954954954955</v>
      </c>
      <c r="P357" s="54">
        <f t="shared" si="65"/>
        <v>185.36094674556213</v>
      </c>
      <c r="Q357" s="54">
        <f t="shared" si="66"/>
        <v>268.6390532544379</v>
      </c>
      <c r="R357" s="54">
        <f t="shared" si="67"/>
        <v>204.5045045045045</v>
      </c>
      <c r="S357" s="55">
        <f t="shared" si="68"/>
        <v>-19.143557758942393</v>
      </c>
      <c r="T357" s="55">
        <f t="shared" si="68"/>
        <v>-19.143557758942364</v>
      </c>
      <c r="U357" t="s">
        <v>326</v>
      </c>
      <c r="V357" t="s">
        <v>336</v>
      </c>
      <c r="W357" t="s">
        <v>446</v>
      </c>
      <c r="X357" t="s">
        <v>514</v>
      </c>
      <c r="Y357" s="66"/>
    </row>
    <row r="358" spans="1:25" ht="15" x14ac:dyDescent="0.25">
      <c r="A358">
        <v>2.46</v>
      </c>
      <c r="B358">
        <v>1.57</v>
      </c>
      <c r="C358" s="43">
        <f t="shared" si="61"/>
        <v>4.3446740199886147E-2</v>
      </c>
      <c r="D358" s="44">
        <f>IF(OR($A358="",$B358=""),"",A358*'MPTO_working_2-way'!$G357)</f>
        <v>2.5668789808917198</v>
      </c>
      <c r="E358" s="46">
        <f>IF(OR($A358="",$B358=""),"",B358*'MPTO_working_2-way'!$G357)</f>
        <v>1.6382113821138213</v>
      </c>
      <c r="F358" s="44">
        <f>IF(OR($A358="",$B358=""),"",'MPTO_working_2-way'!D357)</f>
        <v>2.5988829823026718</v>
      </c>
      <c r="G358" s="46">
        <f>IF(OR($A358="",$B358=""),"",'MPTO_working_2-way'!E357)</f>
        <v>1.6254366398720594</v>
      </c>
      <c r="H358" s="44">
        <f>IF(OR($A358="",$B358=""),"",'OddsRatio_working_2-way'!M357)</f>
        <v>2.6004385363930509</v>
      </c>
      <c r="I358" s="44">
        <f>IF(OR($A358="",$B358=""),"",'OddsRatio_working_2-way'!N357)</f>
        <v>1.6248287436603006</v>
      </c>
      <c r="J358" s="44">
        <f>IF('Log_working_2-way'!$D357="","",A358^('Log_working_2-way'!$D357))</f>
        <v>2.6155477368379438</v>
      </c>
      <c r="K358" s="46">
        <f>IF('Log_working_2-way'!$D357="","",B358^('Log_working_2-way'!$D357))</f>
        <v>1.6189851139629738</v>
      </c>
      <c r="L358" s="53">
        <f t="shared" si="62"/>
        <v>0.38957816377171217</v>
      </c>
      <c r="M358" s="53">
        <f t="shared" si="63"/>
        <v>0.61042183622828772</v>
      </c>
      <c r="N358" s="54">
        <v>455</v>
      </c>
      <c r="O358" s="54">
        <f t="shared" si="64"/>
        <v>270.04065040650403</v>
      </c>
      <c r="P358" s="54">
        <f t="shared" si="65"/>
        <v>165.19108280254778</v>
      </c>
      <c r="Q358" s="54">
        <f t="shared" si="66"/>
        <v>289.80891719745222</v>
      </c>
      <c r="R358" s="54">
        <f t="shared" si="67"/>
        <v>184.95934959349594</v>
      </c>
      <c r="S358" s="55">
        <f t="shared" si="68"/>
        <v>-19.768266790948189</v>
      </c>
      <c r="T358" s="55">
        <f t="shared" si="68"/>
        <v>-19.768266790948161</v>
      </c>
      <c r="U358" t="s">
        <v>327</v>
      </c>
      <c r="V358" t="s">
        <v>333</v>
      </c>
      <c r="W358" t="s">
        <v>446</v>
      </c>
      <c r="X358" t="s">
        <v>514</v>
      </c>
      <c r="Y358" s="66"/>
    </row>
    <row r="359" spans="1:25" ht="15" x14ac:dyDescent="0.25">
      <c r="A359">
        <v>2.34</v>
      </c>
      <c r="B359">
        <v>1.62</v>
      </c>
      <c r="C359" s="43">
        <f t="shared" si="61"/>
        <v>4.4634377967711192E-2</v>
      </c>
      <c r="D359" s="44">
        <f>IF(OR($A359="",$B359=""),"",A359*'MPTO_working_2-way'!$G358)</f>
        <v>2.4444444444444442</v>
      </c>
      <c r="E359" s="46">
        <f>IF(OR($A359="",$B359=""),"",B359*'MPTO_working_2-way'!$G358)</f>
        <v>1.6923076923076923</v>
      </c>
      <c r="F359" s="44">
        <f>IF(OR($A359="",$B359=""),"",'MPTO_working_2-way'!D358)</f>
        <v>2.4689331770222736</v>
      </c>
      <c r="G359" s="46">
        <f>IF(OR($A359="",$B359=""),"",'MPTO_working_2-way'!E358)</f>
        <v>1.6807661612130886</v>
      </c>
      <c r="H359" s="44">
        <f>IF(OR($A359="",$B359=""),"",'OddsRatio_working_2-way'!M358)</f>
        <v>2.4701327567878497</v>
      </c>
      <c r="I359" s="44">
        <f>IF(OR($A359="",$B359=""),"",'OddsRatio_working_2-way'!N358)</f>
        <v>1.6802106785137814</v>
      </c>
      <c r="J359" s="44">
        <f>IF('Log_working_2-way'!$D358="","",A359^('Log_working_2-way'!$D358))</f>
        <v>2.4816301059671568</v>
      </c>
      <c r="K359" s="46">
        <f>IF('Log_working_2-way'!$D358="","",B359^('Log_working_2-way'!$D358))</f>
        <v>1.6749322897610397</v>
      </c>
      <c r="L359" s="53">
        <f t="shared" si="62"/>
        <v>0.40909090909090912</v>
      </c>
      <c r="M359" s="53">
        <f t="shared" si="63"/>
        <v>0.59090909090909094</v>
      </c>
      <c r="N359" s="54">
        <v>456</v>
      </c>
      <c r="O359" s="54">
        <f t="shared" si="64"/>
        <v>261.12820512820514</v>
      </c>
      <c r="P359" s="54">
        <f t="shared" si="65"/>
        <v>174.51851851851853</v>
      </c>
      <c r="Q359" s="54">
        <f t="shared" si="66"/>
        <v>281.48148148148147</v>
      </c>
      <c r="R359" s="54">
        <f t="shared" si="67"/>
        <v>194.87179487179489</v>
      </c>
      <c r="S359" s="55">
        <f t="shared" si="68"/>
        <v>-20.353276353276328</v>
      </c>
      <c r="T359" s="55">
        <f t="shared" si="68"/>
        <v>-20.353276353276357</v>
      </c>
      <c r="U359" t="s">
        <v>342</v>
      </c>
      <c r="V359" t="s">
        <v>337</v>
      </c>
      <c r="W359" t="s">
        <v>446</v>
      </c>
      <c r="X359" t="s">
        <v>514</v>
      </c>
      <c r="Y359" s="66"/>
    </row>
    <row r="360" spans="1:25" ht="15" x14ac:dyDescent="0.25">
      <c r="A360">
        <v>2.2200000000000002</v>
      </c>
      <c r="B360">
        <v>1.69</v>
      </c>
      <c r="C360" s="43">
        <f t="shared" si="61"/>
        <v>4.2166426781811372E-2</v>
      </c>
      <c r="D360" s="44">
        <f>IF(OR($A360="",$B360=""),"",A360*'MPTO_working_2-way'!$G359)</f>
        <v>2.3136094674556213</v>
      </c>
      <c r="E360" s="46">
        <f>IF(OR($A360="",$B360=""),"",B360*'MPTO_working_2-way'!$G359)</f>
        <v>1.7612612612612613</v>
      </c>
      <c r="F360" s="44">
        <f>IF(OR($A360="",$B360=""),"",'MPTO_working_2-way'!D359)</f>
        <v>2.3290086287168665</v>
      </c>
      <c r="G360" s="46">
        <f>IF(OR($A360="",$B360=""),"",'MPTO_working_2-way'!E359)</f>
        <v>1.7524405623803074</v>
      </c>
      <c r="H360" s="44">
        <f>IF(OR($A360="",$B360=""),"",'OddsRatio_working_2-way'!M359)</f>
        <v>2.3297052086943877</v>
      </c>
      <c r="I360" s="44">
        <f>IF(OR($A360="",$B360=""),"",'OddsRatio_working_2-way'!N359)</f>
        <v>1.7520463885238748</v>
      </c>
      <c r="J360" s="44">
        <f>IF('Log_working_2-way'!$D359="","",A360^('Log_working_2-way'!$D359))</f>
        <v>2.3368633562786214</v>
      </c>
      <c r="K360" s="46">
        <f>IF('Log_working_2-way'!$D359="","",B360^('Log_working_2-way'!$D359))</f>
        <v>1.7480196052222718</v>
      </c>
      <c r="L360" s="53">
        <f t="shared" si="62"/>
        <v>0.43222506393861893</v>
      </c>
      <c r="M360" s="53">
        <f t="shared" si="63"/>
        <v>0.56777493606138107</v>
      </c>
      <c r="N360" s="54">
        <v>457</v>
      </c>
      <c r="O360" s="54">
        <f t="shared" si="64"/>
        <v>251.14414414414415</v>
      </c>
      <c r="P360" s="54">
        <f t="shared" si="65"/>
        <v>186.585798816568</v>
      </c>
      <c r="Q360" s="54">
        <f t="shared" si="66"/>
        <v>270.41420118343194</v>
      </c>
      <c r="R360" s="54">
        <f t="shared" si="67"/>
        <v>205.85585585585582</v>
      </c>
      <c r="S360" s="55">
        <f t="shared" si="68"/>
        <v>-19.270057039287792</v>
      </c>
      <c r="T360" s="55">
        <f t="shared" si="68"/>
        <v>-19.270057039287821</v>
      </c>
      <c r="U360" t="s">
        <v>328</v>
      </c>
      <c r="V360" t="s">
        <v>334</v>
      </c>
      <c r="W360" t="s">
        <v>446</v>
      </c>
      <c r="X360" t="s">
        <v>514</v>
      </c>
      <c r="Y360" s="66"/>
    </row>
    <row r="361" spans="1:25" ht="15" x14ac:dyDescent="0.25">
      <c r="A361">
        <v>2.2599999999999998</v>
      </c>
      <c r="B361">
        <v>1.66</v>
      </c>
      <c r="C361" s="43">
        <f t="shared" si="61"/>
        <v>4.4887514660411743E-2</v>
      </c>
      <c r="D361" s="44">
        <f>IF(OR($A361="",$B361=""),"",A361*'MPTO_working_2-way'!$G360)</f>
        <v>2.3614457831325302</v>
      </c>
      <c r="E361" s="46">
        <f>IF(OR($A361="",$B361=""),"",B361*'MPTO_working_2-way'!$G360)</f>
        <v>1.7345132743362834</v>
      </c>
      <c r="F361" s="44">
        <f>IF(OR($A361="",$B361=""),"",'MPTO_working_2-way'!D360)</f>
        <v>2.3807589795659352</v>
      </c>
      <c r="G361" s="46">
        <f>IF(OR($A361="",$B361=""),"",'MPTO_working_2-way'!E360)</f>
        <v>1.7242393602353159</v>
      </c>
      <c r="H361" s="44">
        <f>IF(OR($A361="",$B361=""),"",'OddsRatio_working_2-way'!M360)</f>
        <v>2.3816985594155153</v>
      </c>
      <c r="I361" s="44">
        <f>IF(OR($A361="",$B361=""),"",'OddsRatio_working_2-way'!N360)</f>
        <v>1.7237468644557461</v>
      </c>
      <c r="J361" s="44">
        <f>IF('Log_working_2-way'!$D360="","",A361^('Log_working_2-way'!$D360))</f>
        <v>2.3907268876280061</v>
      </c>
      <c r="K361" s="46">
        <f>IF('Log_working_2-way'!$D360="","",B361^('Log_working_2-way'!$D360))</f>
        <v>1.7190484407078408</v>
      </c>
      <c r="L361" s="53">
        <f t="shared" si="62"/>
        <v>0.42346938775510201</v>
      </c>
      <c r="M361" s="53">
        <f t="shared" si="63"/>
        <v>0.57653061224489788</v>
      </c>
      <c r="N361" s="54">
        <v>458</v>
      </c>
      <c r="O361" s="54">
        <f t="shared" si="64"/>
        <v>255.34513274336283</v>
      </c>
      <c r="P361" s="54">
        <f t="shared" si="65"/>
        <v>182.09638554216866</v>
      </c>
      <c r="Q361" s="54">
        <f t="shared" si="66"/>
        <v>275.90361445783134</v>
      </c>
      <c r="R361" s="54">
        <f t="shared" si="67"/>
        <v>202.65486725663717</v>
      </c>
      <c r="S361" s="55">
        <f t="shared" si="68"/>
        <v>-20.558481714468513</v>
      </c>
      <c r="T361" s="55">
        <f t="shared" si="68"/>
        <v>-20.558481714468513</v>
      </c>
      <c r="U361" t="s">
        <v>339</v>
      </c>
      <c r="V361" t="s">
        <v>341</v>
      </c>
      <c r="W361" t="s">
        <v>446</v>
      </c>
      <c r="X361" t="s">
        <v>514</v>
      </c>
      <c r="Y361" s="66"/>
    </row>
    <row r="362" spans="1:25" ht="15" x14ac:dyDescent="0.25">
      <c r="A362">
        <v>2.15</v>
      </c>
      <c r="B362">
        <v>1.73</v>
      </c>
      <c r="C362" s="43">
        <f t="shared" si="61"/>
        <v>4.3150961150692391E-2</v>
      </c>
      <c r="D362" s="44">
        <f>IF(OR($A362="",$B362=""),"",A362*'MPTO_working_2-way'!$G361)</f>
        <v>2.2427745664739884</v>
      </c>
      <c r="E362" s="46">
        <f>IF(OR($A362="",$B362=""),"",B362*'MPTO_working_2-way'!$G361)</f>
        <v>1.8046511627906978</v>
      </c>
      <c r="F362" s="44">
        <f>IF(OR($A362="",$B362=""),"",'MPTO_working_2-way'!D361)</f>
        <v>2.2545840278830127</v>
      </c>
      <c r="G362" s="46">
        <f>IF(OR($A362="",$B362=""),"",'MPTO_working_2-way'!E361)</f>
        <v>1.7970769416596208</v>
      </c>
      <c r="H362" s="44">
        <f>IF(OR($A362="",$B362=""),"",'OddsRatio_working_2-way'!M361)</f>
        <v>2.2551264740070716</v>
      </c>
      <c r="I362" s="44">
        <f>IF(OR($A362="",$B362=""),"",'OddsRatio_working_2-way'!N361)</f>
        <v>1.7967324574131842</v>
      </c>
      <c r="J362" s="44">
        <f>IF('Log_working_2-way'!$D361="","",A362^('Log_working_2-way'!$D361))</f>
        <v>2.2606025771636125</v>
      </c>
      <c r="K362" s="46">
        <f>IF('Log_working_2-way'!$D361="","",B362^('Log_working_2-way'!$D361))</f>
        <v>1.7932714228219797</v>
      </c>
      <c r="L362" s="53">
        <f t="shared" si="62"/>
        <v>0.44587628865979384</v>
      </c>
      <c r="M362" s="53">
        <f t="shared" si="63"/>
        <v>0.5541237113402061</v>
      </c>
      <c r="N362" s="54">
        <v>459</v>
      </c>
      <c r="O362" s="54">
        <f t="shared" si="64"/>
        <v>245.51162790697668</v>
      </c>
      <c r="P362" s="54">
        <f t="shared" si="65"/>
        <v>193.68208092485546</v>
      </c>
      <c r="Q362" s="54">
        <f t="shared" si="66"/>
        <v>265.31791907514452</v>
      </c>
      <c r="R362" s="54">
        <f t="shared" si="67"/>
        <v>213.48837209302326</v>
      </c>
      <c r="S362" s="55">
        <f t="shared" si="68"/>
        <v>-19.806291168167832</v>
      </c>
      <c r="T362" s="55">
        <f t="shared" si="68"/>
        <v>-19.806291168167803</v>
      </c>
      <c r="U362" t="s">
        <v>340</v>
      </c>
      <c r="V362" t="s">
        <v>330</v>
      </c>
      <c r="W362" t="s">
        <v>446</v>
      </c>
      <c r="X362" t="s">
        <v>514</v>
      </c>
      <c r="Y362" s="66"/>
    </row>
    <row r="363" spans="1:25" ht="15" x14ac:dyDescent="0.25">
      <c r="A363">
        <v>1.76</v>
      </c>
      <c r="B363">
        <v>2.1</v>
      </c>
      <c r="C363" s="43">
        <f t="shared" si="61"/>
        <v>4.4372294372294396E-2</v>
      </c>
      <c r="D363" s="44">
        <f>IF(OR($A363="",$B363=""),"",A363*'MPTO_working_2-way'!$G362)</f>
        <v>1.8380952380952382</v>
      </c>
      <c r="E363" s="46">
        <f>IF(OR($A363="",$B363=""),"",B363*'MPTO_working_2-way'!$G362)</f>
        <v>2.1931818181818183</v>
      </c>
      <c r="F363" s="44">
        <f>IF(OR($A363="",$B363=""),"",'MPTO_working_2-way'!D362)</f>
        <v>1.8315163528245788</v>
      </c>
      <c r="G363" s="46">
        <f>IF(OR($A363="",$B363=""),"",'MPTO_working_2-way'!E362)</f>
        <v>2.2026221692491061</v>
      </c>
      <c r="H363" s="44">
        <f>IF(OR($A363="",$B363=""),"",'OddsRatio_working_2-way'!M362)</f>
        <v>1.8312094145936331</v>
      </c>
      <c r="I363" s="44">
        <f>IF(OR($A363="",$B363=""),"",'OddsRatio_working_2-way'!N362)</f>
        <v>2.2030662579644695</v>
      </c>
      <c r="J363" s="44">
        <f>IF('Log_working_2-way'!$D362="","",A363^('Log_working_2-way'!$D362))</f>
        <v>1.8281992138966479</v>
      </c>
      <c r="K363" s="46">
        <f>IF('Log_working_2-way'!$D362="","",B363^('Log_working_2-way'!$D362))</f>
        <v>2.2074389630178586</v>
      </c>
      <c r="L363" s="53">
        <f t="shared" si="62"/>
        <v>0.54404145077720201</v>
      </c>
      <c r="M363" s="53">
        <f t="shared" si="63"/>
        <v>0.45595854922279788</v>
      </c>
      <c r="N363" s="54">
        <v>460</v>
      </c>
      <c r="O363" s="54">
        <f t="shared" si="64"/>
        <v>198.63636363636365</v>
      </c>
      <c r="P363" s="54">
        <f t="shared" si="65"/>
        <v>240.95238095238093</v>
      </c>
      <c r="Q363" s="54">
        <f t="shared" si="66"/>
        <v>219.04761904761904</v>
      </c>
      <c r="R363" s="54">
        <f t="shared" si="67"/>
        <v>261.36363636363637</v>
      </c>
      <c r="S363" s="55">
        <f t="shared" si="68"/>
        <v>-20.411255411255382</v>
      </c>
      <c r="T363" s="55">
        <f t="shared" si="68"/>
        <v>-20.411255411255439</v>
      </c>
      <c r="U363" t="s">
        <v>323</v>
      </c>
      <c r="V363" t="s">
        <v>331</v>
      </c>
      <c r="W363" t="s">
        <v>446</v>
      </c>
      <c r="X363" t="s">
        <v>514</v>
      </c>
      <c r="Y363" s="66"/>
    </row>
    <row r="364" spans="1:25" ht="15" x14ac:dyDescent="0.25">
      <c r="A364">
        <v>1.93</v>
      </c>
      <c r="B364">
        <v>1.93</v>
      </c>
      <c r="C364" s="43">
        <f t="shared" si="61"/>
        <v>3.62694300518136E-2</v>
      </c>
      <c r="D364" s="44">
        <f>IF(OR($A364="",$B364=""),"",A364*'MPTO_working_2-way'!$G363)</f>
        <v>2</v>
      </c>
      <c r="E364" s="46">
        <f>IF(OR($A364="",$B364=""),"",B364*'MPTO_working_2-way'!$G363)</f>
        <v>2</v>
      </c>
      <c r="F364" s="44">
        <f>IF(OR($A364="",$B364=""),"",'MPTO_working_2-way'!D363)</f>
        <v>2.0000000000000004</v>
      </c>
      <c r="G364" s="46">
        <f>IF(OR($A364="",$B364=""),"",'MPTO_working_2-way'!E363)</f>
        <v>2.0000000000000004</v>
      </c>
      <c r="H364" s="44">
        <f>IF(OR($A364="",$B364=""),"",'OddsRatio_working_2-way'!M363)</f>
        <v>2</v>
      </c>
      <c r="I364" s="44">
        <f>IF(OR($A364="",$B364=""),"",'OddsRatio_working_2-way'!N363)</f>
        <v>2</v>
      </c>
      <c r="J364" s="44">
        <f>IF('Log_working_2-way'!$D363="","",A364^('Log_working_2-way'!$D363))</f>
        <v>1.9999999999999618</v>
      </c>
      <c r="K364" s="46">
        <f>IF('Log_working_2-way'!$D363="","",B364^('Log_working_2-way'!$D363))</f>
        <v>1.9999999999999618</v>
      </c>
      <c r="L364" s="53">
        <f t="shared" si="62"/>
        <v>0.5</v>
      </c>
      <c r="M364" s="53">
        <f t="shared" si="63"/>
        <v>0.5</v>
      </c>
      <c r="N364" s="54">
        <v>461</v>
      </c>
      <c r="O364" s="54">
        <f t="shared" si="64"/>
        <v>222.13989637305704</v>
      </c>
      <c r="P364" s="54">
        <f t="shared" si="65"/>
        <v>222.13989637305704</v>
      </c>
      <c r="Q364" s="54">
        <f t="shared" si="66"/>
        <v>238.86010362694304</v>
      </c>
      <c r="R364" s="54">
        <f t="shared" si="67"/>
        <v>238.86010362694304</v>
      </c>
      <c r="S364" s="55">
        <f t="shared" si="68"/>
        <v>-16.720207253886002</v>
      </c>
      <c r="T364" s="55">
        <f t="shared" si="68"/>
        <v>-16.720207253886002</v>
      </c>
      <c r="U364" t="s">
        <v>325</v>
      </c>
      <c r="V364" t="s">
        <v>335</v>
      </c>
      <c r="W364" t="s">
        <v>446</v>
      </c>
      <c r="X364" t="s">
        <v>514</v>
      </c>
      <c r="Y364" s="66"/>
    </row>
    <row r="365" spans="1:25" ht="15" x14ac:dyDescent="0.25">
      <c r="A365">
        <v>1.92</v>
      </c>
      <c r="B365">
        <v>1.98</v>
      </c>
      <c r="C365" s="43">
        <f t="shared" si="61"/>
        <v>2.5883838383838453E-2</v>
      </c>
      <c r="D365" s="44">
        <f>IF(OR($A365="",$B365=""),"",A365*'MPTO_working_2-way'!$G364)</f>
        <v>1.9696969696969697</v>
      </c>
      <c r="E365" s="46">
        <f>IF(OR($A365="",$B365=""),"",B365*'MPTO_working_2-way'!$G364)</f>
        <v>2.03125</v>
      </c>
      <c r="F365" s="44">
        <f>IF(OR($A365="",$B365=""),"",'MPTO_working_2-way'!D364)</f>
        <v>1.968924798011187</v>
      </c>
      <c r="G365" s="46">
        <f>IF(OR($A365="",$B365=""),"",'MPTO_working_2-way'!E364)</f>
        <v>2.0320718409236691</v>
      </c>
      <c r="H365" s="44">
        <f>IF(OR($A365="",$B365=""),"",'OddsRatio_working_2-way'!M364)</f>
        <v>1.9689042833036094</v>
      </c>
      <c r="I365" s="44">
        <f>IF(OR($A365="",$B365=""),"",'OddsRatio_working_2-way'!N364)</f>
        <v>2.0320936930842795</v>
      </c>
      <c r="J365" s="44">
        <f>IF('Log_working_2-way'!$D364="","",A365^('Log_working_2-way'!$D364))</f>
        <v>1.9685552294594053</v>
      </c>
      <c r="K365" s="46">
        <f>IF('Log_working_2-way'!$D364="","",B365^('Log_working_2-way'!$D364))</f>
        <v>2.0324656453077439</v>
      </c>
      <c r="L365" s="53">
        <f t="shared" si="62"/>
        <v>0.50769230769230766</v>
      </c>
      <c r="M365" s="53">
        <f t="shared" si="63"/>
        <v>0.49230769230769234</v>
      </c>
      <c r="N365" s="54">
        <v>462</v>
      </c>
      <c r="O365" s="54">
        <f t="shared" si="64"/>
        <v>221.375</v>
      </c>
      <c r="P365" s="54">
        <f t="shared" si="65"/>
        <v>228.66666666666669</v>
      </c>
      <c r="Q365" s="54">
        <f t="shared" si="66"/>
        <v>233.33333333333334</v>
      </c>
      <c r="R365" s="54">
        <f t="shared" si="67"/>
        <v>240.62500000000003</v>
      </c>
      <c r="S365" s="55">
        <f t="shared" si="68"/>
        <v>-11.958333333333343</v>
      </c>
      <c r="T365" s="55">
        <f t="shared" si="68"/>
        <v>-11.958333333333343</v>
      </c>
      <c r="U365" t="s">
        <v>101</v>
      </c>
      <c r="V365" t="s">
        <v>142</v>
      </c>
      <c r="W365" t="s">
        <v>441</v>
      </c>
      <c r="X365" t="s">
        <v>514</v>
      </c>
      <c r="Y365" s="66"/>
    </row>
    <row r="366" spans="1:25" ht="15" x14ac:dyDescent="0.25">
      <c r="A366">
        <v>2.17</v>
      </c>
      <c r="B366">
        <v>1.76</v>
      </c>
      <c r="C366" s="43">
        <f t="shared" si="61"/>
        <v>2.9011311269375728E-2</v>
      </c>
      <c r="D366" s="44">
        <f>IF(OR($A366="",$B366=""),"",A366*'MPTO_working_2-way'!$G365)</f>
        <v>2.2329545454545454</v>
      </c>
      <c r="E366" s="46">
        <f>IF(OR($A366="",$B366=""),"",B366*'MPTO_working_2-way'!$G365)</f>
        <v>1.8110599078341012</v>
      </c>
      <c r="F366" s="44">
        <f>IF(OR($A366="",$B366=""),"",'MPTO_working_2-way'!D365)</f>
        <v>2.2405256365129644</v>
      </c>
      <c r="G366" s="46">
        <f>IF(OR($A366="",$B366=""),"",'MPTO_working_2-way'!E365)</f>
        <v>1.8061099025820484</v>
      </c>
      <c r="H366" s="44">
        <f>IF(OR($A366="",$B366=""),"",'OddsRatio_working_2-way'!M365)</f>
        <v>2.2407552878027661</v>
      </c>
      <c r="I366" s="44">
        <f>IF(OR($A366="",$B366=""),"",'OddsRatio_working_2-way'!N365)</f>
        <v>1.8059606997693183</v>
      </c>
      <c r="J366" s="44">
        <f>IF('Log_working_2-way'!$D365="","",A366^('Log_working_2-way'!$D365))</f>
        <v>2.2442129030289037</v>
      </c>
      <c r="K366" s="46">
        <f>IF('Log_working_2-way'!$D365="","",B366^('Log_working_2-way'!$D365))</f>
        <v>1.8037209689479914</v>
      </c>
      <c r="L366" s="53">
        <f t="shared" si="62"/>
        <v>0.44783715012722647</v>
      </c>
      <c r="M366" s="53">
        <f t="shared" si="63"/>
        <v>0.55216284987277364</v>
      </c>
      <c r="N366" s="54">
        <v>463</v>
      </c>
      <c r="O366" s="54">
        <f t="shared" si="64"/>
        <v>249.63594470046078</v>
      </c>
      <c r="P366" s="54">
        <f t="shared" si="65"/>
        <v>199.93181818181819</v>
      </c>
      <c r="Q366" s="54">
        <f t="shared" si="66"/>
        <v>263.06818181818187</v>
      </c>
      <c r="R366" s="54">
        <f t="shared" si="67"/>
        <v>213.36405529953916</v>
      </c>
      <c r="S366" s="55">
        <f t="shared" si="68"/>
        <v>-13.432237117721087</v>
      </c>
      <c r="T366" s="55">
        <f t="shared" si="68"/>
        <v>-13.432237117720973</v>
      </c>
      <c r="U366" t="s">
        <v>347</v>
      </c>
      <c r="V366" t="s">
        <v>94</v>
      </c>
      <c r="W366" t="s">
        <v>441</v>
      </c>
      <c r="X366" t="s">
        <v>514</v>
      </c>
      <c r="Y366" s="66"/>
    </row>
    <row r="367" spans="1:25" ht="15" x14ac:dyDescent="0.25">
      <c r="A367">
        <v>2.6</v>
      </c>
      <c r="B367">
        <v>1.55</v>
      </c>
      <c r="C367" s="43">
        <f t="shared" si="61"/>
        <v>2.9776674937965097E-2</v>
      </c>
      <c r="D367" s="44">
        <f>IF(OR($A367="",$B367=""),"",A367*'MPTO_working_2-way'!$G366)</f>
        <v>2.6774193548387095</v>
      </c>
      <c r="E367" s="46">
        <f>IF(OR($A367="",$B367=""),"",B367*'MPTO_working_2-way'!$G366)</f>
        <v>1.596153846153846</v>
      </c>
      <c r="F367" s="44">
        <f>IF(OR($A367="",$B367=""),"",'MPTO_working_2-way'!D366)</f>
        <v>2.7046979865771807</v>
      </c>
      <c r="G367" s="46">
        <f>IF(OR($A367="",$B367=""),"",'MPTO_working_2-way'!E366)</f>
        <v>1.5866141732283463</v>
      </c>
      <c r="H367" s="44">
        <f>IF(OR($A367="",$B367=""),"",'OddsRatio_working_2-way'!M366)</f>
        <v>2.7056057308448831</v>
      </c>
      <c r="I367" s="44">
        <f>IF(OR($A367="",$B367=""),"",'OddsRatio_working_2-way'!N366)</f>
        <v>1.5863019699779282</v>
      </c>
      <c r="J367" s="44">
        <f>IF('Log_working_2-way'!$D366="","",A367^('Log_working_2-way'!$D366))</f>
        <v>2.7183212498277745</v>
      </c>
      <c r="K367" s="46">
        <f>IF('Log_working_2-way'!$D366="","",B367^('Log_working_2-way'!$D366))</f>
        <v>1.5819633552807311</v>
      </c>
      <c r="L367" s="53">
        <f t="shared" si="62"/>
        <v>0.37349397590361449</v>
      </c>
      <c r="M367" s="53">
        <f t="shared" si="63"/>
        <v>0.62650602409638556</v>
      </c>
      <c r="N367" s="54">
        <v>464</v>
      </c>
      <c r="O367" s="54">
        <f t="shared" si="64"/>
        <v>285.53846153846155</v>
      </c>
      <c r="P367" s="54">
        <f t="shared" si="65"/>
        <v>164.64516129032262</v>
      </c>
      <c r="Q367" s="54">
        <f t="shared" si="66"/>
        <v>299.35483870967744</v>
      </c>
      <c r="R367" s="54">
        <f t="shared" si="67"/>
        <v>178.46153846153845</v>
      </c>
      <c r="S367" s="55">
        <f t="shared" si="68"/>
        <v>-13.81637717121589</v>
      </c>
      <c r="T367" s="55">
        <f t="shared" si="68"/>
        <v>-13.816377171215834</v>
      </c>
      <c r="U367" t="s">
        <v>96</v>
      </c>
      <c r="V367" t="s">
        <v>141</v>
      </c>
      <c r="W367" t="s">
        <v>441</v>
      </c>
      <c r="X367" t="s">
        <v>514</v>
      </c>
      <c r="Y367" s="66"/>
    </row>
    <row r="368" spans="1:25" ht="15" x14ac:dyDescent="0.25">
      <c r="A368">
        <v>2.27</v>
      </c>
      <c r="B368">
        <v>1.68</v>
      </c>
      <c r="C368" s="43">
        <f t="shared" si="61"/>
        <v>3.5766729599328695E-2</v>
      </c>
      <c r="D368" s="44">
        <f>IF(OR($A368="",$B368=""),"",A368*'MPTO_working_2-way'!$G367)</f>
        <v>2.3511904761904763</v>
      </c>
      <c r="E368" s="46">
        <f>IF(OR($A368="",$B368=""),"",B368*'MPTO_working_2-way'!$G367)</f>
        <v>1.7400881057268722</v>
      </c>
      <c r="F368" s="44">
        <f>IF(OR($A368="",$B368=""),"",'MPTO_working_2-way'!D367)</f>
        <v>2.3660503784588656</v>
      </c>
      <c r="G368" s="46">
        <f>IF(OR($A368="",$B368=""),"",'MPTO_working_2-way'!E367)</f>
        <v>1.7320374239258789</v>
      </c>
      <c r="H368" s="44">
        <f>IF(OR($A368="",$B368=""),"",'OddsRatio_working_2-way'!M367)</f>
        <v>2.3666188418222287</v>
      </c>
      <c r="I368" s="44">
        <f>IF(OR($A368="",$B368=""),"",'OddsRatio_working_2-way'!N367)</f>
        <v>1.7317329231804059</v>
      </c>
      <c r="J368" s="44">
        <f>IF('Log_working_2-way'!$D367="","",A368^('Log_working_2-way'!$D367))</f>
        <v>2.37348902776783</v>
      </c>
      <c r="K368" s="46">
        <f>IF('Log_working_2-way'!$D367="","",B368^('Log_working_2-way'!$D367))</f>
        <v>1.72807279838637</v>
      </c>
      <c r="L368" s="53">
        <f t="shared" si="62"/>
        <v>0.42531645569620252</v>
      </c>
      <c r="M368" s="53">
        <f t="shared" si="63"/>
        <v>0.57468354430379742</v>
      </c>
      <c r="N368" s="54">
        <v>465</v>
      </c>
      <c r="O368" s="54">
        <f t="shared" si="64"/>
        <v>260.15418502202641</v>
      </c>
      <c r="P368" s="54">
        <f t="shared" si="65"/>
        <v>188.21428571428567</v>
      </c>
      <c r="Q368" s="54">
        <f t="shared" si="66"/>
        <v>276.78571428571428</v>
      </c>
      <c r="R368" s="54">
        <f t="shared" si="67"/>
        <v>204.84581497797356</v>
      </c>
      <c r="S368" s="55">
        <f t="shared" si="68"/>
        <v>-16.631529263687867</v>
      </c>
      <c r="T368" s="55">
        <f t="shared" si="68"/>
        <v>-16.631529263687895</v>
      </c>
      <c r="U368" t="s">
        <v>348</v>
      </c>
      <c r="V368" t="s">
        <v>250</v>
      </c>
      <c r="W368" t="s">
        <v>434</v>
      </c>
      <c r="X368" t="s">
        <v>514</v>
      </c>
      <c r="Y368" s="66"/>
    </row>
    <row r="369" spans="1:25" s="28" customFormat="1" ht="15" x14ac:dyDescent="0.25">
      <c r="A369" s="23">
        <v>2.0299999999999998</v>
      </c>
      <c r="B369" s="23">
        <v>1.86</v>
      </c>
      <c r="C369" s="24">
        <f t="shared" si="61"/>
        <v>3.0245246040574214E-2</v>
      </c>
      <c r="D369" s="25">
        <f>IF(OR($A369="",$B369=""),"",A369*'MPTO_working_2-way'!$G368)</f>
        <v>2.0913978494623655</v>
      </c>
      <c r="E369" s="27">
        <f>IF(OR($A369="",$B369=""),"",B369*'MPTO_working_2-way'!$G368)</f>
        <v>1.9162561576354682</v>
      </c>
      <c r="F369" s="25">
        <f>IF(OR($A369="",$B369=""),"",'MPTO_working_2-way'!D368)</f>
        <v>2.0942925287037548</v>
      </c>
      <c r="G369" s="27">
        <f>IF(OR($A369="",$B369=""),"",'MPTO_working_2-way'!E368)</f>
        <v>1.9138324294186226</v>
      </c>
      <c r="H369" s="25">
        <f>IF(OR($A369="",$B369=""),"",'OddsRatio_working_2-way'!M368)</f>
        <v>2.0943831224048783</v>
      </c>
      <c r="I369" s="25">
        <f>IF(OR($A369="",$B369=""),"",'OddsRatio_working_2-way'!N368)</f>
        <v>1.9137567818137824</v>
      </c>
      <c r="J369" s="25">
        <f>IF('Log_working_2-way'!$D368="","",A369^('Log_working_2-way'!$D368))</f>
        <v>2.0957003958101184</v>
      </c>
      <c r="K369" s="27">
        <f>IF('Log_working_2-way'!$D368="","",B369^('Log_working_2-way'!$D368))</f>
        <v>1.9126582447390832</v>
      </c>
      <c r="L369" s="76">
        <f t="shared" si="62"/>
        <v>0.47814910025706941</v>
      </c>
      <c r="M369" s="76">
        <f t="shared" si="63"/>
        <v>0.52185089974293053</v>
      </c>
      <c r="N369" s="77">
        <v>466</v>
      </c>
      <c r="O369" s="77">
        <f t="shared" si="64"/>
        <v>236.44334975369458</v>
      </c>
      <c r="P369" s="77">
        <f t="shared" si="65"/>
        <v>215.46236559139783</v>
      </c>
      <c r="Q369" s="77">
        <f t="shared" si="66"/>
        <v>250.53763440860214</v>
      </c>
      <c r="R369" s="77">
        <f t="shared" si="67"/>
        <v>229.55665024630545</v>
      </c>
      <c r="S369" s="78">
        <f t="shared" si="68"/>
        <v>-14.094284654907568</v>
      </c>
      <c r="T369" s="78">
        <f t="shared" si="68"/>
        <v>-14.094284654907625</v>
      </c>
      <c r="U369" s="23" t="s">
        <v>419</v>
      </c>
      <c r="V369" s="23" t="s">
        <v>355</v>
      </c>
      <c r="W369" s="23" t="s">
        <v>434</v>
      </c>
      <c r="X369" s="23" t="s">
        <v>514</v>
      </c>
      <c r="Y369" s="75"/>
    </row>
    <row r="370" spans="1:25" ht="15" x14ac:dyDescent="0.25">
      <c r="A370">
        <v>1.87</v>
      </c>
      <c r="B370">
        <v>2.0099999999999998</v>
      </c>
      <c r="C370" s="43">
        <f t="shared" si="61"/>
        <v>3.22717960997152E-2</v>
      </c>
      <c r="D370" s="44">
        <f>IF(OR($A370="",$B370=""),"",A370*'MPTO_working_2-way'!$G369)</f>
        <v>1.9303482587064675</v>
      </c>
      <c r="E370" s="46">
        <f>IF(OR($A370="",$B370=""),"",B370*'MPTO_working_2-way'!$G369)</f>
        <v>2.0748663101604272</v>
      </c>
      <c r="F370" s="44">
        <f>IF(OR($A370="",$B370=""),"",'MPTO_working_2-way'!D369)</f>
        <v>1.9281811886013285</v>
      </c>
      <c r="G370" s="46">
        <f>IF(OR($A370="",$B370=""),"",'MPTO_working_2-way'!E369)</f>
        <v>2.0773758532069522</v>
      </c>
      <c r="H370" s="44">
        <f>IF(OR($A370="",$B370=""),"",'OddsRatio_working_2-way'!M369)</f>
        <v>1.9281089045009006</v>
      </c>
      <c r="I370" s="44">
        <f>IF(OR($A370="",$B370=""),"",'OddsRatio_working_2-way'!N369)</f>
        <v>2.0774597626964471</v>
      </c>
      <c r="J370" s="44">
        <f>IF('Log_working_2-way'!$D369="","",A370^('Log_working_2-way'!$D369))</f>
        <v>1.9271248994258339</v>
      </c>
      <c r="K370" s="46">
        <f>IF('Log_working_2-way'!$D369="","",B370^('Log_working_2-way'!$D369))</f>
        <v>2.0786033258509891</v>
      </c>
      <c r="L370" s="53">
        <f t="shared" ref="L370:L433" si="69">(1/D370)</f>
        <v>0.51804123711340211</v>
      </c>
      <c r="M370" s="53">
        <f t="shared" ref="M370:M433" si="70">(1/E370)</f>
        <v>0.48195876288659806</v>
      </c>
      <c r="N370" s="54">
        <v>467</v>
      </c>
      <c r="O370" s="54">
        <f t="shared" ref="O370:O433" si="71">(1/A370)*((N370*A370)-N370)</f>
        <v>217.2673796791444</v>
      </c>
      <c r="P370" s="54">
        <f t="shared" ref="P370:P433" si="72">(1/B370)*((N370*B370)-N370)</f>
        <v>234.66169154228851</v>
      </c>
      <c r="Q370" s="54">
        <f t="shared" ref="Q370:Q433" si="73">(1/B370)*N370</f>
        <v>232.33830845771146</v>
      </c>
      <c r="R370" s="54">
        <f t="shared" ref="R370:R433" si="74">(1/A370)*N370</f>
        <v>249.73262032085557</v>
      </c>
      <c r="S370" s="55">
        <f t="shared" ref="S370:T433" si="75">O370-Q370</f>
        <v>-15.070928778567065</v>
      </c>
      <c r="T370" s="55">
        <f t="shared" si="68"/>
        <v>-15.070928778567065</v>
      </c>
      <c r="U370" t="s">
        <v>253</v>
      </c>
      <c r="V370" t="s">
        <v>381</v>
      </c>
      <c r="W370" t="s">
        <v>438</v>
      </c>
      <c r="X370" t="s">
        <v>536</v>
      </c>
      <c r="Y370" s="66"/>
    </row>
    <row r="371" spans="1:25" ht="15" x14ac:dyDescent="0.25">
      <c r="A371">
        <v>1.73</v>
      </c>
      <c r="B371">
        <v>2.2200000000000002</v>
      </c>
      <c r="C371" s="43">
        <f t="shared" si="61"/>
        <v>2.8485132531375301E-2</v>
      </c>
      <c r="D371" s="44">
        <f>IF(OR($A371="",$B371=""),"",A371*'MPTO_working_2-way'!$G370)</f>
        <v>1.7792792792792793</v>
      </c>
      <c r="E371" s="46">
        <f>IF(OR($A371="",$B371=""),"",B371*'MPTO_working_2-way'!$G370)</f>
        <v>2.2832369942196533</v>
      </c>
      <c r="F371" s="44">
        <f>IF(OR($A371="",$B371=""),"",'MPTO_working_2-way'!D370)</f>
        <v>1.7737034129219971</v>
      </c>
      <c r="G371" s="46">
        <f>IF(OR($A371="",$B371=""),"",'MPTO_working_2-way'!E370)</f>
        <v>2.2924849280725841</v>
      </c>
      <c r="H371" s="44">
        <f>IF(OR($A371="",$B371=""),"",'OddsRatio_working_2-way'!M370)</f>
        <v>1.7735377532723946</v>
      </c>
      <c r="I371" s="44">
        <f>IF(OR($A371="",$B371=""),"",'OddsRatio_working_2-way'!N370)</f>
        <v>2.2927617246470167</v>
      </c>
      <c r="J371" s="44">
        <f>IF('Log_working_2-way'!$D370="","",A371^('Log_working_2-way'!$D370))</f>
        <v>1.771015496161394</v>
      </c>
      <c r="K371" s="46">
        <f>IF('Log_working_2-way'!$D370="","",B371^('Log_working_2-way'!$D370))</f>
        <v>2.2969907932831721</v>
      </c>
      <c r="L371" s="53">
        <f t="shared" si="69"/>
        <v>0.5620253164556962</v>
      </c>
      <c r="M371" s="53">
        <f t="shared" si="70"/>
        <v>0.43797468354430374</v>
      </c>
      <c r="N371" s="54">
        <v>468</v>
      </c>
      <c r="O371" s="54">
        <f t="shared" si="71"/>
        <v>197.47976878612718</v>
      </c>
      <c r="P371" s="54">
        <f t="shared" si="72"/>
        <v>257.18918918918916</v>
      </c>
      <c r="Q371" s="54">
        <f t="shared" si="73"/>
        <v>210.81081081081078</v>
      </c>
      <c r="R371" s="54">
        <f t="shared" si="74"/>
        <v>270.52023121387288</v>
      </c>
      <c r="S371" s="55">
        <f t="shared" si="75"/>
        <v>-13.331042024683597</v>
      </c>
      <c r="T371" s="55">
        <f t="shared" si="68"/>
        <v>-13.331042024683711</v>
      </c>
      <c r="U371" t="s">
        <v>389</v>
      </c>
      <c r="V371" t="s">
        <v>269</v>
      </c>
      <c r="W371" t="s">
        <v>230</v>
      </c>
      <c r="X371" t="s">
        <v>536</v>
      </c>
      <c r="Y371" s="66"/>
    </row>
    <row r="372" spans="1:25" ht="15" x14ac:dyDescent="0.25">
      <c r="A372">
        <v>1.74</v>
      </c>
      <c r="B372">
        <v>2.17</v>
      </c>
      <c r="C372" s="43">
        <f t="shared" si="61"/>
        <v>3.5542136765718491E-2</v>
      </c>
      <c r="D372" s="44">
        <f>IF(OR($A372="",$B372=""),"",A372*'MPTO_working_2-way'!$G371)</f>
        <v>1.8018433179723501</v>
      </c>
      <c r="E372" s="46">
        <f>IF(OR($A372="",$B372=""),"",B372*'MPTO_working_2-way'!$G371)</f>
        <v>2.2471264367816088</v>
      </c>
      <c r="F372" s="44">
        <f>IF(OR($A372="",$B372=""),"",'MPTO_working_2-way'!D371)</f>
        <v>1.7955204717295163</v>
      </c>
      <c r="G372" s="46">
        <f>IF(OR($A372="",$B372=""),"",'MPTO_working_2-way'!E371)</f>
        <v>2.2570386753541753</v>
      </c>
      <c r="H372" s="44">
        <f>IF(OR($A372="",$B372=""),"",'OddsRatio_working_2-way'!M371)</f>
        <v>1.7952852522702987</v>
      </c>
      <c r="I372" s="44">
        <f>IF(OR($A372="",$B372=""),"",'OddsRatio_working_2-way'!N371)</f>
        <v>2.2574104664273644</v>
      </c>
      <c r="J372" s="44">
        <f>IF('Log_working_2-way'!$D371="","",A372^('Log_working_2-way'!$D371))</f>
        <v>1.7924113803680148</v>
      </c>
      <c r="K372" s="46">
        <f>IF('Log_working_2-way'!$D371="","",B372^('Log_working_2-way'!$D371))</f>
        <v>2.2619707702020815</v>
      </c>
      <c r="L372" s="53">
        <f t="shared" si="69"/>
        <v>0.55498721227621484</v>
      </c>
      <c r="M372" s="53">
        <f t="shared" si="70"/>
        <v>0.44501278772378522</v>
      </c>
      <c r="N372" s="54">
        <v>469</v>
      </c>
      <c r="O372" s="54">
        <f t="shared" si="71"/>
        <v>199.45977011494247</v>
      </c>
      <c r="P372" s="54">
        <f t="shared" si="72"/>
        <v>252.87096774193549</v>
      </c>
      <c r="Q372" s="54">
        <f t="shared" si="73"/>
        <v>216.12903225806451</v>
      </c>
      <c r="R372" s="54">
        <f t="shared" si="74"/>
        <v>269.54022988505744</v>
      </c>
      <c r="S372" s="55">
        <f t="shared" si="75"/>
        <v>-16.66926214312204</v>
      </c>
      <c r="T372" s="55">
        <f t="shared" si="68"/>
        <v>-16.669262143121955</v>
      </c>
      <c r="U372" t="s">
        <v>272</v>
      </c>
      <c r="V372" t="s">
        <v>226</v>
      </c>
      <c r="W372" t="s">
        <v>231</v>
      </c>
      <c r="X372" t="s">
        <v>536</v>
      </c>
      <c r="Y372" s="66"/>
    </row>
    <row r="373" spans="1:25" ht="15" x14ac:dyDescent="0.25">
      <c r="A373">
        <v>2.09</v>
      </c>
      <c r="B373">
        <v>1.82</v>
      </c>
      <c r="C373" s="43">
        <f t="shared" si="61"/>
        <v>2.7919448972080652E-2</v>
      </c>
      <c r="D373" s="44">
        <f>IF(OR($A373="",$B373=""),"",A373*'MPTO_working_2-way'!$G372)</f>
        <v>2.1483516483516483</v>
      </c>
      <c r="E373" s="46">
        <f>IF(OR($A373="",$B373=""),"",B373*'MPTO_working_2-way'!$G372)</f>
        <v>1.8708133971291869</v>
      </c>
      <c r="F373" s="44">
        <f>IF(OR($A373="",$B373=""),"",'MPTO_working_2-way'!D372)</f>
        <v>2.152810006225593</v>
      </c>
      <c r="G373" s="46">
        <f>IF(OR($A373="",$B373=""),"",'MPTO_working_2-way'!E372)</f>
        <v>1.8674456281604401</v>
      </c>
      <c r="H373" s="44">
        <f>IF(OR($A373="",$B373=""),"",'OddsRatio_working_2-way'!M372)</f>
        <v>2.1529389804681456</v>
      </c>
      <c r="I373" s="44">
        <f>IF(OR($A373="",$B373=""),"",'OddsRatio_working_2-way'!N372)</f>
        <v>1.8673485908108987</v>
      </c>
      <c r="J373" s="44">
        <f>IF('Log_working_2-way'!$D372="","",A373^('Log_working_2-way'!$D372))</f>
        <v>2.1549669469306498</v>
      </c>
      <c r="K373" s="46">
        <f>IF('Log_working_2-way'!$D372="","",B373^('Log_working_2-way'!$D372))</f>
        <v>1.8658256434588982</v>
      </c>
      <c r="L373" s="53">
        <f t="shared" si="69"/>
        <v>0.46547314578005117</v>
      </c>
      <c r="M373" s="53">
        <f t="shared" si="70"/>
        <v>0.53452685421994872</v>
      </c>
      <c r="N373" s="54">
        <v>470</v>
      </c>
      <c r="O373" s="54">
        <f t="shared" si="71"/>
        <v>245.11961722488039</v>
      </c>
      <c r="P373" s="54">
        <f t="shared" si="72"/>
        <v>211.75824175824172</v>
      </c>
      <c r="Q373" s="54">
        <f t="shared" si="73"/>
        <v>258.24175824175819</v>
      </c>
      <c r="R373" s="54">
        <f t="shared" si="74"/>
        <v>224.88038277511964</v>
      </c>
      <c r="S373" s="55">
        <f t="shared" si="75"/>
        <v>-13.122141016877805</v>
      </c>
      <c r="T373" s="55">
        <f t="shared" si="68"/>
        <v>-13.122141016877919</v>
      </c>
      <c r="U373" t="s">
        <v>41</v>
      </c>
      <c r="V373" t="s">
        <v>138</v>
      </c>
      <c r="W373" t="s">
        <v>443</v>
      </c>
      <c r="X373" t="s">
        <v>536</v>
      </c>
      <c r="Y373" s="66"/>
    </row>
    <row r="374" spans="1:25" ht="15" x14ac:dyDescent="0.25">
      <c r="A374">
        <v>2.11</v>
      </c>
      <c r="B374">
        <v>1.81</v>
      </c>
      <c r="C374" s="43">
        <f t="shared" si="61"/>
        <v>2.6419837134403323E-2</v>
      </c>
      <c r="D374" s="44">
        <f>IF(OR($A374="",$B374=""),"",A374*'MPTO_working_2-way'!$G373)</f>
        <v>2.165745856353591</v>
      </c>
      <c r="E374" s="46">
        <f>IF(OR($A374="",$B374=""),"",B374*'MPTO_working_2-way'!$G373)</f>
        <v>1.85781990521327</v>
      </c>
      <c r="F374" s="44">
        <f>IF(OR($A374="",$B374=""),"",'MPTO_working_2-way'!D373)</f>
        <v>2.1704981387286519</v>
      </c>
      <c r="G374" s="46">
        <f>IF(OR($A374="",$B374=""),"",'MPTO_working_2-way'!E373)</f>
        <v>1.8543371124760262</v>
      </c>
      <c r="H374" s="44">
        <f>IF(OR($A374="",$B374=""),"",'OddsRatio_working_2-way'!M373)</f>
        <v>2.1706281947614148</v>
      </c>
      <c r="I374" s="44">
        <f>IF(OR($A374="",$B374=""),"",'OddsRatio_working_2-way'!N373)</f>
        <v>1.8542421961772491</v>
      </c>
      <c r="J374" s="44">
        <f>IF('Log_working_2-way'!$D373="","",A374^('Log_working_2-way'!$D373))</f>
        <v>2.1727879037705513</v>
      </c>
      <c r="K374" s="46">
        <f>IF('Log_working_2-way'!$D373="","",B374^('Log_working_2-way'!$D373))</f>
        <v>1.85266909454383</v>
      </c>
      <c r="L374" s="53">
        <f t="shared" si="69"/>
        <v>0.46173469387755106</v>
      </c>
      <c r="M374" s="53">
        <f t="shared" si="70"/>
        <v>0.53826530612244905</v>
      </c>
      <c r="N374" s="54">
        <v>471</v>
      </c>
      <c r="O374" s="54">
        <f t="shared" si="71"/>
        <v>247.77725118483411</v>
      </c>
      <c r="P374" s="54">
        <f t="shared" si="72"/>
        <v>210.77900552486187</v>
      </c>
      <c r="Q374" s="54">
        <f t="shared" si="73"/>
        <v>260.22099447513813</v>
      </c>
      <c r="R374" s="54">
        <f t="shared" si="74"/>
        <v>223.22274881516589</v>
      </c>
      <c r="S374" s="55">
        <f t="shared" si="75"/>
        <v>-12.443743290304013</v>
      </c>
      <c r="T374" s="55">
        <f t="shared" si="68"/>
        <v>-12.443743290304013</v>
      </c>
      <c r="U374" t="s">
        <v>396</v>
      </c>
      <c r="V374" t="s">
        <v>408</v>
      </c>
      <c r="W374" t="s">
        <v>440</v>
      </c>
      <c r="X374" t="s">
        <v>536</v>
      </c>
      <c r="Y374" s="66"/>
    </row>
    <row r="375" spans="1:25" ht="15" x14ac:dyDescent="0.25">
      <c r="A375">
        <v>2.5299999999999998</v>
      </c>
      <c r="B375">
        <v>1.55</v>
      </c>
      <c r="C375" s="43">
        <f t="shared" si="61"/>
        <v>4.0418207318628108E-2</v>
      </c>
      <c r="D375" s="44">
        <f>IF(OR($A375="",$B375=""),"",A375*'MPTO_working_2-way'!$G374)</f>
        <v>2.6322580645161291</v>
      </c>
      <c r="E375" s="46">
        <f>IF(OR($A375="",$B375=""),"",B375*'MPTO_working_2-way'!$G374)</f>
        <v>1.6126482213438735</v>
      </c>
      <c r="F375" s="44">
        <f>IF(OR($A375="",$B375=""),"",'MPTO_working_2-way'!D374)</f>
        <v>2.6663267040625529</v>
      </c>
      <c r="G375" s="46">
        <f>IF(OR($A375="",$B375=""),"",'MPTO_working_2-way'!E374)</f>
        <v>1.6001224115066817</v>
      </c>
      <c r="H375" s="44">
        <f>IF(OR($A375="",$B375=""),"",'OddsRatio_working_2-way'!M374)</f>
        <v>2.6678783474277079</v>
      </c>
      <c r="I375" s="44">
        <f>IF(OR($A375="",$B375=""),"",'OddsRatio_working_2-way'!N374)</f>
        <v>1.5995641118204185</v>
      </c>
      <c r="J375" s="44">
        <f>IF('Log_working_2-way'!$D374="","",A375^('Log_working_2-way'!$D374))</f>
        <v>2.6839566506152583</v>
      </c>
      <c r="K375" s="46">
        <f>IF('Log_working_2-way'!$D374="","",B375^('Log_working_2-way'!$D374))</f>
        <v>1.593839514594479</v>
      </c>
      <c r="L375" s="53">
        <f t="shared" si="69"/>
        <v>0.37990196078431371</v>
      </c>
      <c r="M375" s="53">
        <f t="shared" si="70"/>
        <v>0.62009803921568629</v>
      </c>
      <c r="N375" s="54">
        <v>472</v>
      </c>
      <c r="O375" s="54">
        <f t="shared" si="71"/>
        <v>285.43873517786557</v>
      </c>
      <c r="P375" s="54">
        <f t="shared" si="72"/>
        <v>167.48387096774195</v>
      </c>
      <c r="Q375" s="54">
        <f t="shared" si="73"/>
        <v>304.51612903225805</v>
      </c>
      <c r="R375" s="54">
        <f t="shared" si="74"/>
        <v>186.5612648221344</v>
      </c>
      <c r="S375" s="55">
        <f t="shared" si="75"/>
        <v>-19.077393854392483</v>
      </c>
      <c r="T375" s="55">
        <f t="shared" si="68"/>
        <v>-19.077393854392454</v>
      </c>
      <c r="U375" t="s">
        <v>331</v>
      </c>
      <c r="V375" t="s">
        <v>327</v>
      </c>
      <c r="W375" t="s">
        <v>446</v>
      </c>
      <c r="X375" t="s">
        <v>536</v>
      </c>
      <c r="Y375" s="66"/>
    </row>
    <row r="376" spans="1:25" ht="15" x14ac:dyDescent="0.25">
      <c r="A376">
        <v>2.36</v>
      </c>
      <c r="B376">
        <v>1.65</v>
      </c>
      <c r="C376" s="43">
        <f t="shared" si="61"/>
        <v>2.9789419619928204E-2</v>
      </c>
      <c r="D376" s="44">
        <f>IF(OR($A376="",$B376=""),"",A376*'MPTO_working_2-way'!$G375)</f>
        <v>2.4303030303030306</v>
      </c>
      <c r="E376" s="46">
        <f>IF(OR($A376="",$B376=""),"",B376*'MPTO_working_2-way'!$G375)</f>
        <v>1.6991525423728815</v>
      </c>
      <c r="F376" s="44">
        <f>IF(OR($A376="",$B376=""),"",'MPTO_working_2-way'!D375)</f>
        <v>2.4459798994974875</v>
      </c>
      <c r="G376" s="46">
        <f>IF(OR($A376="",$B376=""),"",'MPTO_working_2-way'!E375)</f>
        <v>1.691572545612511</v>
      </c>
      <c r="H376" s="44">
        <f>IF(OR($A376="",$B376=""),"",'OddsRatio_working_2-way'!M375)</f>
        <v>2.4464811413591585</v>
      </c>
      <c r="I376" s="44">
        <f>IF(OR($A376="",$B376=""),"",'OddsRatio_working_2-way'!N375)</f>
        <v>1.6913328984437157</v>
      </c>
      <c r="J376" s="44">
        <f>IF('Log_working_2-way'!$D375="","",A376^('Log_working_2-way'!$D375))</f>
        <v>2.4537046927110477</v>
      </c>
      <c r="K376" s="46">
        <f>IF('Log_working_2-way'!$D375="","",B376^('Log_working_2-way'!$D375))</f>
        <v>1.6878976211702592</v>
      </c>
      <c r="L376" s="53">
        <f t="shared" si="69"/>
        <v>0.41147132169576056</v>
      </c>
      <c r="M376" s="53">
        <f t="shared" si="70"/>
        <v>0.58852867830423938</v>
      </c>
      <c r="N376" s="54">
        <v>473</v>
      </c>
      <c r="O376" s="54">
        <f t="shared" si="71"/>
        <v>272.57627118644069</v>
      </c>
      <c r="P376" s="54">
        <f t="shared" si="72"/>
        <v>186.33333333333329</v>
      </c>
      <c r="Q376" s="54">
        <f t="shared" si="73"/>
        <v>286.66666666666669</v>
      </c>
      <c r="R376" s="54">
        <f t="shared" si="74"/>
        <v>200.42372881355934</v>
      </c>
      <c r="S376" s="55">
        <f t="shared" si="75"/>
        <v>-14.090395480225993</v>
      </c>
      <c r="T376" s="55">
        <f t="shared" si="68"/>
        <v>-14.09039548022605</v>
      </c>
      <c r="U376" t="s">
        <v>103</v>
      </c>
      <c r="V376" t="s">
        <v>96</v>
      </c>
      <c r="W376" t="s">
        <v>441</v>
      </c>
      <c r="X376" t="s">
        <v>536</v>
      </c>
      <c r="Y376" s="66"/>
    </row>
    <row r="377" spans="1:25" ht="15" x14ac:dyDescent="0.25">
      <c r="A377">
        <v>2.19</v>
      </c>
      <c r="B377">
        <v>1.73</v>
      </c>
      <c r="C377" s="43">
        <f t="shared" si="61"/>
        <v>3.4655686647135031E-2</v>
      </c>
      <c r="D377" s="44">
        <f>IF(OR($A377="",$B377=""),"",A377*'MPTO_working_2-way'!$G376)</f>
        <v>2.2658959537572256</v>
      </c>
      <c r="E377" s="46">
        <f>IF(OR($A377="",$B377=""),"",B377*'MPTO_working_2-way'!$G376)</f>
        <v>1.7899543378995435</v>
      </c>
      <c r="F377" s="44">
        <f>IF(OR($A377="",$B377=""),"",'MPTO_working_2-way'!D376)</f>
        <v>2.2763841740018629</v>
      </c>
      <c r="G377" s="46">
        <f>IF(OR($A377="",$B377=""),"",'MPTO_working_2-way'!E376)</f>
        <v>1.7834631769717797</v>
      </c>
      <c r="H377" s="44">
        <f>IF(OR($A377="",$B377=""),"",'OddsRatio_working_2-way'!M376)</f>
        <v>2.2767681803292916</v>
      </c>
      <c r="I377" s="44">
        <f>IF(OR($A377="",$B377=""),"",'OddsRatio_working_2-way'!N376)</f>
        <v>1.7832275391935992</v>
      </c>
      <c r="J377" s="44">
        <f>IF('Log_working_2-way'!$D376="","",A377^('Log_working_2-way'!$D376))</f>
        <v>2.2815927958159761</v>
      </c>
      <c r="K377" s="46">
        <f>IF('Log_working_2-way'!$D376="","",B377^('Log_working_2-way'!$D376))</f>
        <v>1.7802790428165938</v>
      </c>
      <c r="L377" s="53">
        <f t="shared" si="69"/>
        <v>0.44132653061224486</v>
      </c>
      <c r="M377" s="53">
        <f t="shared" si="70"/>
        <v>0.55867346938775508</v>
      </c>
      <c r="N377" s="54">
        <v>474</v>
      </c>
      <c r="O377" s="54">
        <f t="shared" si="71"/>
        <v>257.56164383561645</v>
      </c>
      <c r="P377" s="54">
        <f t="shared" si="72"/>
        <v>200.01156069364163</v>
      </c>
      <c r="Q377" s="54">
        <f t="shared" si="73"/>
        <v>273.98843930635843</v>
      </c>
      <c r="R377" s="54">
        <f t="shared" si="74"/>
        <v>216.43835616438358</v>
      </c>
      <c r="S377" s="55">
        <f t="shared" si="75"/>
        <v>-16.426795470741979</v>
      </c>
      <c r="T377" s="55">
        <f t="shared" si="68"/>
        <v>-16.426795470741951</v>
      </c>
      <c r="U377" t="s">
        <v>348</v>
      </c>
      <c r="V377" t="s">
        <v>419</v>
      </c>
      <c r="W377" t="s">
        <v>434</v>
      </c>
      <c r="X377" t="s">
        <v>536</v>
      </c>
      <c r="Y377" s="66"/>
    </row>
    <row r="378" spans="1:25" ht="15" x14ac:dyDescent="0.25">
      <c r="A378">
        <v>1.78</v>
      </c>
      <c r="B378">
        <v>2.13</v>
      </c>
      <c r="C378" s="43">
        <f t="shared" si="61"/>
        <v>3.128132088410629E-2</v>
      </c>
      <c r="D378" s="44">
        <f>IF(OR($A378="",$B378=""),"",A378*'MPTO_working_2-way'!$G377)</f>
        <v>1.8356807511737092</v>
      </c>
      <c r="E378" s="46">
        <f>IF(OR($A378="",$B378=""),"",B378*'MPTO_working_2-way'!$G377)</f>
        <v>2.1966292134831464</v>
      </c>
      <c r="F378" s="44">
        <f>IF(OR($A378="",$B378=""),"",'MPTO_working_2-way'!D377)</f>
        <v>1.8309750325976726</v>
      </c>
      <c r="G378" s="46">
        <f>IF(OR($A378="",$B378=""),"",'MPTO_working_2-way'!E377)</f>
        <v>2.2034055907479515</v>
      </c>
      <c r="H378" s="44">
        <f>IF(OR($A378="",$B378=""),"",'OddsRatio_working_2-way'!M377)</f>
        <v>1.8308221751528204</v>
      </c>
      <c r="I378" s="44">
        <f>IF(OR($A378="",$B378=""),"",'OddsRatio_working_2-way'!N377)</f>
        <v>2.2036269973367788</v>
      </c>
      <c r="J378" s="44">
        <f>IF('Log_working_2-way'!$D377="","",A378^('Log_working_2-way'!$D377))</f>
        <v>1.8286894264917752</v>
      </c>
      <c r="K378" s="46">
        <f>IF('Log_working_2-way'!$D377="","",B378^('Log_working_2-way'!$D377))</f>
        <v>2.2067247005110642</v>
      </c>
      <c r="L378" s="53">
        <f t="shared" si="69"/>
        <v>0.54475703324808178</v>
      </c>
      <c r="M378" s="53">
        <f t="shared" si="70"/>
        <v>0.45524296675191805</v>
      </c>
      <c r="N378" s="54">
        <v>475</v>
      </c>
      <c r="O378" s="54">
        <f t="shared" si="71"/>
        <v>208.14606741573036</v>
      </c>
      <c r="P378" s="54">
        <f t="shared" si="72"/>
        <v>251.99530516431926</v>
      </c>
      <c r="Q378" s="54">
        <f t="shared" si="73"/>
        <v>223.00469483568077</v>
      </c>
      <c r="R378" s="54">
        <f t="shared" si="74"/>
        <v>266.85393258426967</v>
      </c>
      <c r="S378" s="55">
        <f t="shared" si="75"/>
        <v>-14.858627419950409</v>
      </c>
      <c r="T378" s="55">
        <f t="shared" si="68"/>
        <v>-14.858627419950409</v>
      </c>
      <c r="U378" t="s">
        <v>421</v>
      </c>
      <c r="V378" t="s">
        <v>420</v>
      </c>
      <c r="W378" t="s">
        <v>448</v>
      </c>
      <c r="X378" t="s">
        <v>536</v>
      </c>
      <c r="Y378" s="66"/>
    </row>
    <row r="379" spans="1:25" ht="15" x14ac:dyDescent="0.25">
      <c r="A379">
        <v>2.2799999999999998</v>
      </c>
      <c r="B379">
        <v>1.68</v>
      </c>
      <c r="C379" s="43">
        <f t="shared" si="61"/>
        <v>3.383458646616555E-2</v>
      </c>
      <c r="D379" s="44">
        <f>IF(OR($A379="",$B379=""),"",A379*'MPTO_working_2-way'!$G378)</f>
        <v>2.3571428571428572</v>
      </c>
      <c r="E379" s="46">
        <f>IF(OR($A379="",$B379=""),"",B379*'MPTO_working_2-way'!$G378)</f>
        <v>1.736842105263158</v>
      </c>
      <c r="F379" s="44">
        <f>IF(OR($A379="",$B379=""),"",'MPTO_working_2-way'!D378)</f>
        <v>2.3714710252600297</v>
      </c>
      <c r="G379" s="46">
        <f>IF(OR($A379="",$B379=""),"",'MPTO_working_2-way'!E378)</f>
        <v>1.7291440953412784</v>
      </c>
      <c r="H379" s="44">
        <f>IF(OR($A379="",$B379=""),"",'OddsRatio_working_2-way'!M378)</f>
        <v>2.3719886811400706</v>
      </c>
      <c r="I379" s="44">
        <f>IF(OR($A379="",$B379=""),"",'OddsRatio_working_2-way'!N378)</f>
        <v>1.728868986855663</v>
      </c>
      <c r="J379" s="44">
        <f>IF('Log_working_2-way'!$D378="","",A379^('Log_working_2-way'!$D378))</f>
        <v>2.3786002597874161</v>
      </c>
      <c r="K379" s="46">
        <f>IF('Log_working_2-way'!$D378="","",B379^('Log_working_2-way'!$D378))</f>
        <v>1.7253734306956654</v>
      </c>
      <c r="L379" s="53">
        <f t="shared" si="69"/>
        <v>0.42424242424242425</v>
      </c>
      <c r="M379" s="53">
        <f t="shared" si="70"/>
        <v>0.57575757575757569</v>
      </c>
      <c r="N379" s="54">
        <v>476</v>
      </c>
      <c r="O379" s="54">
        <f t="shared" si="71"/>
        <v>267.22807017543863</v>
      </c>
      <c r="P379" s="54">
        <f t="shared" si="72"/>
        <v>192.66666666666663</v>
      </c>
      <c r="Q379" s="54">
        <f t="shared" si="73"/>
        <v>283.33333333333331</v>
      </c>
      <c r="R379" s="54">
        <f t="shared" si="74"/>
        <v>208.77192982456143</v>
      </c>
      <c r="S379" s="55">
        <f t="shared" si="75"/>
        <v>-16.105263157894683</v>
      </c>
      <c r="T379" s="55">
        <f t="shared" si="68"/>
        <v>-16.105263157894797</v>
      </c>
      <c r="U379" t="s">
        <v>171</v>
      </c>
      <c r="V379" t="s">
        <v>364</v>
      </c>
      <c r="W379" t="s">
        <v>435</v>
      </c>
      <c r="X379" t="s">
        <v>536</v>
      </c>
      <c r="Y379" s="66"/>
    </row>
    <row r="380" spans="1:25" ht="15" x14ac:dyDescent="0.25">
      <c r="A380">
        <v>1.79</v>
      </c>
      <c r="B380">
        <v>2.08</v>
      </c>
      <c r="C380" s="43">
        <f t="shared" si="61"/>
        <v>3.9428448646325664E-2</v>
      </c>
      <c r="D380" s="44">
        <f>IF(OR($A380="",$B380=""),"",A380*'MPTO_working_2-way'!$G379)</f>
        <v>1.8605769230769229</v>
      </c>
      <c r="E380" s="46">
        <f>IF(OR($A380="",$B380=""),"",B380*'MPTO_working_2-way'!$G379)</f>
        <v>2.1620111731843576</v>
      </c>
      <c r="F380" s="44">
        <f>IF(OR($A380="",$B380=""),"",'MPTO_working_2-way'!D379)</f>
        <v>1.8554769261437256</v>
      </c>
      <c r="G380" s="46">
        <f>IF(OR($A380="",$B380=""),"",'MPTO_working_2-way'!E379)</f>
        <v>2.1689385995572641</v>
      </c>
      <c r="H380" s="44">
        <f>IF(OR($A380="",$B380=""),"",'OddsRatio_working_2-way'!M379)</f>
        <v>1.8552669065744805</v>
      </c>
      <c r="I380" s="44">
        <f>IF(OR($A380="",$B380=""),"",'OddsRatio_working_2-way'!N379)</f>
        <v>2.1692256444309357</v>
      </c>
      <c r="J380" s="44">
        <f>IF('Log_working_2-way'!$D379="","",A380^('Log_working_2-way'!$D379))</f>
        <v>1.8529410467292624</v>
      </c>
      <c r="K380" s="46">
        <f>IF('Log_working_2-way'!$D379="","",B380^('Log_working_2-way'!$D379))</f>
        <v>2.1724139714397546</v>
      </c>
      <c r="L380" s="53">
        <f t="shared" si="69"/>
        <v>0.53746770025839796</v>
      </c>
      <c r="M380" s="53">
        <f t="shared" si="70"/>
        <v>0.46253229974160204</v>
      </c>
      <c r="N380" s="54">
        <v>477</v>
      </c>
      <c r="O380" s="54">
        <f t="shared" si="71"/>
        <v>210.51955307262571</v>
      </c>
      <c r="P380" s="54">
        <f t="shared" si="72"/>
        <v>247.67307692307693</v>
      </c>
      <c r="Q380" s="54">
        <f t="shared" si="73"/>
        <v>229.32692307692307</v>
      </c>
      <c r="R380" s="54">
        <f t="shared" si="74"/>
        <v>266.48044692737426</v>
      </c>
      <c r="S380" s="55">
        <f t="shared" si="75"/>
        <v>-18.807370004297354</v>
      </c>
      <c r="T380" s="55">
        <f t="shared" si="68"/>
        <v>-18.807370004297326</v>
      </c>
      <c r="U380" t="s">
        <v>372</v>
      </c>
      <c r="V380" t="s">
        <v>473</v>
      </c>
      <c r="W380" t="s">
        <v>450</v>
      </c>
      <c r="X380" t="s">
        <v>536</v>
      </c>
      <c r="Y380" s="66"/>
    </row>
    <row r="381" spans="1:25" ht="15" x14ac:dyDescent="0.25">
      <c r="A381">
        <v>1.79</v>
      </c>
      <c r="B381">
        <v>2.12</v>
      </c>
      <c r="C381" s="43">
        <f t="shared" si="61"/>
        <v>3.0357331084642114E-2</v>
      </c>
      <c r="D381" s="44">
        <f>IF(OR($A381="",$B381=""),"",A381*'MPTO_working_2-way'!$G380)</f>
        <v>1.8443396226415094</v>
      </c>
      <c r="E381" s="46">
        <f>IF(OR($A381="",$B381=""),"",B381*'MPTO_working_2-way'!$G380)</f>
        <v>2.1843575418994412</v>
      </c>
      <c r="F381" s="44">
        <f>IF(OR($A381="",$B381=""),"",'MPTO_working_2-way'!D380)</f>
        <v>1.8399922420480992</v>
      </c>
      <c r="G381" s="46">
        <f>IF(OR($A381="",$B381=""),"",'MPTO_working_2-way'!E380)</f>
        <v>2.1904871854075272</v>
      </c>
      <c r="H381" s="44">
        <f>IF(OR($A381="",$B381=""),"",'OddsRatio_working_2-way'!M380)</f>
        <v>1.8398554297360612</v>
      </c>
      <c r="I381" s="44">
        <f>IF(OR($A381="",$B381=""),"",'OddsRatio_working_2-way'!N380)</f>
        <v>2.1906811155751749</v>
      </c>
      <c r="J381" s="44">
        <f>IF('Log_working_2-way'!$D380="","",A381^('Log_working_2-way'!$D380))</f>
        <v>1.8378863083703576</v>
      </c>
      <c r="K381" s="46">
        <f>IF('Log_working_2-way'!$D380="","",B381^('Log_working_2-way'!$D380))</f>
        <v>2.1934793420182777</v>
      </c>
      <c r="L381" s="53">
        <f t="shared" si="69"/>
        <v>0.5421994884910486</v>
      </c>
      <c r="M381" s="53">
        <f t="shared" si="70"/>
        <v>0.45780051150895146</v>
      </c>
      <c r="N381" s="54">
        <v>478</v>
      </c>
      <c r="O381" s="54">
        <f t="shared" si="71"/>
        <v>210.9608938547486</v>
      </c>
      <c r="P381" s="54">
        <f t="shared" si="72"/>
        <v>252.52830188679243</v>
      </c>
      <c r="Q381" s="54">
        <f t="shared" si="73"/>
        <v>225.47169811320754</v>
      </c>
      <c r="R381" s="54">
        <f t="shared" si="74"/>
        <v>267.03910614525137</v>
      </c>
      <c r="S381" s="55">
        <f t="shared" si="75"/>
        <v>-14.510804258458933</v>
      </c>
      <c r="T381" s="55">
        <f t="shared" si="68"/>
        <v>-14.510804258458933</v>
      </c>
      <c r="U381" t="s">
        <v>110</v>
      </c>
      <c r="V381" t="s">
        <v>153</v>
      </c>
      <c r="W381" t="s">
        <v>436</v>
      </c>
      <c r="X381" t="s">
        <v>536</v>
      </c>
      <c r="Y381" s="66"/>
    </row>
    <row r="382" spans="1:25" ht="15" x14ac:dyDescent="0.25">
      <c r="A382">
        <v>2.63</v>
      </c>
      <c r="B382">
        <v>1.53</v>
      </c>
      <c r="C382" s="43">
        <f t="shared" si="61"/>
        <v>3.3822908123959383E-2</v>
      </c>
      <c r="D382" s="44">
        <f>IF(OR($A382="",$B382=""),"",A382*'MPTO_working_2-way'!$G381)</f>
        <v>2.7189542483660132</v>
      </c>
      <c r="E382" s="46">
        <f>IF(OR($A382="",$B382=""),"",B382*'MPTO_working_2-way'!$G381)</f>
        <v>1.581749049429658</v>
      </c>
      <c r="F382" s="44">
        <f>IF(OR($A382="",$B382=""),"",'MPTO_working_2-way'!D381)</f>
        <v>2.7524197133964914</v>
      </c>
      <c r="G382" s="46">
        <f>IF(OR($A382="",$B382=""),"",'MPTO_working_2-way'!E381)</f>
        <v>1.5706395519038232</v>
      </c>
      <c r="H382" s="44">
        <f>IF(OR($A382="",$B382=""),"",'OddsRatio_working_2-way'!M381)</f>
        <v>2.753702283203511</v>
      </c>
      <c r="I382" s="44">
        <f>IF(OR($A382="",$B382=""),"",'OddsRatio_working_2-way'!N381)</f>
        <v>1.5702222147839637</v>
      </c>
      <c r="J382" s="44">
        <f>IF('Log_working_2-way'!$D381="","",A382^('Log_working_2-way'!$D381))</f>
        <v>2.7694242367043183</v>
      </c>
      <c r="K382" s="46">
        <f>IF('Log_working_2-way'!$D381="","",B382^('Log_working_2-way'!$D381))</f>
        <v>1.5651555908731223</v>
      </c>
      <c r="L382" s="53">
        <f t="shared" si="69"/>
        <v>0.36778846153846151</v>
      </c>
      <c r="M382" s="53">
        <f t="shared" si="70"/>
        <v>0.63221153846153844</v>
      </c>
      <c r="N382" s="54">
        <v>479</v>
      </c>
      <c r="O382" s="54">
        <f t="shared" si="71"/>
        <v>296.87072243346012</v>
      </c>
      <c r="P382" s="54">
        <f t="shared" si="72"/>
        <v>165.92810457516342</v>
      </c>
      <c r="Q382" s="54">
        <f t="shared" si="73"/>
        <v>313.07189542483661</v>
      </c>
      <c r="R382" s="54">
        <f t="shared" si="74"/>
        <v>182.12927756653994</v>
      </c>
      <c r="S382" s="55">
        <f t="shared" si="75"/>
        <v>-16.201172991376495</v>
      </c>
      <c r="T382" s="55">
        <f t="shared" si="68"/>
        <v>-16.201172991376524</v>
      </c>
      <c r="U382" t="s">
        <v>119</v>
      </c>
      <c r="V382" t="s">
        <v>160</v>
      </c>
      <c r="W382" t="s">
        <v>437</v>
      </c>
      <c r="X382" t="s">
        <v>536</v>
      </c>
      <c r="Y382" s="66"/>
    </row>
    <row r="383" spans="1:25" ht="15" x14ac:dyDescent="0.25">
      <c r="A383">
        <v>1.86</v>
      </c>
      <c r="B383">
        <v>2.04</v>
      </c>
      <c r="C383" s="43">
        <f t="shared" si="61"/>
        <v>2.7830487033523088E-2</v>
      </c>
      <c r="D383" s="44">
        <f>IF(OR($A383="",$B383=""),"",A383*'MPTO_working_2-way'!$G382)</f>
        <v>1.911764705882353</v>
      </c>
      <c r="E383" s="46">
        <f>IF(OR($A383="",$B383=""),"",B383*'MPTO_working_2-way'!$G382)</f>
        <v>2.096774193548387</v>
      </c>
      <c r="F383" s="44">
        <f>IF(OR($A383="",$B383=""),"",'MPTO_working_2-way'!D382)</f>
        <v>1.9094202898550725</v>
      </c>
      <c r="G383" s="46">
        <f>IF(OR($A383="",$B383=""),"",'MPTO_working_2-way'!E382)</f>
        <v>2.0996015936254984</v>
      </c>
      <c r="H383" s="44">
        <f>IF(OR($A383="",$B383=""),"",'OddsRatio_working_2-way'!M382)</f>
        <v>1.9093531090412992</v>
      </c>
      <c r="I383" s="44">
        <f>IF(OR($A383="",$B383=""),"",'OddsRatio_working_2-way'!N382)</f>
        <v>2.0996828295383159</v>
      </c>
      <c r="J383" s="44">
        <f>IF('Log_working_2-way'!$D382="","",A383^('Log_working_2-way'!$D382))</f>
        <v>1.9082925809304243</v>
      </c>
      <c r="K383" s="46">
        <f>IF('Log_working_2-way'!$D382="","",B383^('Log_working_2-way'!$D382))</f>
        <v>2.1009668261031296</v>
      </c>
      <c r="L383" s="53">
        <f t="shared" si="69"/>
        <v>0.52307692307692311</v>
      </c>
      <c r="M383" s="53">
        <f t="shared" si="70"/>
        <v>0.47692307692307695</v>
      </c>
      <c r="N383" s="54">
        <v>480</v>
      </c>
      <c r="O383" s="54">
        <f t="shared" si="71"/>
        <v>221.93548387096777</v>
      </c>
      <c r="P383" s="54">
        <f t="shared" si="72"/>
        <v>244.70588235294119</v>
      </c>
      <c r="Q383" s="54">
        <f t="shared" si="73"/>
        <v>235.29411764705881</v>
      </c>
      <c r="R383" s="54">
        <f t="shared" si="74"/>
        <v>258.06451612903226</v>
      </c>
      <c r="S383" s="55">
        <f t="shared" si="75"/>
        <v>-13.35863377609104</v>
      </c>
      <c r="T383" s="55">
        <f t="shared" si="68"/>
        <v>-13.358633776091068</v>
      </c>
      <c r="U383" t="s">
        <v>251</v>
      </c>
      <c r="V383" t="s">
        <v>165</v>
      </c>
      <c r="W383" t="s">
        <v>442</v>
      </c>
      <c r="X383" t="s">
        <v>536</v>
      </c>
      <c r="Y383" s="66"/>
    </row>
    <row r="384" spans="1:25" ht="15" x14ac:dyDescent="0.25">
      <c r="A384">
        <v>1.69</v>
      </c>
      <c r="B384">
        <v>2.2599999999999998</v>
      </c>
      <c r="C384" s="43">
        <f t="shared" si="61"/>
        <v>3.4193852437555794E-2</v>
      </c>
      <c r="D384" s="44">
        <f>IF(OR($A384="",$B384=""),"",A384*'MPTO_working_2-way'!$G383)</f>
        <v>1.7477876106194692</v>
      </c>
      <c r="E384" s="46">
        <f>IF(OR($A384="",$B384=""),"",B384*'MPTO_working_2-way'!$G383)</f>
        <v>2.3372781065088759</v>
      </c>
      <c r="F384" s="44">
        <f>IF(OR($A384="",$B384=""),"",'MPTO_working_2-way'!D383)</f>
        <v>1.740283410033262</v>
      </c>
      <c r="G384" s="46">
        <f>IF(OR($A384="",$B384=""),"",'MPTO_working_2-way'!E383)</f>
        <v>2.3508340001231001</v>
      </c>
      <c r="H384" s="44">
        <f>IF(OR($A384="",$B384=""),"",'OddsRatio_working_2-way'!M383)</f>
        <v>1.7400128699009547</v>
      </c>
      <c r="I384" s="44">
        <f>IF(OR($A384="",$B384=""),"",'OddsRatio_working_2-way'!N383)</f>
        <v>2.351327849384353</v>
      </c>
      <c r="J384" s="44">
        <f>IF('Log_working_2-way'!$D383="","",A384^('Log_working_2-way'!$D383))</f>
        <v>1.7366048392090647</v>
      </c>
      <c r="K384" s="46">
        <f>IF('Log_working_2-way'!$D383="","",B384^('Log_working_2-way'!$D383))</f>
        <v>2.3575800032398484</v>
      </c>
      <c r="L384" s="53">
        <f t="shared" si="69"/>
        <v>0.57215189873417716</v>
      </c>
      <c r="M384" s="53">
        <f t="shared" si="70"/>
        <v>0.42784810126582273</v>
      </c>
      <c r="N384" s="54">
        <v>481</v>
      </c>
      <c r="O384" s="54">
        <f t="shared" si="71"/>
        <v>196.38461538461539</v>
      </c>
      <c r="P384" s="54">
        <f t="shared" si="72"/>
        <v>268.16814159292034</v>
      </c>
      <c r="Q384" s="54">
        <f t="shared" si="73"/>
        <v>212.83185840707966</v>
      </c>
      <c r="R384" s="54">
        <f t="shared" si="74"/>
        <v>284.61538461538464</v>
      </c>
      <c r="S384" s="55">
        <f t="shared" si="75"/>
        <v>-16.447243022464278</v>
      </c>
      <c r="T384" s="55">
        <f t="shared" si="68"/>
        <v>-16.447243022464306</v>
      </c>
      <c r="U384" t="s">
        <v>129</v>
      </c>
      <c r="V384" t="s">
        <v>164</v>
      </c>
      <c r="W384" t="s">
        <v>442</v>
      </c>
      <c r="X384" t="s">
        <v>536</v>
      </c>
      <c r="Y384" s="66"/>
    </row>
    <row r="385" spans="1:25" ht="15" x14ac:dyDescent="0.25">
      <c r="A385">
        <v>1.85</v>
      </c>
      <c r="B385">
        <v>1.95</v>
      </c>
      <c r="C385" s="43">
        <f t="shared" si="61"/>
        <v>5.3361053361053346E-2</v>
      </c>
      <c r="D385" s="44">
        <f>IF(OR($A385="",$B385=""),"",A385*'MPTO_working_2-way'!$G384)</f>
        <v>1.9487179487179487</v>
      </c>
      <c r="E385" s="46">
        <f>IF(OR($A385="",$B385=""),"",B385*'MPTO_working_2-way'!$G384)</f>
        <v>2.0540540540540539</v>
      </c>
      <c r="F385" s="44">
        <f>IF(OR($A385="",$B385=""),"",'MPTO_working_2-way'!D384)</f>
        <v>1.9460552933243427</v>
      </c>
      <c r="G385" s="46">
        <f>IF(OR($A385="",$B385=""),"",'MPTO_working_2-way'!E384)</f>
        <v>2.0570206699928724</v>
      </c>
      <c r="H385" s="44">
        <f>IF(OR($A385="",$B385=""),"",'OddsRatio_working_2-way'!M384)</f>
        <v>1.9459053029269173</v>
      </c>
      <c r="I385" s="44">
        <f>IF(OR($A385="",$B385=""),"",'OddsRatio_working_2-way'!N384)</f>
        <v>2.0571882797418479</v>
      </c>
      <c r="J385" s="44">
        <f>IF('Log_working_2-way'!$D384="","",A385^('Log_working_2-way'!$D384))</f>
        <v>1.9446747037095775</v>
      </c>
      <c r="K385" s="46">
        <f>IF('Log_working_2-way'!$D384="","",B385^('Log_working_2-way'!$D384))</f>
        <v>2.0585654469962997</v>
      </c>
      <c r="L385" s="53">
        <f t="shared" si="69"/>
        <v>0.51315789473684215</v>
      </c>
      <c r="M385" s="53">
        <f t="shared" si="70"/>
        <v>0.48684210526315791</v>
      </c>
      <c r="N385" s="54">
        <v>482</v>
      </c>
      <c r="O385" s="54">
        <f t="shared" si="71"/>
        <v>221.45945945945945</v>
      </c>
      <c r="P385" s="54">
        <f t="shared" si="72"/>
        <v>234.82051282051285</v>
      </c>
      <c r="Q385" s="54">
        <f t="shared" si="73"/>
        <v>247.17948717948721</v>
      </c>
      <c r="R385" s="54">
        <f t="shared" si="74"/>
        <v>260.54054054054052</v>
      </c>
      <c r="S385" s="55">
        <f t="shared" si="75"/>
        <v>-25.720027720027758</v>
      </c>
      <c r="T385" s="55">
        <f t="shared" si="68"/>
        <v>-25.720027720027673</v>
      </c>
      <c r="U385" t="s">
        <v>239</v>
      </c>
      <c r="V385" t="s">
        <v>386</v>
      </c>
      <c r="W385" t="s">
        <v>438</v>
      </c>
      <c r="X385" t="s">
        <v>537</v>
      </c>
      <c r="Y385" s="66"/>
    </row>
    <row r="386" spans="1:25" ht="15" x14ac:dyDescent="0.25">
      <c r="A386">
        <v>2.09</v>
      </c>
      <c r="B386">
        <v>1.77</v>
      </c>
      <c r="C386" s="43">
        <f t="shared" si="61"/>
        <v>4.3440650933960434E-2</v>
      </c>
      <c r="D386" s="44">
        <f>IF(OR($A386="",$B386=""),"",A386*'MPTO_working_2-way'!$G385)</f>
        <v>2.1807909604519771</v>
      </c>
      <c r="E386" s="46">
        <f>IF(OR($A386="",$B386=""),"",B386*'MPTO_working_2-way'!$G385)</f>
        <v>1.8468899521531099</v>
      </c>
      <c r="F386" s="44">
        <f>IF(OR($A386="",$B386=""),"",'MPTO_working_2-way'!D385)</f>
        <v>2.1893883348622492</v>
      </c>
      <c r="G386" s="46">
        <f>IF(OR($A386="",$B386=""),"",'MPTO_working_2-way'!E385)</f>
        <v>1.8407682929863407</v>
      </c>
      <c r="H386" s="44">
        <f>IF(OR($A386="",$B386=""),"",'OddsRatio_working_2-way'!M385)</f>
        <v>2.189783348170756</v>
      </c>
      <c r="I386" s="44">
        <f>IF(OR($A386="",$B386=""),"",'OddsRatio_working_2-way'!N385)</f>
        <v>1.8404891542123691</v>
      </c>
      <c r="J386" s="44">
        <f>IF('Log_working_2-way'!$D385="","",A386^('Log_working_2-way'!$D385))</f>
        <v>2.1937595056671091</v>
      </c>
      <c r="K386" s="46">
        <f>IF('Log_working_2-way'!$D385="","",B386^('Log_working_2-way'!$D385))</f>
        <v>1.8376896646706193</v>
      </c>
      <c r="L386" s="53">
        <f t="shared" si="69"/>
        <v>0.45854922279792754</v>
      </c>
      <c r="M386" s="53">
        <f t="shared" si="70"/>
        <v>0.54145077720207258</v>
      </c>
      <c r="N386" s="54">
        <v>483</v>
      </c>
      <c r="O386" s="54">
        <f t="shared" si="71"/>
        <v>251.89952153110048</v>
      </c>
      <c r="P386" s="54">
        <f t="shared" si="72"/>
        <v>210.11864406779659</v>
      </c>
      <c r="Q386" s="54">
        <f t="shared" si="73"/>
        <v>272.88135593220341</v>
      </c>
      <c r="R386" s="54">
        <f t="shared" si="74"/>
        <v>231.10047846889955</v>
      </c>
      <c r="S386" s="55">
        <f t="shared" si="75"/>
        <v>-20.98183440110293</v>
      </c>
      <c r="T386" s="55">
        <f t="shared" si="68"/>
        <v>-20.981834401102958</v>
      </c>
      <c r="U386" t="s">
        <v>255</v>
      </c>
      <c r="V386" t="s">
        <v>383</v>
      </c>
      <c r="W386" t="s">
        <v>438</v>
      </c>
      <c r="X386" t="s">
        <v>537</v>
      </c>
      <c r="Y386" s="66"/>
    </row>
    <row r="387" spans="1:25" ht="15" x14ac:dyDescent="0.25">
      <c r="A387">
        <v>1.64</v>
      </c>
      <c r="B387">
        <v>2.2999999999999998</v>
      </c>
      <c r="C387" s="43">
        <f t="shared" si="61"/>
        <v>4.4538706256627814E-2</v>
      </c>
      <c r="D387" s="44">
        <f>IF(OR($A387="",$B387=""),"",A387*'MPTO_working_2-way'!$G386)</f>
        <v>1.7130434782608694</v>
      </c>
      <c r="E387" s="46">
        <f>IF(OR($A387="",$B387=""),"",B387*'MPTO_working_2-way'!$G386)</f>
        <v>2.4024390243902438</v>
      </c>
      <c r="F387" s="44">
        <f>IF(OR($A387="",$B387=""),"",'MPTO_working_2-way'!D386)</f>
        <v>1.7021660649819494</v>
      </c>
      <c r="G387" s="46">
        <f>IF(OR($A387="",$B387=""),"",'MPTO_working_2-way'!E386)</f>
        <v>2.4241645244215939</v>
      </c>
      <c r="H387" s="44">
        <f>IF(OR($A387="",$B387=""),"",'OddsRatio_working_2-way'!M386)</f>
        <v>1.7016464154456235</v>
      </c>
      <c r="I387" s="44">
        <f>IF(OR($A387="",$B387=""),"",'OddsRatio_working_2-way'!N386)</f>
        <v>2.4252192813739226</v>
      </c>
      <c r="J387" s="44">
        <f>IF('Log_working_2-way'!$D386="","",A387^('Log_working_2-way'!$D386))</f>
        <v>1.6966728038555408</v>
      </c>
      <c r="K387" s="46">
        <f>IF('Log_working_2-way'!$D386="","",B387^('Log_working_2-way'!$D386))</f>
        <v>2.4353940536578338</v>
      </c>
      <c r="L387" s="53">
        <f t="shared" si="69"/>
        <v>0.58375634517766506</v>
      </c>
      <c r="M387" s="53">
        <f t="shared" si="70"/>
        <v>0.41624365482233505</v>
      </c>
      <c r="N387" s="54">
        <v>484</v>
      </c>
      <c r="O387" s="54">
        <f t="shared" si="71"/>
        <v>188.8780487804878</v>
      </c>
      <c r="P387" s="54">
        <f t="shared" si="72"/>
        <v>273.56521739130432</v>
      </c>
      <c r="Q387" s="54">
        <f t="shared" si="73"/>
        <v>210.43478260869568</v>
      </c>
      <c r="R387" s="54">
        <f t="shared" si="74"/>
        <v>295.1219512195122</v>
      </c>
      <c r="S387" s="55">
        <f t="shared" si="75"/>
        <v>-21.556733828207882</v>
      </c>
      <c r="T387" s="55">
        <f t="shared" si="68"/>
        <v>-21.556733828207882</v>
      </c>
      <c r="U387" t="s">
        <v>257</v>
      </c>
      <c r="V387" t="s">
        <v>259</v>
      </c>
      <c r="W387" t="s">
        <v>438</v>
      </c>
      <c r="X387" t="s">
        <v>537</v>
      </c>
      <c r="Y387" s="66"/>
    </row>
    <row r="388" spans="1:25" ht="15" x14ac:dyDescent="0.25">
      <c r="A388">
        <v>2.04</v>
      </c>
      <c r="B388">
        <v>1.83</v>
      </c>
      <c r="C388" s="43">
        <f t="shared" si="61"/>
        <v>3.6644165863066513E-2</v>
      </c>
      <c r="D388" s="44">
        <f>IF(OR($A388="",$B388=""),"",A388*'MPTO_working_2-way'!$G387)</f>
        <v>2.1147540983606556</v>
      </c>
      <c r="E388" s="46">
        <f>IF(OR($A388="",$B388=""),"",B388*'MPTO_working_2-way'!$G387)</f>
        <v>1.8970588235294117</v>
      </c>
      <c r="F388" s="44">
        <f>IF(OR($A388="",$B388=""),"",'MPTO_working_2-way'!D387)</f>
        <v>2.119209809264305</v>
      </c>
      <c r="G388" s="46">
        <f>IF(OR($A388="",$B388=""),"",'MPTO_working_2-way'!E387)</f>
        <v>1.8934875228241022</v>
      </c>
      <c r="H388" s="44">
        <f>IF(OR($A388="",$B388=""),"",'OddsRatio_working_2-way'!M387)</f>
        <v>2.1193802071650061</v>
      </c>
      <c r="I388" s="44">
        <f>IF(OR($A388="",$B388=""),"",'OddsRatio_working_2-way'!N387)</f>
        <v>1.8933515114874566</v>
      </c>
      <c r="J388" s="44">
        <f>IF('Log_working_2-way'!$D387="","",A388^('Log_working_2-way'!$D387))</f>
        <v>2.1214216172135263</v>
      </c>
      <c r="K388" s="46">
        <f>IF('Log_working_2-way'!$D387="","",B388^('Log_working_2-way'!$D387))</f>
        <v>1.8917252749993179</v>
      </c>
      <c r="L388" s="53">
        <f t="shared" si="69"/>
        <v>0.47286821705426357</v>
      </c>
      <c r="M388" s="53">
        <f t="shared" si="70"/>
        <v>0.52713178294573648</v>
      </c>
      <c r="N388" s="54">
        <v>485</v>
      </c>
      <c r="O388" s="54">
        <f t="shared" si="71"/>
        <v>247.25490196078428</v>
      </c>
      <c r="P388" s="54">
        <f t="shared" si="72"/>
        <v>219.97267759562843</v>
      </c>
      <c r="Q388" s="54">
        <f t="shared" si="73"/>
        <v>265.02732240437155</v>
      </c>
      <c r="R388" s="54">
        <f t="shared" si="74"/>
        <v>237.74509803921566</v>
      </c>
      <c r="S388" s="55">
        <f t="shared" si="75"/>
        <v>-17.772420443587265</v>
      </c>
      <c r="T388" s="55">
        <f t="shared" si="68"/>
        <v>-17.772420443587237</v>
      </c>
      <c r="U388" t="s">
        <v>254</v>
      </c>
      <c r="V388" t="s">
        <v>258</v>
      </c>
      <c r="W388" t="s">
        <v>438</v>
      </c>
      <c r="X388" t="s">
        <v>537</v>
      </c>
      <c r="Y388" s="66"/>
    </row>
    <row r="389" spans="1:25" ht="15" x14ac:dyDescent="0.25">
      <c r="A389">
        <v>1.24</v>
      </c>
      <c r="B389">
        <v>4.28</v>
      </c>
      <c r="C389" s="43">
        <f t="shared" si="61"/>
        <v>4.0096472716310005E-2</v>
      </c>
      <c r="D389" s="44">
        <f>IF(OR($A389="",$B389=""),"",A389*'MPTO_working_2-way'!$G388)</f>
        <v>1.2897196261682244</v>
      </c>
      <c r="E389" s="46">
        <f>IF(OR($A389="",$B389=""),"",B389*'MPTO_working_2-way'!$G388)</f>
        <v>4.4516129032258069</v>
      </c>
      <c r="F389" s="44">
        <f>IF(OR($A389="",$B389=""),"",'MPTO_working_2-way'!D388)</f>
        <v>1.2716120375694844</v>
      </c>
      <c r="G389" s="46">
        <f>IF(OR($A389="",$B389=""),"",'MPTO_working_2-way'!E388)</f>
        <v>4.6817219477769951</v>
      </c>
      <c r="H389" s="44">
        <f>IF(OR($A389="",$B389=""),"",'OddsRatio_working_2-way'!M388)</f>
        <v>1.2705008904002297</v>
      </c>
      <c r="I389" s="44">
        <f>IF(OR($A389="",$B389=""),"",'OddsRatio_working_2-way'!N388)</f>
        <v>4.6968455021364734</v>
      </c>
      <c r="J389" s="44">
        <f>IF('Log_working_2-way'!$D388="","",A389^('Log_working_2-way'!$D388))</f>
        <v>1.2619150358909301</v>
      </c>
      <c r="K389" s="46">
        <f>IF('Log_working_2-way'!$D388="","",B389^('Log_working_2-way'!$D388))</f>
        <v>4.8180320444548226</v>
      </c>
      <c r="L389" s="53">
        <f t="shared" si="69"/>
        <v>0.7753623188405796</v>
      </c>
      <c r="M389" s="53">
        <f t="shared" si="70"/>
        <v>0.22463768115942026</v>
      </c>
      <c r="N389" s="54">
        <v>486</v>
      </c>
      <c r="O389" s="54">
        <f t="shared" si="71"/>
        <v>94.064516129032256</v>
      </c>
      <c r="P389" s="54">
        <f t="shared" si="72"/>
        <v>372.44859813084111</v>
      </c>
      <c r="Q389" s="54">
        <f t="shared" si="73"/>
        <v>113.55140186915888</v>
      </c>
      <c r="R389" s="54">
        <f t="shared" si="74"/>
        <v>391.93548387096774</v>
      </c>
      <c r="S389" s="55">
        <f t="shared" si="75"/>
        <v>-19.486885740126624</v>
      </c>
      <c r="T389" s="55">
        <f t="shared" si="68"/>
        <v>-19.486885740126638</v>
      </c>
      <c r="U389" t="s">
        <v>225</v>
      </c>
      <c r="V389" t="s">
        <v>240</v>
      </c>
      <c r="W389" t="s">
        <v>230</v>
      </c>
      <c r="X389" t="s">
        <v>537</v>
      </c>
      <c r="Y389" s="66"/>
    </row>
    <row r="390" spans="1:25" ht="15" x14ac:dyDescent="0.25">
      <c r="A390">
        <v>1.85</v>
      </c>
      <c r="B390">
        <v>2.06</v>
      </c>
      <c r="C390" s="43">
        <f t="shared" si="61"/>
        <v>2.5977433744424072E-2</v>
      </c>
      <c r="D390" s="44">
        <f>IF(OR($A390="",$B390=""),"",A390*'MPTO_working_2-way'!$G389)</f>
        <v>1.8980582524271847</v>
      </c>
      <c r="E390" s="46">
        <f>IF(OR($A390="",$B390=""),"",B390*'MPTO_working_2-way'!$G389)</f>
        <v>2.1135135135135137</v>
      </c>
      <c r="F390" s="44">
        <f>IF(OR($A390="",$B390=""),"",'MPTO_working_2-way'!D389)</f>
        <v>1.8955483710519774</v>
      </c>
      <c r="G390" s="46">
        <f>IF(OR($A390="",$B390=""),"",'MPTO_working_2-way'!E389)</f>
        <v>2.1166342682588173</v>
      </c>
      <c r="H390" s="44">
        <f>IF(OR($A390="",$B390=""),"",'OddsRatio_working_2-way'!M389)</f>
        <v>1.8954813188742858</v>
      </c>
      <c r="I390" s="44">
        <f>IF(OR($A390="",$B390=""),"",'OddsRatio_working_2-way'!N389)</f>
        <v>2.1167178800079327</v>
      </c>
      <c r="J390" s="44">
        <f>IF('Log_working_2-way'!$D389="","",A390^('Log_working_2-way'!$D389))</f>
        <v>1.8943477245799318</v>
      </c>
      <c r="K390" s="46">
        <f>IF('Log_working_2-way'!$D389="","",B390^('Log_working_2-way'!$D389))</f>
        <v>2.1181333306010104</v>
      </c>
      <c r="L390" s="53">
        <f t="shared" si="69"/>
        <v>0.52685421994884907</v>
      </c>
      <c r="M390" s="53">
        <f t="shared" si="70"/>
        <v>0.47314578005115088</v>
      </c>
      <c r="N390" s="54">
        <v>487</v>
      </c>
      <c r="O390" s="54">
        <f t="shared" si="71"/>
        <v>223.75675675675674</v>
      </c>
      <c r="P390" s="54">
        <f t="shared" si="72"/>
        <v>250.59223300970876</v>
      </c>
      <c r="Q390" s="54">
        <f t="shared" si="73"/>
        <v>236.40776699029126</v>
      </c>
      <c r="R390" s="54">
        <f t="shared" si="74"/>
        <v>263.24324324324323</v>
      </c>
      <c r="S390" s="55">
        <f t="shared" si="75"/>
        <v>-12.651010233534521</v>
      </c>
      <c r="T390" s="55">
        <f t="shared" si="68"/>
        <v>-12.651010233534464</v>
      </c>
      <c r="U390" t="s">
        <v>263</v>
      </c>
      <c r="V390" t="s">
        <v>265</v>
      </c>
      <c r="W390" t="s">
        <v>230</v>
      </c>
      <c r="X390" t="s">
        <v>537</v>
      </c>
      <c r="Y390" s="66"/>
    </row>
    <row r="391" spans="1:25" ht="15" x14ac:dyDescent="0.25">
      <c r="A391">
        <v>1.59</v>
      </c>
      <c r="B391">
        <v>2.4900000000000002</v>
      </c>
      <c r="C391" s="43">
        <f t="shared" si="61"/>
        <v>3.0537243312874107E-2</v>
      </c>
      <c r="D391" s="44">
        <f>IF(OR($A391="",$B391=""),"",A391*'MPTO_working_2-way'!$G390)</f>
        <v>1.6385542168674698</v>
      </c>
      <c r="E391" s="46">
        <f>IF(OR($A391="",$B391=""),"",B391*'MPTO_working_2-way'!$G390)</f>
        <v>2.5660377358490569</v>
      </c>
      <c r="F391" s="44">
        <f>IF(OR($A391="",$B391=""),"",'MPTO_working_2-way'!D390)</f>
        <v>1.6295610298203371</v>
      </c>
      <c r="G391" s="46">
        <f>IF(OR($A391="",$B391=""),"",'MPTO_working_2-way'!E390)</f>
        <v>2.5884083553986468</v>
      </c>
      <c r="H391" s="44">
        <f>IF(OR($A391="",$B391=""),"",'OddsRatio_working_2-way'!M390)</f>
        <v>1.6292639782813063</v>
      </c>
      <c r="I391" s="44">
        <f>IF(OR($A391="",$B391=""),"",'OddsRatio_working_2-way'!N390)</f>
        <v>2.5891581824392307</v>
      </c>
      <c r="J391" s="44">
        <f>IF('Log_working_2-way'!$D390="","",A391^('Log_working_2-way'!$D390))</f>
        <v>1.6251795627741585</v>
      </c>
      <c r="K391" s="46">
        <f>IF('Log_working_2-way'!$D390="","",B391^('Log_working_2-way'!$D390))</f>
        <v>2.5995404513266163</v>
      </c>
      <c r="L391" s="53">
        <f t="shared" si="69"/>
        <v>0.61029411764705888</v>
      </c>
      <c r="M391" s="53">
        <f t="shared" si="70"/>
        <v>0.38970588235294112</v>
      </c>
      <c r="N391" s="54">
        <v>488</v>
      </c>
      <c r="O391" s="54">
        <f t="shared" si="71"/>
        <v>181.08176100628936</v>
      </c>
      <c r="P391" s="54">
        <f t="shared" si="72"/>
        <v>292.01606425702812</v>
      </c>
      <c r="Q391" s="54">
        <f t="shared" si="73"/>
        <v>195.98393574297185</v>
      </c>
      <c r="R391" s="54">
        <f t="shared" si="74"/>
        <v>306.9182389937107</v>
      </c>
      <c r="S391" s="55">
        <f t="shared" si="75"/>
        <v>-14.902174736682497</v>
      </c>
      <c r="T391" s="55">
        <f t="shared" si="68"/>
        <v>-14.902174736682582</v>
      </c>
      <c r="U391" t="s">
        <v>388</v>
      </c>
      <c r="V391" t="s">
        <v>261</v>
      </c>
      <c r="W391" t="s">
        <v>230</v>
      </c>
      <c r="X391" t="s">
        <v>537</v>
      </c>
      <c r="Y391" s="66"/>
    </row>
    <row r="392" spans="1:25" ht="15" x14ac:dyDescent="0.25">
      <c r="A392">
        <v>1.98</v>
      </c>
      <c r="B392">
        <v>1.93</v>
      </c>
      <c r="C392" s="43">
        <f t="shared" si="61"/>
        <v>2.3185220076411994E-2</v>
      </c>
      <c r="D392" s="44">
        <f>IF(OR($A392="",$B392=""),"",A392*'MPTO_working_2-way'!$G391)</f>
        <v>2.0259067357512959</v>
      </c>
      <c r="E392" s="46">
        <f>IF(OR($A392="",$B392=""),"",B392*'MPTO_working_2-way'!$G391)</f>
        <v>1.9747474747474751</v>
      </c>
      <c r="F392" s="44">
        <f>IF(OR($A392="",$B392=""),"",'MPTO_working_2-way'!D391)</f>
        <v>2.0265153523890338</v>
      </c>
      <c r="G392" s="46">
        <f>IF(OR($A392="",$B392=""),"",'MPTO_working_2-way'!E391)</f>
        <v>1.974169551066798</v>
      </c>
      <c r="H392" s="44">
        <f>IF(OR($A392="",$B392=""),"",'OddsRatio_working_2-way'!M391)</f>
        <v>2.0265298051494733</v>
      </c>
      <c r="I392" s="44">
        <f>IF(OR($A392="",$B392=""),"",'OddsRatio_working_2-way'!N391)</f>
        <v>1.9741558354989901</v>
      </c>
      <c r="J392" s="44">
        <f>IF('Log_working_2-way'!$D391="","",A392^('Log_working_2-way'!$D391))</f>
        <v>2.0268045830085555</v>
      </c>
      <c r="K392" s="46">
        <f>IF('Log_working_2-way'!$D391="","",B392^('Log_working_2-way'!$D391))</f>
        <v>1.9738951466986834</v>
      </c>
      <c r="L392" s="53">
        <f t="shared" si="69"/>
        <v>0.49360613810741677</v>
      </c>
      <c r="M392" s="53">
        <f t="shared" si="70"/>
        <v>0.50639386189258306</v>
      </c>
      <c r="N392" s="54">
        <v>489</v>
      </c>
      <c r="O392" s="54">
        <f t="shared" si="71"/>
        <v>242.03030303030306</v>
      </c>
      <c r="P392" s="54">
        <f t="shared" si="72"/>
        <v>235.63212435233163</v>
      </c>
      <c r="Q392" s="54">
        <f t="shared" si="73"/>
        <v>253.36787564766843</v>
      </c>
      <c r="R392" s="54">
        <f t="shared" si="74"/>
        <v>246.969696969697</v>
      </c>
      <c r="S392" s="55">
        <f t="shared" si="75"/>
        <v>-11.337572617365367</v>
      </c>
      <c r="T392" s="55">
        <f t="shared" si="68"/>
        <v>-11.337572617365367</v>
      </c>
      <c r="U392" t="s">
        <v>267</v>
      </c>
      <c r="V392" t="s">
        <v>390</v>
      </c>
      <c r="W392" t="s">
        <v>230</v>
      </c>
      <c r="X392" t="s">
        <v>537</v>
      </c>
      <c r="Y392" s="66"/>
    </row>
    <row r="393" spans="1:25" ht="15" x14ac:dyDescent="0.25">
      <c r="A393">
        <v>1.61</v>
      </c>
      <c r="B393">
        <v>2.4500000000000002</v>
      </c>
      <c r="C393" s="43">
        <f t="shared" si="61"/>
        <v>2.9281277728482547E-2</v>
      </c>
      <c r="D393" s="44">
        <f>IF(OR($A393="",$B393=""),"",A393*'MPTO_working_2-way'!$G392)</f>
        <v>1.657142857142857</v>
      </c>
      <c r="E393" s="46">
        <f>IF(OR($A393="",$B393=""),"",B393*'MPTO_working_2-way'!$G392)</f>
        <v>2.5217391304347823</v>
      </c>
      <c r="F393" s="44">
        <f>IF(OR($A393="",$B393=""),"",'MPTO_working_2-way'!D392)</f>
        <v>1.6488661302121432</v>
      </c>
      <c r="G393" s="46">
        <f>IF(OR($A393="",$B393=""),"",'MPTO_working_2-way'!E392)</f>
        <v>2.5411499436302138</v>
      </c>
      <c r="H393" s="44">
        <f>IF(OR($A393="",$B393=""),"",'OddsRatio_working_2-way'!M392)</f>
        <v>1.648605932113185</v>
      </c>
      <c r="I393" s="44">
        <f>IF(OR($A393="",$B393=""),"",'OddsRatio_working_2-way'!N392)</f>
        <v>2.5417681992854404</v>
      </c>
      <c r="J393" s="44">
        <f>IF('Log_working_2-way'!$D392="","",A393^('Log_working_2-way'!$D392))</f>
        <v>1.6448518993839698</v>
      </c>
      <c r="K393" s="46">
        <f>IF('Log_working_2-way'!$D392="","",B393^('Log_working_2-way'!$D392))</f>
        <v>2.5507436683605564</v>
      </c>
      <c r="L393" s="53">
        <f t="shared" si="69"/>
        <v>0.60344827586206906</v>
      </c>
      <c r="M393" s="53">
        <f t="shared" si="70"/>
        <v>0.39655172413793111</v>
      </c>
      <c r="N393" s="54">
        <v>490</v>
      </c>
      <c r="O393" s="54">
        <f t="shared" si="71"/>
        <v>185.65217391304353</v>
      </c>
      <c r="P393" s="54">
        <f t="shared" si="72"/>
        <v>289.99999999999994</v>
      </c>
      <c r="Q393" s="54">
        <f t="shared" si="73"/>
        <v>199.99999999999997</v>
      </c>
      <c r="R393" s="54">
        <f t="shared" si="74"/>
        <v>304.3478260869565</v>
      </c>
      <c r="S393" s="55">
        <f t="shared" si="75"/>
        <v>-14.347826086956445</v>
      </c>
      <c r="T393" s="55">
        <f t="shared" si="68"/>
        <v>-14.347826086956559</v>
      </c>
      <c r="U393" t="s">
        <v>268</v>
      </c>
      <c r="V393" t="s">
        <v>266</v>
      </c>
      <c r="W393" t="s">
        <v>230</v>
      </c>
      <c r="X393" t="s">
        <v>537</v>
      </c>
      <c r="Y393" s="66"/>
    </row>
    <row r="394" spans="1:25" ht="15" x14ac:dyDescent="0.25">
      <c r="A394">
        <v>1.95</v>
      </c>
      <c r="B394">
        <v>1.93</v>
      </c>
      <c r="C394" s="43">
        <f t="shared" si="61"/>
        <v>3.0955227846419575E-2</v>
      </c>
      <c r="D394" s="44">
        <f>IF(OR($A394="",$B394=""),"",A394*'MPTO_working_2-way'!$G393)</f>
        <v>2.0103626943005182</v>
      </c>
      <c r="E394" s="46">
        <f>IF(OR($A394="",$B394=""),"",B394*'MPTO_working_2-way'!$G393)</f>
        <v>1.9897435897435898</v>
      </c>
      <c r="F394" s="44">
        <f>IF(OR($A394="",$B394=""),"",'MPTO_working_2-way'!D393)</f>
        <v>2.0106851876586083</v>
      </c>
      <c r="G394" s="46">
        <f>IF(OR($A394="",$B394=""),"",'MPTO_working_2-way'!E393)</f>
        <v>1.9894277785119598</v>
      </c>
      <c r="H394" s="44">
        <f>IF(OR($A394="",$B394=""),"",'OddsRatio_working_2-way'!M393)</f>
        <v>2.0106954914038573</v>
      </c>
      <c r="I394" s="44">
        <f>IF(OR($A394="",$B394=""),"",'OddsRatio_working_2-way'!N393)</f>
        <v>1.9894176915848294</v>
      </c>
      <c r="J394" s="44">
        <f>IF('Log_working_2-way'!$D393="","",A394^('Log_working_2-way'!$D393))</f>
        <v>2.0108420160403986</v>
      </c>
      <c r="K394" s="46">
        <f>IF('Log_working_2-way'!$D393="","",B394^('Log_working_2-way'!$D393))</f>
        <v>1.9892742724695103</v>
      </c>
      <c r="L394" s="53">
        <f t="shared" si="69"/>
        <v>0.49742268041237114</v>
      </c>
      <c r="M394" s="53">
        <f t="shared" si="70"/>
        <v>0.50257731958762886</v>
      </c>
      <c r="N394" s="54">
        <v>491</v>
      </c>
      <c r="O394" s="54">
        <f t="shared" si="71"/>
        <v>239.2051282051282</v>
      </c>
      <c r="P394" s="54">
        <f t="shared" si="72"/>
        <v>236.59585492227981</v>
      </c>
      <c r="Q394" s="54">
        <f t="shared" si="73"/>
        <v>254.40414507772024</v>
      </c>
      <c r="R394" s="54">
        <f t="shared" si="74"/>
        <v>251.79487179487182</v>
      </c>
      <c r="S394" s="55">
        <f t="shared" si="75"/>
        <v>-15.19901687259204</v>
      </c>
      <c r="T394" s="55">
        <f t="shared" si="68"/>
        <v>-15.199016872592011</v>
      </c>
      <c r="U394" t="s">
        <v>274</v>
      </c>
      <c r="V394" t="s">
        <v>276</v>
      </c>
      <c r="W394" t="s">
        <v>231</v>
      </c>
      <c r="X394" t="s">
        <v>537</v>
      </c>
      <c r="Y394" s="66"/>
    </row>
    <row r="395" spans="1:25" ht="15" x14ac:dyDescent="0.25">
      <c r="A395">
        <v>1.95</v>
      </c>
      <c r="B395">
        <v>1.93</v>
      </c>
      <c r="C395" s="43">
        <f t="shared" si="61"/>
        <v>3.0955227846419575E-2</v>
      </c>
      <c r="D395" s="44">
        <f>IF(OR($A395="",$B395=""),"",A395*'MPTO_working_2-way'!$G394)</f>
        <v>2.0103626943005182</v>
      </c>
      <c r="E395" s="46">
        <f>IF(OR($A395="",$B395=""),"",B395*'MPTO_working_2-way'!$G394)</f>
        <v>1.9897435897435898</v>
      </c>
      <c r="F395" s="44">
        <f>IF(OR($A395="",$B395=""),"",'MPTO_working_2-way'!D394)</f>
        <v>2.0106851876586083</v>
      </c>
      <c r="G395" s="46">
        <f>IF(OR($A395="",$B395=""),"",'MPTO_working_2-way'!E394)</f>
        <v>1.9894277785119598</v>
      </c>
      <c r="H395" s="44">
        <f>IF(OR($A395="",$B395=""),"",'OddsRatio_working_2-way'!M394)</f>
        <v>2.0106954914038573</v>
      </c>
      <c r="I395" s="44">
        <f>IF(OR($A395="",$B395=""),"",'OddsRatio_working_2-way'!N394)</f>
        <v>1.9894176915848294</v>
      </c>
      <c r="J395" s="44">
        <f>IF('Log_working_2-way'!$D394="","",A395^('Log_working_2-way'!$D394))</f>
        <v>2.0108420160403986</v>
      </c>
      <c r="K395" s="46">
        <f>IF('Log_working_2-way'!$D394="","",B395^('Log_working_2-way'!$D394))</f>
        <v>1.9892742724695103</v>
      </c>
      <c r="L395" s="53">
        <f t="shared" si="69"/>
        <v>0.49742268041237114</v>
      </c>
      <c r="M395" s="53">
        <f t="shared" si="70"/>
        <v>0.50257731958762886</v>
      </c>
      <c r="N395" s="54">
        <v>492</v>
      </c>
      <c r="O395" s="54">
        <f t="shared" si="71"/>
        <v>239.69230769230771</v>
      </c>
      <c r="P395" s="54">
        <f t="shared" si="72"/>
        <v>237.07772020725389</v>
      </c>
      <c r="Q395" s="54">
        <f t="shared" si="73"/>
        <v>254.92227979274614</v>
      </c>
      <c r="R395" s="54">
        <f t="shared" si="74"/>
        <v>252.30769230769235</v>
      </c>
      <c r="S395" s="55">
        <f t="shared" si="75"/>
        <v>-15.229972100438431</v>
      </c>
      <c r="T395" s="55">
        <f t="shared" si="68"/>
        <v>-15.229972100438459</v>
      </c>
      <c r="U395" t="s">
        <v>242</v>
      </c>
      <c r="V395" t="s">
        <v>228</v>
      </c>
      <c r="W395" t="s">
        <v>231</v>
      </c>
      <c r="X395" t="s">
        <v>537</v>
      </c>
      <c r="Y395" s="66"/>
    </row>
    <row r="396" spans="1:25" s="50" customFormat="1" ht="15" x14ac:dyDescent="0.25">
      <c r="A396">
        <v>1.78</v>
      </c>
      <c r="B396">
        <v>2.12</v>
      </c>
      <c r="C396" s="43">
        <f t="shared" si="61"/>
        <v>3.3495866016535869E-2</v>
      </c>
      <c r="D396" s="44">
        <f>IF(OR($A396="",$B396=""),"",A396*'MPTO_working_2-way'!$G395)</f>
        <v>1.8396226415094339</v>
      </c>
      <c r="E396" s="46">
        <f>IF(OR($A396="",$B396=""),"",B396*'MPTO_working_2-way'!$G395)</f>
        <v>2.191011235955056</v>
      </c>
      <c r="F396" s="44">
        <f>IF(OR($A396="",$B396=""),"",'MPTO_working_2-way'!D395)</f>
        <v>1.8346946713341112</v>
      </c>
      <c r="G396" s="46">
        <f>IF(OR($A396="",$B396=""),"",'MPTO_working_2-way'!E395)</f>
        <v>2.1980428704566637</v>
      </c>
      <c r="H396" s="44">
        <f>IF(OR($A396="",$B396=""),"",'OddsRatio_working_2-way'!M395)</f>
        <v>1.83452296039628</v>
      </c>
      <c r="I396" s="44">
        <f>IF(OR($A396="",$B396=""),"",'OddsRatio_working_2-way'!N395)</f>
        <v>2.1982893790305562</v>
      </c>
      <c r="J396" s="44">
        <f>IF('Log_working_2-way'!$D395="","",A396^('Log_working_2-way'!$D395))</f>
        <v>1.8322858584832242</v>
      </c>
      <c r="K396" s="46">
        <f>IF('Log_working_2-way'!$D395="","",B396^('Log_working_2-way'!$D395))</f>
        <v>2.2015102621380289</v>
      </c>
      <c r="L396" s="53">
        <f t="shared" si="69"/>
        <v>0.54358974358974366</v>
      </c>
      <c r="M396" s="53">
        <f t="shared" si="70"/>
        <v>0.45641025641025645</v>
      </c>
      <c r="N396" s="54">
        <v>493</v>
      </c>
      <c r="O396" s="54">
        <f t="shared" si="71"/>
        <v>216.03370786516854</v>
      </c>
      <c r="P396" s="54">
        <f t="shared" si="72"/>
        <v>260.45283018867923</v>
      </c>
      <c r="Q396" s="54">
        <f t="shared" si="73"/>
        <v>232.54716981132074</v>
      </c>
      <c r="R396" s="54">
        <f t="shared" si="74"/>
        <v>276.96629213483146</v>
      </c>
      <c r="S396" s="55">
        <f t="shared" si="75"/>
        <v>-16.513461946152205</v>
      </c>
      <c r="T396" s="55">
        <f t="shared" si="68"/>
        <v>-16.513461946152233</v>
      </c>
      <c r="U396" t="s">
        <v>271</v>
      </c>
      <c r="V396" t="s">
        <v>229</v>
      </c>
      <c r="W396" t="s">
        <v>231</v>
      </c>
      <c r="X396" t="s">
        <v>537</v>
      </c>
      <c r="Y396" s="66"/>
    </row>
    <row r="397" spans="1:25" ht="15" x14ac:dyDescent="0.25">
      <c r="A397">
        <v>2.35</v>
      </c>
      <c r="B397">
        <v>1.66</v>
      </c>
      <c r="C397" s="43">
        <f t="shared" si="61"/>
        <v>2.7941553447834E-2</v>
      </c>
      <c r="D397" s="44">
        <f>IF(OR($A397="",$B397=""),"",A397*'MPTO_working_2-way'!$G396)</f>
        <v>2.4156626506024099</v>
      </c>
      <c r="E397" s="46">
        <f>IF(OR($A397="",$B397=""),"",B397*'MPTO_working_2-way'!$G396)</f>
        <v>1.7063829787234044</v>
      </c>
      <c r="F397" s="44">
        <f>IF(OR($A397="",$B397=""),"",'MPTO_working_2-way'!D396)</f>
        <v>2.4297726564933044</v>
      </c>
      <c r="G397" s="46">
        <f>IF(OR($A397="",$B397=""),"",'MPTO_working_2-way'!E396)</f>
        <v>1.6994118928338053</v>
      </c>
      <c r="H397" s="44">
        <f>IF(OR($A397="",$B397=""),"",'OddsRatio_working_2-way'!M396)</f>
        <v>2.4301938838683887</v>
      </c>
      <c r="I397" s="44">
        <f>IF(OR($A397="",$B397=""),"",'OddsRatio_working_2-way'!N396)</f>
        <v>1.6992058987801013</v>
      </c>
      <c r="J397" s="44">
        <f>IF('Log_working_2-way'!$D396="","",A397^('Log_working_2-way'!$D396))</f>
        <v>2.4366771636172895</v>
      </c>
      <c r="K397" s="46">
        <f>IF('Log_working_2-way'!$D396="","",B397^('Log_working_2-way'!$D396))</f>
        <v>1.6960505987873902</v>
      </c>
      <c r="L397" s="53">
        <f t="shared" si="69"/>
        <v>0.41396508728179549</v>
      </c>
      <c r="M397" s="53">
        <f t="shared" si="70"/>
        <v>0.5860349127182044</v>
      </c>
      <c r="N397" s="54">
        <v>494</v>
      </c>
      <c r="O397" s="54">
        <f t="shared" si="71"/>
        <v>283.78723404255322</v>
      </c>
      <c r="P397" s="54">
        <f t="shared" si="72"/>
        <v>196.40963855421685</v>
      </c>
      <c r="Q397" s="54">
        <f t="shared" si="73"/>
        <v>297.59036144578317</v>
      </c>
      <c r="R397" s="54">
        <f t="shared" si="74"/>
        <v>210.21276595744681</v>
      </c>
      <c r="S397" s="55">
        <f t="shared" si="75"/>
        <v>-13.803127403229951</v>
      </c>
      <c r="T397" s="55">
        <f t="shared" si="68"/>
        <v>-13.803127403229951</v>
      </c>
      <c r="U397" t="s">
        <v>74</v>
      </c>
      <c r="V397" t="s">
        <v>69</v>
      </c>
      <c r="W397" t="s">
        <v>443</v>
      </c>
      <c r="X397" t="s">
        <v>537</v>
      </c>
      <c r="Y397" s="66"/>
    </row>
    <row r="398" spans="1:25" ht="15" x14ac:dyDescent="0.25">
      <c r="A398">
        <v>2.2599999999999998</v>
      </c>
      <c r="B398">
        <v>1.69</v>
      </c>
      <c r="C398" s="43">
        <f t="shared" si="61"/>
        <v>3.4193852437555794E-2</v>
      </c>
      <c r="D398" s="44">
        <f>IF(OR($A398="",$B398=""),"",A398*'MPTO_working_2-way'!$G397)</f>
        <v>2.3372781065088759</v>
      </c>
      <c r="E398" s="46">
        <f>IF(OR($A398="",$B398=""),"",B398*'MPTO_working_2-way'!$G397)</f>
        <v>1.7477876106194692</v>
      </c>
      <c r="F398" s="44">
        <f>IF(OR($A398="",$B398=""),"",'MPTO_working_2-way'!D397)</f>
        <v>2.3508340001231001</v>
      </c>
      <c r="G398" s="46">
        <f>IF(OR($A398="",$B398=""),"",'MPTO_working_2-way'!E397)</f>
        <v>1.740283410033262</v>
      </c>
      <c r="H398" s="44">
        <f>IF(OR($A398="",$B398=""),"",'OddsRatio_working_2-way'!M397)</f>
        <v>2.351327849384353</v>
      </c>
      <c r="I398" s="44">
        <f>IF(OR($A398="",$B398=""),"",'OddsRatio_working_2-way'!N397)</f>
        <v>1.7400128699009547</v>
      </c>
      <c r="J398" s="44">
        <f>IF('Log_working_2-way'!$D397="","",A398^('Log_working_2-way'!$D397))</f>
        <v>2.3575800032398484</v>
      </c>
      <c r="K398" s="46">
        <f>IF('Log_working_2-way'!$D397="","",B398^('Log_working_2-way'!$D397))</f>
        <v>1.7366048392090647</v>
      </c>
      <c r="L398" s="53">
        <f t="shared" si="69"/>
        <v>0.42784810126582273</v>
      </c>
      <c r="M398" s="53">
        <f t="shared" si="70"/>
        <v>0.57215189873417716</v>
      </c>
      <c r="N398" s="54">
        <v>495</v>
      </c>
      <c r="O398" s="54">
        <f t="shared" si="71"/>
        <v>275.97345132743357</v>
      </c>
      <c r="P398" s="54">
        <f t="shared" si="72"/>
        <v>202.10059171597632</v>
      </c>
      <c r="Q398" s="54">
        <f t="shared" si="73"/>
        <v>292.89940828402371</v>
      </c>
      <c r="R398" s="54">
        <f t="shared" si="74"/>
        <v>219.02654867256638</v>
      </c>
      <c r="S398" s="55">
        <f t="shared" si="75"/>
        <v>-16.925956956590142</v>
      </c>
      <c r="T398" s="55">
        <f t="shared" si="68"/>
        <v>-16.925956956590056</v>
      </c>
      <c r="U398" t="s">
        <v>42</v>
      </c>
      <c r="V398" t="s">
        <v>278</v>
      </c>
      <c r="W398" t="s">
        <v>433</v>
      </c>
      <c r="X398" t="s">
        <v>537</v>
      </c>
      <c r="Y398" s="66"/>
    </row>
    <row r="399" spans="1:25" ht="15" x14ac:dyDescent="0.25">
      <c r="A399">
        <v>2.2999999999999998</v>
      </c>
      <c r="B399">
        <v>1.67</v>
      </c>
      <c r="C399" s="43">
        <f t="shared" si="61"/>
        <v>3.3585003905233002E-2</v>
      </c>
      <c r="D399" s="44">
        <f>IF(OR($A399="",$B399=""),"",A399*'MPTO_working_2-way'!$G398)</f>
        <v>2.3772455089820359</v>
      </c>
      <c r="E399" s="46">
        <f>IF(OR($A399="",$B399=""),"",B399*'MPTO_working_2-way'!$G398)</f>
        <v>1.7260869565217389</v>
      </c>
      <c r="F399" s="44">
        <f>IF(OR($A399="",$B399=""),"",'MPTO_working_2-way'!D398)</f>
        <v>2.3924011211460603</v>
      </c>
      <c r="G399" s="46">
        <f>IF(OR($A399="",$B399=""),"",'MPTO_working_2-way'!E398)</f>
        <v>1.7181838514873629</v>
      </c>
      <c r="H399" s="44">
        <f>IF(OR($A399="",$B399=""),"",'OddsRatio_working_2-way'!M398)</f>
        <v>2.3929459815307572</v>
      </c>
      <c r="I399" s="44">
        <f>IF(OR($A399="",$B399=""),"",'OddsRatio_working_2-way'!N398)</f>
        <v>1.7179029289427752</v>
      </c>
      <c r="J399" s="44">
        <f>IF('Log_working_2-way'!$D398="","",A399^('Log_working_2-way'!$D398))</f>
        <v>2.399943779582375</v>
      </c>
      <c r="K399" s="46">
        <f>IF('Log_working_2-way'!$D398="","",B399^('Log_working_2-way'!$D398))</f>
        <v>1.7143143993241288</v>
      </c>
      <c r="L399" s="53">
        <f t="shared" si="69"/>
        <v>0.42065491183879095</v>
      </c>
      <c r="M399" s="53">
        <f t="shared" si="70"/>
        <v>0.57934508816120911</v>
      </c>
      <c r="N399" s="54">
        <v>496</v>
      </c>
      <c r="O399" s="54">
        <f t="shared" si="71"/>
        <v>280.3478260869565</v>
      </c>
      <c r="P399" s="54">
        <f t="shared" si="72"/>
        <v>198.99401197604789</v>
      </c>
      <c r="Q399" s="54">
        <f t="shared" si="73"/>
        <v>297.00598802395211</v>
      </c>
      <c r="R399" s="54">
        <f t="shared" si="74"/>
        <v>215.6521739130435</v>
      </c>
      <c r="S399" s="55">
        <f t="shared" si="75"/>
        <v>-16.658161936995612</v>
      </c>
      <c r="T399" s="55">
        <f t="shared" si="68"/>
        <v>-16.658161936995612</v>
      </c>
      <c r="U399" t="s">
        <v>45</v>
      </c>
      <c r="V399" t="s">
        <v>86</v>
      </c>
      <c r="W399" t="s">
        <v>433</v>
      </c>
      <c r="X399" t="s">
        <v>537</v>
      </c>
      <c r="Y399" s="66"/>
    </row>
    <row r="400" spans="1:25" ht="15" x14ac:dyDescent="0.25">
      <c r="A400">
        <v>2.0499999999999998</v>
      </c>
      <c r="B400">
        <v>1.85</v>
      </c>
      <c r="C400" s="43">
        <f t="shared" si="61"/>
        <v>2.8345418589321048E-2</v>
      </c>
      <c r="D400" s="44">
        <f>IF(OR($A400="",$B400=""),"",A400*'MPTO_working_2-way'!$G399)</f>
        <v>2.1081081081081079</v>
      </c>
      <c r="E400" s="46">
        <f>IF(OR($A400="",$B400=""),"",B400*'MPTO_working_2-way'!$G399)</f>
        <v>1.902439024390244</v>
      </c>
      <c r="F400" s="44">
        <f>IF(OR($A400="",$B400=""),"",'MPTO_working_2-way'!D399)</f>
        <v>2.1113430758524703</v>
      </c>
      <c r="G400" s="46">
        <f>IF(OR($A400="",$B400=""),"",'MPTO_working_2-way'!E399)</f>
        <v>1.8998121477770822</v>
      </c>
      <c r="H400" s="44">
        <f>IF(OR($A400="",$B400=""),"",'OddsRatio_working_2-way'!M399)</f>
        <v>2.1114378604524222</v>
      </c>
      <c r="I400" s="44">
        <f>IF(OR($A400="",$B400=""),"",'OddsRatio_working_2-way'!N399)</f>
        <v>1.8997354108424378</v>
      </c>
      <c r="J400" s="44">
        <f>IF('Log_working_2-way'!$D399="","",A400^('Log_working_2-way'!$D399))</f>
        <v>2.1129081281913611</v>
      </c>
      <c r="K400" s="46">
        <f>IF('Log_working_2-way'!$D399="","",B400^('Log_working_2-way'!$D399))</f>
        <v>1.8985467665018629</v>
      </c>
      <c r="L400" s="53">
        <f t="shared" si="69"/>
        <v>0.47435897435897439</v>
      </c>
      <c r="M400" s="53">
        <f t="shared" si="70"/>
        <v>0.52564102564102555</v>
      </c>
      <c r="N400" s="54">
        <v>497</v>
      </c>
      <c r="O400" s="54">
        <f t="shared" si="71"/>
        <v>254.56097560975607</v>
      </c>
      <c r="P400" s="54">
        <f t="shared" si="72"/>
        <v>228.35135135135135</v>
      </c>
      <c r="Q400" s="54">
        <f t="shared" si="73"/>
        <v>268.64864864864859</v>
      </c>
      <c r="R400" s="54">
        <f t="shared" si="74"/>
        <v>242.43902439024393</v>
      </c>
      <c r="S400" s="55">
        <f t="shared" si="75"/>
        <v>-14.087673038892518</v>
      </c>
      <c r="T400" s="55">
        <f t="shared" si="68"/>
        <v>-14.087673038892575</v>
      </c>
      <c r="U400" t="s">
        <v>82</v>
      </c>
      <c r="V400" t="s">
        <v>279</v>
      </c>
      <c r="W400" t="s">
        <v>433</v>
      </c>
      <c r="X400" t="s">
        <v>537</v>
      </c>
      <c r="Y400" s="66"/>
    </row>
    <row r="401" spans="1:25" ht="15" x14ac:dyDescent="0.25">
      <c r="A401">
        <v>2.09</v>
      </c>
      <c r="B401">
        <v>1.8</v>
      </c>
      <c r="C401" s="43">
        <f t="shared" si="61"/>
        <v>3.4024455077086735E-2</v>
      </c>
      <c r="D401" s="44">
        <f>IF(OR($A401="",$B401=""),"",A401*'MPTO_working_2-way'!$G400)</f>
        <v>2.161111111111111</v>
      </c>
      <c r="E401" s="46">
        <f>IF(OR($A401="",$B401=""),"",B401*'MPTO_working_2-way'!$G400)</f>
        <v>1.8612440191387563</v>
      </c>
      <c r="F401" s="44">
        <f>IF(OR($A401="",$B401=""),"",'MPTO_working_2-way'!D400)</f>
        <v>2.1670506912442398</v>
      </c>
      <c r="G401" s="46">
        <f>IF(OR($A401="",$B401=""),"",'MPTO_working_2-way'!E400)</f>
        <v>1.8568608094768018</v>
      </c>
      <c r="H401" s="44">
        <f>IF(OR($A401="",$B401=""),"",'OddsRatio_working_2-way'!M400)</f>
        <v>2.1672617529928755</v>
      </c>
      <c r="I401" s="44">
        <f>IF(OR($A401="",$B401=""),"",'OddsRatio_working_2-way'!N400)</f>
        <v>1.8567058737562385</v>
      </c>
      <c r="J401" s="44">
        <f>IF('Log_working_2-way'!$D400="","",A401^('Log_working_2-way'!$D400))</f>
        <v>2.1699807722915003</v>
      </c>
      <c r="K401" s="46">
        <f>IF('Log_working_2-way'!$D400="","",B401^('Log_working_2-way'!$D400))</f>
        <v>1.8547149010332622</v>
      </c>
      <c r="L401" s="53">
        <f t="shared" si="69"/>
        <v>0.46272493573264784</v>
      </c>
      <c r="M401" s="53">
        <f t="shared" si="70"/>
        <v>0.53727506426735205</v>
      </c>
      <c r="N401" s="54">
        <v>498</v>
      </c>
      <c r="O401" s="54">
        <f t="shared" si="71"/>
        <v>259.7224880382775</v>
      </c>
      <c r="P401" s="54">
        <f t="shared" si="72"/>
        <v>221.33333333333334</v>
      </c>
      <c r="Q401" s="54">
        <f t="shared" si="73"/>
        <v>276.66666666666669</v>
      </c>
      <c r="R401" s="54">
        <f t="shared" si="74"/>
        <v>238.27751196172252</v>
      </c>
      <c r="S401" s="55">
        <f t="shared" si="75"/>
        <v>-16.944178628389182</v>
      </c>
      <c r="T401" s="55">
        <f t="shared" si="68"/>
        <v>-16.944178628389182</v>
      </c>
      <c r="U401" t="s">
        <v>208</v>
      </c>
      <c r="V401" t="s">
        <v>277</v>
      </c>
      <c r="W401" t="s">
        <v>433</v>
      </c>
      <c r="X401" t="s">
        <v>537</v>
      </c>
      <c r="Y401" s="66"/>
    </row>
    <row r="402" spans="1:25" ht="15" x14ac:dyDescent="0.25">
      <c r="A402">
        <v>2.59</v>
      </c>
      <c r="B402">
        <v>1.54</v>
      </c>
      <c r="C402" s="43">
        <f t="shared" si="61"/>
        <v>3.5451035451035562E-2</v>
      </c>
      <c r="D402" s="44">
        <f>IF(OR($A402="",$B402=""),"",A402*'MPTO_working_2-way'!$G401)</f>
        <v>2.6818181818181821</v>
      </c>
      <c r="E402" s="46">
        <f>IF(OR($A402="",$B402=""),"",B402*'MPTO_working_2-way'!$G401)</f>
        <v>1.5945945945945947</v>
      </c>
      <c r="F402" s="44">
        <f>IF(OR($A402="",$B402=""),"",'MPTO_working_2-way'!D401)</f>
        <v>2.7146260123868511</v>
      </c>
      <c r="G402" s="46">
        <f>IF(OR($A402="",$B402=""),"",'MPTO_working_2-way'!E401)</f>
        <v>1.583217560433454</v>
      </c>
      <c r="H402" s="44">
        <f>IF(OR($A402="",$B402=""),"",'OddsRatio_working_2-way'!M401)</f>
        <v>2.7159383568311668</v>
      </c>
      <c r="I402" s="44">
        <f>IF(OR($A402="",$B402=""),"",'OddsRatio_working_2-way'!N401)</f>
        <v>1.5827715174143586</v>
      </c>
      <c r="J402" s="44">
        <f>IF('Log_working_2-way'!$D401="","",A402^('Log_working_2-way'!$D401))</f>
        <v>2.7313566491877532</v>
      </c>
      <c r="K402" s="46">
        <f>IF('Log_working_2-way'!$D401="","",B402^('Log_working_2-way'!$D401))</f>
        <v>1.5775817480869365</v>
      </c>
      <c r="L402" s="53">
        <f t="shared" si="69"/>
        <v>0.37288135593220334</v>
      </c>
      <c r="M402" s="53">
        <f t="shared" si="70"/>
        <v>0.6271186440677966</v>
      </c>
      <c r="N402" s="54">
        <v>499</v>
      </c>
      <c r="O402" s="54">
        <f t="shared" si="71"/>
        <v>306.33590733590728</v>
      </c>
      <c r="P402" s="54">
        <f t="shared" si="72"/>
        <v>174.97402597402601</v>
      </c>
      <c r="Q402" s="54">
        <f t="shared" si="73"/>
        <v>324.02597402597405</v>
      </c>
      <c r="R402" s="54">
        <f t="shared" si="74"/>
        <v>192.66409266409266</v>
      </c>
      <c r="S402" s="55">
        <f t="shared" si="75"/>
        <v>-17.690066690066772</v>
      </c>
      <c r="T402" s="55">
        <f t="shared" si="68"/>
        <v>-17.690066690066658</v>
      </c>
      <c r="U402" t="s">
        <v>76</v>
      </c>
      <c r="V402" t="s">
        <v>77</v>
      </c>
      <c r="W402" t="s">
        <v>433</v>
      </c>
      <c r="X402" t="s">
        <v>537</v>
      </c>
      <c r="Y402" s="66"/>
    </row>
    <row r="403" spans="1:25" ht="15" x14ac:dyDescent="0.25">
      <c r="A403">
        <v>1.81</v>
      </c>
      <c r="B403">
        <v>2.08</v>
      </c>
      <c r="C403" s="43">
        <f t="shared" si="61"/>
        <v>3.3255418614534626E-2</v>
      </c>
      <c r="D403" s="44">
        <f>IF(OR($A403="",$B403=""),"",A403*'MPTO_working_2-way'!$G402)</f>
        <v>1.8701923076923077</v>
      </c>
      <c r="E403" s="46">
        <f>IF(OR($A403="",$B403=""),"",B403*'MPTO_working_2-way'!$G402)</f>
        <v>2.1491712707182322</v>
      </c>
      <c r="F403" s="44">
        <f>IF(OR($A403="",$B403=""),"",'MPTO_working_2-way'!D402)</f>
        <v>1.8661643699811639</v>
      </c>
      <c r="G403" s="46">
        <f>IF(OR($A403="",$B403=""),"",'MPTO_working_2-way'!E402)</f>
        <v>2.1545152798443401</v>
      </c>
      <c r="H403" s="44">
        <f>IF(OR($A403="",$B403=""),"",'OddsRatio_working_2-way'!M402)</f>
        <v>1.8660254037844384</v>
      </c>
      <c r="I403" s="44">
        <f>IF(OR($A403="",$B403=""),"",'OddsRatio_working_2-way'!N402)</f>
        <v>2.1547005383792519</v>
      </c>
      <c r="J403" s="44">
        <f>IF('Log_working_2-way'!$D402="","",A403^('Log_working_2-way'!$D402))</f>
        <v>1.8641966683390954</v>
      </c>
      <c r="K403" s="46">
        <f>IF('Log_working_2-way'!$D402="","",B403^('Log_working_2-way'!$D402))</f>
        <v>2.1571440120474694</v>
      </c>
      <c r="L403" s="53">
        <f t="shared" si="69"/>
        <v>0.53470437017994854</v>
      </c>
      <c r="M403" s="53">
        <f t="shared" si="70"/>
        <v>0.46529562982005135</v>
      </c>
      <c r="N403" s="54">
        <v>500</v>
      </c>
      <c r="O403" s="54">
        <f t="shared" si="71"/>
        <v>223.75690607734808</v>
      </c>
      <c r="P403" s="54">
        <f t="shared" si="72"/>
        <v>259.61538461538458</v>
      </c>
      <c r="Q403" s="54">
        <f t="shared" si="73"/>
        <v>240.38461538461536</v>
      </c>
      <c r="R403" s="54">
        <f t="shared" si="74"/>
        <v>276.24309392265195</v>
      </c>
      <c r="S403" s="55">
        <f t="shared" si="75"/>
        <v>-16.627709307267281</v>
      </c>
      <c r="T403" s="55">
        <f t="shared" si="68"/>
        <v>-16.627709307267367</v>
      </c>
      <c r="U403" t="s">
        <v>37</v>
      </c>
      <c r="V403" t="s">
        <v>49</v>
      </c>
      <c r="W403" t="s">
        <v>433</v>
      </c>
      <c r="X403" t="s">
        <v>537</v>
      </c>
      <c r="Y403" s="66"/>
    </row>
    <row r="404" spans="1:25" ht="15" x14ac:dyDescent="0.25">
      <c r="A404">
        <v>2.41</v>
      </c>
      <c r="B404">
        <v>1.61</v>
      </c>
      <c r="C404" s="43">
        <f t="shared" si="61"/>
        <v>3.6055771758459754E-2</v>
      </c>
      <c r="D404" s="44">
        <f>IF(OR($A404="",$B404=""),"",A404*'MPTO_working_2-way'!$G403)</f>
        <v>2.4968944099378882</v>
      </c>
      <c r="E404" s="46">
        <f>IF(OR($A404="",$B404=""),"",B404*'MPTO_working_2-way'!$G403)</f>
        <v>1.6680497925311204</v>
      </c>
      <c r="F404" s="44">
        <f>IF(OR($A404="",$B404=""),"",'MPTO_working_2-way'!D403)</f>
        <v>2.5194636537774748</v>
      </c>
      <c r="G404" s="46">
        <f>IF(OR($A404="",$B404=""),"",'MPTO_working_2-way'!E403)</f>
        <v>1.6581269630990791</v>
      </c>
      <c r="H404" s="44">
        <f>IF(OR($A404="",$B404=""),"",'OddsRatio_working_2-way'!M403)</f>
        <v>2.5203537120802069</v>
      </c>
      <c r="I404" s="44">
        <f>IF(OR($A404="",$B404=""),"",'OddsRatio_working_2-way'!N403)</f>
        <v>1.6577416768573945</v>
      </c>
      <c r="J404" s="44">
        <f>IF('Log_working_2-way'!$D403="","",A404^('Log_working_2-way'!$D403))</f>
        <v>2.5308665033437969</v>
      </c>
      <c r="K404" s="46">
        <f>IF('Log_working_2-way'!$D403="","",B404^('Log_working_2-way'!$D403))</f>
        <v>1.6532248225535031</v>
      </c>
      <c r="L404" s="53">
        <f t="shared" si="69"/>
        <v>0.40049751243781095</v>
      </c>
      <c r="M404" s="53">
        <f t="shared" si="70"/>
        <v>0.59950248756218905</v>
      </c>
      <c r="N404" s="54">
        <v>501</v>
      </c>
      <c r="O404" s="54">
        <f t="shared" si="71"/>
        <v>293.11618257261409</v>
      </c>
      <c r="P404" s="54">
        <f t="shared" si="72"/>
        <v>189.81987577639751</v>
      </c>
      <c r="Q404" s="54">
        <f t="shared" si="73"/>
        <v>311.18012422360243</v>
      </c>
      <c r="R404" s="54">
        <f t="shared" si="74"/>
        <v>207.88381742738588</v>
      </c>
      <c r="S404" s="55">
        <f t="shared" si="75"/>
        <v>-18.06394165098834</v>
      </c>
      <c r="T404" s="55">
        <f t="shared" si="68"/>
        <v>-18.063941650988369</v>
      </c>
      <c r="U404" t="s">
        <v>87</v>
      </c>
      <c r="V404" t="s">
        <v>44</v>
      </c>
      <c r="W404" t="s">
        <v>433</v>
      </c>
      <c r="X404" t="s">
        <v>537</v>
      </c>
      <c r="Y404" s="66"/>
    </row>
    <row r="405" spans="1:25" ht="15" x14ac:dyDescent="0.25">
      <c r="A405">
        <v>2.2999999999999998</v>
      </c>
      <c r="B405">
        <v>1.67</v>
      </c>
      <c r="C405" s="43">
        <f t="shared" si="61"/>
        <v>3.3585003905233002E-2</v>
      </c>
      <c r="D405" s="44">
        <f>IF(OR($A405="",$B405=""),"",A405*'MPTO_working_2-way'!$G404)</f>
        <v>2.3772455089820359</v>
      </c>
      <c r="E405" s="46">
        <f>IF(OR($A405="",$B405=""),"",B405*'MPTO_working_2-way'!$G404)</f>
        <v>1.7260869565217389</v>
      </c>
      <c r="F405" s="44">
        <f>IF(OR($A405="",$B405=""),"",'MPTO_working_2-way'!D404)</f>
        <v>2.3924011211460603</v>
      </c>
      <c r="G405" s="46">
        <f>IF(OR($A405="",$B405=""),"",'MPTO_working_2-way'!E404)</f>
        <v>1.7181838514873629</v>
      </c>
      <c r="H405" s="44">
        <f>IF(OR($A405="",$B405=""),"",'OddsRatio_working_2-way'!M404)</f>
        <v>2.3929459815307572</v>
      </c>
      <c r="I405" s="44">
        <f>IF(OR($A405="",$B405=""),"",'OddsRatio_working_2-way'!N404)</f>
        <v>1.7179029289427752</v>
      </c>
      <c r="J405" s="44">
        <f>IF('Log_working_2-way'!$D404="","",A405^('Log_working_2-way'!$D404))</f>
        <v>2.399943779582375</v>
      </c>
      <c r="K405" s="46">
        <f>IF('Log_working_2-way'!$D404="","",B405^('Log_working_2-way'!$D404))</f>
        <v>1.7143143993241288</v>
      </c>
      <c r="L405" s="53">
        <f t="shared" si="69"/>
        <v>0.42065491183879095</v>
      </c>
      <c r="M405" s="53">
        <f t="shared" si="70"/>
        <v>0.57934508816120911</v>
      </c>
      <c r="N405" s="54">
        <v>502</v>
      </c>
      <c r="O405" s="54">
        <f t="shared" si="71"/>
        <v>283.73913043478262</v>
      </c>
      <c r="P405" s="54">
        <f t="shared" si="72"/>
        <v>201.40119760479038</v>
      </c>
      <c r="Q405" s="54">
        <f t="shared" si="73"/>
        <v>300.59880239520959</v>
      </c>
      <c r="R405" s="54">
        <f t="shared" si="74"/>
        <v>218.2608695652174</v>
      </c>
      <c r="S405" s="55">
        <f t="shared" si="75"/>
        <v>-16.859671960426965</v>
      </c>
      <c r="T405" s="55">
        <f t="shared" si="68"/>
        <v>-16.859671960427022</v>
      </c>
      <c r="U405" t="s">
        <v>46</v>
      </c>
      <c r="V405" t="s">
        <v>85</v>
      </c>
      <c r="W405" t="s">
        <v>433</v>
      </c>
      <c r="X405" t="s">
        <v>537</v>
      </c>
      <c r="Y405" s="66"/>
    </row>
    <row r="406" spans="1:25" ht="15" x14ac:dyDescent="0.25">
      <c r="A406">
        <v>2.62</v>
      </c>
      <c r="B406">
        <v>1.53</v>
      </c>
      <c r="C406" s="43">
        <f t="shared" si="61"/>
        <v>3.5274160554807032E-2</v>
      </c>
      <c r="D406" s="44">
        <f>IF(OR($A406="",$B406=""),"",A406*'MPTO_working_2-way'!$G405)</f>
        <v>2.7124183006535945</v>
      </c>
      <c r="E406" s="46">
        <f>IF(OR($A406="",$B406=""),"",B406*'MPTO_working_2-way'!$G405)</f>
        <v>1.5839694656488548</v>
      </c>
      <c r="F406" s="44">
        <f>IF(OR($A406="",$B406=""),"",'MPTO_working_2-way'!D405)</f>
        <v>2.7469334612485432</v>
      </c>
      <c r="G406" s="46">
        <f>IF(OR($A406="",$B406=""),"",'MPTO_working_2-way'!E405)</f>
        <v>1.5724316479033458</v>
      </c>
      <c r="H406" s="44">
        <f>IF(OR($A406="",$B406=""),"",'OddsRatio_working_2-way'!M405)</f>
        <v>2.7483145522430754</v>
      </c>
      <c r="I406" s="44">
        <f>IF(OR($A406="",$B406=""),"",'OddsRatio_working_2-way'!N405)</f>
        <v>1.5719794522770554</v>
      </c>
      <c r="J406" s="44">
        <f>IF('Log_working_2-way'!$D405="","",A406^('Log_working_2-way'!$D405))</f>
        <v>2.7645578219093752</v>
      </c>
      <c r="K406" s="46">
        <f>IF('Log_working_2-way'!$D405="","",B406^('Log_working_2-way'!$D405))</f>
        <v>1.5667142145094044</v>
      </c>
      <c r="L406" s="53">
        <f t="shared" si="69"/>
        <v>0.36867469879518078</v>
      </c>
      <c r="M406" s="53">
        <f t="shared" si="70"/>
        <v>0.63132530120481933</v>
      </c>
      <c r="N406" s="54">
        <v>503</v>
      </c>
      <c r="O406" s="54">
        <f t="shared" si="71"/>
        <v>311.01526717557255</v>
      </c>
      <c r="P406" s="54">
        <f t="shared" si="72"/>
        <v>174.24183006535949</v>
      </c>
      <c r="Q406" s="54">
        <f t="shared" si="73"/>
        <v>328.75816993464053</v>
      </c>
      <c r="R406" s="54">
        <f t="shared" si="74"/>
        <v>191.98473282442745</v>
      </c>
      <c r="S406" s="55">
        <f t="shared" si="75"/>
        <v>-17.742902759067988</v>
      </c>
      <c r="T406" s="55">
        <f t="shared" si="68"/>
        <v>-17.74290275906796</v>
      </c>
      <c r="U406" t="s">
        <v>139</v>
      </c>
      <c r="V406" t="s">
        <v>79</v>
      </c>
      <c r="W406" t="s">
        <v>433</v>
      </c>
      <c r="X406" t="s">
        <v>537</v>
      </c>
      <c r="Y406" s="66"/>
    </row>
    <row r="407" spans="1:25" ht="15" x14ac:dyDescent="0.25">
      <c r="A407">
        <v>2.12</v>
      </c>
      <c r="B407">
        <v>1.78</v>
      </c>
      <c r="C407" s="43">
        <f t="shared" si="61"/>
        <v>3.3495866016535869E-2</v>
      </c>
      <c r="D407" s="44">
        <f>IF(OR($A407="",$B407=""),"",A407*'MPTO_working_2-way'!$G406)</f>
        <v>2.191011235955056</v>
      </c>
      <c r="E407" s="46">
        <f>IF(OR($A407="",$B407=""),"",B407*'MPTO_working_2-way'!$G406)</f>
        <v>1.8396226415094339</v>
      </c>
      <c r="F407" s="44">
        <f>IF(OR($A407="",$B407=""),"",'MPTO_working_2-way'!D406)</f>
        <v>2.1980428704566637</v>
      </c>
      <c r="G407" s="46">
        <f>IF(OR($A407="",$B407=""),"",'MPTO_working_2-way'!E406)</f>
        <v>1.8346946713341112</v>
      </c>
      <c r="H407" s="44">
        <f>IF(OR($A407="",$B407=""),"",'OddsRatio_working_2-way'!M406)</f>
        <v>2.1982893790305562</v>
      </c>
      <c r="I407" s="44">
        <f>IF(OR($A407="",$B407=""),"",'OddsRatio_working_2-way'!N406)</f>
        <v>1.83452296039628</v>
      </c>
      <c r="J407" s="44">
        <f>IF('Log_working_2-way'!$D406="","",A407^('Log_working_2-way'!$D406))</f>
        <v>2.2015102621380289</v>
      </c>
      <c r="K407" s="46">
        <f>IF('Log_working_2-way'!$D406="","",B407^('Log_working_2-way'!$D406))</f>
        <v>1.8322858584832242</v>
      </c>
      <c r="L407" s="53">
        <f t="shared" si="69"/>
        <v>0.45641025641025645</v>
      </c>
      <c r="M407" s="53">
        <f t="shared" si="70"/>
        <v>0.54358974358974366</v>
      </c>
      <c r="N407" s="54">
        <v>504</v>
      </c>
      <c r="O407" s="54">
        <f t="shared" si="71"/>
        <v>266.2641509433962</v>
      </c>
      <c r="P407" s="54">
        <f t="shared" si="72"/>
        <v>220.85393258426967</v>
      </c>
      <c r="Q407" s="54">
        <f t="shared" si="73"/>
        <v>283.14606741573039</v>
      </c>
      <c r="R407" s="54">
        <f t="shared" si="74"/>
        <v>237.73584905660374</v>
      </c>
      <c r="S407" s="55">
        <f t="shared" si="75"/>
        <v>-16.881916472334183</v>
      </c>
      <c r="T407" s="55">
        <f t="shared" si="68"/>
        <v>-16.881916472334069</v>
      </c>
      <c r="U407" t="s">
        <v>36</v>
      </c>
      <c r="V407" t="s">
        <v>80</v>
      </c>
      <c r="W407" t="s">
        <v>433</v>
      </c>
      <c r="X407" t="s">
        <v>537</v>
      </c>
      <c r="Y407" s="66"/>
    </row>
    <row r="408" spans="1:25" ht="15" x14ac:dyDescent="0.25">
      <c r="A408">
        <v>2.52</v>
      </c>
      <c r="B408">
        <v>1.57</v>
      </c>
      <c r="C408" s="43">
        <f t="shared" si="61"/>
        <v>3.3768071984632497E-2</v>
      </c>
      <c r="D408" s="44">
        <f>IF(OR($A408="",$B408=""),"",A408*'MPTO_working_2-way'!$G407)</f>
        <v>2.605095541401274</v>
      </c>
      <c r="E408" s="46">
        <f>IF(OR($A408="",$B408=""),"",B408*'MPTO_working_2-way'!$G407)</f>
        <v>1.623015873015873</v>
      </c>
      <c r="F408" s="44">
        <f>IF(OR($A408="",$B408=""),"",'MPTO_working_2-way'!D407)</f>
        <v>2.6319850984566258</v>
      </c>
      <c r="G408" s="46">
        <f>IF(OR($A408="",$B408=""),"",'MPTO_working_2-way'!E407)</f>
        <v>1.6127506929724442</v>
      </c>
      <c r="H408" s="44">
        <f>IF(OR($A408="",$B408=""),"",'OddsRatio_working_2-way'!M407)</f>
        <v>2.6329931618554516</v>
      </c>
      <c r="I408" s="44">
        <f>IF(OR($A408="",$B408=""),"",'OddsRatio_working_2-way'!N407)</f>
        <v>1.6123724356957947</v>
      </c>
      <c r="J408" s="44">
        <f>IF('Log_working_2-way'!$D407="","",A408^('Log_working_2-way'!$D407))</f>
        <v>2.6455503097461972</v>
      </c>
      <c r="K408" s="46">
        <f>IF('Log_working_2-way'!$D407="","",B408^('Log_working_2-way'!$D407))</f>
        <v>1.6076994389518999</v>
      </c>
      <c r="L408" s="53">
        <f t="shared" si="69"/>
        <v>0.38386308068459657</v>
      </c>
      <c r="M408" s="53">
        <f t="shared" si="70"/>
        <v>0.61613691931540338</v>
      </c>
      <c r="N408" s="54">
        <v>505</v>
      </c>
      <c r="O408" s="54">
        <f t="shared" si="71"/>
        <v>304.60317460317452</v>
      </c>
      <c r="P408" s="54">
        <f t="shared" si="72"/>
        <v>183.343949044586</v>
      </c>
      <c r="Q408" s="54">
        <f t="shared" si="73"/>
        <v>321.656050955414</v>
      </c>
      <c r="R408" s="54">
        <f t="shared" si="74"/>
        <v>200.39682539682539</v>
      </c>
      <c r="S408" s="55">
        <f t="shared" si="75"/>
        <v>-17.05287635223948</v>
      </c>
      <c r="T408" s="55">
        <f t="shared" si="68"/>
        <v>-17.052876352239394</v>
      </c>
      <c r="U408" t="s">
        <v>81</v>
      </c>
      <c r="V408" t="s">
        <v>48</v>
      </c>
      <c r="W408" t="s">
        <v>433</v>
      </c>
      <c r="X408" t="s">
        <v>537</v>
      </c>
      <c r="Y408" s="66"/>
    </row>
    <row r="409" spans="1:25" ht="15" x14ac:dyDescent="0.25">
      <c r="A409">
        <v>2.2599999999999998</v>
      </c>
      <c r="B409">
        <v>1.66</v>
      </c>
      <c r="C409" s="43">
        <f t="shared" si="61"/>
        <v>4.4887514660411743E-2</v>
      </c>
      <c r="D409" s="44">
        <f>IF(OR($A409="",$B409=""),"",A409*'MPTO_working_2-way'!$G408)</f>
        <v>2.3614457831325302</v>
      </c>
      <c r="E409" s="46">
        <f>IF(OR($A409="",$B409=""),"",B409*'MPTO_working_2-way'!$G408)</f>
        <v>1.7345132743362834</v>
      </c>
      <c r="F409" s="44">
        <f>IF(OR($A409="",$B409=""),"",'MPTO_working_2-way'!D408)</f>
        <v>2.3807589795659352</v>
      </c>
      <c r="G409" s="46">
        <f>IF(OR($A409="",$B409=""),"",'MPTO_working_2-way'!E408)</f>
        <v>1.7242393602353159</v>
      </c>
      <c r="H409" s="44">
        <f>IF(OR($A409="",$B409=""),"",'OddsRatio_working_2-way'!M408)</f>
        <v>2.3816985594155153</v>
      </c>
      <c r="I409" s="44">
        <f>IF(OR($A409="",$B409=""),"",'OddsRatio_working_2-way'!N408)</f>
        <v>1.7237468644557461</v>
      </c>
      <c r="J409" s="44">
        <f>IF('Log_working_2-way'!$D408="","",A409^('Log_working_2-way'!$D408))</f>
        <v>2.3907268876280061</v>
      </c>
      <c r="K409" s="46">
        <f>IF('Log_working_2-way'!$D408="","",B409^('Log_working_2-way'!$D408))</f>
        <v>1.7190484407078408</v>
      </c>
      <c r="L409" s="53">
        <f t="shared" si="69"/>
        <v>0.42346938775510201</v>
      </c>
      <c r="M409" s="53">
        <f t="shared" si="70"/>
        <v>0.57653061224489788</v>
      </c>
      <c r="N409" s="54">
        <v>506</v>
      </c>
      <c r="O409" s="54">
        <f t="shared" si="71"/>
        <v>282.10619469026545</v>
      </c>
      <c r="P409" s="54">
        <f t="shared" si="72"/>
        <v>201.18072289156623</v>
      </c>
      <c r="Q409" s="54">
        <f t="shared" si="73"/>
        <v>304.81927710843377</v>
      </c>
      <c r="R409" s="54">
        <f t="shared" si="74"/>
        <v>223.89380530973452</v>
      </c>
      <c r="S409" s="55">
        <f t="shared" si="75"/>
        <v>-22.713082418168312</v>
      </c>
      <c r="T409" s="55">
        <f t="shared" si="68"/>
        <v>-22.713082418168284</v>
      </c>
      <c r="U409" t="s">
        <v>458</v>
      </c>
      <c r="V409" t="s">
        <v>286</v>
      </c>
      <c r="W409" t="s">
        <v>444</v>
      </c>
      <c r="X409" t="s">
        <v>537</v>
      </c>
      <c r="Y409" s="66"/>
    </row>
    <row r="410" spans="1:25" ht="15" x14ac:dyDescent="0.25">
      <c r="A410">
        <v>1.88</v>
      </c>
      <c r="B410">
        <v>1.98</v>
      </c>
      <c r="C410" s="43">
        <f t="shared" si="61"/>
        <v>3.6965398667526461E-2</v>
      </c>
      <c r="D410" s="44">
        <f>IF(OR($A410="",$B410=""),"",A410*'MPTO_working_2-way'!$G409)</f>
        <v>1.9494949494949496</v>
      </c>
      <c r="E410" s="46">
        <f>IF(OR($A410="",$B410=""),"",B410*'MPTO_working_2-way'!$G409)</f>
        <v>2.0531914893617023</v>
      </c>
      <c r="F410" s="44">
        <f>IF(OR($A410="",$B410=""),"",'MPTO_working_2-way'!D409)</f>
        <v>1.9476768522394308</v>
      </c>
      <c r="G410" s="46">
        <f>IF(OR($A410="",$B410=""),"",'MPTO_working_2-way'!E409)</f>
        <v>2.0552120141342756</v>
      </c>
      <c r="H410" s="44">
        <f>IF(OR($A410="",$B410=""),"",'OddsRatio_working_2-way'!M409)</f>
        <v>1.947607082958686</v>
      </c>
      <c r="I410" s="44">
        <f>IF(OR($A410="",$B410=""),"",'OddsRatio_working_2-way'!N409)</f>
        <v>2.0552897060221729</v>
      </c>
      <c r="J410" s="44">
        <f>IF('Log_working_2-way'!$D409="","",A410^('Log_working_2-way'!$D409))</f>
        <v>1.9467780797695502</v>
      </c>
      <c r="K410" s="46">
        <f>IF('Log_working_2-way'!$D409="","",B410^('Log_working_2-way'!$D409))</f>
        <v>2.0562137224842738</v>
      </c>
      <c r="L410" s="53">
        <f t="shared" si="69"/>
        <v>0.5129533678756476</v>
      </c>
      <c r="M410" s="53">
        <f t="shared" si="70"/>
        <v>0.48704663212435229</v>
      </c>
      <c r="N410" s="54">
        <v>507</v>
      </c>
      <c r="O410" s="54">
        <f t="shared" si="71"/>
        <v>237.31914893617019</v>
      </c>
      <c r="P410" s="54">
        <f t="shared" si="72"/>
        <v>250.93939393939397</v>
      </c>
      <c r="Q410" s="54">
        <f t="shared" si="73"/>
        <v>256.06060606060606</v>
      </c>
      <c r="R410" s="54">
        <f t="shared" si="74"/>
        <v>269.68085106382978</v>
      </c>
      <c r="S410" s="55">
        <f t="shared" si="75"/>
        <v>-18.741457124435868</v>
      </c>
      <c r="T410" s="55">
        <f t="shared" si="68"/>
        <v>-18.741457124435811</v>
      </c>
      <c r="U410" t="s">
        <v>293</v>
      </c>
      <c r="V410" t="s">
        <v>84</v>
      </c>
      <c r="W410" t="s">
        <v>444</v>
      </c>
      <c r="X410" t="s">
        <v>537</v>
      </c>
      <c r="Y410" s="66"/>
    </row>
    <row r="411" spans="1:25" ht="15" x14ac:dyDescent="0.25">
      <c r="A411">
        <v>2.0299999999999998</v>
      </c>
      <c r="B411">
        <v>1.83</v>
      </c>
      <c r="C411" s="43">
        <f t="shared" si="61"/>
        <v>3.9058924870117639E-2</v>
      </c>
      <c r="D411" s="44">
        <f>IF(OR($A411="",$B411=""),"",A411*'MPTO_working_2-way'!$G410)</f>
        <v>2.1092896174863385</v>
      </c>
      <c r="E411" s="46">
        <f>IF(OR($A411="",$B411=""),"",B411*'MPTO_working_2-way'!$G410)</f>
        <v>1.9014778325123154</v>
      </c>
      <c r="F411" s="44">
        <f>IF(OR($A411="",$B411=""),"",'MPTO_working_2-way'!D410)</f>
        <v>2.1138012461236451</v>
      </c>
      <c r="G411" s="46">
        <f>IF(OR($A411="",$B411=""),"",'MPTO_working_2-way'!E410)</f>
        <v>1.8978262535441519</v>
      </c>
      <c r="H411" s="44">
        <f>IF(OR($A411="",$B411=""),"",'OddsRatio_working_2-way'!M410)</f>
        <v>2.113985572357957</v>
      </c>
      <c r="I411" s="44">
        <f>IF(OR($A411="",$B411=""),"",'OddsRatio_working_2-way'!N410)</f>
        <v>1.8976776942301987</v>
      </c>
      <c r="J411" s="44">
        <f>IF('Log_working_2-way'!$D410="","",A411^('Log_working_2-way'!$D410))</f>
        <v>2.1160569234955591</v>
      </c>
      <c r="K411" s="46">
        <f>IF('Log_working_2-way'!$D410="","",B411^('Log_working_2-way'!$D410))</f>
        <v>1.8960116450582052</v>
      </c>
      <c r="L411" s="53">
        <f t="shared" si="69"/>
        <v>0.47409326424870474</v>
      </c>
      <c r="M411" s="53">
        <f t="shared" si="70"/>
        <v>0.52590673575129532</v>
      </c>
      <c r="N411" s="54">
        <v>508</v>
      </c>
      <c r="O411" s="54">
        <f t="shared" si="71"/>
        <v>257.75369458128085</v>
      </c>
      <c r="P411" s="54">
        <f t="shared" si="72"/>
        <v>230.40437158469942</v>
      </c>
      <c r="Q411" s="54">
        <f t="shared" si="73"/>
        <v>277.5956284153005</v>
      </c>
      <c r="R411" s="54">
        <f t="shared" si="74"/>
        <v>250.24630541871923</v>
      </c>
      <c r="S411" s="55">
        <f t="shared" si="75"/>
        <v>-19.841933834019642</v>
      </c>
      <c r="T411" s="55">
        <f t="shared" si="68"/>
        <v>-19.841933834019812</v>
      </c>
      <c r="U411" t="s">
        <v>282</v>
      </c>
      <c r="V411" t="s">
        <v>43</v>
      </c>
      <c r="W411" t="s">
        <v>444</v>
      </c>
      <c r="X411" t="s">
        <v>537</v>
      </c>
      <c r="Y411" s="66"/>
    </row>
    <row r="412" spans="1:25" ht="15" x14ac:dyDescent="0.25">
      <c r="A412">
        <v>1.79</v>
      </c>
      <c r="B412">
        <v>2.0699999999999998</v>
      </c>
      <c r="C412" s="43">
        <f t="shared" si="61"/>
        <v>4.17510053167085E-2</v>
      </c>
      <c r="D412" s="44">
        <f>IF(OR($A412="",$B412=""),"",A412*'MPTO_working_2-way'!$G411)</f>
        <v>1.8647342995169083</v>
      </c>
      <c r="E412" s="46">
        <f>IF(OR($A412="",$B412=""),"",B412*'MPTO_working_2-way'!$G411)</f>
        <v>2.1564245810055866</v>
      </c>
      <c r="F412" s="44">
        <f>IF(OR($A412="",$B412=""),"",'MPTO_working_2-way'!D411)</f>
        <v>1.8594836022382255</v>
      </c>
      <c r="G412" s="46">
        <f>IF(OR($A412="",$B412=""),"",'MPTO_working_2-way'!E411)</f>
        <v>2.1634893294018038</v>
      </c>
      <c r="H412" s="44">
        <f>IF(OR($A412="",$B412=""),"",'OddsRatio_working_2-way'!M411)</f>
        <v>1.8592541864950944</v>
      </c>
      <c r="I412" s="44">
        <f>IF(OR($A412="",$B412=""),"",'OddsRatio_working_2-way'!N411)</f>
        <v>2.1637999741136076</v>
      </c>
      <c r="J412" s="44">
        <f>IF('Log_working_2-way'!$D411="","",A412^('Log_working_2-way'!$D411))</f>
        <v>1.8568552701777588</v>
      </c>
      <c r="K412" s="46">
        <f>IF('Log_working_2-way'!$D411="","",B412^('Log_working_2-way'!$D411))</f>
        <v>2.167058235858538</v>
      </c>
      <c r="L412" s="53">
        <f t="shared" si="69"/>
        <v>0.53626943005181349</v>
      </c>
      <c r="M412" s="53">
        <f t="shared" si="70"/>
        <v>0.46373056994818651</v>
      </c>
      <c r="N412" s="54">
        <v>509</v>
      </c>
      <c r="O412" s="54">
        <f t="shared" si="71"/>
        <v>224.64245810055866</v>
      </c>
      <c r="P412" s="54">
        <f t="shared" si="72"/>
        <v>263.10628019323667</v>
      </c>
      <c r="Q412" s="54">
        <f t="shared" si="73"/>
        <v>245.8937198067633</v>
      </c>
      <c r="R412" s="54">
        <f t="shared" si="74"/>
        <v>284.35754189944134</v>
      </c>
      <c r="S412" s="55">
        <f t="shared" si="75"/>
        <v>-21.251261706204644</v>
      </c>
      <c r="T412" s="55">
        <f t="shared" si="68"/>
        <v>-21.251261706204673</v>
      </c>
      <c r="U412" t="s">
        <v>455</v>
      </c>
      <c r="V412" t="s">
        <v>283</v>
      </c>
      <c r="W412" t="s">
        <v>444</v>
      </c>
      <c r="X412" t="s">
        <v>537</v>
      </c>
      <c r="Y412" s="66"/>
    </row>
    <row r="413" spans="1:25" ht="15" x14ac:dyDescent="0.25">
      <c r="A413">
        <v>2.0099999999999998</v>
      </c>
      <c r="B413">
        <v>1.85</v>
      </c>
      <c r="C413" s="43">
        <f t="shared" si="61"/>
        <v>3.80529783514858E-2</v>
      </c>
      <c r="D413" s="44">
        <f>IF(OR($A413="",$B413=""),"",A413*'MPTO_working_2-way'!$G412)</f>
        <v>2.086486486486486</v>
      </c>
      <c r="E413" s="46">
        <f>IF(OR($A413="",$B413=""),"",B413*'MPTO_working_2-way'!$G412)</f>
        <v>1.9203980099502489</v>
      </c>
      <c r="F413" s="44">
        <f>IF(OR($A413="",$B413=""),"",'MPTO_working_2-way'!D412)</f>
        <v>2.0899255304201207</v>
      </c>
      <c r="G413" s="46">
        <f>IF(OR($A413="",$B413=""),"",'MPTO_working_2-way'!E412)</f>
        <v>1.9174938764986464</v>
      </c>
      <c r="H413" s="44">
        <f>IF(OR($A413="",$B413=""),"",'OddsRatio_working_2-way'!M412)</f>
        <v>2.0900620597551534</v>
      </c>
      <c r="I413" s="44">
        <f>IF(OR($A413="",$B413=""),"",'OddsRatio_working_2-way'!N412)</f>
        <v>1.91737896118008</v>
      </c>
      <c r="J413" s="44">
        <f>IF('Log_working_2-way'!$D412="","",A413^('Log_working_2-way'!$D412))</f>
        <v>2.0916381493676872</v>
      </c>
      <c r="K413" s="46">
        <f>IF('Log_working_2-way'!$D412="","",B413^('Log_working_2-way'!$D412))</f>
        <v>1.9160544641822177</v>
      </c>
      <c r="L413" s="53">
        <f t="shared" si="69"/>
        <v>0.47927461139896382</v>
      </c>
      <c r="M413" s="53">
        <f t="shared" si="70"/>
        <v>0.52072538860103623</v>
      </c>
      <c r="N413" s="54">
        <v>510</v>
      </c>
      <c r="O413" s="54">
        <f t="shared" si="71"/>
        <v>256.26865671641792</v>
      </c>
      <c r="P413" s="54">
        <f t="shared" si="72"/>
        <v>234.32432432432429</v>
      </c>
      <c r="Q413" s="54">
        <f t="shared" si="73"/>
        <v>275.67567567567562</v>
      </c>
      <c r="R413" s="54">
        <f t="shared" si="74"/>
        <v>253.73134328358213</v>
      </c>
      <c r="S413" s="55">
        <f t="shared" si="75"/>
        <v>-19.407018959257698</v>
      </c>
      <c r="T413" s="55">
        <f t="shared" si="68"/>
        <v>-19.40701895925784</v>
      </c>
      <c r="U413" t="s">
        <v>291</v>
      </c>
      <c r="V413" t="s">
        <v>287</v>
      </c>
      <c r="W413" t="s">
        <v>444</v>
      </c>
      <c r="X413" t="s">
        <v>537</v>
      </c>
      <c r="Y413" s="66"/>
    </row>
    <row r="414" spans="1:25" ht="15" x14ac:dyDescent="0.25">
      <c r="A414">
        <v>1.85</v>
      </c>
      <c r="B414">
        <v>2.0099999999999998</v>
      </c>
      <c r="C414" s="43">
        <f t="shared" si="61"/>
        <v>3.80529783514858E-2</v>
      </c>
      <c r="D414" s="44">
        <f>IF(OR($A414="",$B414=""),"",A414*'MPTO_working_2-way'!$G413)</f>
        <v>1.9203980099502489</v>
      </c>
      <c r="E414" s="46">
        <f>IF(OR($A414="",$B414=""),"",B414*'MPTO_working_2-way'!$G413)</f>
        <v>2.086486486486486</v>
      </c>
      <c r="F414" s="44">
        <f>IF(OR($A414="",$B414=""),"",'MPTO_working_2-way'!D413)</f>
        <v>1.9174938764986464</v>
      </c>
      <c r="G414" s="46">
        <f>IF(OR($A414="",$B414=""),"",'MPTO_working_2-way'!E413)</f>
        <v>2.0899255304201207</v>
      </c>
      <c r="H414" s="44">
        <f>IF(OR($A414="",$B414=""),"",'OddsRatio_working_2-way'!M413)</f>
        <v>1.91737896118008</v>
      </c>
      <c r="I414" s="44">
        <f>IF(OR($A414="",$B414=""),"",'OddsRatio_working_2-way'!N413)</f>
        <v>2.0900620597551534</v>
      </c>
      <c r="J414" s="44">
        <f>IF('Log_working_2-way'!$D413="","",A414^('Log_working_2-way'!$D413))</f>
        <v>1.9160544641822177</v>
      </c>
      <c r="K414" s="46">
        <f>IF('Log_working_2-way'!$D413="","",B414^('Log_working_2-way'!$D413))</f>
        <v>2.0916381493676872</v>
      </c>
      <c r="L414" s="53">
        <f t="shared" si="69"/>
        <v>0.52072538860103623</v>
      </c>
      <c r="M414" s="53">
        <f t="shared" si="70"/>
        <v>0.47927461139896382</v>
      </c>
      <c r="N414" s="54">
        <v>511</v>
      </c>
      <c r="O414" s="54">
        <f t="shared" si="71"/>
        <v>234.78378378378375</v>
      </c>
      <c r="P414" s="54">
        <f t="shared" si="72"/>
        <v>256.77114427860693</v>
      </c>
      <c r="Q414" s="54">
        <f t="shared" si="73"/>
        <v>254.22885572139307</v>
      </c>
      <c r="R414" s="54">
        <f t="shared" si="74"/>
        <v>276.2162162162162</v>
      </c>
      <c r="S414" s="55">
        <f t="shared" si="75"/>
        <v>-19.445071937609328</v>
      </c>
      <c r="T414" s="55">
        <f t="shared" si="68"/>
        <v>-19.445071937609271</v>
      </c>
      <c r="U414" t="s">
        <v>281</v>
      </c>
      <c r="V414" t="s">
        <v>289</v>
      </c>
      <c r="W414" t="s">
        <v>444</v>
      </c>
      <c r="X414" t="s">
        <v>537</v>
      </c>
      <c r="Y414" s="66"/>
    </row>
    <row r="415" spans="1:25" ht="15" x14ac:dyDescent="0.25">
      <c r="A415">
        <v>2.0299999999999998</v>
      </c>
      <c r="B415">
        <v>1.83</v>
      </c>
      <c r="C415" s="43">
        <f t="shared" si="61"/>
        <v>3.9058924870117639E-2</v>
      </c>
      <c r="D415" s="44">
        <f>IF(OR($A415="",$B415=""),"",A415*'MPTO_working_2-way'!$G414)</f>
        <v>2.1092896174863385</v>
      </c>
      <c r="E415" s="46">
        <f>IF(OR($A415="",$B415=""),"",B415*'MPTO_working_2-way'!$G414)</f>
        <v>1.9014778325123154</v>
      </c>
      <c r="F415" s="44">
        <f>IF(OR($A415="",$B415=""),"",'MPTO_working_2-way'!D414)</f>
        <v>2.1138012461236451</v>
      </c>
      <c r="G415" s="46">
        <f>IF(OR($A415="",$B415=""),"",'MPTO_working_2-way'!E414)</f>
        <v>1.8978262535441519</v>
      </c>
      <c r="H415" s="44">
        <f>IF(OR($A415="",$B415=""),"",'OddsRatio_working_2-way'!M414)</f>
        <v>2.113985572357957</v>
      </c>
      <c r="I415" s="44">
        <f>IF(OR($A415="",$B415=""),"",'OddsRatio_working_2-way'!N414)</f>
        <v>1.8976776942301987</v>
      </c>
      <c r="J415" s="44">
        <f>IF('Log_working_2-way'!$D414="","",A415^('Log_working_2-way'!$D414))</f>
        <v>2.1160569234955591</v>
      </c>
      <c r="K415" s="46">
        <f>IF('Log_working_2-way'!$D414="","",B415^('Log_working_2-way'!$D414))</f>
        <v>1.8960116450582052</v>
      </c>
      <c r="L415" s="53">
        <f t="shared" si="69"/>
        <v>0.47409326424870474</v>
      </c>
      <c r="M415" s="53">
        <f t="shared" si="70"/>
        <v>0.52590673575129532</v>
      </c>
      <c r="N415" s="54">
        <v>512</v>
      </c>
      <c r="O415" s="54">
        <f t="shared" si="71"/>
        <v>259.78325123152706</v>
      </c>
      <c r="P415" s="54">
        <f t="shared" si="72"/>
        <v>232.21857923497268</v>
      </c>
      <c r="Q415" s="54">
        <f t="shared" si="73"/>
        <v>279.78142076502729</v>
      </c>
      <c r="R415" s="54">
        <f t="shared" si="74"/>
        <v>252.21674876847294</v>
      </c>
      <c r="S415" s="55">
        <f t="shared" si="75"/>
        <v>-19.998169533500231</v>
      </c>
      <c r="T415" s="55">
        <f t="shared" si="68"/>
        <v>-19.99816953350026</v>
      </c>
      <c r="U415" t="s">
        <v>290</v>
      </c>
      <c r="V415" t="s">
        <v>467</v>
      </c>
      <c r="W415" t="s">
        <v>444</v>
      </c>
      <c r="X415" t="s">
        <v>537</v>
      </c>
      <c r="Y415" s="66"/>
    </row>
    <row r="416" spans="1:25" ht="15" x14ac:dyDescent="0.25">
      <c r="A416">
        <v>2.17</v>
      </c>
      <c r="B416">
        <v>1.72</v>
      </c>
      <c r="C416" s="43">
        <f t="shared" si="61"/>
        <v>4.2224841924766832E-2</v>
      </c>
      <c r="D416" s="44">
        <f>IF(OR($A416="",$B416=""),"",A416*'MPTO_working_2-way'!$G415)</f>
        <v>2.2616279069767438</v>
      </c>
      <c r="E416" s="46">
        <f>IF(OR($A416="",$B416=""),"",B416*'MPTO_working_2-way'!$G415)</f>
        <v>1.792626728110599</v>
      </c>
      <c r="F416" s="44">
        <f>IF(OR($A416="",$B416=""),"",'MPTO_working_2-way'!D415)</f>
        <v>2.2741896173531559</v>
      </c>
      <c r="G416" s="46">
        <f>IF(OR($A416="",$B416=""),"",'MPTO_working_2-way'!E415)</f>
        <v>1.7848125478194337</v>
      </c>
      <c r="H416" s="44">
        <f>IF(OR($A416="",$B416=""),"",'OddsRatio_working_2-way'!M415)</f>
        <v>2.2747548783981961</v>
      </c>
      <c r="I416" s="44">
        <f>IF(OR($A416="",$B416=""),"",'OddsRatio_working_2-way'!N415)</f>
        <v>1.784464540552736</v>
      </c>
      <c r="J416" s="44">
        <f>IF('Log_working_2-way'!$D415="","",A416^('Log_working_2-way'!$D415))</f>
        <v>2.2805793613089871</v>
      </c>
      <c r="K416" s="46">
        <f>IF('Log_working_2-way'!$D415="","",B416^('Log_working_2-way'!$D415))</f>
        <v>1.7808965459020807</v>
      </c>
      <c r="L416" s="53">
        <f t="shared" si="69"/>
        <v>0.44215938303341912</v>
      </c>
      <c r="M416" s="53">
        <f t="shared" si="70"/>
        <v>0.55784061696658105</v>
      </c>
      <c r="N416" s="54">
        <v>513</v>
      </c>
      <c r="O416" s="54">
        <f t="shared" si="71"/>
        <v>276.59447004608296</v>
      </c>
      <c r="P416" s="54">
        <f t="shared" si="72"/>
        <v>214.74418604651166</v>
      </c>
      <c r="Q416" s="54">
        <f t="shared" si="73"/>
        <v>298.25581395348837</v>
      </c>
      <c r="R416" s="54">
        <f t="shared" si="74"/>
        <v>236.40552995391704</v>
      </c>
      <c r="S416" s="55">
        <f t="shared" si="75"/>
        <v>-21.66134390740541</v>
      </c>
      <c r="T416" s="55">
        <f t="shared" si="68"/>
        <v>-21.661343907405382</v>
      </c>
      <c r="U416" t="s">
        <v>466</v>
      </c>
      <c r="V416" t="s">
        <v>451</v>
      </c>
      <c r="W416" t="s">
        <v>444</v>
      </c>
      <c r="X416" t="s">
        <v>537</v>
      </c>
      <c r="Y416" s="66"/>
    </row>
    <row r="417" spans="1:25" ht="15" x14ac:dyDescent="0.25">
      <c r="A417">
        <v>1.8</v>
      </c>
      <c r="B417">
        <v>2.0499999999999998</v>
      </c>
      <c r="C417" s="43">
        <f t="shared" si="61"/>
        <v>4.3360433604336057E-2</v>
      </c>
      <c r="D417" s="44">
        <f>IF(OR($A417="",$B417=""),"",A417*'MPTO_working_2-way'!$G416)</f>
        <v>1.878048780487805</v>
      </c>
      <c r="E417" s="46">
        <f>IF(OR($A417="",$B417=""),"",B417*'MPTO_working_2-way'!$G416)</f>
        <v>2.1388888888888888</v>
      </c>
      <c r="F417" s="44">
        <f>IF(OR($A417="",$B417=""),"",'MPTO_working_2-way'!D416)</f>
        <v>1.8730964467005078</v>
      </c>
      <c r="G417" s="46">
        <f>IF(OR($A417="",$B417=""),"",'MPTO_working_2-way'!E416)</f>
        <v>2.1453488372093021</v>
      </c>
      <c r="H417" s="44">
        <f>IF(OR($A417="",$B417=""),"",'OddsRatio_working_2-way'!M416)</f>
        <v>1.8728715609439694</v>
      </c>
      <c r="I417" s="44">
        <f>IF(OR($A417="",$B417=""),"",'OddsRatio_working_2-way'!N416)</f>
        <v>2.1456439237389602</v>
      </c>
      <c r="J417" s="44">
        <f>IF('Log_working_2-way'!$D416="","",A417^('Log_working_2-way'!$D416))</f>
        <v>1.8706056173612808</v>
      </c>
      <c r="K417" s="46">
        <f>IF('Log_working_2-way'!$D416="","",B417^('Log_working_2-way'!$D416))</f>
        <v>2.1486257153159274</v>
      </c>
      <c r="L417" s="53">
        <f t="shared" si="69"/>
        <v>0.53246753246753242</v>
      </c>
      <c r="M417" s="53">
        <f t="shared" si="70"/>
        <v>0.46753246753246752</v>
      </c>
      <c r="N417" s="54">
        <v>514</v>
      </c>
      <c r="O417" s="54">
        <f t="shared" si="71"/>
        <v>228.44444444444449</v>
      </c>
      <c r="P417" s="54">
        <f t="shared" si="72"/>
        <v>263.26829268292676</v>
      </c>
      <c r="Q417" s="54">
        <f t="shared" si="73"/>
        <v>250.73170731707319</v>
      </c>
      <c r="R417" s="54">
        <f t="shared" si="74"/>
        <v>285.55555555555554</v>
      </c>
      <c r="S417" s="55">
        <f t="shared" si="75"/>
        <v>-22.287262872628702</v>
      </c>
      <c r="T417" s="55">
        <f t="shared" si="68"/>
        <v>-22.287262872628787</v>
      </c>
      <c r="U417" t="s">
        <v>292</v>
      </c>
      <c r="V417" t="s">
        <v>284</v>
      </c>
      <c r="W417" t="s">
        <v>444</v>
      </c>
      <c r="X417" t="s">
        <v>537</v>
      </c>
      <c r="Y417" s="66"/>
    </row>
    <row r="418" spans="1:25" s="50" customFormat="1" ht="15" x14ac:dyDescent="0.25">
      <c r="A418">
        <v>1.81</v>
      </c>
      <c r="B418">
        <v>2.0299999999999998</v>
      </c>
      <c r="C418" s="43">
        <f t="shared" ref="C418:C481" si="76">IF(OR($A418="",$B418=""),"",(1/A418)+(1/B418)-1)</f>
        <v>4.5097025283727721E-2</v>
      </c>
      <c r="D418" s="44">
        <f>IF(OR($A418="",$B418=""),"",A418*'MPTO_working_2-way'!$G417)</f>
        <v>1.8916256157635472</v>
      </c>
      <c r="E418" s="46">
        <f>IF(OR($A418="",$B418=""),"",B418*'MPTO_working_2-way'!$G417)</f>
        <v>2.1215469613259672</v>
      </c>
      <c r="F418" s="44">
        <f>IF(OR($A418="",$B418=""),"",'MPTO_working_2-way'!D417)</f>
        <v>1.8870143543127138</v>
      </c>
      <c r="G418" s="46">
        <f>IF(OR($A418="",$B418=""),"",'MPTO_working_2-way'!E417)</f>
        <v>2.1273774715571898</v>
      </c>
      <c r="H418" s="44">
        <f>IF(OR($A418="",$B418=""),"",'OddsRatio_working_2-way'!M417)</f>
        <v>1.8867963503478642</v>
      </c>
      <c r="I418" s="44">
        <f>IF(OR($A418="",$B418=""),"",'OddsRatio_working_2-way'!N417)</f>
        <v>2.1276546183435801</v>
      </c>
      <c r="J418" s="44">
        <f>IF('Log_working_2-way'!$D417="","",A418^('Log_working_2-way'!$D417))</f>
        <v>1.8846829983767455</v>
      </c>
      <c r="K418" s="46">
        <f>IF('Log_working_2-way'!$D417="","",B418^('Log_working_2-way'!$D417))</f>
        <v>2.1303483867491475</v>
      </c>
      <c r="L418" s="53">
        <f t="shared" si="69"/>
        <v>0.52864583333333326</v>
      </c>
      <c r="M418" s="53">
        <f t="shared" si="70"/>
        <v>0.47135416666666657</v>
      </c>
      <c r="N418" s="54">
        <v>515</v>
      </c>
      <c r="O418" s="54">
        <f t="shared" si="71"/>
        <v>230.46961325966851</v>
      </c>
      <c r="P418" s="54">
        <f t="shared" si="72"/>
        <v>261.30541871921179</v>
      </c>
      <c r="Q418" s="54">
        <f t="shared" si="73"/>
        <v>253.69458128078821</v>
      </c>
      <c r="R418" s="54">
        <f t="shared" si="74"/>
        <v>284.53038674033149</v>
      </c>
      <c r="S418" s="55">
        <f t="shared" si="75"/>
        <v>-23.224968021119707</v>
      </c>
      <c r="T418" s="55">
        <f t="shared" si="75"/>
        <v>-23.224968021119707</v>
      </c>
      <c r="U418" t="s">
        <v>285</v>
      </c>
      <c r="V418" t="s">
        <v>295</v>
      </c>
      <c r="W418" t="s">
        <v>444</v>
      </c>
      <c r="X418" t="s">
        <v>537</v>
      </c>
      <c r="Y418" s="66"/>
    </row>
    <row r="419" spans="1:25" ht="15" x14ac:dyDescent="0.25">
      <c r="A419">
        <v>2.2599999999999998</v>
      </c>
      <c r="B419">
        <v>1.66</v>
      </c>
      <c r="C419" s="43">
        <f t="shared" si="76"/>
        <v>4.4887514660411743E-2</v>
      </c>
      <c r="D419" s="44">
        <f>IF(OR($A419="",$B419=""),"",A419*'MPTO_working_2-way'!$G418)</f>
        <v>2.3614457831325302</v>
      </c>
      <c r="E419" s="46">
        <f>IF(OR($A419="",$B419=""),"",B419*'MPTO_working_2-way'!$G418)</f>
        <v>1.7345132743362834</v>
      </c>
      <c r="F419" s="44">
        <f>IF(OR($A419="",$B419=""),"",'MPTO_working_2-way'!D418)</f>
        <v>2.3807589795659352</v>
      </c>
      <c r="G419" s="46">
        <f>IF(OR($A419="",$B419=""),"",'MPTO_working_2-way'!E418)</f>
        <v>1.7242393602353159</v>
      </c>
      <c r="H419" s="44">
        <f>IF(OR($A419="",$B419=""),"",'OddsRatio_working_2-way'!M418)</f>
        <v>2.3816985594155153</v>
      </c>
      <c r="I419" s="44">
        <f>IF(OR($A419="",$B419=""),"",'OddsRatio_working_2-way'!N418)</f>
        <v>1.7237468644557461</v>
      </c>
      <c r="J419" s="44">
        <f>IF('Log_working_2-way'!$D418="","",A419^('Log_working_2-way'!$D418))</f>
        <v>2.3907268876280061</v>
      </c>
      <c r="K419" s="46">
        <f>IF('Log_working_2-way'!$D418="","",B419^('Log_working_2-way'!$D418))</f>
        <v>1.7190484407078408</v>
      </c>
      <c r="L419" s="53">
        <f t="shared" si="69"/>
        <v>0.42346938775510201</v>
      </c>
      <c r="M419" s="53">
        <f t="shared" si="70"/>
        <v>0.57653061224489788</v>
      </c>
      <c r="N419" s="54">
        <v>516</v>
      </c>
      <c r="O419" s="54">
        <f t="shared" si="71"/>
        <v>287.68141592920347</v>
      </c>
      <c r="P419" s="54">
        <f t="shared" si="72"/>
        <v>205.15662650602408</v>
      </c>
      <c r="Q419" s="54">
        <f t="shared" si="73"/>
        <v>310.84337349397595</v>
      </c>
      <c r="R419" s="54">
        <f t="shared" si="74"/>
        <v>228.31858407079648</v>
      </c>
      <c r="S419" s="55">
        <f t="shared" si="75"/>
        <v>-23.161957564772479</v>
      </c>
      <c r="T419" s="55">
        <f t="shared" si="75"/>
        <v>-23.161957564772393</v>
      </c>
      <c r="U419" t="s">
        <v>294</v>
      </c>
      <c r="V419" t="s">
        <v>83</v>
      </c>
      <c r="W419" t="s">
        <v>444</v>
      </c>
      <c r="X419" t="s">
        <v>537</v>
      </c>
      <c r="Y419" s="66"/>
    </row>
    <row r="420" spans="1:25" ht="15" x14ac:dyDescent="0.25">
      <c r="A420">
        <v>2</v>
      </c>
      <c r="B420">
        <v>1.85</v>
      </c>
      <c r="C420" s="43">
        <f t="shared" si="76"/>
        <v>4.0540540540540349E-2</v>
      </c>
      <c r="D420" s="44">
        <f>IF(OR($A420="",$B420=""),"",A420*'MPTO_working_2-way'!$G419)</f>
        <v>2.0810810810810807</v>
      </c>
      <c r="E420" s="46">
        <f>IF(OR($A420="",$B420=""),"",B420*'MPTO_working_2-way'!$G419)</f>
        <v>1.9249999999999998</v>
      </c>
      <c r="F420" s="44">
        <f>IF(OR($A420="",$B420=""),"",'MPTO_working_2-way'!D419)</f>
        <v>2.0845070422535206</v>
      </c>
      <c r="G420" s="46">
        <f>IF(OR($A420="",$B420=""),"",'MPTO_working_2-way'!E419)</f>
        <v>1.9220779220779218</v>
      </c>
      <c r="H420" s="44">
        <f>IF(OR($A420="",$B420=""),"",'OddsRatio_working_2-way'!M419)</f>
        <v>2.0846522890932806</v>
      </c>
      <c r="I420" s="44">
        <f>IF(OR($A420="",$B420=""),"",'OddsRatio_working_2-way'!N419)</f>
        <v>1.9219544457292885</v>
      </c>
      <c r="J420" s="44">
        <f>IF('Log_working_2-way'!$D419="","",A420^('Log_working_2-way'!$D419))</f>
        <v>2.086225702151145</v>
      </c>
      <c r="K420" s="46">
        <f>IF('Log_working_2-way'!$D419="","",B420^('Log_working_2-way'!$D419))</f>
        <v>1.9206189818740487</v>
      </c>
      <c r="L420" s="53">
        <f t="shared" si="69"/>
        <v>0.48051948051948062</v>
      </c>
      <c r="M420" s="53">
        <f t="shared" si="70"/>
        <v>0.51948051948051954</v>
      </c>
      <c r="N420" s="54">
        <v>517</v>
      </c>
      <c r="O420" s="54">
        <f t="shared" si="71"/>
        <v>258.5</v>
      </c>
      <c r="P420" s="54">
        <f t="shared" si="72"/>
        <v>237.54054054054052</v>
      </c>
      <c r="Q420" s="54">
        <f t="shared" si="73"/>
        <v>279.45945945945942</v>
      </c>
      <c r="R420" s="54">
        <f t="shared" si="74"/>
        <v>258.5</v>
      </c>
      <c r="S420" s="55">
        <f t="shared" si="75"/>
        <v>-20.959459459459424</v>
      </c>
      <c r="T420" s="55">
        <f t="shared" si="75"/>
        <v>-20.959459459459481</v>
      </c>
      <c r="U420" t="s">
        <v>280</v>
      </c>
      <c r="V420" t="s">
        <v>288</v>
      </c>
      <c r="W420" t="s">
        <v>444</v>
      </c>
      <c r="X420" t="s">
        <v>537</v>
      </c>
      <c r="Y420" s="66"/>
    </row>
    <row r="421" spans="1:25" ht="15" x14ac:dyDescent="0.25">
      <c r="A421">
        <v>2.29</v>
      </c>
      <c r="B421">
        <v>1.65</v>
      </c>
      <c r="C421" s="43">
        <f t="shared" si="76"/>
        <v>4.2741828768029677E-2</v>
      </c>
      <c r="D421" s="44">
        <f>IF(OR($A421="",$B421=""),"",A421*'MPTO_working_2-way'!$G420)</f>
        <v>2.3878787878787882</v>
      </c>
      <c r="E421" s="46">
        <f>IF(OR($A421="",$B421=""),"",B421*'MPTO_working_2-way'!$G420)</f>
        <v>1.7205240174672489</v>
      </c>
      <c r="F421" s="44">
        <f>IF(OR($A421="",$B421=""),"",'MPTO_working_2-way'!D420)</f>
        <v>2.40783813923849</v>
      </c>
      <c r="G421" s="46">
        <f>IF(OR($A421="",$B421=""),"",'MPTO_working_2-way'!E420)</f>
        <v>1.7103089283693562</v>
      </c>
      <c r="H421" s="44">
        <f>IF(OR($A421="",$B421=""),"",'OddsRatio_working_2-way'!M420)</f>
        <v>2.408763778855556</v>
      </c>
      <c r="I421" s="44">
        <f>IF(OR($A421="",$B421=""),"",'OddsRatio_working_2-way'!N420)</f>
        <v>1.709842214152024</v>
      </c>
      <c r="J421" s="44">
        <f>IF('Log_working_2-way'!$D420="","",A421^('Log_working_2-way'!$D420))</f>
        <v>2.4180839337723543</v>
      </c>
      <c r="K421" s="46">
        <f>IF('Log_working_2-way'!$D420="","",B421^('Log_working_2-way'!$D420))</f>
        <v>1.7051768771820035</v>
      </c>
      <c r="L421" s="53">
        <f t="shared" si="69"/>
        <v>0.41878172588832485</v>
      </c>
      <c r="M421" s="53">
        <f t="shared" si="70"/>
        <v>0.58121827411167515</v>
      </c>
      <c r="N421" s="54">
        <v>518</v>
      </c>
      <c r="O421" s="54">
        <f t="shared" si="71"/>
        <v>291.79912663755459</v>
      </c>
      <c r="P421" s="54">
        <f t="shared" si="72"/>
        <v>204.06060606060603</v>
      </c>
      <c r="Q421" s="54">
        <f t="shared" si="73"/>
        <v>313.93939393939394</v>
      </c>
      <c r="R421" s="54">
        <f t="shared" si="74"/>
        <v>226.20087336244544</v>
      </c>
      <c r="S421" s="55">
        <f t="shared" si="75"/>
        <v>-22.140267301839344</v>
      </c>
      <c r="T421" s="55">
        <f t="shared" si="75"/>
        <v>-22.140267301839401</v>
      </c>
      <c r="U421" t="s">
        <v>462</v>
      </c>
      <c r="V421" t="s">
        <v>468</v>
      </c>
      <c r="W421" t="s">
        <v>439</v>
      </c>
      <c r="X421" t="s">
        <v>537</v>
      </c>
      <c r="Y421" s="66"/>
    </row>
    <row r="422" spans="1:25" ht="15" x14ac:dyDescent="0.25">
      <c r="A422">
        <v>2.34</v>
      </c>
      <c r="B422">
        <v>1.63</v>
      </c>
      <c r="C422" s="43">
        <f t="shared" si="76"/>
        <v>4.0847359865764821E-2</v>
      </c>
      <c r="D422" s="44">
        <f>IF(OR($A422="",$B422=""),"",A422*'MPTO_working_2-way'!$G421)</f>
        <v>2.4355828220858897</v>
      </c>
      <c r="E422" s="46">
        <f>IF(OR($A422="",$B422=""),"",B422*'MPTO_working_2-way'!$G421)</f>
        <v>1.6965811965811965</v>
      </c>
      <c r="F422" s="44">
        <f>IF(OR($A422="",$B422=""),"",'MPTO_working_2-way'!D421)</f>
        <v>2.4574447522711167</v>
      </c>
      <c r="G422" s="46">
        <f>IF(OR($A422="",$B422=""),"",'MPTO_working_2-way'!E421)</f>
        <v>1.6861323548914724</v>
      </c>
      <c r="H422" s="44">
        <f>IF(OR($A422="",$B422=""),"",'OddsRatio_working_2-way'!M421)</f>
        <v>2.4584183648679576</v>
      </c>
      <c r="I422" s="44">
        <f>IF(OR($A422="",$B422=""),"",'OddsRatio_working_2-way'!N421)</f>
        <v>1.6856743058707564</v>
      </c>
      <c r="J422" s="44">
        <f>IF('Log_working_2-way'!$D421="","",A422^('Log_working_2-way'!$D421))</f>
        <v>2.4686297213280377</v>
      </c>
      <c r="K422" s="46">
        <f>IF('Log_working_2-way'!$D421="","",B422^('Log_working_2-way'!$D421))</f>
        <v>1.6809068245571044</v>
      </c>
      <c r="L422" s="53">
        <f t="shared" si="69"/>
        <v>0.41057934508816119</v>
      </c>
      <c r="M422" s="53">
        <f t="shared" si="70"/>
        <v>0.58942065491183881</v>
      </c>
      <c r="N422" s="54">
        <v>519</v>
      </c>
      <c r="O422" s="54">
        <f t="shared" si="71"/>
        <v>297.20512820512823</v>
      </c>
      <c r="P422" s="54">
        <f t="shared" si="72"/>
        <v>200.59509202453984</v>
      </c>
      <c r="Q422" s="54">
        <f t="shared" si="73"/>
        <v>318.40490797546011</v>
      </c>
      <c r="R422" s="54">
        <f t="shared" si="74"/>
        <v>221.79487179487182</v>
      </c>
      <c r="S422" s="55">
        <f t="shared" si="75"/>
        <v>-21.199779770331872</v>
      </c>
      <c r="T422" s="55">
        <f t="shared" si="75"/>
        <v>-21.199779770331986</v>
      </c>
      <c r="U422" t="s">
        <v>301</v>
      </c>
      <c r="V422" t="s">
        <v>461</v>
      </c>
      <c r="W422" t="s">
        <v>439</v>
      </c>
      <c r="X422" t="s">
        <v>537</v>
      </c>
      <c r="Y422" s="66"/>
    </row>
    <row r="423" spans="1:25" ht="15" x14ac:dyDescent="0.25">
      <c r="A423">
        <v>2.13</v>
      </c>
      <c r="B423">
        <v>1.73</v>
      </c>
      <c r="C423" s="43">
        <f t="shared" si="76"/>
        <v>4.7518250156042274E-2</v>
      </c>
      <c r="D423" s="44">
        <f>IF(OR($A423="",$B423=""),"",A423*'MPTO_working_2-way'!$G422)</f>
        <v>2.2312138728323698</v>
      </c>
      <c r="E423" s="46">
        <f>IF(OR($A423="",$B423=""),"",B423*'MPTO_working_2-way'!$G422)</f>
        <v>1.812206572769953</v>
      </c>
      <c r="F423" s="44">
        <f>IF(OR($A423="",$B423=""),"",'MPTO_working_2-way'!D422)</f>
        <v>2.243538616091814</v>
      </c>
      <c r="G423" s="46">
        <f>IF(OR($A423="",$B423=""),"",'MPTO_working_2-way'!E422)</f>
        <v>1.8041567725036107</v>
      </c>
      <c r="H423" s="44">
        <f>IF(OR($A423="",$B423=""),"",'OddsRatio_working_2-way'!M422)</f>
        <v>2.244164460784607</v>
      </c>
      <c r="I423" s="44">
        <f>IF(OR($A423="",$B423=""),"",'OddsRatio_working_2-way'!N422)</f>
        <v>1.8037522622767821</v>
      </c>
      <c r="J423" s="44">
        <f>IF('Log_working_2-way'!$D422="","",A423^('Log_working_2-way'!$D422))</f>
        <v>2.2499028330075874</v>
      </c>
      <c r="K423" s="46">
        <f>IF('Log_working_2-way'!$D422="","",B423^('Log_working_2-way'!$D422))</f>
        <v>1.8000621917089168</v>
      </c>
      <c r="L423" s="53">
        <f t="shared" si="69"/>
        <v>0.44818652849740936</v>
      </c>
      <c r="M423" s="53">
        <f t="shared" si="70"/>
        <v>0.55181347150259064</v>
      </c>
      <c r="N423" s="54">
        <v>520</v>
      </c>
      <c r="O423" s="54">
        <f t="shared" si="71"/>
        <v>275.86854460093895</v>
      </c>
      <c r="P423" s="54">
        <f t="shared" si="72"/>
        <v>219.4219653179191</v>
      </c>
      <c r="Q423" s="54">
        <f t="shared" si="73"/>
        <v>300.57803468208095</v>
      </c>
      <c r="R423" s="54">
        <f t="shared" si="74"/>
        <v>244.13145539906102</v>
      </c>
      <c r="S423" s="55">
        <f t="shared" si="75"/>
        <v>-24.709490081142008</v>
      </c>
      <c r="T423" s="55">
        <f t="shared" si="75"/>
        <v>-24.709490081141922</v>
      </c>
      <c r="U423" t="s">
        <v>464</v>
      </c>
      <c r="V423" t="s">
        <v>459</v>
      </c>
      <c r="W423" t="s">
        <v>439</v>
      </c>
      <c r="X423" t="s">
        <v>537</v>
      </c>
      <c r="Y423" s="66"/>
    </row>
    <row r="424" spans="1:25" ht="15" x14ac:dyDescent="0.25">
      <c r="A424">
        <v>2.19</v>
      </c>
      <c r="B424">
        <v>1.71</v>
      </c>
      <c r="C424" s="43">
        <f t="shared" si="76"/>
        <v>4.1416326203636888E-2</v>
      </c>
      <c r="D424" s="44">
        <f>IF(OR($A424="",$B424=""),"",A424*'MPTO_working_2-way'!$G423)</f>
        <v>2.2807017543859649</v>
      </c>
      <c r="E424" s="46">
        <f>IF(OR($A424="",$B424=""),"",B424*'MPTO_working_2-way'!$G423)</f>
        <v>1.780821917808219</v>
      </c>
      <c r="F424" s="44">
        <f>IF(OR($A424="",$B424=""),"",'MPTO_working_2-way'!D423)</f>
        <v>2.2940365707984927</v>
      </c>
      <c r="G424" s="46">
        <f>IF(OR($A424="",$B424=""),"",'MPTO_working_2-way'!E423)</f>
        <v>1.7727756869985087</v>
      </c>
      <c r="H424" s="44">
        <f>IF(OR($A424="",$B424=""),"",'OddsRatio_working_2-way'!M423)</f>
        <v>2.2946259452166746</v>
      </c>
      <c r="I424" s="44">
        <f>IF(OR($A424="",$B424=""),"",'OddsRatio_working_2-way'!N423)</f>
        <v>1.7724238832805375</v>
      </c>
      <c r="J424" s="44">
        <f>IF('Log_working_2-way'!$D423="","",A424^('Log_working_2-way'!$D423))</f>
        <v>2.300809210627615</v>
      </c>
      <c r="K424" s="46">
        <f>IF('Log_working_2-way'!$D423="","",B424^('Log_working_2-way'!$D423))</f>
        <v>1.7687522442412873</v>
      </c>
      <c r="L424" s="53">
        <f t="shared" si="69"/>
        <v>0.43846153846153846</v>
      </c>
      <c r="M424" s="53">
        <f t="shared" si="70"/>
        <v>0.56153846153846165</v>
      </c>
      <c r="N424" s="54">
        <v>521</v>
      </c>
      <c r="O424" s="54">
        <f t="shared" si="71"/>
        <v>283.10045662100458</v>
      </c>
      <c r="P424" s="54">
        <f t="shared" si="72"/>
        <v>216.32163742690057</v>
      </c>
      <c r="Q424" s="54">
        <f t="shared" si="73"/>
        <v>304.67836257309938</v>
      </c>
      <c r="R424" s="54">
        <f t="shared" si="74"/>
        <v>237.89954337899545</v>
      </c>
      <c r="S424" s="55">
        <f t="shared" si="75"/>
        <v>-21.577905952094795</v>
      </c>
      <c r="T424" s="55">
        <f t="shared" si="75"/>
        <v>-21.577905952094881</v>
      </c>
      <c r="U424" t="s">
        <v>296</v>
      </c>
      <c r="V424" t="s">
        <v>306</v>
      </c>
      <c r="W424" t="s">
        <v>439</v>
      </c>
      <c r="X424" t="s">
        <v>537</v>
      </c>
      <c r="Y424" s="66"/>
    </row>
    <row r="425" spans="1:25" ht="15" x14ac:dyDescent="0.25">
      <c r="A425">
        <v>1.9</v>
      </c>
      <c r="B425">
        <v>1.95</v>
      </c>
      <c r="C425" s="43">
        <f t="shared" si="76"/>
        <v>3.9136302294197067E-2</v>
      </c>
      <c r="D425" s="44">
        <f>IF(OR($A425="",$B425=""),"",A425*'MPTO_working_2-way'!$G424)</f>
        <v>1.9743589743589742</v>
      </c>
      <c r="E425" s="46">
        <f>IF(OR($A425="",$B425=""),"",B425*'MPTO_working_2-way'!$G424)</f>
        <v>2.0263157894736841</v>
      </c>
      <c r="F425" s="44">
        <f>IF(OR($A425="",$B425=""),"",'MPTO_working_2-way'!D424)</f>
        <v>1.9733688415446073</v>
      </c>
      <c r="G425" s="46">
        <f>IF(OR($A425="",$B425=""),"",'MPTO_working_2-way'!E424)</f>
        <v>2.027359781121751</v>
      </c>
      <c r="H425" s="44">
        <f>IF(OR($A425="",$B425=""),"",'OddsRatio_working_2-way'!M424)</f>
        <v>1.9733285267845753</v>
      </c>
      <c r="I425" s="44">
        <f>IF(OR($A425="",$B425=""),"",'OddsRatio_working_2-way'!N424)</f>
        <v>2.0274023338281628</v>
      </c>
      <c r="J425" s="44">
        <f>IF('Log_working_2-way'!$D424="","",A425^('Log_working_2-way'!$D424))</f>
        <v>1.9728759519930477</v>
      </c>
      <c r="K425" s="46">
        <f>IF('Log_working_2-way'!$D424="","",B425^('Log_working_2-way'!$D424))</f>
        <v>2.02788027389437</v>
      </c>
      <c r="L425" s="53">
        <f t="shared" si="69"/>
        <v>0.50649350649350655</v>
      </c>
      <c r="M425" s="53">
        <f t="shared" si="70"/>
        <v>0.49350649350649356</v>
      </c>
      <c r="N425" s="54">
        <v>522</v>
      </c>
      <c r="O425" s="54">
        <f t="shared" si="71"/>
        <v>247.26315789473679</v>
      </c>
      <c r="P425" s="54">
        <f t="shared" si="72"/>
        <v>254.30769230769232</v>
      </c>
      <c r="Q425" s="54">
        <f t="shared" si="73"/>
        <v>267.69230769230774</v>
      </c>
      <c r="R425" s="54">
        <f t="shared" si="74"/>
        <v>274.73684210526312</v>
      </c>
      <c r="S425" s="55">
        <f t="shared" si="75"/>
        <v>-20.429149797570943</v>
      </c>
      <c r="T425" s="55">
        <f t="shared" si="75"/>
        <v>-20.429149797570801</v>
      </c>
      <c r="U425" t="s">
        <v>297</v>
      </c>
      <c r="V425" t="s">
        <v>457</v>
      </c>
      <c r="W425" t="s">
        <v>439</v>
      </c>
      <c r="X425" t="s">
        <v>537</v>
      </c>
      <c r="Y425" s="66"/>
    </row>
    <row r="426" spans="1:25" ht="15" x14ac:dyDescent="0.25">
      <c r="A426">
        <v>2.1</v>
      </c>
      <c r="B426">
        <v>1.76</v>
      </c>
      <c r="C426" s="43">
        <f t="shared" si="76"/>
        <v>4.4372294372294396E-2</v>
      </c>
      <c r="D426" s="44">
        <f>IF(OR($A426="",$B426=""),"",A426*'MPTO_working_2-way'!$G425)</f>
        <v>2.1931818181818183</v>
      </c>
      <c r="E426" s="46">
        <f>IF(OR($A426="",$B426=""),"",B426*'MPTO_working_2-way'!$G425)</f>
        <v>1.8380952380952382</v>
      </c>
      <c r="F426" s="44">
        <f>IF(OR($A426="",$B426=""),"",'MPTO_working_2-way'!D425)</f>
        <v>2.2026221692491061</v>
      </c>
      <c r="G426" s="46">
        <f>IF(OR($A426="",$B426=""),"",'MPTO_working_2-way'!E425)</f>
        <v>1.8315163528245788</v>
      </c>
      <c r="H426" s="44">
        <f>IF(OR($A426="",$B426=""),"",'OddsRatio_working_2-way'!M425)</f>
        <v>2.2030662579644695</v>
      </c>
      <c r="I426" s="44">
        <f>IF(OR($A426="",$B426=""),"",'OddsRatio_working_2-way'!N425)</f>
        <v>1.8312094145936331</v>
      </c>
      <c r="J426" s="44">
        <f>IF('Log_working_2-way'!$D425="","",A426^('Log_working_2-way'!$D425))</f>
        <v>2.2074389630178586</v>
      </c>
      <c r="K426" s="46">
        <f>IF('Log_working_2-way'!$D425="","",B426^('Log_working_2-way'!$D425))</f>
        <v>1.8281992138966479</v>
      </c>
      <c r="L426" s="53">
        <f t="shared" si="69"/>
        <v>0.45595854922279788</v>
      </c>
      <c r="M426" s="53">
        <f t="shared" si="70"/>
        <v>0.54404145077720201</v>
      </c>
      <c r="N426" s="54">
        <v>523</v>
      </c>
      <c r="O426" s="54">
        <f t="shared" si="71"/>
        <v>273.95238095238091</v>
      </c>
      <c r="P426" s="54">
        <f t="shared" si="72"/>
        <v>225.84090909090912</v>
      </c>
      <c r="Q426" s="54">
        <f t="shared" si="73"/>
        <v>297.15909090909093</v>
      </c>
      <c r="R426" s="54">
        <f t="shared" si="74"/>
        <v>249.04761904761904</v>
      </c>
      <c r="S426" s="55">
        <f t="shared" si="75"/>
        <v>-23.206709956710029</v>
      </c>
      <c r="T426" s="55">
        <f t="shared" si="75"/>
        <v>-23.206709956709915</v>
      </c>
      <c r="U426" t="s">
        <v>298</v>
      </c>
      <c r="V426" t="s">
        <v>456</v>
      </c>
      <c r="W426" t="s">
        <v>439</v>
      </c>
      <c r="X426" t="s">
        <v>537</v>
      </c>
      <c r="Y426" s="66"/>
    </row>
    <row r="427" spans="1:25" ht="15" x14ac:dyDescent="0.25">
      <c r="A427">
        <v>2.5299999999999998</v>
      </c>
      <c r="B427">
        <v>1.54</v>
      </c>
      <c r="C427" s="43">
        <f t="shared" si="76"/>
        <v>4.4607566346696714E-2</v>
      </c>
      <c r="D427" s="44">
        <f>IF(OR($A427="",$B427=""),"",A427*'MPTO_working_2-way'!$G426)</f>
        <v>2.6428571428571423</v>
      </c>
      <c r="E427" s="46">
        <f>IF(OR($A427="",$B427=""),"",B427*'MPTO_working_2-way'!$G426)</f>
        <v>1.6086956521739131</v>
      </c>
      <c r="F427" s="44">
        <f>IF(OR($A427="",$B427=""),"",'MPTO_working_2-way'!D426)</f>
        <v>2.6813020439061312</v>
      </c>
      <c r="G427" s="46">
        <f>IF(OR($A427="",$B427=""),"",'MPTO_working_2-way'!E426)</f>
        <v>1.594777127420081</v>
      </c>
      <c r="H427" s="44">
        <f>IF(OR($A427="",$B427=""),"",'OddsRatio_working_2-way'!M426)</f>
        <v>2.6832508230603458</v>
      </c>
      <c r="I427" s="44">
        <f>IF(OR($A427="",$B427=""),"",'OddsRatio_working_2-way'!N426)</f>
        <v>1.5940885257860045</v>
      </c>
      <c r="J427" s="44">
        <f>IF('Log_working_2-way'!$D426="","",A427^('Log_working_2-way'!$D426))</f>
        <v>2.7015124337025407</v>
      </c>
      <c r="K427" s="46">
        <f>IF('Log_working_2-way'!$D426="","",B427^('Log_working_2-way'!$D426))</f>
        <v>1.5877124258345114</v>
      </c>
      <c r="L427" s="53">
        <f t="shared" si="69"/>
        <v>0.37837837837837845</v>
      </c>
      <c r="M427" s="53">
        <f t="shared" si="70"/>
        <v>0.6216216216216216</v>
      </c>
      <c r="N427" s="54">
        <v>524</v>
      </c>
      <c r="O427" s="54">
        <f t="shared" si="71"/>
        <v>316.88537549407113</v>
      </c>
      <c r="P427" s="54">
        <f t="shared" si="72"/>
        <v>183.74025974025977</v>
      </c>
      <c r="Q427" s="54">
        <f t="shared" si="73"/>
        <v>340.25974025974028</v>
      </c>
      <c r="R427" s="54">
        <f t="shared" si="74"/>
        <v>207.11462450592887</v>
      </c>
      <c r="S427" s="55">
        <f t="shared" si="75"/>
        <v>-23.374364765669156</v>
      </c>
      <c r="T427" s="55">
        <f t="shared" si="75"/>
        <v>-23.3743647656691</v>
      </c>
      <c r="U427" t="s">
        <v>299</v>
      </c>
      <c r="V427" t="s">
        <v>304</v>
      </c>
      <c r="W427" t="s">
        <v>439</v>
      </c>
      <c r="X427" t="s">
        <v>537</v>
      </c>
      <c r="Y427" s="66"/>
    </row>
    <row r="428" spans="1:25" ht="15" x14ac:dyDescent="0.25">
      <c r="A428">
        <v>2.2000000000000002</v>
      </c>
      <c r="B428">
        <v>1.7</v>
      </c>
      <c r="C428" s="43">
        <f t="shared" si="76"/>
        <v>4.2780748663101553E-2</v>
      </c>
      <c r="D428" s="44">
        <f>IF(OR($A428="",$B428=""),"",A428*'MPTO_working_2-way'!$G427)</f>
        <v>2.2941176470588238</v>
      </c>
      <c r="E428" s="46">
        <f>IF(OR($A428="",$B428=""),"",B428*'MPTO_working_2-way'!$G427)</f>
        <v>1.7727272727272725</v>
      </c>
      <c r="F428" s="44">
        <f>IF(OR($A428="",$B428=""),"",'MPTO_working_2-way'!D427)</f>
        <v>2.308641975308642</v>
      </c>
      <c r="G428" s="46">
        <f>IF(OR($A428="",$B428=""),"",'MPTO_working_2-way'!E427)</f>
        <v>1.7641509433962264</v>
      </c>
      <c r="H428" s="44">
        <f>IF(OR($A428="",$B428=""),"",'OddsRatio_working_2-way'!M427)</f>
        <v>2.3093073414159546</v>
      </c>
      <c r="I428" s="44">
        <f>IF(OR($A428="",$B428=""),"",'OddsRatio_working_2-way'!N427)</f>
        <v>1.7637626158259732</v>
      </c>
      <c r="J428" s="44">
        <f>IF('Log_working_2-way'!$D427="","",A428^('Log_working_2-way'!$D427))</f>
        <v>2.3160568010337612</v>
      </c>
      <c r="K428" s="46">
        <f>IF('Log_working_2-way'!$D427="","",B428^('Log_working_2-way'!$D427))</f>
        <v>1.7598456230871857</v>
      </c>
      <c r="L428" s="53">
        <f t="shared" si="69"/>
        <v>0.43589743589743585</v>
      </c>
      <c r="M428" s="53">
        <f t="shared" si="70"/>
        <v>0.56410256410256421</v>
      </c>
      <c r="N428" s="54">
        <v>525</v>
      </c>
      <c r="O428" s="54">
        <f t="shared" si="71"/>
        <v>286.36363636363637</v>
      </c>
      <c r="P428" s="54">
        <f t="shared" si="72"/>
        <v>216.1764705882353</v>
      </c>
      <c r="Q428" s="54">
        <f t="shared" si="73"/>
        <v>308.8235294117647</v>
      </c>
      <c r="R428" s="54">
        <f t="shared" si="74"/>
        <v>238.63636363636363</v>
      </c>
      <c r="S428" s="55">
        <f t="shared" si="75"/>
        <v>-22.459893048128322</v>
      </c>
      <c r="T428" s="55">
        <f t="shared" si="75"/>
        <v>-22.459893048128322</v>
      </c>
      <c r="U428" t="s">
        <v>245</v>
      </c>
      <c r="V428" t="s">
        <v>469</v>
      </c>
      <c r="W428" t="s">
        <v>439</v>
      </c>
      <c r="X428" t="s">
        <v>537</v>
      </c>
      <c r="Y428" s="66"/>
    </row>
    <row r="429" spans="1:25" ht="15" x14ac:dyDescent="0.25">
      <c r="A429">
        <v>2.0699999999999998</v>
      </c>
      <c r="B429">
        <v>1.8</v>
      </c>
      <c r="C429" s="43">
        <f t="shared" si="76"/>
        <v>3.8647342995169254E-2</v>
      </c>
      <c r="D429" s="44">
        <f>IF(OR($A429="",$B429=""),"",A429*'MPTO_working_2-way'!$G428)</f>
        <v>2.1500000000000004</v>
      </c>
      <c r="E429" s="46">
        <f>IF(OR($A429="",$B429=""),"",B429*'MPTO_working_2-way'!$G428)</f>
        <v>1.8695652173913047</v>
      </c>
      <c r="F429" s="44">
        <f>IF(OR($A429="",$B429=""),"",'MPTO_working_2-way'!D428)</f>
        <v>2.15625</v>
      </c>
      <c r="G429" s="46">
        <f>IF(OR($A429="",$B429=""),"",'MPTO_working_2-way'!E428)</f>
        <v>1.8648648648648651</v>
      </c>
      <c r="H429" s="44">
        <f>IF(OR($A429="",$B429=""),"",'OddsRatio_working_2-way'!M428)</f>
        <v>2.1565033506220384</v>
      </c>
      <c r="I429" s="44">
        <f>IF(OR($A429="",$B429=""),"",'OddsRatio_working_2-way'!N428)</f>
        <v>1.8646754023342345</v>
      </c>
      <c r="J429" s="44">
        <f>IF('Log_working_2-way'!$D428="","",A429^('Log_working_2-way'!$D428))</f>
        <v>2.1593762623614712</v>
      </c>
      <c r="K429" s="46">
        <f>IF('Log_working_2-way'!$D428="","",B429^('Log_working_2-way'!$D428))</f>
        <v>1.8625327535713179</v>
      </c>
      <c r="L429" s="53">
        <f t="shared" si="69"/>
        <v>0.46511627906976738</v>
      </c>
      <c r="M429" s="53">
        <f t="shared" si="70"/>
        <v>0.53488372093023251</v>
      </c>
      <c r="N429" s="54">
        <v>526</v>
      </c>
      <c r="O429" s="54">
        <f t="shared" si="71"/>
        <v>271.89371980676327</v>
      </c>
      <c r="P429" s="54">
        <f t="shared" si="72"/>
        <v>233.77777777777783</v>
      </c>
      <c r="Q429" s="54">
        <f t="shared" si="73"/>
        <v>292.22222222222223</v>
      </c>
      <c r="R429" s="54">
        <f t="shared" si="74"/>
        <v>254.10628019323673</v>
      </c>
      <c r="S429" s="55">
        <f t="shared" si="75"/>
        <v>-20.328502415458956</v>
      </c>
      <c r="T429" s="55">
        <f t="shared" si="75"/>
        <v>-20.3285024154589</v>
      </c>
      <c r="U429" t="s">
        <v>460</v>
      </c>
      <c r="V429" t="s">
        <v>302</v>
      </c>
      <c r="W429" t="s">
        <v>439</v>
      </c>
      <c r="X429" t="s">
        <v>537</v>
      </c>
      <c r="Y429" s="66"/>
    </row>
    <row r="430" spans="1:25" ht="15" x14ac:dyDescent="0.25">
      <c r="A430">
        <v>2.2400000000000002</v>
      </c>
      <c r="B430">
        <v>1.68</v>
      </c>
      <c r="C430" s="43">
        <f t="shared" si="76"/>
        <v>4.1666666666666519E-2</v>
      </c>
      <c r="D430" s="44">
        <f>IF(OR($A430="",$B430=""),"",A430*'MPTO_working_2-way'!$G429)</f>
        <v>2.333333333333333</v>
      </c>
      <c r="E430" s="46">
        <f>IF(OR($A430="",$B430=""),"",B430*'MPTO_working_2-way'!$G429)</f>
        <v>1.7499999999999998</v>
      </c>
      <c r="F430" s="44">
        <f>IF(OR($A430="",$B430=""),"",'MPTO_working_2-way'!D429)</f>
        <v>2.3496503496503496</v>
      </c>
      <c r="G430" s="46">
        <f>IF(OR($A430="",$B430=""),"",'MPTO_working_2-way'!E429)</f>
        <v>1.7409326424870464</v>
      </c>
      <c r="H430" s="44">
        <f>IF(OR($A430="",$B430=""),"",'OddsRatio_working_2-way'!M429)</f>
        <v>2.3503812097939996</v>
      </c>
      <c r="I430" s="44">
        <f>IF(OR($A430="",$B430=""),"",'OddsRatio_working_2-way'!N429)</f>
        <v>1.7405316311773544</v>
      </c>
      <c r="J430" s="44">
        <f>IF('Log_working_2-way'!$D429="","",A430^('Log_working_2-way'!$D429))</f>
        <v>2.357969334439959</v>
      </c>
      <c r="K430" s="46">
        <f>IF('Log_working_2-way'!$D429="","",B430^('Log_working_2-way'!$D429))</f>
        <v>1.7363936538464513</v>
      </c>
      <c r="L430" s="53">
        <f t="shared" si="69"/>
        <v>0.4285714285714286</v>
      </c>
      <c r="M430" s="53">
        <f t="shared" si="70"/>
        <v>0.57142857142857151</v>
      </c>
      <c r="N430" s="54">
        <v>527</v>
      </c>
      <c r="O430" s="54">
        <f t="shared" si="71"/>
        <v>291.73214285714283</v>
      </c>
      <c r="P430" s="54">
        <f t="shared" si="72"/>
        <v>213.30952380952382</v>
      </c>
      <c r="Q430" s="54">
        <f t="shared" si="73"/>
        <v>313.6904761904762</v>
      </c>
      <c r="R430" s="54">
        <f t="shared" si="74"/>
        <v>235.26785714285714</v>
      </c>
      <c r="S430" s="55">
        <f t="shared" si="75"/>
        <v>-21.958333333333371</v>
      </c>
      <c r="T430" s="55">
        <f t="shared" si="75"/>
        <v>-21.958333333333314</v>
      </c>
      <c r="U430" t="s">
        <v>307</v>
      </c>
      <c r="V430" t="s">
        <v>300</v>
      </c>
      <c r="W430" t="s">
        <v>439</v>
      </c>
      <c r="X430" t="s">
        <v>537</v>
      </c>
      <c r="Y430" s="66"/>
    </row>
    <row r="431" spans="1:25" ht="15" x14ac:dyDescent="0.25">
      <c r="A431">
        <v>2.52</v>
      </c>
      <c r="B431">
        <v>1.55</v>
      </c>
      <c r="C431" s="43">
        <f t="shared" si="76"/>
        <v>4.1986687147977486E-2</v>
      </c>
      <c r="D431" s="44">
        <f>IF(OR($A431="",$B431=""),"",A431*'MPTO_working_2-way'!$G430)</f>
        <v>2.6258064516129034</v>
      </c>
      <c r="E431" s="46">
        <f>IF(OR($A431="",$B431=""),"",B431*'MPTO_working_2-way'!$G430)</f>
        <v>1.6150793650793651</v>
      </c>
      <c r="F431" s="44">
        <f>IF(OR($A431="",$B431=""),"",'MPTO_working_2-way'!D430)</f>
        <v>2.6607629427792916</v>
      </c>
      <c r="G431" s="46">
        <f>IF(OR($A431="",$B431=""),"",'MPTO_working_2-way'!E430)</f>
        <v>1.6021328958162429</v>
      </c>
      <c r="H431" s="44">
        <f>IF(OR($A431="",$B431=""),"",'OddsRatio_working_2-way'!M430)</f>
        <v>2.662418829187267</v>
      </c>
      <c r="I431" s="44">
        <f>IF(OR($A431="",$B431=""),"",'OddsRatio_working_2-way'!N430)</f>
        <v>1.6015331289822348</v>
      </c>
      <c r="J431" s="44">
        <f>IF('Log_working_2-way'!$D430="","",A431^('Log_working_2-way'!$D430))</f>
        <v>2.6789459030589455</v>
      </c>
      <c r="K431" s="46">
        <f>IF('Log_working_2-way'!$D430="","",B431^('Log_working_2-way'!$D430))</f>
        <v>1.5956118051078381</v>
      </c>
      <c r="L431" s="53">
        <f t="shared" si="69"/>
        <v>0.38083538083538082</v>
      </c>
      <c r="M431" s="53">
        <f t="shared" si="70"/>
        <v>0.61916461916461918</v>
      </c>
      <c r="N431" s="54">
        <v>528</v>
      </c>
      <c r="O431" s="54">
        <f t="shared" si="71"/>
        <v>318.47619047619042</v>
      </c>
      <c r="P431" s="54">
        <f t="shared" si="72"/>
        <v>187.35483870967741</v>
      </c>
      <c r="Q431" s="54">
        <f t="shared" si="73"/>
        <v>340.64516129032256</v>
      </c>
      <c r="R431" s="54">
        <f t="shared" si="74"/>
        <v>209.52380952380952</v>
      </c>
      <c r="S431" s="55">
        <f t="shared" si="75"/>
        <v>-22.168970814132138</v>
      </c>
      <c r="T431" s="55">
        <f t="shared" si="75"/>
        <v>-22.168970814132109</v>
      </c>
      <c r="U431" t="s">
        <v>246</v>
      </c>
      <c r="V431" t="s">
        <v>305</v>
      </c>
      <c r="W431" t="s">
        <v>439</v>
      </c>
      <c r="X431" t="s">
        <v>537</v>
      </c>
      <c r="Y431" s="66"/>
    </row>
    <row r="432" spans="1:25" ht="15" x14ac:dyDescent="0.25">
      <c r="A432">
        <v>2.06</v>
      </c>
      <c r="B432">
        <v>1.81</v>
      </c>
      <c r="C432" s="43">
        <f t="shared" si="76"/>
        <v>3.7923081049187513E-2</v>
      </c>
      <c r="D432" s="44">
        <f>IF(OR($A432="",$B432=""),"",A432*'MPTO_working_2-way'!$G431)</f>
        <v>2.1381215469613264</v>
      </c>
      <c r="E432" s="46">
        <f>IF(OR($A432="",$B432=""),"",B432*'MPTO_working_2-way'!$G431)</f>
        <v>1.8786407766990294</v>
      </c>
      <c r="F432" s="44">
        <f>IF(OR($A432="",$B432=""),"",'MPTO_working_2-way'!D431)</f>
        <v>2.1437359857413907</v>
      </c>
      <c r="G432" s="46">
        <f>IF(OR($A432="",$B432=""),"",'MPTO_working_2-way'!E431)</f>
        <v>1.8743276529432467</v>
      </c>
      <c r="H432" s="44">
        <f>IF(OR($A432="",$B432=""),"",'OddsRatio_working_2-way'!M431)</f>
        <v>2.1439589045541121</v>
      </c>
      <c r="I432" s="44">
        <f>IF(OR($A432="",$B432=""),"",'OddsRatio_working_2-way'!N431)</f>
        <v>1.8741572761215382</v>
      </c>
      <c r="J432" s="44">
        <f>IF('Log_working_2-way'!$D431="","",A432^('Log_working_2-way'!$D431))</f>
        <v>2.1465366309290381</v>
      </c>
      <c r="K432" s="46">
        <f>IF('Log_working_2-way'!$D431="","",B432^('Log_working_2-way'!$D431))</f>
        <v>1.8721919326638379</v>
      </c>
      <c r="L432" s="53">
        <f t="shared" si="69"/>
        <v>0.46770025839793272</v>
      </c>
      <c r="M432" s="53">
        <f t="shared" si="70"/>
        <v>0.53229974160206706</v>
      </c>
      <c r="N432" s="54">
        <v>529</v>
      </c>
      <c r="O432" s="54">
        <f t="shared" si="71"/>
        <v>272.20388349514565</v>
      </c>
      <c r="P432" s="54">
        <f t="shared" si="72"/>
        <v>236.73480662983428</v>
      </c>
      <c r="Q432" s="54">
        <f t="shared" si="73"/>
        <v>292.26519337016578</v>
      </c>
      <c r="R432" s="54">
        <f t="shared" si="74"/>
        <v>256.79611650485435</v>
      </c>
      <c r="S432" s="55">
        <f t="shared" si="75"/>
        <v>-20.061309875020129</v>
      </c>
      <c r="T432" s="55">
        <f t="shared" si="75"/>
        <v>-20.061309875020072</v>
      </c>
      <c r="U432" t="s">
        <v>303</v>
      </c>
      <c r="V432" t="s">
        <v>463</v>
      </c>
      <c r="W432" t="s">
        <v>439</v>
      </c>
      <c r="X432" t="s">
        <v>537</v>
      </c>
      <c r="Y432" s="66"/>
    </row>
    <row r="433" spans="1:25" ht="15" x14ac:dyDescent="0.25">
      <c r="A433">
        <v>2.0699999999999998</v>
      </c>
      <c r="B433">
        <v>1.75</v>
      </c>
      <c r="C433" s="43">
        <f t="shared" si="76"/>
        <v>5.452035886818507E-2</v>
      </c>
      <c r="D433" s="44">
        <f>IF(OR($A433="",$B433=""),"",A433*'MPTO_working_2-way'!$G432)</f>
        <v>2.1828571428571428</v>
      </c>
      <c r="E433" s="46">
        <f>IF(OR($A433="",$B433=""),"",B433*'MPTO_working_2-way'!$G432)</f>
        <v>1.8454106280193239</v>
      </c>
      <c r="F433" s="44">
        <f>IF(OR($A433="",$B433=""),"",'MPTO_working_2-way'!D432)</f>
        <v>2.1937925813777439</v>
      </c>
      <c r="G433" s="46">
        <f>IF(OR($A433="",$B433=""),"",'MPTO_working_2-way'!E432)</f>
        <v>1.8376664552948638</v>
      </c>
      <c r="H433" s="44">
        <f>IF(OR($A433="",$B433=""),"",'OddsRatio_working_2-way'!M432)</f>
        <v>2.194431524477928</v>
      </c>
      <c r="I433" s="44">
        <f>IF(OR($A433="",$B433=""),"",'OddsRatio_working_2-way'!N432)</f>
        <v>1.8372183582789212</v>
      </c>
      <c r="J433" s="44">
        <f>IF('Log_working_2-way'!$D432="","",A433^('Log_working_2-way'!$D432))</f>
        <v>2.1995473616416468</v>
      </c>
      <c r="K433" s="46">
        <f>IF('Log_working_2-way'!$D432="","",B433^('Log_working_2-way'!$D432))</f>
        <v>1.8336477841353114</v>
      </c>
      <c r="L433" s="53">
        <f t="shared" si="69"/>
        <v>0.45811518324607331</v>
      </c>
      <c r="M433" s="53">
        <f t="shared" si="70"/>
        <v>0.54188481675392663</v>
      </c>
      <c r="N433" s="54">
        <v>530</v>
      </c>
      <c r="O433" s="54">
        <f t="shared" si="71"/>
        <v>273.9613526570048</v>
      </c>
      <c r="P433" s="54">
        <f t="shared" si="72"/>
        <v>227.14285714285714</v>
      </c>
      <c r="Q433" s="54">
        <f t="shared" si="73"/>
        <v>302.85714285714283</v>
      </c>
      <c r="R433" s="54">
        <f t="shared" si="74"/>
        <v>256.0386473429952</v>
      </c>
      <c r="S433" s="55">
        <f t="shared" si="75"/>
        <v>-28.895790200138038</v>
      </c>
      <c r="T433" s="55">
        <f t="shared" si="75"/>
        <v>-28.895790200138066</v>
      </c>
      <c r="U433" t="s">
        <v>515</v>
      </c>
      <c r="V433" t="s">
        <v>309</v>
      </c>
      <c r="W433" t="s">
        <v>445</v>
      </c>
      <c r="X433" t="s">
        <v>537</v>
      </c>
      <c r="Y433" s="66"/>
    </row>
    <row r="434" spans="1:25" ht="15" x14ac:dyDescent="0.25">
      <c r="A434">
        <v>3.33</v>
      </c>
      <c r="B434">
        <v>1.43</v>
      </c>
      <c r="C434" s="43">
        <f t="shared" si="76"/>
        <v>-3.9900039900031548E-4</v>
      </c>
      <c r="D434" s="44">
        <f>IF(OR($A434="",$B434=""),"",A434*'MPTO_working_2-way'!$G433)</f>
        <v>3.3286713286713292</v>
      </c>
      <c r="E434" s="46">
        <f>IF(OR($A434="",$B434=""),"",B434*'MPTO_working_2-way'!$G433)</f>
        <v>1.4294294294294294</v>
      </c>
      <c r="F434" s="44">
        <f>IF(OR($A434="",$B434=""),"",'MPTO_working_2-way'!D433)</f>
        <v>3.3277892309305015</v>
      </c>
      <c r="G434" s="46">
        <f>IF(OR($A434="",$B434=""),"",'MPTO_working_2-way'!E433)</f>
        <v>1.4295921583932512</v>
      </c>
      <c r="H434" s="44">
        <f>IF(OR($A434="",$B434=""),"",'OddsRatio_working_2-way'!M433)</f>
        <v>3.3277896492515797</v>
      </c>
      <c r="I434" s="44">
        <f>IF(OR($A434="",$B434=""),"",'OddsRatio_working_2-way'!N433)</f>
        <v>1.4295920811923515</v>
      </c>
      <c r="J434" s="44">
        <f>IF('Log_working_2-way'!$D433="","",A434^('Log_working_2-way'!$D433))</f>
        <v>3.3273873953666335</v>
      </c>
      <c r="K434" s="46">
        <f>IF('Log_working_2-way'!$D433="","",B434^('Log_working_2-way'!$D433))</f>
        <v>1.4296663297183616</v>
      </c>
      <c r="L434" s="53">
        <f t="shared" ref="L434:L441" si="77">(1/D434)</f>
        <v>0.30042016806722682</v>
      </c>
      <c r="M434" s="53">
        <f t="shared" ref="M434:M441" si="78">(1/E434)</f>
        <v>0.69957983193277307</v>
      </c>
      <c r="N434" s="54">
        <v>531</v>
      </c>
      <c r="O434" s="54">
        <f t="shared" ref="O434:O441" si="79">(1/A434)*((N434*A434)-N434)</f>
        <v>371.54054054054058</v>
      </c>
      <c r="P434" s="54">
        <f t="shared" ref="P434:P441" si="80">(1/B434)*((N434*B434)-N434)</f>
        <v>159.67132867132864</v>
      </c>
      <c r="Q434" s="54">
        <f t="shared" ref="Q434:Q441" si="81">(1/B434)*N434</f>
        <v>371.32867132867136</v>
      </c>
      <c r="R434" s="54">
        <f t="shared" ref="R434:R441" si="82">(1/A434)*N434</f>
        <v>159.45945945945945</v>
      </c>
      <c r="S434" s="55">
        <f t="shared" ref="S434:T449" si="83">O434-Q434</f>
        <v>0.21186921186921381</v>
      </c>
      <c r="T434" s="55">
        <f t="shared" si="83"/>
        <v>0.21186921186918539</v>
      </c>
      <c r="U434" t="s">
        <v>452</v>
      </c>
      <c r="V434" t="s">
        <v>310</v>
      </c>
      <c r="W434" t="s">
        <v>445</v>
      </c>
      <c r="X434" t="s">
        <v>537</v>
      </c>
      <c r="Y434" s="66"/>
    </row>
    <row r="435" spans="1:25" ht="15" x14ac:dyDescent="0.25">
      <c r="A435">
        <v>1.88</v>
      </c>
      <c r="B435">
        <v>1.93</v>
      </c>
      <c r="C435" s="43">
        <f t="shared" si="76"/>
        <v>5.0049608642928067E-2</v>
      </c>
      <c r="D435" s="44">
        <f>IF(OR($A435="",$B435=""),"",A435*'MPTO_working_2-way'!$G434)</f>
        <v>1.9740932642487046</v>
      </c>
      <c r="E435" s="46">
        <f>IF(OR($A435="",$B435=""),"",B435*'MPTO_working_2-way'!$G434)</f>
        <v>2.0265957446808511</v>
      </c>
      <c r="F435" s="44">
        <f>IF(OR($A435="",$B435=""),"",'MPTO_working_2-way'!D434)</f>
        <v>1.9728142670726401</v>
      </c>
      <c r="G435" s="46">
        <f>IF(OR($A435="",$B435=""),"",'MPTO_working_2-way'!E434)</f>
        <v>2.027945450480662</v>
      </c>
      <c r="H435" s="44">
        <f>IF(OR($A435="",$B435=""),"",'OddsRatio_working_2-way'!M434)</f>
        <v>1.97274691422784</v>
      </c>
      <c r="I435" s="44">
        <f>IF(OR($A435="",$B435=""),"",'OddsRatio_working_2-way'!N434)</f>
        <v>2.0280166252635121</v>
      </c>
      <c r="J435" s="44">
        <f>IF('Log_working_2-way'!$D434="","",A435^('Log_working_2-way'!$D434))</f>
        <v>1.972156892091637</v>
      </c>
      <c r="K435" s="46">
        <f>IF('Log_working_2-way'!$D434="","",B435^('Log_working_2-way'!$D434))</f>
        <v>2.0286405498267945</v>
      </c>
      <c r="L435" s="53">
        <f t="shared" si="77"/>
        <v>0.50656167979002631</v>
      </c>
      <c r="M435" s="53">
        <f t="shared" si="78"/>
        <v>0.49343832020997375</v>
      </c>
      <c r="N435" s="54">
        <v>532</v>
      </c>
      <c r="O435" s="54">
        <f t="shared" si="79"/>
        <v>249.02127659574467</v>
      </c>
      <c r="P435" s="54">
        <f t="shared" si="80"/>
        <v>256.35233160621766</v>
      </c>
      <c r="Q435" s="54">
        <f t="shared" si="81"/>
        <v>275.6476683937824</v>
      </c>
      <c r="R435" s="54">
        <f t="shared" si="82"/>
        <v>282.97872340425533</v>
      </c>
      <c r="S435" s="55">
        <f t="shared" si="83"/>
        <v>-26.62639179803773</v>
      </c>
      <c r="T435" s="55">
        <f t="shared" si="83"/>
        <v>-26.626391798037673</v>
      </c>
      <c r="U435" t="s">
        <v>308</v>
      </c>
      <c r="V435" t="s">
        <v>470</v>
      </c>
      <c r="W435" t="s">
        <v>445</v>
      </c>
      <c r="X435" t="s">
        <v>537</v>
      </c>
      <c r="Y435" s="66"/>
    </row>
    <row r="436" spans="1:25" ht="15" x14ac:dyDescent="0.25">
      <c r="A436">
        <v>1.88</v>
      </c>
      <c r="B436">
        <v>1.94</v>
      </c>
      <c r="C436" s="43">
        <f t="shared" si="76"/>
        <v>4.7378811142794408E-2</v>
      </c>
      <c r="D436" s="44">
        <f>IF(OR($A436="",$B436=""),"",A436*'MPTO_working_2-way'!$G435)</f>
        <v>1.9690721649484533</v>
      </c>
      <c r="E436" s="46">
        <f>IF(OR($A436="",$B436=""),"",B436*'MPTO_working_2-way'!$G435)</f>
        <v>2.0319148936170213</v>
      </c>
      <c r="F436" s="44">
        <f>IF(OR($A436="",$B436=""),"",'MPTO_working_2-way'!D435)</f>
        <v>1.9676305567544234</v>
      </c>
      <c r="G436" s="46">
        <f>IF(OR($A436="",$B436=""),"",'MPTO_working_2-way'!E435)</f>
        <v>2.033452274754683</v>
      </c>
      <c r="H436" s="44">
        <f>IF(OR($A436="",$B436=""),"",'OddsRatio_working_2-way'!M435)</f>
        <v>1.9675588936937933</v>
      </c>
      <c r="I436" s="44">
        <f>IF(OR($A436="",$B436=""),"",'OddsRatio_working_2-way'!N435)</f>
        <v>2.0335288182638238</v>
      </c>
      <c r="J436" s="44">
        <f>IF('Log_working_2-way'!$D435="","",A436^('Log_working_2-way'!$D435))</f>
        <v>1.9668954787958726</v>
      </c>
      <c r="K436" s="46">
        <f>IF('Log_working_2-way'!$D435="","",B436^('Log_working_2-way'!$D435))</f>
        <v>2.0342379522187155</v>
      </c>
      <c r="L436" s="53">
        <f t="shared" si="77"/>
        <v>0.50785340314136129</v>
      </c>
      <c r="M436" s="53">
        <f t="shared" si="78"/>
        <v>0.49214659685863876</v>
      </c>
      <c r="N436" s="54">
        <v>533</v>
      </c>
      <c r="O436" s="54">
        <f t="shared" si="79"/>
        <v>249.48936170212764</v>
      </c>
      <c r="P436" s="54">
        <f t="shared" si="80"/>
        <v>258.25773195876292</v>
      </c>
      <c r="Q436" s="54">
        <f t="shared" si="81"/>
        <v>274.74226804123714</v>
      </c>
      <c r="R436" s="54">
        <f t="shared" si="82"/>
        <v>283.51063829787233</v>
      </c>
      <c r="S436" s="55">
        <f t="shared" si="83"/>
        <v>-25.252906339109501</v>
      </c>
      <c r="T436" s="55">
        <f t="shared" si="83"/>
        <v>-25.252906339109416</v>
      </c>
      <c r="U436" t="s">
        <v>318</v>
      </c>
      <c r="V436" t="s">
        <v>313</v>
      </c>
      <c r="W436" t="s">
        <v>445</v>
      </c>
      <c r="X436" t="s">
        <v>537</v>
      </c>
      <c r="Y436" s="66"/>
    </row>
    <row r="437" spans="1:25" ht="15" x14ac:dyDescent="0.25">
      <c r="A437">
        <v>2.21</v>
      </c>
      <c r="B437">
        <v>1.67</v>
      </c>
      <c r="C437" s="43">
        <f t="shared" si="76"/>
        <v>5.1291082992386272E-2</v>
      </c>
      <c r="D437" s="44">
        <f>IF(OR($A437="",$B437=""),"",A437*'MPTO_working_2-way'!$G436)</f>
        <v>2.3233532934131738</v>
      </c>
      <c r="E437" s="46">
        <f>IF(OR($A437="",$B437=""),"",B437*'MPTO_working_2-way'!$G436)</f>
        <v>1.755656108597285</v>
      </c>
      <c r="F437" s="44">
        <f>IF(OR($A437="",$B437=""),"",'MPTO_working_2-way'!D436)</f>
        <v>2.3427809693084076</v>
      </c>
      <c r="G437" s="46">
        <f>IF(OR($A437="",$B437=""),"",'MPTO_working_2-way'!E436)</f>
        <v>1.7447230954688349</v>
      </c>
      <c r="H437" s="44">
        <f>IF(OR($A437="",$B437=""),"",'OddsRatio_working_2-way'!M436)</f>
        <v>2.343863887919357</v>
      </c>
      <c r="I437" s="44">
        <f>IF(OR($A437="",$B437=""),"",'OddsRatio_working_2-way'!N436)</f>
        <v>1.7441229792611315</v>
      </c>
      <c r="J437" s="44">
        <f>IF('Log_working_2-way'!$D436="","",A437^('Log_working_2-way'!$D436))</f>
        <v>2.3529937508783978</v>
      </c>
      <c r="K437" s="46">
        <f>IF('Log_working_2-way'!$D436="","",B437^('Log_working_2-way'!$D436))</f>
        <v>1.7391017137730014</v>
      </c>
      <c r="L437" s="53">
        <f t="shared" si="77"/>
        <v>0.43041237113402059</v>
      </c>
      <c r="M437" s="53">
        <f t="shared" si="78"/>
        <v>0.56958762886597936</v>
      </c>
      <c r="N437" s="54">
        <v>534</v>
      </c>
      <c r="O437" s="54">
        <f t="shared" si="79"/>
        <v>292.37104072398182</v>
      </c>
      <c r="P437" s="54">
        <f t="shared" si="80"/>
        <v>214.23952095808383</v>
      </c>
      <c r="Q437" s="54">
        <f t="shared" si="81"/>
        <v>319.7604790419162</v>
      </c>
      <c r="R437" s="54">
        <f t="shared" si="82"/>
        <v>241.62895927601809</v>
      </c>
      <c r="S437" s="55">
        <f t="shared" si="83"/>
        <v>-27.389438317934378</v>
      </c>
      <c r="T437" s="55">
        <f t="shared" si="83"/>
        <v>-27.389438317934264</v>
      </c>
      <c r="U437" t="s">
        <v>503</v>
      </c>
      <c r="V437" t="s">
        <v>501</v>
      </c>
      <c r="W437" t="s">
        <v>445</v>
      </c>
      <c r="X437" t="s">
        <v>537</v>
      </c>
      <c r="Y437" s="66"/>
    </row>
    <row r="438" spans="1:25" ht="15" x14ac:dyDescent="0.25">
      <c r="A438">
        <v>2.06</v>
      </c>
      <c r="B438">
        <v>1.76</v>
      </c>
      <c r="C438" s="43">
        <f t="shared" si="76"/>
        <v>5.3618711385701623E-2</v>
      </c>
      <c r="D438" s="44">
        <f>IF(OR($A438="",$B438=""),"",A438*'MPTO_working_2-way'!$G437)</f>
        <v>2.1704545454545454</v>
      </c>
      <c r="E438" s="46">
        <f>IF(OR($A438="",$B438=""),"",B438*'MPTO_working_2-way'!$G437)</f>
        <v>1.8543689320388348</v>
      </c>
      <c r="F438" s="44">
        <f>IF(OR($A438="",$B438=""),"",'MPTO_working_2-way'!D437)</f>
        <v>2.1804185710849171</v>
      </c>
      <c r="G438" s="46">
        <f>IF(OR($A438="",$B438=""),"",'MPTO_working_2-way'!E437)</f>
        <v>1.8471571224780923</v>
      </c>
      <c r="H438" s="44">
        <f>IF(OR($A438="",$B438=""),"",'OddsRatio_working_2-way'!M437)</f>
        <v>2.1809897722272038</v>
      </c>
      <c r="I438" s="44">
        <f>IF(OR($A438="",$B438=""),"",'OddsRatio_working_2-way'!N437)</f>
        <v>1.8467473838610133</v>
      </c>
      <c r="J438" s="44">
        <f>IF('Log_working_2-way'!$D437="","",A438^('Log_working_2-way'!$D437))</f>
        <v>2.1856436706318871</v>
      </c>
      <c r="K438" s="46">
        <f>IF('Log_working_2-way'!$D437="","",B438^('Log_working_2-way'!$D437))</f>
        <v>1.8434237239804521</v>
      </c>
      <c r="L438" s="53">
        <f t="shared" si="77"/>
        <v>0.4607329842931937</v>
      </c>
      <c r="M438" s="53">
        <f t="shared" si="78"/>
        <v>0.53926701570680635</v>
      </c>
      <c r="N438" s="54">
        <v>535</v>
      </c>
      <c r="O438" s="54">
        <f t="shared" si="79"/>
        <v>275.29126213592241</v>
      </c>
      <c r="P438" s="54">
        <f t="shared" si="80"/>
        <v>231.02272727272731</v>
      </c>
      <c r="Q438" s="54">
        <f t="shared" si="81"/>
        <v>303.97727272727275</v>
      </c>
      <c r="R438" s="54">
        <f t="shared" si="82"/>
        <v>259.70873786407765</v>
      </c>
      <c r="S438" s="55">
        <f t="shared" si="83"/>
        <v>-28.686010591350339</v>
      </c>
      <c r="T438" s="55">
        <f t="shared" si="83"/>
        <v>-28.686010591350339</v>
      </c>
      <c r="U438" t="s">
        <v>311</v>
      </c>
      <c r="V438" t="s">
        <v>500</v>
      </c>
      <c r="W438" t="s">
        <v>445</v>
      </c>
      <c r="X438" t="s">
        <v>537</v>
      </c>
      <c r="Y438" s="66"/>
    </row>
    <row r="439" spans="1:25" ht="15" x14ac:dyDescent="0.25">
      <c r="A439">
        <v>1.98</v>
      </c>
      <c r="B439">
        <v>1.84</v>
      </c>
      <c r="C439" s="43">
        <f t="shared" si="76"/>
        <v>4.852876592007016E-2</v>
      </c>
      <c r="D439" s="44">
        <f>IF(OR($A439="",$B439=""),"",A439*'MPTO_working_2-way'!$G438)</f>
        <v>2.0760869565217388</v>
      </c>
      <c r="E439" s="46">
        <f>IF(OR($A439="",$B439=""),"",B439*'MPTO_working_2-way'!$G438)</f>
        <v>1.9292929292929293</v>
      </c>
      <c r="F439" s="44">
        <f>IF(OR($A439="",$B439=""),"",'MPTO_working_2-way'!D438)</f>
        <v>2.0799269239552407</v>
      </c>
      <c r="G439" s="46">
        <f>IF(OR($A439="",$B439=""),"",'MPTO_working_2-way'!E438)</f>
        <v>1.925988581095369</v>
      </c>
      <c r="H439" s="44">
        <f>IF(OR($A439="",$B439=""),"",'OddsRatio_working_2-way'!M438)</f>
        <v>2.0801234497346428</v>
      </c>
      <c r="I439" s="44">
        <f>IF(OR($A439="",$B439=""),"",'OddsRatio_working_2-way'!N438)</f>
        <v>1.9258200997725512</v>
      </c>
      <c r="J439" s="44">
        <f>IF('Log_working_2-way'!$D438="","",A439^('Log_working_2-way'!$D438))</f>
        <v>2.0818998184591693</v>
      </c>
      <c r="K439" s="46">
        <f>IF('Log_working_2-way'!$D438="","",B439^('Log_working_2-way'!$D438))</f>
        <v>1.9242999979641608</v>
      </c>
      <c r="L439" s="53">
        <f t="shared" si="77"/>
        <v>0.48167539267015713</v>
      </c>
      <c r="M439" s="53">
        <f t="shared" si="78"/>
        <v>0.51832460732984298</v>
      </c>
      <c r="N439" s="54">
        <v>536</v>
      </c>
      <c r="O439" s="54">
        <f t="shared" si="79"/>
        <v>265.29292929292927</v>
      </c>
      <c r="P439" s="54">
        <f t="shared" si="80"/>
        <v>244.69565217391303</v>
      </c>
      <c r="Q439" s="54">
        <f t="shared" si="81"/>
        <v>291.30434782608694</v>
      </c>
      <c r="R439" s="54">
        <f t="shared" si="82"/>
        <v>270.70707070707073</v>
      </c>
      <c r="S439" s="55">
        <f t="shared" si="83"/>
        <v>-26.011418533157666</v>
      </c>
      <c r="T439" s="55">
        <f t="shared" si="83"/>
        <v>-26.011418533157695</v>
      </c>
      <c r="U439" t="s">
        <v>504</v>
      </c>
      <c r="V439" t="s">
        <v>317</v>
      </c>
      <c r="W439" t="s">
        <v>445</v>
      </c>
      <c r="X439" t="s">
        <v>537</v>
      </c>
      <c r="Y439" s="66"/>
    </row>
    <row r="440" spans="1:25" ht="15" x14ac:dyDescent="0.25">
      <c r="A440">
        <v>2.34</v>
      </c>
      <c r="B440">
        <v>1.6</v>
      </c>
      <c r="C440" s="43">
        <f t="shared" si="76"/>
        <v>5.2350427350427386E-2</v>
      </c>
      <c r="D440" s="44">
        <f>IF(OR($A440="",$B440=""),"",A440*'MPTO_working_2-way'!$G439)</f>
        <v>2.4624999999999999</v>
      </c>
      <c r="E440" s="46">
        <f>IF(OR($A440="",$B440=""),"",B440*'MPTO_working_2-way'!$G439)</f>
        <v>1.683760683760684</v>
      </c>
      <c r="F440" s="44">
        <f>IF(OR($A440="",$B440=""),"",'MPTO_working_2-way'!D439)</f>
        <v>2.4926764314247669</v>
      </c>
      <c r="G440" s="46">
        <f>IF(OR($A440="",$B440=""),"",'MPTO_working_2-way'!E439)</f>
        <v>1.6699375557537914</v>
      </c>
      <c r="H440" s="44">
        <f>IF(OR($A440="",$B440=""),"",'OddsRatio_working_2-way'!M439)</f>
        <v>2.4944341180973262</v>
      </c>
      <c r="I440" s="44">
        <f>IF(OR($A440="",$B440=""),"",'OddsRatio_working_2-way'!N439)</f>
        <v>1.6691496051182058</v>
      </c>
      <c r="J440" s="44">
        <f>IF('Log_working_2-way'!$D439="","",A440^('Log_working_2-way'!$D439))</f>
        <v>2.5087555748027559</v>
      </c>
      <c r="K440" s="46">
        <f>IF('Log_working_2-way'!$D439="","",B440^('Log_working_2-way'!$D439))</f>
        <v>1.6627978823728382</v>
      </c>
      <c r="L440" s="53">
        <f t="shared" si="77"/>
        <v>0.40609137055837563</v>
      </c>
      <c r="M440" s="53">
        <f t="shared" si="78"/>
        <v>0.59390862944162426</v>
      </c>
      <c r="N440" s="54">
        <v>537</v>
      </c>
      <c r="O440" s="54">
        <f t="shared" si="79"/>
        <v>307.5128205128205</v>
      </c>
      <c r="P440" s="54">
        <f t="shared" si="80"/>
        <v>201.37500000000003</v>
      </c>
      <c r="Q440" s="54">
        <f t="shared" si="81"/>
        <v>335.625</v>
      </c>
      <c r="R440" s="54">
        <f t="shared" si="82"/>
        <v>229.4871794871795</v>
      </c>
      <c r="S440" s="55">
        <f t="shared" si="83"/>
        <v>-28.112179487179503</v>
      </c>
      <c r="T440" s="55">
        <f t="shared" si="83"/>
        <v>-28.112179487179475</v>
      </c>
      <c r="U440" t="s">
        <v>502</v>
      </c>
      <c r="V440" t="s">
        <v>316</v>
      </c>
      <c r="W440" t="s">
        <v>445</v>
      </c>
      <c r="X440" t="s">
        <v>537</v>
      </c>
      <c r="Y440" s="66"/>
    </row>
    <row r="441" spans="1:25" ht="15" x14ac:dyDescent="0.25">
      <c r="A441">
        <v>1.51</v>
      </c>
      <c r="B441">
        <v>3.12</v>
      </c>
      <c r="C441" s="43">
        <f t="shared" si="76"/>
        <v>-1.7235523858040391E-2</v>
      </c>
      <c r="D441" s="44">
        <f>IF(OR($A441="",$B441=""),"",A441*'MPTO_working_2-way'!$G440)</f>
        <v>1.483974358974359</v>
      </c>
      <c r="E441" s="46">
        <f>IF(OR($A441="",$B441=""),"",B441*'MPTO_working_2-way'!$G440)</f>
        <v>3.0662251655629142</v>
      </c>
      <c r="F441" s="44">
        <f>IF(OR($A441="",$B441=""),"",'MPTO_working_2-way'!D440)</f>
        <v>1.4906030500537872</v>
      </c>
      <c r="G441" s="46">
        <f>IF(OR($A441="",$B441=""),"",'MPTO_working_2-way'!E440)</f>
        <v>3.0383077518379986</v>
      </c>
      <c r="H441" s="44">
        <f>IF(OR($A441="",$B441=""),"",'OddsRatio_working_2-way'!M440)</f>
        <v>1.490475318171923</v>
      </c>
      <c r="I441" s="44">
        <f>IF(OR($A441="",$B441=""),"",'OddsRatio_working_2-way'!N440)</f>
        <v>3.038838577498975</v>
      </c>
      <c r="J441" s="44">
        <f>IF('Log_working_2-way'!$D440="","",A441^('Log_working_2-way'!$D440))</f>
        <v>1.493455590910046</v>
      </c>
      <c r="K441" s="46">
        <f>IF('Log_working_2-way'!$D440="","",B441^('Log_working_2-way'!$D440))</f>
        <v>3.0265248148384889</v>
      </c>
      <c r="L441" s="53">
        <f t="shared" si="77"/>
        <v>0.67386609071274295</v>
      </c>
      <c r="M441" s="53">
        <f t="shared" si="78"/>
        <v>0.326133909287257</v>
      </c>
      <c r="N441" s="54">
        <v>538</v>
      </c>
      <c r="O441" s="54">
        <f t="shared" si="79"/>
        <v>181.70860927152319</v>
      </c>
      <c r="P441" s="54">
        <f t="shared" si="80"/>
        <v>365.56410256410254</v>
      </c>
      <c r="Q441" s="54">
        <f t="shared" si="81"/>
        <v>172.43589743589743</v>
      </c>
      <c r="R441" s="54">
        <f t="shared" si="82"/>
        <v>356.29139072847687</v>
      </c>
      <c r="S441" s="55">
        <f t="shared" si="83"/>
        <v>9.2727118356257563</v>
      </c>
      <c r="T441" s="55">
        <f t="shared" si="83"/>
        <v>9.272711835625671</v>
      </c>
      <c r="U441" t="s">
        <v>513</v>
      </c>
      <c r="V441" t="s">
        <v>465</v>
      </c>
      <c r="W441" t="s">
        <v>445</v>
      </c>
      <c r="X441" t="s">
        <v>537</v>
      </c>
      <c r="Y441" s="66"/>
    </row>
    <row r="442" spans="1:25" ht="15" x14ac:dyDescent="0.25">
      <c r="A442">
        <v>1.8</v>
      </c>
      <c r="B442">
        <v>2.0699999999999998</v>
      </c>
      <c r="C442" s="43">
        <f t="shared" si="76"/>
        <v>3.8647342995169254E-2</v>
      </c>
      <c r="D442" s="44">
        <f>IF(OR($A442="",$B442=""),"",A442*'MPTO_working_2-way'!$G441)</f>
        <v>1.8695652173913047</v>
      </c>
      <c r="E442" s="46">
        <f>IF(OR($A442="",$B442=""),"",B442*'MPTO_working_2-way'!$G441)</f>
        <v>2.1500000000000004</v>
      </c>
      <c r="F442" s="44">
        <f>IF(OR($A442="",$B442=""),"",'MPTO_working_2-way'!D441)</f>
        <v>1.8648648648648651</v>
      </c>
      <c r="G442" s="46">
        <f>IF(OR($A442="",$B442=""),"",'MPTO_working_2-way'!E441)</f>
        <v>2.15625</v>
      </c>
      <c r="H442" s="44">
        <f>IF(OR($A442="",$B442=""),"",'OddsRatio_working_2-way'!M441)</f>
        <v>1.8646754023342345</v>
      </c>
      <c r="I442" s="44">
        <f>IF(OR($A442="",$B442=""),"",'OddsRatio_working_2-way'!N441)</f>
        <v>2.1565033506220384</v>
      </c>
      <c r="J442" s="44">
        <f>IF('Log_working_2-way'!$D441="","",A442^('Log_working_2-way'!$D441))</f>
        <v>1.8625327535713179</v>
      </c>
      <c r="K442" s="46">
        <f>IF('Log_working_2-way'!$D441="","",B442^('Log_working_2-way'!$D441))</f>
        <v>2.1593762623614712</v>
      </c>
      <c r="L442" s="53">
        <f t="shared" ref="L442:L505" si="84">(1/D442)</f>
        <v>0.53488372093023251</v>
      </c>
      <c r="M442" s="53">
        <f t="shared" ref="M442:M505" si="85">(1/E442)</f>
        <v>0.46511627906976738</v>
      </c>
      <c r="N442" s="54">
        <v>539</v>
      </c>
      <c r="O442" s="54">
        <f t="shared" ref="O442:O505" si="86">(1/A442)*((N442*A442)-N442)</f>
        <v>239.5555555555556</v>
      </c>
      <c r="P442" s="54">
        <f t="shared" ref="P442:P505" si="87">(1/B442)*((N442*B442)-N442)</f>
        <v>278.61352657004835</v>
      </c>
      <c r="Q442" s="54">
        <f t="shared" ref="Q442:Q505" si="88">(1/B442)*N442</f>
        <v>260.38647342995171</v>
      </c>
      <c r="R442" s="54">
        <f t="shared" ref="R442:R505" si="89">(1/A442)*N442</f>
        <v>299.44444444444446</v>
      </c>
      <c r="S442" s="55">
        <f t="shared" ref="S442:T505" si="90">O442-Q442</f>
        <v>-20.830917874396107</v>
      </c>
      <c r="T442" s="55">
        <f t="shared" si="83"/>
        <v>-20.830917874396107</v>
      </c>
      <c r="U442" t="s">
        <v>315</v>
      </c>
      <c r="V442" t="s">
        <v>314</v>
      </c>
      <c r="W442" t="s">
        <v>445</v>
      </c>
      <c r="X442" t="s">
        <v>537</v>
      </c>
      <c r="Y442" s="66"/>
    </row>
    <row r="443" spans="1:25" ht="15" x14ac:dyDescent="0.25">
      <c r="A443">
        <v>2.5499999999999998</v>
      </c>
      <c r="B443">
        <v>1.57</v>
      </c>
      <c r="C443" s="43">
        <f t="shared" si="76"/>
        <v>2.9099537904333728E-2</v>
      </c>
      <c r="D443" s="44">
        <f>IF(OR($A443="",$B443=""),"",A443*'MPTO_working_2-way'!$G442)</f>
        <v>2.6242038216560508</v>
      </c>
      <c r="E443" s="46">
        <f>IF(OR($A443="",$B443=""),"",B443*'MPTO_working_2-way'!$G442)</f>
        <v>1.615686274509804</v>
      </c>
      <c r="F443" s="44">
        <f>IF(OR($A443="",$B443=""),"",'MPTO_working_2-way'!D442)</f>
        <v>2.6482553332230858</v>
      </c>
      <c r="G443" s="46">
        <f>IF(OR($A443="",$B443=""),"",'MPTO_working_2-way'!E442)</f>
        <v>1.606702116986054</v>
      </c>
      <c r="H443" s="44">
        <f>IF(OR($A443="",$B443=""),"",'OddsRatio_working_2-way'!M442)</f>
        <v>2.6490294859747152</v>
      </c>
      <c r="I443" s="44">
        <f>IF(OR($A443="",$B443=""),"",'OddsRatio_working_2-way'!N442)</f>
        <v>1.6064172948423148</v>
      </c>
      <c r="J443" s="44">
        <f>IF('Log_working_2-way'!$D442="","",A443^('Log_working_2-way'!$D442))</f>
        <v>2.6602016344536126</v>
      </c>
      <c r="K443" s="46">
        <f>IF('Log_working_2-way'!$D442="","",B443^('Log_working_2-way'!$D442))</f>
        <v>1.602336474827694</v>
      </c>
      <c r="L443" s="53">
        <f t="shared" si="84"/>
        <v>0.38106796116504854</v>
      </c>
      <c r="M443" s="53">
        <f t="shared" si="85"/>
        <v>0.6189320388349514</v>
      </c>
      <c r="N443" s="54">
        <v>540</v>
      </c>
      <c r="O443" s="54">
        <f t="shared" si="86"/>
        <v>328.23529411764713</v>
      </c>
      <c r="P443" s="54">
        <f t="shared" si="87"/>
        <v>196.05095541401278</v>
      </c>
      <c r="Q443" s="54">
        <f t="shared" si="88"/>
        <v>343.94904458598722</v>
      </c>
      <c r="R443" s="54">
        <f t="shared" si="89"/>
        <v>211.76470588235296</v>
      </c>
      <c r="S443" s="55">
        <f t="shared" si="90"/>
        <v>-15.713750468340095</v>
      </c>
      <c r="T443" s="55">
        <f t="shared" si="83"/>
        <v>-15.71375046834018</v>
      </c>
      <c r="U443" t="s">
        <v>400</v>
      </c>
      <c r="V443" t="s">
        <v>322</v>
      </c>
      <c r="W443" t="s">
        <v>440</v>
      </c>
      <c r="X443" t="s">
        <v>537</v>
      </c>
      <c r="Y443" s="66"/>
    </row>
    <row r="444" spans="1:25" ht="15" x14ac:dyDescent="0.25">
      <c r="A444">
        <v>2.1800000000000002</v>
      </c>
      <c r="B444">
        <v>1.75</v>
      </c>
      <c r="C444" s="43">
        <f t="shared" si="76"/>
        <v>3.0144167758846541E-2</v>
      </c>
      <c r="D444" s="44">
        <f>IF(OR($A444="",$B444=""),"",A444*'MPTO_working_2-way'!$G443)</f>
        <v>2.2457142857142856</v>
      </c>
      <c r="E444" s="46">
        <f>IF(OR($A444="",$B444=""),"",B444*'MPTO_working_2-way'!$G443)</f>
        <v>1.8027522935779814</v>
      </c>
      <c r="F444" s="44">
        <f>IF(OR($A444="",$B444=""),"",'MPTO_working_2-way'!D443)</f>
        <v>2.2540620384047267</v>
      </c>
      <c r="G444" s="46">
        <f>IF(OR($A444="",$B444=""),"",'MPTO_working_2-way'!E443)</f>
        <v>1.797408716136631</v>
      </c>
      <c r="H444" s="44">
        <f>IF(OR($A444="",$B444=""),"",'OddsRatio_working_2-way'!M443)</f>
        <v>2.2543258481484516</v>
      </c>
      <c r="I444" s="44">
        <f>IF(OR($A444="",$B444=""),"",'OddsRatio_working_2-way'!N443)</f>
        <v>1.797241005179101</v>
      </c>
      <c r="J444" s="44">
        <f>IF('Log_working_2-way'!$D443="","",A444^('Log_working_2-way'!$D443))</f>
        <v>2.2581444657647705</v>
      </c>
      <c r="K444" s="46">
        <f>IF('Log_working_2-way'!$D443="","",B444^('Log_working_2-way'!$D443))</f>
        <v>1.7948212842092994</v>
      </c>
      <c r="L444" s="53">
        <f t="shared" si="84"/>
        <v>0.44529262086513999</v>
      </c>
      <c r="M444" s="53">
        <f t="shared" si="85"/>
        <v>0.55470737913486012</v>
      </c>
      <c r="N444" s="54">
        <v>541</v>
      </c>
      <c r="O444" s="54">
        <f t="shared" si="86"/>
        <v>292.83486238532112</v>
      </c>
      <c r="P444" s="54">
        <f t="shared" si="87"/>
        <v>231.85714285714283</v>
      </c>
      <c r="Q444" s="54">
        <f t="shared" si="88"/>
        <v>309.14285714285711</v>
      </c>
      <c r="R444" s="54">
        <f t="shared" si="89"/>
        <v>248.16513761467888</v>
      </c>
      <c r="S444" s="55">
        <f t="shared" si="90"/>
        <v>-16.307994757535994</v>
      </c>
      <c r="T444" s="55">
        <f t="shared" si="83"/>
        <v>-16.307994757536051</v>
      </c>
      <c r="U444" t="s">
        <v>395</v>
      </c>
      <c r="V444" t="s">
        <v>321</v>
      </c>
      <c r="W444" t="s">
        <v>440</v>
      </c>
      <c r="X444" t="s">
        <v>537</v>
      </c>
      <c r="Y444" s="66"/>
    </row>
    <row r="445" spans="1:25" ht="15" x14ac:dyDescent="0.25">
      <c r="A445">
        <v>2.21</v>
      </c>
      <c r="B445">
        <v>1.69</v>
      </c>
      <c r="C445" s="43">
        <f t="shared" si="76"/>
        <v>4.4204664114166459E-2</v>
      </c>
      <c r="D445" s="44">
        <f>IF(OR($A445="",$B445=""),"",A445*'MPTO_working_2-way'!$G444)</f>
        <v>2.3076923076923079</v>
      </c>
      <c r="E445" s="46">
        <f>IF(OR($A445="",$B445=""),"",B445*'MPTO_working_2-way'!$G444)</f>
        <v>1.7647058823529413</v>
      </c>
      <c r="F445" s="44">
        <f>IF(OR($A445="",$B445=""),"",'MPTO_working_2-way'!D444)</f>
        <v>2.3234937323089366</v>
      </c>
      <c r="G445" s="46">
        <f>IF(OR($A445="",$B445=""),"",'MPTO_working_2-way'!E444)</f>
        <v>1.7555759242285367</v>
      </c>
      <c r="H445" s="44">
        <f>IF(OR($A445="",$B445=""),"",'OddsRatio_working_2-way'!M444)</f>
        <v>2.3242443839434617</v>
      </c>
      <c r="I445" s="44">
        <f>IF(OR($A445="",$B445=""),"",'OddsRatio_working_2-way'!N444)</f>
        <v>1.7551476239016437</v>
      </c>
      <c r="J445" s="44">
        <f>IF('Log_working_2-way'!$D444="","",A445^('Log_working_2-way'!$D444))</f>
        <v>2.3316041139779355</v>
      </c>
      <c r="K445" s="46">
        <f>IF('Log_working_2-way'!$D444="","",B445^('Log_working_2-way'!$D444))</f>
        <v>1.7509739490156586</v>
      </c>
      <c r="L445" s="53">
        <f t="shared" si="84"/>
        <v>0.43333333333333329</v>
      </c>
      <c r="M445" s="53">
        <f t="shared" si="85"/>
        <v>0.56666666666666665</v>
      </c>
      <c r="N445" s="54">
        <v>542</v>
      </c>
      <c r="O445" s="54">
        <f t="shared" si="86"/>
        <v>296.75113122171945</v>
      </c>
      <c r="P445" s="54">
        <f t="shared" si="87"/>
        <v>221.28994082840239</v>
      </c>
      <c r="Q445" s="54">
        <f t="shared" si="88"/>
        <v>320.71005917159766</v>
      </c>
      <c r="R445" s="54">
        <f t="shared" si="89"/>
        <v>245.24886877828055</v>
      </c>
      <c r="S445" s="55">
        <f t="shared" si="90"/>
        <v>-23.958927949878216</v>
      </c>
      <c r="T445" s="55">
        <f t="shared" si="83"/>
        <v>-23.958927949878159</v>
      </c>
      <c r="U445" t="s">
        <v>329</v>
      </c>
      <c r="V445" t="s">
        <v>325</v>
      </c>
      <c r="W445" t="s">
        <v>446</v>
      </c>
      <c r="X445" t="s">
        <v>537</v>
      </c>
      <c r="Y445" s="66"/>
    </row>
    <row r="446" spans="1:25" ht="15" x14ac:dyDescent="0.25">
      <c r="A446">
        <v>2.4700000000000002</v>
      </c>
      <c r="B446">
        <v>1.56</v>
      </c>
      <c r="C446" s="43">
        <f t="shared" si="76"/>
        <v>4.5883940620782715E-2</v>
      </c>
      <c r="D446" s="44">
        <f>IF(OR($A446="",$B446=""),"",A446*'MPTO_working_2-way'!$G445)</f>
        <v>2.5833333333333335</v>
      </c>
      <c r="E446" s="46">
        <f>IF(OR($A446="",$B446=""),"",B446*'MPTO_working_2-way'!$G445)</f>
        <v>1.631578947368421</v>
      </c>
      <c r="F446" s="44">
        <f>IF(OR($A446="",$B446=""),"",'MPTO_working_2-way'!D445)</f>
        <v>2.6183745583038869</v>
      </c>
      <c r="G446" s="46">
        <f>IF(OR($A446="",$B446=""),"",'MPTO_working_2-way'!E445)</f>
        <v>1.6179039301310043</v>
      </c>
      <c r="H446" s="44">
        <f>IF(OR($A446="",$B446=""),"",'OddsRatio_working_2-way'!M445)</f>
        <v>2.6201851746019651</v>
      </c>
      <c r="I446" s="44">
        <f>IF(OR($A446="",$B446=""),"",'OddsRatio_working_2-way'!N445)</f>
        <v>1.6172133998483678</v>
      </c>
      <c r="J446" s="44">
        <f>IF('Log_working_2-way'!$D445="","",A446^('Log_working_2-way'!$D445))</f>
        <v>2.6367991566660174</v>
      </c>
      <c r="K446" s="46">
        <f>IF('Log_working_2-way'!$D445="","",B446^('Log_working_2-way'!$D445))</f>
        <v>1.6109485063736875</v>
      </c>
      <c r="L446" s="53">
        <f t="shared" si="84"/>
        <v>0.38709677419354838</v>
      </c>
      <c r="M446" s="53">
        <f t="shared" si="85"/>
        <v>0.61290322580645162</v>
      </c>
      <c r="N446" s="54">
        <v>543</v>
      </c>
      <c r="O446" s="54">
        <f t="shared" si="86"/>
        <v>323.16194331983809</v>
      </c>
      <c r="P446" s="54">
        <f t="shared" si="87"/>
        <v>194.92307692307693</v>
      </c>
      <c r="Q446" s="54">
        <f t="shared" si="88"/>
        <v>348.07692307692304</v>
      </c>
      <c r="R446" s="54">
        <f t="shared" si="89"/>
        <v>219.83805668016194</v>
      </c>
      <c r="S446" s="55">
        <f t="shared" si="90"/>
        <v>-24.91497975708495</v>
      </c>
      <c r="T446" s="55">
        <f t="shared" si="83"/>
        <v>-24.914979757085007</v>
      </c>
      <c r="U446" t="s">
        <v>330</v>
      </c>
      <c r="V446" t="s">
        <v>332</v>
      </c>
      <c r="W446" t="s">
        <v>446</v>
      </c>
      <c r="X446" t="s">
        <v>537</v>
      </c>
      <c r="Y446" s="66"/>
    </row>
    <row r="447" spans="1:25" ht="15" x14ac:dyDescent="0.25">
      <c r="A447">
        <v>2.64</v>
      </c>
      <c r="B447">
        <v>1.51</v>
      </c>
      <c r="C447" s="43">
        <f t="shared" si="76"/>
        <v>4.1039534417017798E-2</v>
      </c>
      <c r="D447" s="44">
        <f>IF(OR($A447="",$B447=""),"",A447*'MPTO_working_2-way'!$G446)</f>
        <v>2.7483443708609272</v>
      </c>
      <c r="E447" s="46">
        <f>IF(OR($A447="",$B447=""),"",B447*'MPTO_working_2-way'!$G446)</f>
        <v>1.5719696969696968</v>
      </c>
      <c r="F447" s="44">
        <f>IF(OR($A447="",$B447=""),"",'MPTO_working_2-way'!D446)</f>
        <v>2.7912057134855064</v>
      </c>
      <c r="G447" s="46">
        <f>IF(OR($A447="",$B447=""),"",'MPTO_working_2-way'!E446)</f>
        <v>1.5582831678523961</v>
      </c>
      <c r="H447" s="44">
        <f>IF(OR($A447="",$B447=""),"",'OddsRatio_working_2-way'!M446)</f>
        <v>2.7932334690468505</v>
      </c>
      <c r="I447" s="44">
        <f>IF(OR($A447="",$B447=""),"",'OddsRatio_working_2-way'!N446)</f>
        <v>1.5576518714718863</v>
      </c>
      <c r="J447" s="44">
        <f>IF('Log_working_2-way'!$D446="","",A447^('Log_working_2-way'!$D446))</f>
        <v>2.8136165906530577</v>
      </c>
      <c r="K447" s="46">
        <f>IF('Log_working_2-way'!$D446="","",B447^('Log_working_2-way'!$D446))</f>
        <v>1.5513844575270319</v>
      </c>
      <c r="L447" s="53">
        <f t="shared" si="84"/>
        <v>0.363855421686747</v>
      </c>
      <c r="M447" s="53">
        <f t="shared" si="85"/>
        <v>0.63614457831325311</v>
      </c>
      <c r="N447" s="54">
        <v>544</v>
      </c>
      <c r="O447" s="54">
        <f t="shared" si="86"/>
        <v>337.93939393939399</v>
      </c>
      <c r="P447" s="54">
        <f t="shared" si="87"/>
        <v>183.73509933774841</v>
      </c>
      <c r="Q447" s="54">
        <f t="shared" si="88"/>
        <v>360.2649006622517</v>
      </c>
      <c r="R447" s="54">
        <f t="shared" si="89"/>
        <v>206.06060606060606</v>
      </c>
      <c r="S447" s="55">
        <f t="shared" si="90"/>
        <v>-22.32550672285771</v>
      </c>
      <c r="T447" s="55">
        <f t="shared" si="83"/>
        <v>-22.325506722857654</v>
      </c>
      <c r="U447" t="s">
        <v>333</v>
      </c>
      <c r="V447" t="s">
        <v>339</v>
      </c>
      <c r="W447" t="s">
        <v>446</v>
      </c>
      <c r="X447" t="s">
        <v>537</v>
      </c>
      <c r="Y447" s="66"/>
    </row>
    <row r="448" spans="1:25" ht="15" x14ac:dyDescent="0.25">
      <c r="A448">
        <v>2.91</v>
      </c>
      <c r="B448">
        <v>1.42</v>
      </c>
      <c r="C448" s="43">
        <f t="shared" si="76"/>
        <v>4.7867963796524915E-2</v>
      </c>
      <c r="D448" s="44">
        <f>IF(OR($A448="",$B448=""),"",A448*'MPTO_working_2-way'!$G447)</f>
        <v>3.0492957746478875</v>
      </c>
      <c r="E448" s="46">
        <f>IF(OR($A448="",$B448=""),"",B448*'MPTO_working_2-way'!$G447)</f>
        <v>1.4879725085910653</v>
      </c>
      <c r="F448" s="44">
        <f>IF(OR($A448="",$B448=""),"",'MPTO_working_2-way'!D447)</f>
        <v>3.1278480054500042</v>
      </c>
      <c r="G448" s="46">
        <f>IF(OR($A448="",$B448=""),"",'MPTO_working_2-way'!E447)</f>
        <v>1.4699583792821316</v>
      </c>
      <c r="H448" s="44">
        <f>IF(OR($A448="",$B448=""),"",'OddsRatio_working_2-way'!M447)</f>
        <v>3.1325147238926747</v>
      </c>
      <c r="I448" s="44">
        <f>IF(OR($A448="",$B448=""),"",'OddsRatio_working_2-way'!N447)</f>
        <v>1.4689299392852997</v>
      </c>
      <c r="J448" s="44">
        <f>IF('Log_working_2-way'!$D447="","",A448^('Log_working_2-way'!$D447))</f>
        <v>3.1710188560866048</v>
      </c>
      <c r="K448" s="46">
        <f>IF('Log_working_2-way'!$D447="","",B448^('Log_working_2-way'!$D447))</f>
        <v>1.4606132264539617</v>
      </c>
      <c r="L448" s="53">
        <f t="shared" si="84"/>
        <v>0.32794457274826788</v>
      </c>
      <c r="M448" s="53">
        <f t="shared" si="85"/>
        <v>0.67205542725173206</v>
      </c>
      <c r="N448" s="54">
        <v>545</v>
      </c>
      <c r="O448" s="54">
        <f t="shared" si="86"/>
        <v>357.7147766323024</v>
      </c>
      <c r="P448" s="54">
        <f t="shared" si="87"/>
        <v>161.19718309859155</v>
      </c>
      <c r="Q448" s="54">
        <f t="shared" si="88"/>
        <v>383.80281690140851</v>
      </c>
      <c r="R448" s="54">
        <f t="shared" si="89"/>
        <v>187.2852233676976</v>
      </c>
      <c r="S448" s="55">
        <f t="shared" si="90"/>
        <v>-26.088040269106102</v>
      </c>
      <c r="T448" s="55">
        <f t="shared" si="83"/>
        <v>-26.088040269106045</v>
      </c>
      <c r="U448" t="s">
        <v>338</v>
      </c>
      <c r="V448" t="s">
        <v>340</v>
      </c>
      <c r="W448" t="s">
        <v>446</v>
      </c>
      <c r="X448" t="s">
        <v>537</v>
      </c>
      <c r="Y448" s="66"/>
    </row>
    <row r="449" spans="1:25" ht="15" x14ac:dyDescent="0.25">
      <c r="A449">
        <v>2.2599999999999998</v>
      </c>
      <c r="B449">
        <v>1.66</v>
      </c>
      <c r="C449" s="43">
        <f t="shared" si="76"/>
        <v>4.4887514660411743E-2</v>
      </c>
      <c r="D449" s="44">
        <f>IF(OR($A449="",$B449=""),"",A449*'MPTO_working_2-way'!$G448)</f>
        <v>2.3614457831325302</v>
      </c>
      <c r="E449" s="46">
        <f>IF(OR($A449="",$B449=""),"",B449*'MPTO_working_2-way'!$G448)</f>
        <v>1.7345132743362834</v>
      </c>
      <c r="F449" s="44">
        <f>IF(OR($A449="",$B449=""),"",'MPTO_working_2-way'!D448)</f>
        <v>2.3807589795659352</v>
      </c>
      <c r="G449" s="46">
        <f>IF(OR($A449="",$B449=""),"",'MPTO_working_2-way'!E448)</f>
        <v>1.7242393602353159</v>
      </c>
      <c r="H449" s="44">
        <f>IF(OR($A449="",$B449=""),"",'OddsRatio_working_2-way'!M448)</f>
        <v>2.3816985594155153</v>
      </c>
      <c r="I449" s="44">
        <f>IF(OR($A449="",$B449=""),"",'OddsRatio_working_2-way'!N448)</f>
        <v>1.7237468644557461</v>
      </c>
      <c r="J449" s="44">
        <f>IF('Log_working_2-way'!$D448="","",A449^('Log_working_2-way'!$D448))</f>
        <v>2.3907268876280061</v>
      </c>
      <c r="K449" s="46">
        <f>IF('Log_working_2-way'!$D448="","",B449^('Log_working_2-way'!$D448))</f>
        <v>1.7190484407078408</v>
      </c>
      <c r="L449" s="53">
        <f t="shared" si="84"/>
        <v>0.42346938775510201</v>
      </c>
      <c r="M449" s="53">
        <f t="shared" si="85"/>
        <v>0.57653061224489788</v>
      </c>
      <c r="N449" s="54">
        <v>546</v>
      </c>
      <c r="O449" s="54">
        <f t="shared" si="86"/>
        <v>304.40707964601762</v>
      </c>
      <c r="P449" s="54">
        <f t="shared" si="87"/>
        <v>217.08433734939754</v>
      </c>
      <c r="Q449" s="54">
        <f t="shared" si="88"/>
        <v>328.91566265060243</v>
      </c>
      <c r="R449" s="54">
        <f t="shared" si="89"/>
        <v>241.59292035398232</v>
      </c>
      <c r="S449" s="55">
        <f t="shared" si="90"/>
        <v>-24.508583004584807</v>
      </c>
      <c r="T449" s="55">
        <f t="shared" si="83"/>
        <v>-24.508583004584779</v>
      </c>
      <c r="U449" t="s">
        <v>335</v>
      </c>
      <c r="V449" t="s">
        <v>324</v>
      </c>
      <c r="W449" t="s">
        <v>446</v>
      </c>
      <c r="X449" t="s">
        <v>537</v>
      </c>
      <c r="Y449" s="66"/>
    </row>
    <row r="450" spans="1:25" ht="15" x14ac:dyDescent="0.25">
      <c r="A450">
        <v>1.85</v>
      </c>
      <c r="B450">
        <v>2</v>
      </c>
      <c r="C450" s="43">
        <f t="shared" si="76"/>
        <v>4.0540540540540349E-2</v>
      </c>
      <c r="D450" s="44">
        <f>IF(OR($A450="",$B450=""),"",A450*'MPTO_working_2-way'!$G449)</f>
        <v>1.9249999999999998</v>
      </c>
      <c r="E450" s="46">
        <f>IF(OR($A450="",$B450=""),"",B450*'MPTO_working_2-way'!$G449)</f>
        <v>2.0810810810810807</v>
      </c>
      <c r="F450" s="44">
        <f>IF(OR($A450="",$B450=""),"",'MPTO_working_2-way'!D449)</f>
        <v>1.9220779220779218</v>
      </c>
      <c r="G450" s="46">
        <f>IF(OR($A450="",$B450=""),"",'MPTO_working_2-way'!E449)</f>
        <v>2.0845070422535206</v>
      </c>
      <c r="H450" s="44">
        <f>IF(OR($A450="",$B450=""),"",'OddsRatio_working_2-way'!M449)</f>
        <v>1.9219544457292885</v>
      </c>
      <c r="I450" s="44">
        <f>IF(OR($A450="",$B450=""),"",'OddsRatio_working_2-way'!N449)</f>
        <v>2.0846522890932806</v>
      </c>
      <c r="J450" s="44">
        <f>IF('Log_working_2-way'!$D449="","",A450^('Log_working_2-way'!$D449))</f>
        <v>1.9206189818740487</v>
      </c>
      <c r="K450" s="46">
        <f>IF('Log_working_2-way'!$D449="","",B450^('Log_working_2-way'!$D449))</f>
        <v>2.086225702151145</v>
      </c>
      <c r="L450" s="53">
        <f t="shared" si="84"/>
        <v>0.51948051948051954</v>
      </c>
      <c r="M450" s="53">
        <f t="shared" si="85"/>
        <v>0.48051948051948062</v>
      </c>
      <c r="N450" s="54">
        <v>547</v>
      </c>
      <c r="O450" s="54">
        <f t="shared" si="86"/>
        <v>251.32432432432432</v>
      </c>
      <c r="P450" s="54">
        <f t="shared" si="87"/>
        <v>273.5</v>
      </c>
      <c r="Q450" s="54">
        <f t="shared" si="88"/>
        <v>273.5</v>
      </c>
      <c r="R450" s="54">
        <f t="shared" si="89"/>
        <v>295.67567567567562</v>
      </c>
      <c r="S450" s="55">
        <f t="shared" si="90"/>
        <v>-22.175675675675677</v>
      </c>
      <c r="T450" s="55">
        <f t="shared" si="90"/>
        <v>-22.17567567567562</v>
      </c>
      <c r="U450" t="s">
        <v>337</v>
      </c>
      <c r="V450" t="s">
        <v>323</v>
      </c>
      <c r="W450" t="s">
        <v>446</v>
      </c>
      <c r="X450" t="s">
        <v>537</v>
      </c>
      <c r="Y450" s="66"/>
    </row>
    <row r="451" spans="1:25" ht="15" x14ac:dyDescent="0.25">
      <c r="A451">
        <v>2.2200000000000002</v>
      </c>
      <c r="B451">
        <v>1.68</v>
      </c>
      <c r="C451" s="43">
        <f t="shared" si="76"/>
        <v>4.5688545688545634E-2</v>
      </c>
      <c r="D451" s="44">
        <f>IF(OR($A451="",$B451=""),"",A451*'MPTO_working_2-way'!$G450)</f>
        <v>2.3214285714285716</v>
      </c>
      <c r="E451" s="46">
        <f>IF(OR($A451="",$B451=""),"",B451*'MPTO_working_2-way'!$G450)</f>
        <v>1.7567567567567566</v>
      </c>
      <c r="F451" s="44">
        <f>IF(OR($A451="",$B451=""),"",'MPTO_working_2-way'!D450)</f>
        <v>2.3386004514672689</v>
      </c>
      <c r="G451" s="46">
        <f>IF(OR($A451="",$B451=""),"",'MPTO_working_2-way'!E450)</f>
        <v>1.7470489038785832</v>
      </c>
      <c r="H451" s="44">
        <f>IF(OR($A451="",$B451=""),"",'OddsRatio_working_2-way'!M450)</f>
        <v>2.3394467690277296</v>
      </c>
      <c r="I451" s="44">
        <f>IF(OR($A451="",$B451=""),"",'OddsRatio_working_2-way'!N450)</f>
        <v>1.7465768876547993</v>
      </c>
      <c r="J451" s="44">
        <f>IF('Log_working_2-way'!$D450="","",A451^('Log_working_2-way'!$D450))</f>
        <v>2.3474640771287958</v>
      </c>
      <c r="K451" s="46">
        <f>IF('Log_working_2-way'!$D450="","",B451^('Log_working_2-way'!$D450))</f>
        <v>1.7421348123284788</v>
      </c>
      <c r="L451" s="53">
        <f t="shared" si="84"/>
        <v>0.43076923076923074</v>
      </c>
      <c r="M451" s="53">
        <f t="shared" si="85"/>
        <v>0.56923076923076932</v>
      </c>
      <c r="N451" s="54">
        <v>548</v>
      </c>
      <c r="O451" s="54">
        <f t="shared" si="86"/>
        <v>301.1531531531532</v>
      </c>
      <c r="P451" s="54">
        <f t="shared" si="87"/>
        <v>221.8095238095238</v>
      </c>
      <c r="Q451" s="54">
        <f t="shared" si="88"/>
        <v>326.1904761904762</v>
      </c>
      <c r="R451" s="54">
        <f t="shared" si="89"/>
        <v>246.84684684684683</v>
      </c>
      <c r="S451" s="55">
        <f t="shared" si="90"/>
        <v>-25.037323037323006</v>
      </c>
      <c r="T451" s="55">
        <f t="shared" si="90"/>
        <v>-25.037323037323034</v>
      </c>
      <c r="U451" t="s">
        <v>336</v>
      </c>
      <c r="V451" t="s">
        <v>328</v>
      </c>
      <c r="W451" t="s">
        <v>446</v>
      </c>
      <c r="X451" t="s">
        <v>537</v>
      </c>
      <c r="Y451" s="66"/>
    </row>
    <row r="452" spans="1:25" ht="15" x14ac:dyDescent="0.25">
      <c r="A452">
        <v>2.4900000000000002</v>
      </c>
      <c r="B452">
        <v>1.56</v>
      </c>
      <c r="C452" s="43">
        <f t="shared" si="76"/>
        <v>4.26320667284521E-2</v>
      </c>
      <c r="D452" s="44">
        <f>IF(OR($A452="",$B452=""),"",A452*'MPTO_working_2-way'!$G451)</f>
        <v>2.5961538461538458</v>
      </c>
      <c r="E452" s="46">
        <f>IF(OR($A452="",$B452=""),"",B452*'MPTO_working_2-way'!$G451)</f>
        <v>1.6265060240963853</v>
      </c>
      <c r="F452" s="44">
        <f>IF(OR($A452="",$B452=""),"",'MPTO_working_2-way'!D451)</f>
        <v>2.6295694557270508</v>
      </c>
      <c r="G452" s="46">
        <f>IF(OR($A452="",$B452=""),"",'MPTO_working_2-way'!E451)</f>
        <v>1.6136590229312062</v>
      </c>
      <c r="H452" s="44">
        <f>IF(OR($A452="",$B452=""),"",'OddsRatio_working_2-way'!M451)</f>
        <v>2.6311696066670334</v>
      </c>
      <c r="I452" s="44">
        <f>IF(OR($A452="",$B452=""),"",'OddsRatio_working_2-way'!N451)</f>
        <v>1.6130570333782139</v>
      </c>
      <c r="J452" s="44">
        <f>IF('Log_working_2-way'!$D451="","",A452^('Log_working_2-way'!$D451))</f>
        <v>2.6469548581107705</v>
      </c>
      <c r="K452" s="46">
        <f>IF('Log_working_2-way'!$D451="","",B452^('Log_working_2-way'!$D451))</f>
        <v>1.607181183548904</v>
      </c>
      <c r="L452" s="53">
        <f t="shared" si="84"/>
        <v>0.38518518518518524</v>
      </c>
      <c r="M452" s="53">
        <f t="shared" si="85"/>
        <v>0.61481481481481493</v>
      </c>
      <c r="N452" s="54">
        <v>549</v>
      </c>
      <c r="O452" s="54">
        <f t="shared" si="86"/>
        <v>328.51807228915669</v>
      </c>
      <c r="P452" s="54">
        <f t="shared" si="87"/>
        <v>197.07692307692309</v>
      </c>
      <c r="Q452" s="54">
        <f t="shared" si="88"/>
        <v>351.92307692307691</v>
      </c>
      <c r="R452" s="54">
        <f t="shared" si="89"/>
        <v>220.48192771084334</v>
      </c>
      <c r="S452" s="55">
        <f t="shared" si="90"/>
        <v>-23.405004633920214</v>
      </c>
      <c r="T452" s="55">
        <f t="shared" si="90"/>
        <v>-23.405004633920242</v>
      </c>
      <c r="U452" t="s">
        <v>334</v>
      </c>
      <c r="V452" t="s">
        <v>342</v>
      </c>
      <c r="W452" t="s">
        <v>446</v>
      </c>
      <c r="X452" t="s">
        <v>537</v>
      </c>
      <c r="Y452" s="66"/>
    </row>
    <row r="453" spans="1:25" ht="15" x14ac:dyDescent="0.25">
      <c r="A453">
        <v>2.08</v>
      </c>
      <c r="B453">
        <v>1.78</v>
      </c>
      <c r="C453" s="43">
        <f t="shared" si="76"/>
        <v>4.2566983578219642E-2</v>
      </c>
      <c r="D453" s="44">
        <f>IF(OR($A453="",$B453=""),"",A453*'MPTO_working_2-way'!$G452)</f>
        <v>2.1685393258426968</v>
      </c>
      <c r="E453" s="46">
        <f>IF(OR($A453="",$B453=""),"",B453*'MPTO_working_2-way'!$G452)</f>
        <v>1.8557692307692311</v>
      </c>
      <c r="F453" s="44">
        <f>IF(OR($A453="",$B453=""),"",'MPTO_working_2-way'!D452)</f>
        <v>2.1763461086292031</v>
      </c>
      <c r="G453" s="46">
        <f>IF(OR($A453="",$B453=""),"",'MPTO_working_2-way'!E452)</f>
        <v>1.8500899460323807</v>
      </c>
      <c r="H453" s="44">
        <f>IF(OR($A453="",$B453=""),"",'OddsRatio_working_2-way'!M452)</f>
        <v>2.1766968108291049</v>
      </c>
      <c r="I453" s="44">
        <f>IF(OR($A453="",$B453=""),"",'OddsRatio_working_2-way'!N452)</f>
        <v>1.8498365855987975</v>
      </c>
      <c r="J453" s="44">
        <f>IF('Log_working_2-way'!$D452="","",A453^('Log_working_2-way'!$D452))</f>
        <v>2.180302148833781</v>
      </c>
      <c r="K453" s="46">
        <f>IF('Log_working_2-way'!$D452="","",B453^('Log_working_2-way'!$D452))</f>
        <v>1.8472406840805713</v>
      </c>
      <c r="L453" s="53">
        <f t="shared" si="84"/>
        <v>0.46113989637305697</v>
      </c>
      <c r="M453" s="53">
        <f t="shared" si="85"/>
        <v>0.53886010362694292</v>
      </c>
      <c r="N453" s="54">
        <v>550</v>
      </c>
      <c r="O453" s="54">
        <f t="shared" si="86"/>
        <v>285.57692307692304</v>
      </c>
      <c r="P453" s="54">
        <f t="shared" si="87"/>
        <v>241.01123595505621</v>
      </c>
      <c r="Q453" s="54">
        <f t="shared" si="88"/>
        <v>308.98876404494382</v>
      </c>
      <c r="R453" s="54">
        <f t="shared" si="89"/>
        <v>264.42307692307691</v>
      </c>
      <c r="S453" s="55">
        <f t="shared" si="90"/>
        <v>-23.411840968020783</v>
      </c>
      <c r="T453" s="55">
        <f t="shared" si="90"/>
        <v>-23.411840968020698</v>
      </c>
      <c r="U453" t="s">
        <v>341</v>
      </c>
      <c r="V453" t="s">
        <v>326</v>
      </c>
      <c r="W453" t="s">
        <v>446</v>
      </c>
      <c r="X453" t="s">
        <v>537</v>
      </c>
      <c r="Y453" s="66"/>
    </row>
    <row r="454" spans="1:25" ht="15" x14ac:dyDescent="0.25">
      <c r="A454">
        <v>2.2999999999999998</v>
      </c>
      <c r="B454">
        <v>1.62</v>
      </c>
      <c r="C454" s="43">
        <f t="shared" si="76"/>
        <v>5.2066559312936134E-2</v>
      </c>
      <c r="D454" s="44">
        <f>IF(OR($A454="",$B454=""),"",A454*'MPTO_working_2-way'!$G453)</f>
        <v>2.4197530864197527</v>
      </c>
      <c r="E454" s="46">
        <f>IF(OR($A454="",$B454=""),"",B454*'MPTO_working_2-way'!$G453)</f>
        <v>1.7043478260869567</v>
      </c>
      <c r="F454" s="44">
        <f>IF(OR($A454="",$B454=""),"",'MPTO_working_2-way'!D453)</f>
        <v>2.4464871963230466</v>
      </c>
      <c r="G454" s="46">
        <f>IF(OR($A454="",$B454=""),"",'MPTO_working_2-way'!E453)</f>
        <v>1.6913300045392647</v>
      </c>
      <c r="H454" s="44">
        <f>IF(OR($A454="",$B454=""),"",'OddsRatio_working_2-way'!M453)</f>
        <v>2.4480242379008672</v>
      </c>
      <c r="I454" s="44">
        <f>IF(OR($A454="",$B454=""),"",'OddsRatio_working_2-way'!N453)</f>
        <v>1.6905961749988752</v>
      </c>
      <c r="J454" s="44">
        <f>IF('Log_working_2-way'!$D453="","",A454^('Log_working_2-way'!$D453))</f>
        <v>2.4606732094544723</v>
      </c>
      <c r="K454" s="46">
        <f>IF('Log_working_2-way'!$D453="","",B454^('Log_working_2-way'!$D453))</f>
        <v>1.6846158288692634</v>
      </c>
      <c r="L454" s="53">
        <f t="shared" si="84"/>
        <v>0.41326530612244905</v>
      </c>
      <c r="M454" s="53">
        <f t="shared" si="85"/>
        <v>0.58673469387755095</v>
      </c>
      <c r="N454" s="54">
        <v>551</v>
      </c>
      <c r="O454" s="54">
        <f t="shared" si="86"/>
        <v>311.43478260869568</v>
      </c>
      <c r="P454" s="54">
        <f t="shared" si="87"/>
        <v>210.87654320987653</v>
      </c>
      <c r="Q454" s="54">
        <f t="shared" si="88"/>
        <v>340.12345679012344</v>
      </c>
      <c r="R454" s="54">
        <f t="shared" si="89"/>
        <v>239.56521739130437</v>
      </c>
      <c r="S454" s="55">
        <f t="shared" si="90"/>
        <v>-28.688674181427757</v>
      </c>
      <c r="T454" s="55">
        <f t="shared" si="90"/>
        <v>-28.688674181427842</v>
      </c>
      <c r="U454" t="s">
        <v>412</v>
      </c>
      <c r="V454" t="s">
        <v>343</v>
      </c>
      <c r="W454" t="s">
        <v>447</v>
      </c>
      <c r="X454" t="s">
        <v>537</v>
      </c>
      <c r="Y454" s="66"/>
    </row>
    <row r="455" spans="1:25" s="50" customFormat="1" ht="15" x14ac:dyDescent="0.25">
      <c r="A455">
        <v>2.35</v>
      </c>
      <c r="B455">
        <v>1.6</v>
      </c>
      <c r="C455" s="43">
        <f t="shared" si="76"/>
        <v>5.0531914893616969E-2</v>
      </c>
      <c r="D455" s="44">
        <f>IF(OR($A455="",$B455=""),"",A455*'MPTO_working_2-way'!$G454)</f>
        <v>2.46875</v>
      </c>
      <c r="E455" s="46">
        <f>IF(OR($A455="",$B455=""),"",B455*'MPTO_working_2-way'!$G454)</f>
        <v>1.6808510638297873</v>
      </c>
      <c r="F455" s="44">
        <f>IF(OR($A455="",$B455=""),"",'MPTO_working_2-way'!D454)</f>
        <v>2.4983388704318936</v>
      </c>
      <c r="G455" s="46">
        <f>IF(OR($A455="",$B455=""),"",'MPTO_working_2-way'!E454)</f>
        <v>1.6674057649667406</v>
      </c>
      <c r="H455" s="44">
        <f>IF(OR($A455="",$B455=""),"",'OddsRatio_working_2-way'!M454)</f>
        <v>2.5</v>
      </c>
      <c r="I455" s="44">
        <f>IF(OR($A455="",$B455=""),"",'OddsRatio_working_2-way'!N454)</f>
        <v>1.6666666666666665</v>
      </c>
      <c r="J455" s="44">
        <f>IF('Log_working_2-way'!$D454="","",A455^('Log_working_2-way'!$D454))</f>
        <v>2.5140155928620178</v>
      </c>
      <c r="K455" s="46">
        <f>IF('Log_working_2-way'!$D454="","",B455^('Log_working_2-way'!$D454))</f>
        <v>1.6604951789880282</v>
      </c>
      <c r="L455" s="53">
        <f t="shared" si="84"/>
        <v>0.4050632911392405</v>
      </c>
      <c r="M455" s="53">
        <f t="shared" si="85"/>
        <v>0.59493670886075944</v>
      </c>
      <c r="N455" s="54">
        <v>552</v>
      </c>
      <c r="O455" s="54">
        <f t="shared" si="86"/>
        <v>317.10638297872345</v>
      </c>
      <c r="P455" s="54">
        <f t="shared" si="87"/>
        <v>207.00000000000003</v>
      </c>
      <c r="Q455" s="54">
        <f t="shared" si="88"/>
        <v>345</v>
      </c>
      <c r="R455" s="54">
        <f t="shared" si="89"/>
        <v>234.89361702127661</v>
      </c>
      <c r="S455" s="55">
        <f t="shared" si="90"/>
        <v>-27.893617021276555</v>
      </c>
      <c r="T455" s="55">
        <f t="shared" si="90"/>
        <v>-27.893617021276583</v>
      </c>
      <c r="U455" t="s">
        <v>344</v>
      </c>
      <c r="V455" t="s">
        <v>93</v>
      </c>
      <c r="W455" t="s">
        <v>447</v>
      </c>
      <c r="X455" t="s">
        <v>537</v>
      </c>
      <c r="Y455" s="66"/>
    </row>
    <row r="456" spans="1:25" ht="15" x14ac:dyDescent="0.25">
      <c r="A456">
        <v>2.42</v>
      </c>
      <c r="B456">
        <v>1.56</v>
      </c>
      <c r="C456" s="43">
        <f t="shared" si="76"/>
        <v>5.4248781521508693E-2</v>
      </c>
      <c r="D456" s="44">
        <f>IF(OR($A456="",$B456=""),"",A456*'MPTO_working_2-way'!$G455)</f>
        <v>2.5512820512820511</v>
      </c>
      <c r="E456" s="46">
        <f>IF(OR($A456="",$B456=""),"",B456*'MPTO_working_2-way'!$G455)</f>
        <v>1.6446280991735536</v>
      </c>
      <c r="F456" s="44">
        <f>IF(OR($A456="",$B456=""),"",'MPTO_working_2-way'!D455)</f>
        <v>2.5900109769484079</v>
      </c>
      <c r="G456" s="46">
        <f>IF(OR($A456="",$B456=""),"",'MPTO_working_2-way'!E455)</f>
        <v>1.6289264756644803</v>
      </c>
      <c r="H456" s="44">
        <f>IF(OR($A456="",$B456=""),"",'OddsRatio_working_2-way'!M455)</f>
        <v>2.5923926292577102</v>
      </c>
      <c r="I456" s="44">
        <f>IF(OR($A456="",$B456=""),"",'OddsRatio_working_2-way'!N455)</f>
        <v>1.6279858256227591</v>
      </c>
      <c r="J456" s="44">
        <f>IF('Log_working_2-way'!$D455="","",A456^('Log_working_2-way'!$D455))</f>
        <v>2.6109271347718477</v>
      </c>
      <c r="K456" s="46">
        <f>IF('Log_working_2-way'!$D455="","",B456^('Log_working_2-way'!$D455))</f>
        <v>1.6207605411883137</v>
      </c>
      <c r="L456" s="53">
        <f t="shared" si="84"/>
        <v>0.39195979899497491</v>
      </c>
      <c r="M456" s="53">
        <f t="shared" si="85"/>
        <v>0.6080402010050252</v>
      </c>
      <c r="N456" s="54">
        <v>553</v>
      </c>
      <c r="O456" s="54">
        <f t="shared" si="86"/>
        <v>324.48760330578511</v>
      </c>
      <c r="P456" s="54">
        <f t="shared" si="87"/>
        <v>198.51282051282053</v>
      </c>
      <c r="Q456" s="54">
        <f t="shared" si="88"/>
        <v>354.48717948717945</v>
      </c>
      <c r="R456" s="54">
        <f t="shared" si="89"/>
        <v>228.51239669421489</v>
      </c>
      <c r="S456" s="55">
        <f t="shared" si="90"/>
        <v>-29.999576181394332</v>
      </c>
      <c r="T456" s="55">
        <f t="shared" si="90"/>
        <v>-29.99957618139436</v>
      </c>
      <c r="U456" t="s">
        <v>409</v>
      </c>
      <c r="V456" t="s">
        <v>410</v>
      </c>
      <c r="W456" t="s">
        <v>447</v>
      </c>
      <c r="X456" t="s">
        <v>537</v>
      </c>
      <c r="Y456" s="66"/>
    </row>
    <row r="457" spans="1:25" ht="15" x14ac:dyDescent="0.25">
      <c r="A457">
        <v>2.5499999999999998</v>
      </c>
      <c r="B457">
        <v>1.51</v>
      </c>
      <c r="C457" s="43">
        <f t="shared" si="76"/>
        <v>5.4408518374237325E-2</v>
      </c>
      <c r="D457" s="44">
        <f>IF(OR($A457="",$B457=""),"",A457*'MPTO_working_2-way'!$G456)</f>
        <v>2.688741721854305</v>
      </c>
      <c r="E457" s="46">
        <f>IF(OR($A457="",$B457=""),"",B457*'MPTO_working_2-way'!$G456)</f>
        <v>1.5921568627450984</v>
      </c>
      <c r="F457" s="44">
        <f>IF(OR($A457="",$B457=""),"",'MPTO_working_2-way'!D456)</f>
        <v>2.7400818359722474</v>
      </c>
      <c r="G457" s="46">
        <f>IF(OR($A457="",$B457=""),"",'MPTO_working_2-way'!E456)</f>
        <v>1.574685614967795</v>
      </c>
      <c r="H457" s="44">
        <f>IF(OR($A457="",$B457=""),"",'OddsRatio_working_2-way'!M456)</f>
        <v>2.7433346455211955</v>
      </c>
      <c r="I457" s="44">
        <f>IF(OR($A457="",$B457=""),"",'OddsRatio_working_2-way'!N456)</f>
        <v>1.5736133349779415</v>
      </c>
      <c r="J457" s="44">
        <f>IF('Log_working_2-way'!$D456="","",A457^('Log_working_2-way'!$D456))</f>
        <v>2.7681443541932542</v>
      </c>
      <c r="K457" s="46">
        <f>IF('Log_working_2-way'!$D456="","",B457^('Log_working_2-way'!$D456))</f>
        <v>1.5655646823306864</v>
      </c>
      <c r="L457" s="53">
        <f t="shared" si="84"/>
        <v>0.37192118226600979</v>
      </c>
      <c r="M457" s="53">
        <f t="shared" si="85"/>
        <v>0.62807881773398999</v>
      </c>
      <c r="N457" s="54">
        <v>554</v>
      </c>
      <c r="O457" s="54">
        <f t="shared" si="86"/>
        <v>336.74509803921563</v>
      </c>
      <c r="P457" s="54">
        <f t="shared" si="87"/>
        <v>187.11258278145695</v>
      </c>
      <c r="Q457" s="54">
        <f t="shared" si="88"/>
        <v>366.88741721854308</v>
      </c>
      <c r="R457" s="54">
        <f t="shared" si="89"/>
        <v>217.25490196078434</v>
      </c>
      <c r="S457" s="55">
        <f t="shared" si="90"/>
        <v>-30.142319179327444</v>
      </c>
      <c r="T457" s="55">
        <f t="shared" si="90"/>
        <v>-30.142319179327387</v>
      </c>
      <c r="U457" t="s">
        <v>411</v>
      </c>
      <c r="V457" t="s">
        <v>346</v>
      </c>
      <c r="W457" t="s">
        <v>447</v>
      </c>
      <c r="X457" t="s">
        <v>537</v>
      </c>
      <c r="Y457" s="66"/>
    </row>
    <row r="458" spans="1:25" ht="15" x14ac:dyDescent="0.25">
      <c r="A458">
        <v>1.76</v>
      </c>
      <c r="B458">
        <v>2.17</v>
      </c>
      <c r="C458" s="43">
        <f t="shared" si="76"/>
        <v>2.9011311269375728E-2</v>
      </c>
      <c r="D458" s="44">
        <f>IF(OR($A458="",$B458=""),"",A458*'MPTO_working_2-way'!$G457)</f>
        <v>1.8110599078341012</v>
      </c>
      <c r="E458" s="46">
        <f>IF(OR($A458="",$B458=""),"",B458*'MPTO_working_2-way'!$G457)</f>
        <v>2.2329545454545454</v>
      </c>
      <c r="F458" s="44">
        <f>IF(OR($A458="",$B458=""),"",'MPTO_working_2-way'!D457)</f>
        <v>1.8061099025820484</v>
      </c>
      <c r="G458" s="46">
        <f>IF(OR($A458="",$B458=""),"",'MPTO_working_2-way'!E457)</f>
        <v>2.2405256365129644</v>
      </c>
      <c r="H458" s="44">
        <f>IF(OR($A458="",$B458=""),"",'OddsRatio_working_2-way'!M457)</f>
        <v>1.8059606997693183</v>
      </c>
      <c r="I458" s="44">
        <f>IF(OR($A458="",$B458=""),"",'OddsRatio_working_2-way'!N457)</f>
        <v>2.2407552878027661</v>
      </c>
      <c r="J458" s="44">
        <f>IF('Log_working_2-way'!$D457="","",A458^('Log_working_2-way'!$D457))</f>
        <v>1.8037209689479914</v>
      </c>
      <c r="K458" s="46">
        <f>IF('Log_working_2-way'!$D457="","",B458^('Log_working_2-way'!$D457))</f>
        <v>2.2442129030289037</v>
      </c>
      <c r="L458" s="53">
        <f t="shared" si="84"/>
        <v>0.55216284987277364</v>
      </c>
      <c r="M458" s="53">
        <f t="shared" si="85"/>
        <v>0.44783715012722647</v>
      </c>
      <c r="N458" s="54">
        <v>555</v>
      </c>
      <c r="O458" s="54">
        <f t="shared" si="86"/>
        <v>239.65909090909091</v>
      </c>
      <c r="P458" s="54">
        <f t="shared" si="87"/>
        <v>299.23963133640547</v>
      </c>
      <c r="Q458" s="54">
        <f t="shared" si="88"/>
        <v>255.76036866359448</v>
      </c>
      <c r="R458" s="54">
        <f t="shared" si="89"/>
        <v>315.34090909090912</v>
      </c>
      <c r="S458" s="55">
        <f t="shared" si="90"/>
        <v>-16.10127775450357</v>
      </c>
      <c r="T458" s="55">
        <f t="shared" si="90"/>
        <v>-16.101277754503656</v>
      </c>
      <c r="U458" t="s">
        <v>414</v>
      </c>
      <c r="V458" t="s">
        <v>100</v>
      </c>
      <c r="W458" t="s">
        <v>441</v>
      </c>
      <c r="X458" t="s">
        <v>537</v>
      </c>
      <c r="Y458" s="66"/>
    </row>
    <row r="459" spans="1:25" s="50" customFormat="1" ht="15" x14ac:dyDescent="0.25">
      <c r="A459">
        <v>2.0699999999999998</v>
      </c>
      <c r="B459">
        <v>1.85</v>
      </c>
      <c r="C459" s="43">
        <f t="shared" si="76"/>
        <v>2.3632327980154022E-2</v>
      </c>
      <c r="D459" s="44">
        <f>IF(OR($A459="",$B459=""),"",A459*'MPTO_working_2-way'!$G458)</f>
        <v>2.1189189189189186</v>
      </c>
      <c r="E459" s="46">
        <f>IF(OR($A459="",$B459=""),"",B459*'MPTO_working_2-way'!$G458)</f>
        <v>1.893719806763285</v>
      </c>
      <c r="F459" s="44">
        <f>IF(OR($A459="",$B459=""),"",'MPTO_working_2-way'!D458)</f>
        <v>2.1219005402410303</v>
      </c>
      <c r="G459" s="46">
        <f>IF(OR($A459="",$B459=""),"",'MPTO_working_2-way'!E458)</f>
        <v>1.8913446104457341</v>
      </c>
      <c r="H459" s="44">
        <f>IF(OR($A459="",$B459=""),"",'OddsRatio_working_2-way'!M458)</f>
        <v>2.1219730519989164</v>
      </c>
      <c r="I459" s="44">
        <f>IF(OR($A459="",$B459=""),"",'OddsRatio_working_2-way'!N458)</f>
        <v>1.8912870039243732</v>
      </c>
      <c r="J459" s="44">
        <f>IF('Log_working_2-way'!$D458="","",A459^('Log_working_2-way'!$D458))</f>
        <v>2.1233226399853709</v>
      </c>
      <c r="K459" s="46">
        <f>IF('Log_working_2-way'!$D458="","",B459^('Log_working_2-way'!$D458))</f>
        <v>1.8902161893692622</v>
      </c>
      <c r="L459" s="53">
        <f t="shared" si="84"/>
        <v>0.47193877551020413</v>
      </c>
      <c r="M459" s="53">
        <f t="shared" si="85"/>
        <v>0.52806122448979598</v>
      </c>
      <c r="N459" s="54">
        <v>556</v>
      </c>
      <c r="O459" s="54">
        <f t="shared" si="86"/>
        <v>287.40096618357484</v>
      </c>
      <c r="P459" s="54">
        <f t="shared" si="87"/>
        <v>255.45945945945948</v>
      </c>
      <c r="Q459" s="54">
        <f t="shared" si="88"/>
        <v>300.54054054054052</v>
      </c>
      <c r="R459" s="54">
        <f t="shared" si="89"/>
        <v>268.59903381642516</v>
      </c>
      <c r="S459" s="55">
        <f t="shared" si="90"/>
        <v>-13.139574356965682</v>
      </c>
      <c r="T459" s="55">
        <f t="shared" si="90"/>
        <v>-13.139574356965682</v>
      </c>
      <c r="U459" t="s">
        <v>413</v>
      </c>
      <c r="V459" t="s">
        <v>95</v>
      </c>
      <c r="W459" t="s">
        <v>441</v>
      </c>
      <c r="X459" t="s">
        <v>537</v>
      </c>
      <c r="Y459" s="66"/>
    </row>
    <row r="460" spans="1:25" ht="15" x14ac:dyDescent="0.25">
      <c r="A460">
        <v>1.88</v>
      </c>
      <c r="B460">
        <v>2</v>
      </c>
      <c r="C460" s="43">
        <f t="shared" si="76"/>
        <v>3.1914893617021267E-2</v>
      </c>
      <c r="D460" s="44">
        <f>IF(OR($A460="",$B460=""),"",A460*'MPTO_working_2-way'!$G459)</f>
        <v>1.94</v>
      </c>
      <c r="E460" s="46">
        <f>IF(OR($A460="",$B460=""),"",B460*'MPTO_working_2-way'!$G459)</f>
        <v>2.0638297872340425</v>
      </c>
      <c r="F460" s="44">
        <f>IF(OR($A460="",$B460=""),"",'MPTO_working_2-way'!D459)</f>
        <v>1.9381443298969072</v>
      </c>
      <c r="G460" s="46">
        <f>IF(OR($A460="",$B460=""),"",'MPTO_working_2-way'!E459)</f>
        <v>2.0659340659340657</v>
      </c>
      <c r="H460" s="44">
        <f>IF(OR($A460="",$B460=""),"",'OddsRatio_working_2-way'!M459)</f>
        <v>1.9380831519646857</v>
      </c>
      <c r="I460" s="44">
        <f>IF(OR($A460="",$B460=""),"",'OddsRatio_working_2-way'!N459)</f>
        <v>2.0660035817780522</v>
      </c>
      <c r="J460" s="44">
        <f>IF('Log_working_2-way'!$D459="","",A460^('Log_working_2-way'!$D459))</f>
        <v>1.9372406373367297</v>
      </c>
      <c r="K460" s="46">
        <f>IF('Log_working_2-way'!$D459="","",B460^('Log_working_2-way'!$D459))</f>
        <v>2.0669618454035223</v>
      </c>
      <c r="L460" s="53">
        <f t="shared" si="84"/>
        <v>0.51546391752577325</v>
      </c>
      <c r="M460" s="53">
        <f t="shared" si="85"/>
        <v>0.4845360824742268</v>
      </c>
      <c r="N460" s="54">
        <v>557</v>
      </c>
      <c r="O460" s="54">
        <f t="shared" si="86"/>
        <v>260.72340425531905</v>
      </c>
      <c r="P460" s="54">
        <f t="shared" si="87"/>
        <v>278.5</v>
      </c>
      <c r="Q460" s="54">
        <f t="shared" si="88"/>
        <v>278.5</v>
      </c>
      <c r="R460" s="54">
        <f t="shared" si="89"/>
        <v>296.27659574468083</v>
      </c>
      <c r="S460" s="55">
        <f t="shared" si="90"/>
        <v>-17.776595744680947</v>
      </c>
      <c r="T460" s="55">
        <f t="shared" si="90"/>
        <v>-17.776595744680833</v>
      </c>
      <c r="U460" t="s">
        <v>349</v>
      </c>
      <c r="V460" t="s">
        <v>352</v>
      </c>
      <c r="W460" t="s">
        <v>434</v>
      </c>
      <c r="X460" t="s">
        <v>537</v>
      </c>
      <c r="Y460" s="66"/>
    </row>
    <row r="461" spans="1:25" ht="15" x14ac:dyDescent="0.25">
      <c r="A461">
        <v>2.09</v>
      </c>
      <c r="B461">
        <v>1.82</v>
      </c>
      <c r="C461" s="43">
        <f t="shared" si="76"/>
        <v>2.7919448972080652E-2</v>
      </c>
      <c r="D461" s="44">
        <f>IF(OR($A461="",$B461=""),"",A461*'MPTO_working_2-way'!$G460)</f>
        <v>2.1483516483516483</v>
      </c>
      <c r="E461" s="46">
        <f>IF(OR($A461="",$B461=""),"",B461*'MPTO_working_2-way'!$G460)</f>
        <v>1.8708133971291869</v>
      </c>
      <c r="F461" s="44">
        <f>IF(OR($A461="",$B461=""),"",'MPTO_working_2-way'!D460)</f>
        <v>2.152810006225593</v>
      </c>
      <c r="G461" s="46">
        <f>IF(OR($A461="",$B461=""),"",'MPTO_working_2-way'!E460)</f>
        <v>1.8674456281604401</v>
      </c>
      <c r="H461" s="44">
        <f>IF(OR($A461="",$B461=""),"",'OddsRatio_working_2-way'!M460)</f>
        <v>2.1529389804681456</v>
      </c>
      <c r="I461" s="44">
        <f>IF(OR($A461="",$B461=""),"",'OddsRatio_working_2-way'!N460)</f>
        <v>1.8673485908108987</v>
      </c>
      <c r="J461" s="44">
        <f>IF('Log_working_2-way'!$D460="","",A461^('Log_working_2-way'!$D460))</f>
        <v>2.1549669469306498</v>
      </c>
      <c r="K461" s="46">
        <f>IF('Log_working_2-way'!$D460="","",B461^('Log_working_2-way'!$D460))</f>
        <v>1.8658256434588982</v>
      </c>
      <c r="L461" s="53">
        <f t="shared" si="84"/>
        <v>0.46547314578005117</v>
      </c>
      <c r="M461" s="53">
        <f t="shared" si="85"/>
        <v>0.53452685421994872</v>
      </c>
      <c r="N461" s="54">
        <v>558</v>
      </c>
      <c r="O461" s="54">
        <f t="shared" si="86"/>
        <v>291.01435406698567</v>
      </c>
      <c r="P461" s="54">
        <f t="shared" si="87"/>
        <v>251.4065934065934</v>
      </c>
      <c r="Q461" s="54">
        <f t="shared" si="88"/>
        <v>306.59340659340654</v>
      </c>
      <c r="R461" s="54">
        <f t="shared" si="89"/>
        <v>266.98564593301438</v>
      </c>
      <c r="S461" s="55">
        <f t="shared" si="90"/>
        <v>-15.579052526420867</v>
      </c>
      <c r="T461" s="55">
        <f t="shared" si="90"/>
        <v>-15.57905252642098</v>
      </c>
      <c r="U461" t="s">
        <v>350</v>
      </c>
      <c r="V461" t="s">
        <v>50</v>
      </c>
      <c r="W461" t="s">
        <v>434</v>
      </c>
      <c r="X461" t="s">
        <v>537</v>
      </c>
      <c r="Y461" s="66"/>
    </row>
    <row r="462" spans="1:25" ht="15" x14ac:dyDescent="0.25">
      <c r="A462">
        <v>2.36</v>
      </c>
      <c r="B462">
        <v>1.64</v>
      </c>
      <c r="C462" s="43">
        <f t="shared" si="76"/>
        <v>3.3484911120297722E-2</v>
      </c>
      <c r="D462" s="44">
        <f>IF(OR($A462="",$B462=""),"",A462*'MPTO_working_2-way'!$G461)</f>
        <v>2.4390243902439024</v>
      </c>
      <c r="E462" s="46">
        <f>IF(OR($A462="",$B462=""),"",B462*'MPTO_working_2-way'!$G461)</f>
        <v>1.6949152542372881</v>
      </c>
      <c r="F462" s="44">
        <f>IF(OR($A462="",$B462=""),"",'MPTO_working_2-way'!D461)</f>
        <v>2.4570848146267141</v>
      </c>
      <c r="G462" s="46">
        <f>IF(OR($A462="",$B462=""),"",'MPTO_working_2-way'!E461)</f>
        <v>1.6863018473335656</v>
      </c>
      <c r="H462" s="44">
        <f>IF(OR($A462="",$B462=""),"",'OddsRatio_working_2-way'!M461)</f>
        <v>2.4577379737113252</v>
      </c>
      <c r="I462" s="44">
        <f>IF(OR($A462="",$B462=""),"",'OddsRatio_working_2-way'!N461)</f>
        <v>1.6859943405700353</v>
      </c>
      <c r="J462" s="44">
        <f>IF('Log_working_2-way'!$D461="","",A462^('Log_working_2-way'!$D461))</f>
        <v>2.4661000827478752</v>
      </c>
      <c r="K462" s="46">
        <f>IF('Log_working_2-way'!$D461="","",B462^('Log_working_2-way'!$D461))</f>
        <v>1.6820816748919711</v>
      </c>
      <c r="L462" s="53">
        <f t="shared" si="84"/>
        <v>0.41000000000000003</v>
      </c>
      <c r="M462" s="53">
        <f t="shared" si="85"/>
        <v>0.59000000000000008</v>
      </c>
      <c r="N462" s="54">
        <v>559</v>
      </c>
      <c r="O462" s="54">
        <f t="shared" si="86"/>
        <v>322.13559322033899</v>
      </c>
      <c r="P462" s="54">
        <f t="shared" si="87"/>
        <v>218.14634146341461</v>
      </c>
      <c r="Q462" s="54">
        <f t="shared" si="88"/>
        <v>340.85365853658539</v>
      </c>
      <c r="R462" s="54">
        <f t="shared" si="89"/>
        <v>236.86440677966104</v>
      </c>
      <c r="S462" s="55">
        <f t="shared" si="90"/>
        <v>-18.718065316246395</v>
      </c>
      <c r="T462" s="55">
        <f t="shared" si="90"/>
        <v>-18.718065316246424</v>
      </c>
      <c r="U462" t="s">
        <v>355</v>
      </c>
      <c r="V462" t="s">
        <v>353</v>
      </c>
      <c r="W462" t="s">
        <v>434</v>
      </c>
      <c r="X462" t="s">
        <v>537</v>
      </c>
      <c r="Y462" s="66"/>
    </row>
    <row r="463" spans="1:25" ht="15" x14ac:dyDescent="0.25">
      <c r="A463">
        <v>2.33</v>
      </c>
      <c r="B463">
        <v>1.64</v>
      </c>
      <c r="C463" s="43">
        <f t="shared" si="76"/>
        <v>3.8940646917198674E-2</v>
      </c>
      <c r="D463" s="44">
        <f>IF(OR($A463="",$B463=""),"",A463*'MPTO_working_2-way'!$G462)</f>
        <v>2.4207317073170729</v>
      </c>
      <c r="E463" s="46">
        <f>IF(OR($A463="",$B463=""),"",B463*'MPTO_working_2-way'!$G462)</f>
        <v>1.7038626609442058</v>
      </c>
      <c r="F463" s="44">
        <f>IF(OR($A463="",$B463=""),"",'MPTO_working_2-way'!D462)</f>
        <v>2.4407256004087885</v>
      </c>
      <c r="G463" s="46">
        <f>IF(OR($A463="",$B463=""),"",'MPTO_working_2-way'!E462)</f>
        <v>1.6940946976414255</v>
      </c>
      <c r="H463" s="44">
        <f>IF(OR($A463="",$B463=""),"",'OddsRatio_working_2-way'!M462)</f>
        <v>2.4415703243338491</v>
      </c>
      <c r="I463" s="44">
        <f>IF(OR($A463="",$B463=""),"",'OddsRatio_working_2-way'!N462)</f>
        <v>1.6936879756192957</v>
      </c>
      <c r="J463" s="44">
        <f>IF('Log_working_2-way'!$D462="","",A463^('Log_working_2-way'!$D462))</f>
        <v>2.4508803157494472</v>
      </c>
      <c r="K463" s="46">
        <f>IF('Log_working_2-way'!$D462="","",B463^('Log_working_2-way'!$D462))</f>
        <v>1.6892367269337625</v>
      </c>
      <c r="L463" s="53">
        <f t="shared" si="84"/>
        <v>0.41309823677581869</v>
      </c>
      <c r="M463" s="53">
        <f t="shared" si="85"/>
        <v>0.58690176322418142</v>
      </c>
      <c r="N463" s="54">
        <v>560</v>
      </c>
      <c r="O463" s="54">
        <f t="shared" si="86"/>
        <v>319.65665236051501</v>
      </c>
      <c r="P463" s="54">
        <f t="shared" si="87"/>
        <v>218.53658536585365</v>
      </c>
      <c r="Q463" s="54">
        <f t="shared" si="88"/>
        <v>341.46341463414632</v>
      </c>
      <c r="R463" s="54">
        <f t="shared" si="89"/>
        <v>240.34334763948499</v>
      </c>
      <c r="S463" s="55">
        <f t="shared" si="90"/>
        <v>-21.806762273631307</v>
      </c>
      <c r="T463" s="55">
        <f t="shared" si="90"/>
        <v>-21.806762273631335</v>
      </c>
      <c r="U463" t="s">
        <v>249</v>
      </c>
      <c r="V463" t="s">
        <v>416</v>
      </c>
      <c r="W463" t="s">
        <v>434</v>
      </c>
      <c r="X463" t="s">
        <v>537</v>
      </c>
      <c r="Y463" s="66"/>
    </row>
    <row r="464" spans="1:25" ht="15" x14ac:dyDescent="0.25">
      <c r="A464">
        <v>2.34</v>
      </c>
      <c r="B464">
        <v>1.65</v>
      </c>
      <c r="C464" s="43">
        <f t="shared" si="76"/>
        <v>3.3411033411033575E-2</v>
      </c>
      <c r="D464" s="44">
        <f>IF(OR($A464="",$B464=""),"",A464*'MPTO_working_2-way'!$G463)</f>
        <v>2.4181818181818184</v>
      </c>
      <c r="E464" s="46">
        <f>IF(OR($A464="",$B464=""),"",B464*'MPTO_working_2-way'!$G463)</f>
        <v>1.7051282051282053</v>
      </c>
      <c r="F464" s="44">
        <f>IF(OR($A464="",$B464=""),"",'MPTO_working_2-way'!D463)</f>
        <v>2.4351939451277205</v>
      </c>
      <c r="G464" s="46">
        <f>IF(OR($A464="",$B464=""),"",'MPTO_working_2-way'!E463)</f>
        <v>1.6967699406723797</v>
      </c>
      <c r="H464" s="44">
        <f>IF(OR($A464="",$B464=""),"",'OddsRatio_working_2-way'!M463)</f>
        <v>2.4358058578855508</v>
      </c>
      <c r="I464" s="44">
        <f>IF(OR($A464="",$B464=""),"",'OddsRatio_working_2-way'!N463)</f>
        <v>1.6964729907653791</v>
      </c>
      <c r="J464" s="44">
        <f>IF('Log_working_2-way'!$D463="","",A464^('Log_working_2-way'!$D463))</f>
        <v>2.4436741668534787</v>
      </c>
      <c r="K464" s="46">
        <f>IF('Log_working_2-way'!$D463="","",B464^('Log_working_2-way'!$D463))</f>
        <v>1.6926770755893317</v>
      </c>
      <c r="L464" s="53">
        <f t="shared" si="84"/>
        <v>0.41353383458646614</v>
      </c>
      <c r="M464" s="53">
        <f t="shared" si="85"/>
        <v>0.5864661654135338</v>
      </c>
      <c r="N464" s="54">
        <v>561</v>
      </c>
      <c r="O464" s="54">
        <f t="shared" si="86"/>
        <v>321.25641025641028</v>
      </c>
      <c r="P464" s="54">
        <f t="shared" si="87"/>
        <v>221</v>
      </c>
      <c r="Q464" s="54">
        <f t="shared" si="88"/>
        <v>340</v>
      </c>
      <c r="R464" s="54">
        <f t="shared" si="89"/>
        <v>239.74358974358975</v>
      </c>
      <c r="S464" s="55">
        <f t="shared" si="90"/>
        <v>-18.743589743589723</v>
      </c>
      <c r="T464" s="55">
        <f t="shared" si="90"/>
        <v>-18.743589743589752</v>
      </c>
      <c r="U464" t="s">
        <v>417</v>
      </c>
      <c r="V464" t="s">
        <v>250</v>
      </c>
      <c r="W464" t="s">
        <v>434</v>
      </c>
      <c r="X464" t="s">
        <v>537</v>
      </c>
      <c r="Y464" s="66"/>
    </row>
    <row r="465" spans="1:25" ht="15" x14ac:dyDescent="0.25">
      <c r="A465">
        <v>2.29</v>
      </c>
      <c r="B465">
        <v>1.67</v>
      </c>
      <c r="C465" s="43">
        <f t="shared" si="76"/>
        <v>3.5483617917004384E-2</v>
      </c>
      <c r="D465" s="44">
        <f>IF(OR($A465="",$B465=""),"",A465*'MPTO_working_2-way'!$G464)</f>
        <v>2.3712574850299402</v>
      </c>
      <c r="E465" s="46">
        <f>IF(OR($A465="",$B465=""),"",B465*'MPTO_working_2-way'!$G464)</f>
        <v>1.7292576419213972</v>
      </c>
      <c r="F465" s="44">
        <f>IF(OR($A465="",$B465=""),"",'MPTO_working_2-way'!D464)</f>
        <v>2.3869799956308713</v>
      </c>
      <c r="G465" s="46">
        <f>IF(OR($A465="",$B465=""),"",'MPTO_working_2-way'!E464)</f>
        <v>1.7209909322052965</v>
      </c>
      <c r="H465" s="44">
        <f>IF(OR($A465="",$B465=""),"",'OddsRatio_working_2-way'!M464)</f>
        <v>2.3875781543136072</v>
      </c>
      <c r="I465" s="44">
        <f>IF(OR($A465="",$B465=""),"",'OddsRatio_working_2-way'!N464)</f>
        <v>1.7206801266590057</v>
      </c>
      <c r="J465" s="44">
        <f>IF('Log_working_2-way'!$D464="","",A465^('Log_working_2-way'!$D464))</f>
        <v>2.394851636566246</v>
      </c>
      <c r="K465" s="46">
        <f>IF('Log_working_2-way'!$D464="","",B465^('Log_working_2-way'!$D464))</f>
        <v>1.7169221254682223</v>
      </c>
      <c r="L465" s="53">
        <f t="shared" si="84"/>
        <v>0.42171717171717171</v>
      </c>
      <c r="M465" s="53">
        <f t="shared" si="85"/>
        <v>0.5782828282828284</v>
      </c>
      <c r="N465" s="54">
        <v>562</v>
      </c>
      <c r="O465" s="54">
        <f t="shared" si="86"/>
        <v>316.58515283842797</v>
      </c>
      <c r="P465" s="54">
        <f t="shared" si="87"/>
        <v>225.47305389221557</v>
      </c>
      <c r="Q465" s="54">
        <f t="shared" si="88"/>
        <v>336.52694610778445</v>
      </c>
      <c r="R465" s="54">
        <f t="shared" si="89"/>
        <v>245.41484716157206</v>
      </c>
      <c r="S465" s="55">
        <f t="shared" si="90"/>
        <v>-19.941793269356481</v>
      </c>
      <c r="T465" s="55">
        <f t="shared" si="90"/>
        <v>-19.941793269356481</v>
      </c>
      <c r="U465" t="s">
        <v>140</v>
      </c>
      <c r="V465" t="s">
        <v>418</v>
      </c>
      <c r="W465" t="s">
        <v>434</v>
      </c>
      <c r="X465" t="s">
        <v>537</v>
      </c>
      <c r="Y465" s="66"/>
    </row>
    <row r="466" spans="1:25" ht="15" x14ac:dyDescent="0.25">
      <c r="A466">
        <v>1.68</v>
      </c>
      <c r="B466">
        <v>2.29</v>
      </c>
      <c r="C466" s="43">
        <f t="shared" si="76"/>
        <v>3.1919317945518833E-2</v>
      </c>
      <c r="D466" s="44">
        <f>IF(OR($A466="",$B466=""),"",A466*'MPTO_working_2-way'!$G465)</f>
        <v>1.7336244541484715</v>
      </c>
      <c r="E466" s="46">
        <f>IF(OR($A466="",$B466=""),"",B466*'MPTO_working_2-way'!$G465)</f>
        <v>2.3630952380952381</v>
      </c>
      <c r="F466" s="44">
        <f>IF(OR($A466="",$B466=""),"",'MPTO_working_2-way'!D465)</f>
        <v>1.7262855604415328</v>
      </c>
      <c r="G466" s="46">
        <f>IF(OR($A466="",$B466=""),"",'MPTO_working_2-way'!E465)</f>
        <v>2.3768688990485605</v>
      </c>
      <c r="H466" s="44">
        <f>IF(OR($A466="",$B466=""),"",'OddsRatio_working_2-way'!M465)</f>
        <v>1.7260384169902692</v>
      </c>
      <c r="I466" s="44">
        <f>IF(OR($A466="",$B466=""),"",'OddsRatio_working_2-way'!N465)</f>
        <v>2.3773375851727168</v>
      </c>
      <c r="J466" s="44">
        <f>IF('Log_working_2-way'!$D465="","",A466^('Log_working_2-way'!$D465))</f>
        <v>1.7227098761530257</v>
      </c>
      <c r="K466" s="46">
        <f>IF('Log_working_2-way'!$D465="","",B466^('Log_working_2-way'!$D465))</f>
        <v>2.3836811049586637</v>
      </c>
      <c r="L466" s="53">
        <f t="shared" si="84"/>
        <v>0.57682619647355171</v>
      </c>
      <c r="M466" s="53">
        <f t="shared" si="85"/>
        <v>0.42317380352644834</v>
      </c>
      <c r="N466" s="54">
        <v>563</v>
      </c>
      <c r="O466" s="54">
        <f t="shared" si="86"/>
        <v>227.88095238095232</v>
      </c>
      <c r="P466" s="54">
        <f t="shared" si="87"/>
        <v>317.14847161572055</v>
      </c>
      <c r="Q466" s="54">
        <f t="shared" si="88"/>
        <v>245.85152838427948</v>
      </c>
      <c r="R466" s="54">
        <f t="shared" si="89"/>
        <v>335.11904761904759</v>
      </c>
      <c r="S466" s="55">
        <f t="shared" si="90"/>
        <v>-17.970576003327153</v>
      </c>
      <c r="T466" s="55">
        <f t="shared" si="90"/>
        <v>-17.970576003327039</v>
      </c>
      <c r="U466" t="s">
        <v>360</v>
      </c>
      <c r="V466" t="s">
        <v>358</v>
      </c>
      <c r="W466" t="s">
        <v>448</v>
      </c>
      <c r="X466" t="s">
        <v>537</v>
      </c>
      <c r="Y466" s="66"/>
    </row>
    <row r="467" spans="1:25" ht="15" x14ac:dyDescent="0.25">
      <c r="A467">
        <v>1.5</v>
      </c>
      <c r="B467">
        <v>2.68</v>
      </c>
      <c r="C467" s="43">
        <f t="shared" si="76"/>
        <v>3.9800995024875441E-2</v>
      </c>
      <c r="D467" s="44">
        <f>IF(OR($A467="",$B467=""),"",A467*'MPTO_working_2-way'!$G466)</f>
        <v>1.5597014925373132</v>
      </c>
      <c r="E467" s="46">
        <f>IF(OR($A467="",$B467=""),"",B467*'MPTO_working_2-way'!$G466)</f>
        <v>2.7866666666666662</v>
      </c>
      <c r="F467" s="44">
        <f>IF(OR($A467="",$B467=""),"",'MPTO_working_2-way'!D466)</f>
        <v>1.546153846153846</v>
      </c>
      <c r="G467" s="46">
        <f>IF(OR($A467="",$B467=""),"",'MPTO_working_2-way'!E466)</f>
        <v>2.8309859154929571</v>
      </c>
      <c r="H467" s="44">
        <f>IF(OR($A467="",$B467=""),"",'OddsRatio_working_2-way'!M466)</f>
        <v>1.545544725589981</v>
      </c>
      <c r="I467" s="44">
        <f>IF(OR($A467="",$B467=""),"",'OddsRatio_working_2-way'!N466)</f>
        <v>2.8330302779823358</v>
      </c>
      <c r="J467" s="44">
        <f>IF('Log_working_2-way'!$D466="","",A467^('Log_working_2-way'!$D466))</f>
        <v>1.5393408620921092</v>
      </c>
      <c r="K467" s="46">
        <f>IF('Log_working_2-way'!$D466="","",B467^('Log_working_2-way'!$D466))</f>
        <v>2.8541150324126194</v>
      </c>
      <c r="L467" s="53">
        <f t="shared" si="84"/>
        <v>0.6411483253588518</v>
      </c>
      <c r="M467" s="53">
        <f t="shared" si="85"/>
        <v>0.35885167464114837</v>
      </c>
      <c r="N467" s="54">
        <v>564</v>
      </c>
      <c r="O467" s="54">
        <f t="shared" si="86"/>
        <v>188</v>
      </c>
      <c r="P467" s="54">
        <f t="shared" si="87"/>
        <v>353.55223880597009</v>
      </c>
      <c r="Q467" s="54">
        <f t="shared" si="88"/>
        <v>210.44776119402982</v>
      </c>
      <c r="R467" s="54">
        <f t="shared" si="89"/>
        <v>376</v>
      </c>
      <c r="S467" s="55">
        <f t="shared" si="90"/>
        <v>-22.447761194029823</v>
      </c>
      <c r="T467" s="55">
        <f t="shared" si="90"/>
        <v>-22.447761194029908</v>
      </c>
      <c r="U467" t="s">
        <v>422</v>
      </c>
      <c r="V467" t="s">
        <v>425</v>
      </c>
      <c r="W467" t="s">
        <v>448</v>
      </c>
      <c r="X467" t="s">
        <v>537</v>
      </c>
      <c r="Y467" s="66"/>
    </row>
    <row r="468" spans="1:25" ht="15" x14ac:dyDescent="0.25">
      <c r="A468">
        <v>2.25</v>
      </c>
      <c r="B468">
        <v>1.69</v>
      </c>
      <c r="C468" s="43">
        <f t="shared" si="76"/>
        <v>3.6160420775805502E-2</v>
      </c>
      <c r="D468" s="44">
        <f>IF(OR($A468="",$B468=""),"",A468*'MPTO_working_2-way'!$G467)</f>
        <v>2.3313609467455625</v>
      </c>
      <c r="E468" s="46">
        <f>IF(OR($A468="",$B468=""),"",B468*'MPTO_working_2-way'!$G467)</f>
        <v>1.7511111111111113</v>
      </c>
      <c r="F468" s="44">
        <f>IF(OR($A468="",$B468=""),"",'MPTO_working_2-way'!D467)</f>
        <v>2.3454124903623752</v>
      </c>
      <c r="G468" s="46">
        <f>IF(OR($A468="",$B468=""),"",'MPTO_working_2-way'!E467)</f>
        <v>1.7432664756446994</v>
      </c>
      <c r="H468" s="44">
        <f>IF(OR($A468="",$B468=""),"",'OddsRatio_working_2-way'!M467)</f>
        <v>2.3459547551454145</v>
      </c>
      <c r="I468" s="44">
        <f>IF(OR($A468="",$B468=""),"",'OddsRatio_working_2-way'!N467)</f>
        <v>1.7429670248402687</v>
      </c>
      <c r="J468" s="44">
        <f>IF('Log_working_2-way'!$D467="","",A468^('Log_working_2-way'!$D467))</f>
        <v>2.3524481110664444</v>
      </c>
      <c r="K468" s="46">
        <f>IF('Log_working_2-way'!$D467="","",B468^('Log_working_2-way'!$D467))</f>
        <v>1.7393999014212567</v>
      </c>
      <c r="L468" s="53">
        <f t="shared" si="84"/>
        <v>0.42893401015228422</v>
      </c>
      <c r="M468" s="53">
        <f t="shared" si="85"/>
        <v>0.57106598984771573</v>
      </c>
      <c r="N468" s="54">
        <v>565</v>
      </c>
      <c r="O468" s="54">
        <f t="shared" si="86"/>
        <v>313.88888888888886</v>
      </c>
      <c r="P468" s="54">
        <f t="shared" si="87"/>
        <v>230.68047337278108</v>
      </c>
      <c r="Q468" s="54">
        <f t="shared" si="88"/>
        <v>334.31952662721898</v>
      </c>
      <c r="R468" s="54">
        <f t="shared" si="89"/>
        <v>251.11111111111109</v>
      </c>
      <c r="S468" s="55">
        <f t="shared" si="90"/>
        <v>-20.43063773833012</v>
      </c>
      <c r="T468" s="55">
        <f t="shared" si="90"/>
        <v>-20.430637738330006</v>
      </c>
      <c r="U468" t="s">
        <v>363</v>
      </c>
      <c r="V468" t="s">
        <v>357</v>
      </c>
      <c r="W468" t="s">
        <v>448</v>
      </c>
      <c r="X468" t="s">
        <v>537</v>
      </c>
      <c r="Y468" s="66"/>
    </row>
    <row r="469" spans="1:25" ht="15" x14ac:dyDescent="0.25">
      <c r="A469">
        <v>2.5099999999999998</v>
      </c>
      <c r="B469">
        <v>1.57</v>
      </c>
      <c r="C469" s="43">
        <f t="shared" si="76"/>
        <v>3.5349049661227649E-2</v>
      </c>
      <c r="D469" s="44">
        <f>IF(OR($A469="",$B469=""),"",A469*'MPTO_working_2-way'!$G468)</f>
        <v>2.5987261146496814</v>
      </c>
      <c r="E469" s="46">
        <f>IF(OR($A469="",$B469=""),"",B469*'MPTO_working_2-way'!$G468)</f>
        <v>1.6254980079681274</v>
      </c>
      <c r="F469" s="44">
        <f>IF(OR($A469="",$B469=""),"",'MPTO_working_2-way'!D468)</f>
        <v>2.6265204785550034</v>
      </c>
      <c r="G469" s="46">
        <f>IF(OR($A469="",$B469=""),"",'MPTO_working_2-way'!E468)</f>
        <v>1.6148093511176675</v>
      </c>
      <c r="H469" s="44">
        <f>IF(OR($A469="",$B469=""),"",'OddsRatio_working_2-way'!M468)</f>
        <v>2.6276126096272243</v>
      </c>
      <c r="I469" s="44">
        <f>IF(OR($A469="",$B469=""),"",'OddsRatio_working_2-way'!N468)</f>
        <v>1.6143968129056414</v>
      </c>
      <c r="J469" s="44">
        <f>IF('Log_working_2-way'!$D468="","",A469^('Log_working_2-way'!$D468))</f>
        <v>2.6406155837309813</v>
      </c>
      <c r="K469" s="46">
        <f>IF('Log_working_2-way'!$D468="","",B469^('Log_working_2-way'!$D468))</f>
        <v>1.6095273078692256</v>
      </c>
      <c r="L469" s="53">
        <f t="shared" si="84"/>
        <v>0.38480392156862747</v>
      </c>
      <c r="M469" s="53">
        <f t="shared" si="85"/>
        <v>0.61519607843137258</v>
      </c>
      <c r="N469" s="54">
        <v>566</v>
      </c>
      <c r="O469" s="54">
        <f t="shared" si="86"/>
        <v>340.50199203187248</v>
      </c>
      <c r="P469" s="54">
        <f t="shared" si="87"/>
        <v>205.49044585987261</v>
      </c>
      <c r="Q469" s="54">
        <f t="shared" si="88"/>
        <v>360.50955414012736</v>
      </c>
      <c r="R469" s="54">
        <f t="shared" si="89"/>
        <v>225.4980079681275</v>
      </c>
      <c r="S469" s="55">
        <f t="shared" si="90"/>
        <v>-20.007562108254888</v>
      </c>
      <c r="T469" s="55">
        <f t="shared" si="90"/>
        <v>-20.007562108254888</v>
      </c>
      <c r="U469" t="s">
        <v>174</v>
      </c>
      <c r="V469" t="s">
        <v>182</v>
      </c>
      <c r="W469" t="s">
        <v>435</v>
      </c>
      <c r="X469" t="s">
        <v>537</v>
      </c>
      <c r="Y469" s="66"/>
    </row>
    <row r="470" spans="1:25" ht="15" x14ac:dyDescent="0.25">
      <c r="A470">
        <v>2.31</v>
      </c>
      <c r="B470">
        <v>1.61</v>
      </c>
      <c r="C470" s="43">
        <f t="shared" si="76"/>
        <v>5.4018445322792985E-2</v>
      </c>
      <c r="D470" s="44">
        <f>IF(OR($A470="",$B470=""),"",A470*'MPTO_working_2-way'!$G469)</f>
        <v>2.4347826086956519</v>
      </c>
      <c r="E470" s="46">
        <f>IF(OR($A470="",$B470=""),"",B470*'MPTO_working_2-way'!$G469)</f>
        <v>1.6969696969696968</v>
      </c>
      <c r="F470" s="44">
        <f>IF(OR($A470="",$B470=""),"",'MPTO_working_2-way'!D469)</f>
        <v>2.4637143519591929</v>
      </c>
      <c r="G470" s="46">
        <f>IF(OR($A470="",$B470=""),"",'MPTO_working_2-way'!E469)</f>
        <v>1.6831934104229367</v>
      </c>
      <c r="H470" s="44">
        <f>IF(OR($A470="",$B470=""),"",'OddsRatio_working_2-way'!M469)</f>
        <v>2.4654490723346738</v>
      </c>
      <c r="I470" s="44">
        <f>IF(OR($A470="",$B470=""),"",'OddsRatio_working_2-way'!N469)</f>
        <v>1.6823846825375197</v>
      </c>
      <c r="J470" s="44">
        <f>IF('Log_working_2-way'!$D469="","",A470^('Log_working_2-way'!$D469))</f>
        <v>2.4791843192012233</v>
      </c>
      <c r="K470" s="46">
        <f>IF('Log_working_2-way'!$D469="","",B470^('Log_working_2-way'!$D469))</f>
        <v>1.6760482699931432</v>
      </c>
      <c r="L470" s="53">
        <f t="shared" si="84"/>
        <v>0.41071428571428575</v>
      </c>
      <c r="M470" s="53">
        <f t="shared" si="85"/>
        <v>0.5892857142857143</v>
      </c>
      <c r="N470" s="54">
        <v>567</v>
      </c>
      <c r="O470" s="54">
        <f t="shared" si="86"/>
        <v>321.54545454545456</v>
      </c>
      <c r="P470" s="54">
        <f t="shared" si="87"/>
        <v>214.82608695652172</v>
      </c>
      <c r="Q470" s="54">
        <f t="shared" si="88"/>
        <v>352.17391304347825</v>
      </c>
      <c r="R470" s="54">
        <f t="shared" si="89"/>
        <v>245.45454545454544</v>
      </c>
      <c r="S470" s="55">
        <f t="shared" si="90"/>
        <v>-30.62845849802369</v>
      </c>
      <c r="T470" s="55">
        <f t="shared" si="90"/>
        <v>-30.628458498023718</v>
      </c>
      <c r="U470" t="s">
        <v>173</v>
      </c>
      <c r="V470" t="s">
        <v>146</v>
      </c>
      <c r="W470" t="s">
        <v>435</v>
      </c>
      <c r="X470" t="s">
        <v>537</v>
      </c>
      <c r="Y470" s="66"/>
    </row>
    <row r="471" spans="1:25" ht="15" x14ac:dyDescent="0.25">
      <c r="A471">
        <v>2</v>
      </c>
      <c r="B471">
        <v>1.89</v>
      </c>
      <c r="C471" s="43">
        <f t="shared" si="76"/>
        <v>2.9100529100529293E-2</v>
      </c>
      <c r="D471" s="44">
        <f>IF(OR($A471="",$B471=""),"",A471*'MPTO_working_2-way'!$G470)</f>
        <v>2.0582010582010586</v>
      </c>
      <c r="E471" s="46">
        <f>IF(OR($A471="",$B471=""),"",B471*'MPTO_working_2-way'!$G470)</f>
        <v>1.9450000000000003</v>
      </c>
      <c r="F471" s="44">
        <f>IF(OR($A471="",$B471=""),"",'MPTO_working_2-way'!D470)</f>
        <v>2.0599455040871937</v>
      </c>
      <c r="G471" s="46">
        <f>IF(OR($A471="",$B471=""),"",'MPTO_working_2-way'!E470)</f>
        <v>1.9434447300771212</v>
      </c>
      <c r="H471" s="44">
        <f>IF(OR($A471="",$B471=""),"",'OddsRatio_working_2-way'!M470)</f>
        <v>2.0599978800063603</v>
      </c>
      <c r="I471" s="44">
        <f>IF(OR($A471="",$B471=""),"",'OddsRatio_working_2-way'!N470)</f>
        <v>1.9433981132056606</v>
      </c>
      <c r="J471" s="44">
        <f>IF('Log_working_2-way'!$D470="","",A471^('Log_working_2-way'!$D470))</f>
        <v>2.0607901501181232</v>
      </c>
      <c r="K471" s="46">
        <f>IF('Log_working_2-way'!$D470="","",B471^('Log_working_2-way'!$D470))</f>
        <v>1.9426935194379702</v>
      </c>
      <c r="L471" s="53">
        <f t="shared" si="84"/>
        <v>0.48586118251928012</v>
      </c>
      <c r="M471" s="53">
        <f t="shared" si="85"/>
        <v>0.51413881748071977</v>
      </c>
      <c r="N471" s="54">
        <v>568</v>
      </c>
      <c r="O471" s="54">
        <f t="shared" si="86"/>
        <v>284</v>
      </c>
      <c r="P471" s="54">
        <f t="shared" si="87"/>
        <v>267.4708994708995</v>
      </c>
      <c r="Q471" s="54">
        <f t="shared" si="88"/>
        <v>300.52910052910056</v>
      </c>
      <c r="R471" s="54">
        <f t="shared" si="89"/>
        <v>284</v>
      </c>
      <c r="S471" s="55">
        <f t="shared" si="90"/>
        <v>-16.52910052910056</v>
      </c>
      <c r="T471" s="55">
        <f t="shared" si="90"/>
        <v>-16.529100529100504</v>
      </c>
      <c r="U471" t="s">
        <v>145</v>
      </c>
      <c r="V471" t="s">
        <v>147</v>
      </c>
      <c r="W471" t="s">
        <v>435</v>
      </c>
      <c r="X471" t="s">
        <v>537</v>
      </c>
      <c r="Y471" s="66"/>
    </row>
    <row r="472" spans="1:25" ht="15" x14ac:dyDescent="0.25">
      <c r="A472">
        <v>2.12</v>
      </c>
      <c r="B472">
        <v>1.78</v>
      </c>
      <c r="C472" s="43">
        <f t="shared" si="76"/>
        <v>3.3495866016535869E-2</v>
      </c>
      <c r="D472" s="44">
        <f>IF(OR($A472="",$B472=""),"",A472*'MPTO_working_2-way'!$G471)</f>
        <v>2.191011235955056</v>
      </c>
      <c r="E472" s="46">
        <f>IF(OR($A472="",$B472=""),"",B472*'MPTO_working_2-way'!$G471)</f>
        <v>1.8396226415094339</v>
      </c>
      <c r="F472" s="44">
        <f>IF(OR($A472="",$B472=""),"",'MPTO_working_2-way'!D471)</f>
        <v>2.1980428704566637</v>
      </c>
      <c r="G472" s="46">
        <f>IF(OR($A472="",$B472=""),"",'MPTO_working_2-way'!E471)</f>
        <v>1.8346946713341112</v>
      </c>
      <c r="H472" s="44">
        <f>IF(OR($A472="",$B472=""),"",'OddsRatio_working_2-way'!M471)</f>
        <v>2.1982893790305562</v>
      </c>
      <c r="I472" s="44">
        <f>IF(OR($A472="",$B472=""),"",'OddsRatio_working_2-way'!N471)</f>
        <v>1.83452296039628</v>
      </c>
      <c r="J472" s="44">
        <f>IF('Log_working_2-way'!$D471="","",A472^('Log_working_2-way'!$D471))</f>
        <v>2.2015102621380289</v>
      </c>
      <c r="K472" s="46">
        <f>IF('Log_working_2-way'!$D471="","",B472^('Log_working_2-way'!$D471))</f>
        <v>1.8322858584832242</v>
      </c>
      <c r="L472" s="53">
        <f t="shared" si="84"/>
        <v>0.45641025641025645</v>
      </c>
      <c r="M472" s="53">
        <f t="shared" si="85"/>
        <v>0.54358974358974366</v>
      </c>
      <c r="N472" s="54">
        <v>569</v>
      </c>
      <c r="O472" s="54">
        <f t="shared" si="86"/>
        <v>300.60377358490564</v>
      </c>
      <c r="P472" s="54">
        <f t="shared" si="87"/>
        <v>249.33707865168543</v>
      </c>
      <c r="Q472" s="54">
        <f t="shared" si="88"/>
        <v>319.66292134831463</v>
      </c>
      <c r="R472" s="54">
        <f t="shared" si="89"/>
        <v>268.3962264150943</v>
      </c>
      <c r="S472" s="55">
        <f t="shared" si="90"/>
        <v>-19.059147763408987</v>
      </c>
      <c r="T472" s="55">
        <f t="shared" si="90"/>
        <v>-19.059147763408873</v>
      </c>
      <c r="U472" t="s">
        <v>172</v>
      </c>
      <c r="V472" t="s">
        <v>430</v>
      </c>
      <c r="W472" t="s">
        <v>435</v>
      </c>
      <c r="X472" t="s">
        <v>537</v>
      </c>
      <c r="Y472" s="66"/>
    </row>
    <row r="473" spans="1:25" ht="15" x14ac:dyDescent="0.25">
      <c r="A473">
        <v>2.46</v>
      </c>
      <c r="B473">
        <v>1.59</v>
      </c>
      <c r="C473" s="43">
        <f t="shared" si="76"/>
        <v>3.5434882650713373E-2</v>
      </c>
      <c r="D473" s="44">
        <f>IF(OR($A473="",$B473=""),"",A473*'MPTO_working_2-way'!$G472)</f>
        <v>2.5471698113207548</v>
      </c>
      <c r="E473" s="46">
        <f>IF(OR($A473="",$B473=""),"",B473*'MPTO_working_2-way'!$G472)</f>
        <v>1.6463414634146343</v>
      </c>
      <c r="F473" s="44">
        <f>IF(OR($A473="",$B473=""),"",'MPTO_working_2-way'!D472)</f>
        <v>2.5721049516669958</v>
      </c>
      <c r="G473" s="46">
        <f>IF(OR($A473="",$B473=""),"",'MPTO_working_2-way'!E472)</f>
        <v>1.6360898481616264</v>
      </c>
      <c r="H473" s="44">
        <f>IF(OR($A473="",$B473=""),"",'OddsRatio_working_2-way'!M472)</f>
        <v>2.5730785966335055</v>
      </c>
      <c r="I473" s="44">
        <f>IF(OR($A473="",$B473=""),"",'OddsRatio_working_2-way'!N472)</f>
        <v>1.6356961452149104</v>
      </c>
      <c r="J473" s="44">
        <f>IF('Log_working_2-way'!$D472="","",A473^('Log_working_2-way'!$D472))</f>
        <v>2.5847141060445584</v>
      </c>
      <c r="K473" s="46">
        <f>IF('Log_working_2-way'!$D472="","",B473^('Log_working_2-way'!$D472))</f>
        <v>1.6310286481237015</v>
      </c>
      <c r="L473" s="53">
        <f t="shared" si="84"/>
        <v>0.3925925925925926</v>
      </c>
      <c r="M473" s="53">
        <f t="shared" si="85"/>
        <v>0.6074074074074074</v>
      </c>
      <c r="N473" s="54">
        <v>570</v>
      </c>
      <c r="O473" s="54">
        <f t="shared" si="86"/>
        <v>338.29268292682929</v>
      </c>
      <c r="P473" s="54">
        <f t="shared" si="87"/>
        <v>211.50943396226418</v>
      </c>
      <c r="Q473" s="54">
        <f t="shared" si="88"/>
        <v>358.49056603773585</v>
      </c>
      <c r="R473" s="54">
        <f t="shared" si="89"/>
        <v>231.70731707317071</v>
      </c>
      <c r="S473" s="55">
        <f t="shared" si="90"/>
        <v>-20.19788311090656</v>
      </c>
      <c r="T473" s="55">
        <f t="shared" si="90"/>
        <v>-20.197883110906531</v>
      </c>
      <c r="U473" t="s">
        <v>368</v>
      </c>
      <c r="V473" t="s">
        <v>371</v>
      </c>
      <c r="W473" t="s">
        <v>449</v>
      </c>
      <c r="X473" t="s">
        <v>537</v>
      </c>
      <c r="Y473" s="66"/>
    </row>
    <row r="474" spans="1:25" ht="15" x14ac:dyDescent="0.25">
      <c r="A474">
        <v>2.33</v>
      </c>
      <c r="B474">
        <v>1.65</v>
      </c>
      <c r="C474" s="43">
        <f t="shared" si="76"/>
        <v>3.5245155416829377E-2</v>
      </c>
      <c r="D474" s="44">
        <f>IF(OR($A474="",$B474=""),"",A474*'MPTO_working_2-way'!$G473)</f>
        <v>2.4121212121212126</v>
      </c>
      <c r="E474" s="46">
        <f>IF(OR($A474="",$B474=""),"",B474*'MPTO_working_2-way'!$G473)</f>
        <v>1.7081545064377683</v>
      </c>
      <c r="F474" s="44">
        <f>IF(OR($A474="",$B474=""),"",'MPTO_working_2-way'!D473)</f>
        <v>2.4297677358192451</v>
      </c>
      <c r="G474" s="46">
        <f>IF(OR($A474="",$B474=""),"",'MPTO_working_2-way'!E473)</f>
        <v>1.6994142999226434</v>
      </c>
      <c r="H474" s="44">
        <f>IF(OR($A474="",$B474=""),"",'OddsRatio_working_2-way'!M473)</f>
        <v>2.4304383405634256</v>
      </c>
      <c r="I474" s="44">
        <f>IF(OR($A474="",$B474=""),"",'OddsRatio_working_2-way'!N473)</f>
        <v>1.6990864070422753</v>
      </c>
      <c r="J474" s="44">
        <f>IF('Log_working_2-way'!$D473="","",A474^('Log_working_2-way'!$D473))</f>
        <v>2.4386155296037653</v>
      </c>
      <c r="K474" s="46">
        <f>IF('Log_working_2-way'!$D473="","",B474^('Log_working_2-way'!$D473))</f>
        <v>1.6951127521022427</v>
      </c>
      <c r="L474" s="53">
        <f t="shared" si="84"/>
        <v>0.41457286432160795</v>
      </c>
      <c r="M474" s="53">
        <f t="shared" si="85"/>
        <v>0.58542713567839189</v>
      </c>
      <c r="N474" s="54">
        <v>571</v>
      </c>
      <c r="O474" s="54">
        <f t="shared" si="86"/>
        <v>325.9356223175966</v>
      </c>
      <c r="P474" s="54">
        <f t="shared" si="87"/>
        <v>224.93939393939394</v>
      </c>
      <c r="Q474" s="54">
        <f t="shared" si="88"/>
        <v>346.06060606060606</v>
      </c>
      <c r="R474" s="54">
        <f t="shared" si="89"/>
        <v>245.06437768240343</v>
      </c>
      <c r="S474" s="55">
        <f t="shared" si="90"/>
        <v>-20.124983743009466</v>
      </c>
      <c r="T474" s="55">
        <f t="shared" si="90"/>
        <v>-20.124983743009494</v>
      </c>
      <c r="U474" t="s">
        <v>505</v>
      </c>
      <c r="V474" t="s">
        <v>367</v>
      </c>
      <c r="W474" t="s">
        <v>449</v>
      </c>
      <c r="X474" t="s">
        <v>537</v>
      </c>
      <c r="Y474" s="66"/>
    </row>
    <row r="475" spans="1:25" ht="15" x14ac:dyDescent="0.25">
      <c r="A475">
        <v>2.25</v>
      </c>
      <c r="B475">
        <v>1.7</v>
      </c>
      <c r="C475" s="43">
        <f t="shared" si="76"/>
        <v>3.2679738562091387E-2</v>
      </c>
      <c r="D475" s="44">
        <f>IF(OR($A475="",$B475=""),"",A475*'MPTO_working_2-way'!$G474)</f>
        <v>2.3235294117647056</v>
      </c>
      <c r="E475" s="46">
        <f>IF(OR($A475="",$B475=""),"",B475*'MPTO_working_2-way'!$G474)</f>
        <v>1.7555555555555553</v>
      </c>
      <c r="F475" s="44">
        <f>IF(OR($A475="",$B475=""),"",'MPTO_working_2-way'!D474)</f>
        <v>2.3358778625954195</v>
      </c>
      <c r="G475" s="46">
        <f>IF(OR($A475="",$B475=""),"",'MPTO_working_2-way'!E474)</f>
        <v>1.7485714285714284</v>
      </c>
      <c r="H475" s="44">
        <f>IF(OR($A475="",$B475=""),"",'OddsRatio_working_2-way'!M474)</f>
        <v>2.3363062095621219</v>
      </c>
      <c r="I475" s="44">
        <f>IF(OR($A475="",$B475=""),"",'OddsRatio_working_2-way'!N474)</f>
        <v>1.7483314773547878</v>
      </c>
      <c r="J475" s="44">
        <f>IF('Log_working_2-way'!$D474="","",A475^('Log_working_2-way'!$D474))</f>
        <v>2.3419883892799152</v>
      </c>
      <c r="K475" s="46">
        <f>IF('Log_working_2-way'!$D474="","",B475^('Log_working_2-way'!$D474))</f>
        <v>1.7451629298644922</v>
      </c>
      <c r="L475" s="53">
        <f t="shared" si="84"/>
        <v>0.43037974683544311</v>
      </c>
      <c r="M475" s="53">
        <f t="shared" si="85"/>
        <v>0.569620253164557</v>
      </c>
      <c r="N475" s="54">
        <v>572</v>
      </c>
      <c r="O475" s="54">
        <f t="shared" si="86"/>
        <v>317.77777777777777</v>
      </c>
      <c r="P475" s="54">
        <f t="shared" si="87"/>
        <v>235.52941176470588</v>
      </c>
      <c r="Q475" s="54">
        <f t="shared" si="88"/>
        <v>336.47058823529414</v>
      </c>
      <c r="R475" s="54">
        <f t="shared" si="89"/>
        <v>254.2222222222222</v>
      </c>
      <c r="S475" s="55">
        <f t="shared" si="90"/>
        <v>-18.692810457516373</v>
      </c>
      <c r="T475" s="55">
        <f t="shared" si="90"/>
        <v>-18.692810457516316</v>
      </c>
      <c r="U475" t="s">
        <v>370</v>
      </c>
      <c r="V475" t="s">
        <v>454</v>
      </c>
      <c r="W475" t="s">
        <v>449</v>
      </c>
      <c r="X475" t="s">
        <v>537</v>
      </c>
      <c r="Y475" s="66"/>
    </row>
    <row r="476" spans="1:25" ht="15" x14ac:dyDescent="0.25">
      <c r="A476">
        <v>2.41</v>
      </c>
      <c r="B476">
        <v>1.61</v>
      </c>
      <c r="C476" s="43">
        <f t="shared" si="76"/>
        <v>3.6055771758459754E-2</v>
      </c>
      <c r="D476" s="44">
        <f>IF(OR($A476="",$B476=""),"",A476*'MPTO_working_2-way'!$G475)</f>
        <v>2.4968944099378882</v>
      </c>
      <c r="E476" s="46">
        <f>IF(OR($A476="",$B476=""),"",B476*'MPTO_working_2-way'!$G475)</f>
        <v>1.6680497925311204</v>
      </c>
      <c r="F476" s="44">
        <f>IF(OR($A476="",$B476=""),"",'MPTO_working_2-way'!D475)</f>
        <v>2.5194636537774748</v>
      </c>
      <c r="G476" s="46">
        <f>IF(OR($A476="",$B476=""),"",'MPTO_working_2-way'!E475)</f>
        <v>1.6581269630990791</v>
      </c>
      <c r="H476" s="44">
        <f>IF(OR($A476="",$B476=""),"",'OddsRatio_working_2-way'!M475)</f>
        <v>2.5203537120802069</v>
      </c>
      <c r="I476" s="44">
        <f>IF(OR($A476="",$B476=""),"",'OddsRatio_working_2-way'!N475)</f>
        <v>1.6577416768573945</v>
      </c>
      <c r="J476" s="44">
        <f>IF('Log_working_2-way'!$D475="","",A476^('Log_working_2-way'!$D475))</f>
        <v>2.5308665033437969</v>
      </c>
      <c r="K476" s="46">
        <f>IF('Log_working_2-way'!$D475="","",B476^('Log_working_2-way'!$D475))</f>
        <v>1.6532248225535031</v>
      </c>
      <c r="L476" s="53">
        <f t="shared" si="84"/>
        <v>0.40049751243781095</v>
      </c>
      <c r="M476" s="53">
        <f t="shared" si="85"/>
        <v>0.59950248756218905</v>
      </c>
      <c r="N476" s="54">
        <v>573</v>
      </c>
      <c r="O476" s="54">
        <f t="shared" si="86"/>
        <v>335.24066390041492</v>
      </c>
      <c r="P476" s="54">
        <f t="shared" si="87"/>
        <v>217.0993788819876</v>
      </c>
      <c r="Q476" s="54">
        <f t="shared" si="88"/>
        <v>355.9006211180124</v>
      </c>
      <c r="R476" s="54">
        <f t="shared" si="89"/>
        <v>237.75933609958506</v>
      </c>
      <c r="S476" s="55">
        <f t="shared" si="90"/>
        <v>-20.65995721759748</v>
      </c>
      <c r="T476" s="55">
        <f t="shared" si="90"/>
        <v>-20.659957217597452</v>
      </c>
      <c r="U476" t="s">
        <v>507</v>
      </c>
      <c r="V476" t="s">
        <v>369</v>
      </c>
      <c r="W476" t="s">
        <v>449</v>
      </c>
      <c r="X476" t="s">
        <v>537</v>
      </c>
      <c r="Y476" s="66"/>
    </row>
    <row r="477" spans="1:25" ht="15" x14ac:dyDescent="0.25">
      <c r="A477">
        <v>2.2200000000000002</v>
      </c>
      <c r="B477">
        <v>1.71</v>
      </c>
      <c r="C477" s="43">
        <f t="shared" si="76"/>
        <v>3.5245772087877381E-2</v>
      </c>
      <c r="D477" s="44">
        <f>IF(OR($A477="",$B477=""),"",A477*'MPTO_working_2-way'!$G476)</f>
        <v>2.2982456140350882</v>
      </c>
      <c r="E477" s="46">
        <f>IF(OR($A477="",$B477=""),"",B477*'MPTO_working_2-way'!$G476)</f>
        <v>1.7702702702702702</v>
      </c>
      <c r="F477" s="44">
        <f>IF(OR($A477="",$B477=""),"",'MPTO_working_2-way'!D476)</f>
        <v>2.3103888990323171</v>
      </c>
      <c r="G477" s="46">
        <f>IF(OR($A477="",$B477=""),"",'MPTO_working_2-way'!E476)</f>
        <v>1.7631322279503969</v>
      </c>
      <c r="H477" s="44">
        <f>IF(OR($A477="",$B477=""),"",'OddsRatio_working_2-way'!M476)</f>
        <v>2.310843186332725</v>
      </c>
      <c r="I477" s="44">
        <f>IF(OR($A477="",$B477=""),"",'OddsRatio_working_2-way'!N476)</f>
        <v>1.7628677559805201</v>
      </c>
      <c r="J477" s="44">
        <f>IF('Log_working_2-way'!$D476="","",A477^('Log_working_2-way'!$D476))</f>
        <v>2.3164405926032319</v>
      </c>
      <c r="K477" s="46">
        <f>IF('Log_working_2-way'!$D476="","",B477^('Log_working_2-way'!$D476))</f>
        <v>1.7596240997267032</v>
      </c>
      <c r="L477" s="53">
        <f t="shared" si="84"/>
        <v>0.43511450381679379</v>
      </c>
      <c r="M477" s="53">
        <f t="shared" si="85"/>
        <v>0.56488549618320616</v>
      </c>
      <c r="N477" s="54">
        <v>574</v>
      </c>
      <c r="O477" s="54">
        <f t="shared" si="86"/>
        <v>315.4414414414415</v>
      </c>
      <c r="P477" s="54">
        <f t="shared" si="87"/>
        <v>238.32748538011691</v>
      </c>
      <c r="Q477" s="54">
        <f t="shared" si="88"/>
        <v>335.67251461988303</v>
      </c>
      <c r="R477" s="54">
        <f t="shared" si="89"/>
        <v>258.5585585585585</v>
      </c>
      <c r="S477" s="55">
        <f t="shared" si="90"/>
        <v>-20.231073178441534</v>
      </c>
      <c r="T477" s="55">
        <f t="shared" si="90"/>
        <v>-20.231073178441591</v>
      </c>
      <c r="U477" t="s">
        <v>506</v>
      </c>
      <c r="V477" t="s">
        <v>453</v>
      </c>
      <c r="W477" t="s">
        <v>449</v>
      </c>
      <c r="X477" t="s">
        <v>537</v>
      </c>
      <c r="Y477" s="66"/>
    </row>
    <row r="478" spans="1:25" ht="15" x14ac:dyDescent="0.25">
      <c r="A478">
        <v>2.0099999999999998</v>
      </c>
      <c r="B478">
        <v>1.85</v>
      </c>
      <c r="C478" s="43">
        <f t="shared" si="76"/>
        <v>3.80529783514858E-2</v>
      </c>
      <c r="D478" s="44">
        <f>IF(OR($A478="",$B478=""),"",A478*'MPTO_working_2-way'!$G477)</f>
        <v>2.086486486486486</v>
      </c>
      <c r="E478" s="46">
        <f>IF(OR($A478="",$B478=""),"",B478*'MPTO_working_2-way'!$G477)</f>
        <v>1.9203980099502489</v>
      </c>
      <c r="F478" s="44">
        <f>IF(OR($A478="",$B478=""),"",'MPTO_working_2-way'!D477)</f>
        <v>2.0899255304201207</v>
      </c>
      <c r="G478" s="46">
        <f>IF(OR($A478="",$B478=""),"",'MPTO_working_2-way'!E477)</f>
        <v>1.9174938764986464</v>
      </c>
      <c r="H478" s="44">
        <f>IF(OR($A478="",$B478=""),"",'OddsRatio_working_2-way'!M477)</f>
        <v>2.0900620597551534</v>
      </c>
      <c r="I478" s="44">
        <f>IF(OR($A478="",$B478=""),"",'OddsRatio_working_2-way'!N477)</f>
        <v>1.91737896118008</v>
      </c>
      <c r="J478" s="44">
        <f>IF('Log_working_2-way'!$D477="","",A478^('Log_working_2-way'!$D477))</f>
        <v>2.0916381493676872</v>
      </c>
      <c r="K478" s="46">
        <f>IF('Log_working_2-way'!$D477="","",B478^('Log_working_2-way'!$D477))</f>
        <v>1.9160544641822177</v>
      </c>
      <c r="L478" s="53">
        <f t="shared" si="84"/>
        <v>0.47927461139896382</v>
      </c>
      <c r="M478" s="53">
        <f t="shared" si="85"/>
        <v>0.52072538860103623</v>
      </c>
      <c r="N478" s="54">
        <v>575</v>
      </c>
      <c r="O478" s="54">
        <f t="shared" si="86"/>
        <v>288.93034825870637</v>
      </c>
      <c r="P478" s="54">
        <f t="shared" si="87"/>
        <v>264.18918918918916</v>
      </c>
      <c r="Q478" s="54">
        <f t="shared" si="88"/>
        <v>310.81081081081078</v>
      </c>
      <c r="R478" s="54">
        <f t="shared" si="89"/>
        <v>286.06965174129357</v>
      </c>
      <c r="S478" s="55">
        <f t="shared" si="90"/>
        <v>-21.880462552104404</v>
      </c>
      <c r="T478" s="55">
        <f t="shared" si="90"/>
        <v>-21.880462552104404</v>
      </c>
      <c r="U478" t="s">
        <v>377</v>
      </c>
      <c r="V478" t="s">
        <v>373</v>
      </c>
      <c r="W478" t="s">
        <v>450</v>
      </c>
      <c r="X478" t="s">
        <v>537</v>
      </c>
      <c r="Y478" s="66"/>
    </row>
    <row r="479" spans="1:25" ht="15" x14ac:dyDescent="0.25">
      <c r="A479">
        <v>2.13</v>
      </c>
      <c r="B479">
        <v>1.74</v>
      </c>
      <c r="C479" s="43">
        <f t="shared" si="76"/>
        <v>4.4196211753278369E-2</v>
      </c>
      <c r="D479" s="44">
        <f>IF(OR($A479="",$B479=""),"",A479*'MPTO_working_2-way'!$G478)</f>
        <v>2.2241379310344827</v>
      </c>
      <c r="E479" s="46">
        <f>IF(OR($A479="",$B479=""),"",B479*'MPTO_working_2-way'!$G478)</f>
        <v>1.8169014084507042</v>
      </c>
      <c r="F479" s="44">
        <f>IF(OR($A479="",$B479=""),"",'MPTO_working_2-way'!D478)</f>
        <v>2.2352089741270129</v>
      </c>
      <c r="G479" s="46">
        <f>IF(OR($A479="",$B479=""),"",'MPTO_working_2-way'!E478)</f>
        <v>1.8095796103705875</v>
      </c>
      <c r="H479" s="44">
        <f>IF(OR($A479="",$B479=""),"",'OddsRatio_working_2-way'!M478)</f>
        <v>2.235729350232901</v>
      </c>
      <c r="I479" s="44">
        <f>IF(OR($A479="",$B479=""),"",'OddsRatio_working_2-way'!N478)</f>
        <v>1.8092386895330501</v>
      </c>
      <c r="J479" s="44">
        <f>IF('Log_working_2-way'!$D478="","",A479^('Log_working_2-way'!$D478))</f>
        <v>2.2408640724077871</v>
      </c>
      <c r="K479" s="46">
        <f>IF('Log_working_2-way'!$D478="","",B479^('Log_working_2-way'!$D478))</f>
        <v>1.8058900424598134</v>
      </c>
      <c r="L479" s="53">
        <f t="shared" si="84"/>
        <v>0.44961240310077522</v>
      </c>
      <c r="M479" s="53">
        <f t="shared" si="85"/>
        <v>0.55038759689922478</v>
      </c>
      <c r="N479" s="54">
        <v>576</v>
      </c>
      <c r="O479" s="54">
        <f t="shared" si="86"/>
        <v>305.57746478873236</v>
      </c>
      <c r="P479" s="54">
        <f t="shared" si="87"/>
        <v>244.9655172413793</v>
      </c>
      <c r="Q479" s="54">
        <f t="shared" si="88"/>
        <v>331.0344827586207</v>
      </c>
      <c r="R479" s="54">
        <f t="shared" si="89"/>
        <v>270.42253521126759</v>
      </c>
      <c r="S479" s="55">
        <f t="shared" si="90"/>
        <v>-25.457017969888341</v>
      </c>
      <c r="T479" s="55">
        <f t="shared" si="90"/>
        <v>-25.457017969888284</v>
      </c>
      <c r="U479" t="s">
        <v>472</v>
      </c>
      <c r="V479" t="s">
        <v>471</v>
      </c>
      <c r="W479" t="s">
        <v>450</v>
      </c>
      <c r="X479" t="s">
        <v>537</v>
      </c>
      <c r="Y479" s="66"/>
    </row>
    <row r="480" spans="1:25" ht="15" x14ac:dyDescent="0.25">
      <c r="A480">
        <v>2.15</v>
      </c>
      <c r="B480">
        <v>1.73</v>
      </c>
      <c r="C480" s="43">
        <f t="shared" si="76"/>
        <v>4.3150961150692391E-2</v>
      </c>
      <c r="D480" s="44">
        <f>IF(OR($A480="",$B480=""),"",A480*'MPTO_working_2-way'!$G479)</f>
        <v>2.2427745664739884</v>
      </c>
      <c r="E480" s="46">
        <f>IF(OR($A480="",$B480=""),"",B480*'MPTO_working_2-way'!$G479)</f>
        <v>1.8046511627906978</v>
      </c>
      <c r="F480" s="44">
        <f>IF(OR($A480="",$B480=""),"",'MPTO_working_2-way'!D479)</f>
        <v>2.2545840278830127</v>
      </c>
      <c r="G480" s="46">
        <f>IF(OR($A480="",$B480=""),"",'MPTO_working_2-way'!E479)</f>
        <v>1.7970769416596208</v>
      </c>
      <c r="H480" s="44">
        <f>IF(OR($A480="",$B480=""),"",'OddsRatio_working_2-way'!M479)</f>
        <v>2.2551264740070716</v>
      </c>
      <c r="I480" s="44">
        <f>IF(OR($A480="",$B480=""),"",'OddsRatio_working_2-way'!N479)</f>
        <v>1.7967324574131842</v>
      </c>
      <c r="J480" s="44">
        <f>IF('Log_working_2-way'!$D479="","",A480^('Log_working_2-way'!$D479))</f>
        <v>2.2606025771636125</v>
      </c>
      <c r="K480" s="46">
        <f>IF('Log_working_2-way'!$D479="","",B480^('Log_working_2-way'!$D479))</f>
        <v>1.7932714228219797</v>
      </c>
      <c r="L480" s="53">
        <f t="shared" si="84"/>
        <v>0.44587628865979384</v>
      </c>
      <c r="M480" s="53">
        <f t="shared" si="85"/>
        <v>0.5541237113402061</v>
      </c>
      <c r="N480" s="54">
        <v>577</v>
      </c>
      <c r="O480" s="54">
        <f t="shared" si="86"/>
        <v>308.62790697674416</v>
      </c>
      <c r="P480" s="54">
        <f t="shared" si="87"/>
        <v>243.4739884393064</v>
      </c>
      <c r="Q480" s="54">
        <f t="shared" si="88"/>
        <v>333.52601156069369</v>
      </c>
      <c r="R480" s="54">
        <f t="shared" si="89"/>
        <v>268.37209302325579</v>
      </c>
      <c r="S480" s="55">
        <f t="shared" si="90"/>
        <v>-24.898104583949532</v>
      </c>
      <c r="T480" s="55">
        <f t="shared" si="90"/>
        <v>-24.89810458394939</v>
      </c>
      <c r="U480" t="s">
        <v>474</v>
      </c>
      <c r="V480" t="s">
        <v>374</v>
      </c>
      <c r="W480" t="s">
        <v>450</v>
      </c>
      <c r="X480" t="s">
        <v>537</v>
      </c>
      <c r="Y480" s="66"/>
    </row>
    <row r="481" spans="1:25" ht="15" x14ac:dyDescent="0.25">
      <c r="A481">
        <v>1.9</v>
      </c>
      <c r="B481">
        <v>1.95</v>
      </c>
      <c r="C481" s="43">
        <f t="shared" si="76"/>
        <v>3.9136302294197067E-2</v>
      </c>
      <c r="D481" s="44">
        <f>IF(OR($A481="",$B481=""),"",A481*'MPTO_working_2-way'!$G480)</f>
        <v>1.9743589743589742</v>
      </c>
      <c r="E481" s="46">
        <f>IF(OR($A481="",$B481=""),"",B481*'MPTO_working_2-way'!$G480)</f>
        <v>2.0263157894736841</v>
      </c>
      <c r="F481" s="44">
        <f>IF(OR($A481="",$B481=""),"",'MPTO_working_2-way'!D480)</f>
        <v>1.9733688415446073</v>
      </c>
      <c r="G481" s="46">
        <f>IF(OR($A481="",$B481=""),"",'MPTO_working_2-way'!E480)</f>
        <v>2.027359781121751</v>
      </c>
      <c r="H481" s="44">
        <f>IF(OR($A481="",$B481=""),"",'OddsRatio_working_2-way'!M480)</f>
        <v>1.9733285267845753</v>
      </c>
      <c r="I481" s="44">
        <f>IF(OR($A481="",$B481=""),"",'OddsRatio_working_2-way'!N480)</f>
        <v>2.0274023338281628</v>
      </c>
      <c r="J481" s="44">
        <f>IF('Log_working_2-way'!$D480="","",A481^('Log_working_2-way'!$D480))</f>
        <v>1.9728759519930477</v>
      </c>
      <c r="K481" s="46">
        <f>IF('Log_working_2-way'!$D480="","",B481^('Log_working_2-way'!$D480))</f>
        <v>2.02788027389437</v>
      </c>
      <c r="L481" s="53">
        <f t="shared" si="84"/>
        <v>0.50649350649350655</v>
      </c>
      <c r="M481" s="53">
        <f t="shared" si="85"/>
        <v>0.49350649350649356</v>
      </c>
      <c r="N481" s="54">
        <v>578</v>
      </c>
      <c r="O481" s="54">
        <f t="shared" si="86"/>
        <v>273.78947368421052</v>
      </c>
      <c r="P481" s="54">
        <f t="shared" si="87"/>
        <v>281.58974358974359</v>
      </c>
      <c r="Q481" s="54">
        <f t="shared" si="88"/>
        <v>296.41025641025647</v>
      </c>
      <c r="R481" s="54">
        <f t="shared" si="89"/>
        <v>304.21052631578948</v>
      </c>
      <c r="S481" s="55">
        <f t="shared" si="90"/>
        <v>-22.620782726045945</v>
      </c>
      <c r="T481" s="55">
        <f t="shared" si="90"/>
        <v>-22.620782726045888</v>
      </c>
      <c r="U481" t="s">
        <v>376</v>
      </c>
      <c r="V481" t="s">
        <v>375</v>
      </c>
      <c r="W481" t="s">
        <v>450</v>
      </c>
      <c r="X481" t="s">
        <v>537</v>
      </c>
      <c r="Y481" s="66"/>
    </row>
    <row r="482" spans="1:25" ht="15" x14ac:dyDescent="0.25">
      <c r="A482">
        <v>1.69</v>
      </c>
      <c r="B482">
        <v>2.17</v>
      </c>
      <c r="C482" s="43">
        <f t="shared" ref="C482:C545" si="91">IF(OR($A482="",$B482=""),"",(1/A482)+(1/B482)-1)</f>
        <v>5.2545469418918689E-2</v>
      </c>
      <c r="D482" s="44">
        <f>IF(OR($A482="",$B482=""),"",A482*'MPTO_working_2-way'!$G481)</f>
        <v>1.7788018433179724</v>
      </c>
      <c r="E482" s="46">
        <f>IF(OR($A482="",$B482=""),"",B482*'MPTO_working_2-way'!$G481)</f>
        <v>2.2840236686390534</v>
      </c>
      <c r="F482" s="44">
        <f>IF(OR($A482="",$B482=""),"",'MPTO_working_2-way'!D481)</f>
        <v>1.7685241000168785</v>
      </c>
      <c r="G482" s="46">
        <f>IF(OR($A482="",$B482=""),"",'MPTO_working_2-way'!E481)</f>
        <v>2.3011953691211997</v>
      </c>
      <c r="H482" s="44">
        <f>IF(OR($A482="",$B482=""),"",'OddsRatio_working_2-way'!M481)</f>
        <v>1.7679476477883047</v>
      </c>
      <c r="I482" s="44">
        <f>IF(OR($A482="",$B482=""),"",'OddsRatio_working_2-way'!N481)</f>
        <v>2.3021720984236471</v>
      </c>
      <c r="J482" s="44">
        <f>IF('Log_working_2-way'!$D481="","",A482^('Log_working_2-way'!$D481))</f>
        <v>1.763222047701722</v>
      </c>
      <c r="K482" s="46">
        <f>IF('Log_working_2-way'!$D481="","",B482^('Log_working_2-way'!$D481))</f>
        <v>2.3102346859730591</v>
      </c>
      <c r="L482" s="53">
        <f t="shared" si="84"/>
        <v>0.56217616580310881</v>
      </c>
      <c r="M482" s="53">
        <f t="shared" si="85"/>
        <v>0.43782383419689119</v>
      </c>
      <c r="N482" s="54">
        <v>579</v>
      </c>
      <c r="O482" s="54">
        <f t="shared" si="86"/>
        <v>236.39644970414201</v>
      </c>
      <c r="P482" s="54">
        <f t="shared" si="87"/>
        <v>312.17972350230417</v>
      </c>
      <c r="Q482" s="54">
        <f t="shared" si="88"/>
        <v>266.82027649769583</v>
      </c>
      <c r="R482" s="54">
        <f t="shared" si="89"/>
        <v>342.60355029585799</v>
      </c>
      <c r="S482" s="55">
        <f t="shared" si="90"/>
        <v>-30.423826793553815</v>
      </c>
      <c r="T482" s="55">
        <f t="shared" si="90"/>
        <v>-30.423826793553815</v>
      </c>
      <c r="U482" t="s">
        <v>516</v>
      </c>
      <c r="V482" t="s">
        <v>517</v>
      </c>
      <c r="W482" t="s">
        <v>540</v>
      </c>
      <c r="X482" t="s">
        <v>537</v>
      </c>
      <c r="Y482" s="66"/>
    </row>
    <row r="483" spans="1:25" ht="15" x14ac:dyDescent="0.25">
      <c r="A483">
        <v>1.93</v>
      </c>
      <c r="B483">
        <v>1.89</v>
      </c>
      <c r="C483" s="43">
        <f t="shared" si="91"/>
        <v>4.7235244126436093E-2</v>
      </c>
      <c r="D483" s="44">
        <f>IF(OR($A483="",$B483=""),"",A483*'MPTO_working_2-way'!$G482)</f>
        <v>2.0211640211640214</v>
      </c>
      <c r="E483" s="46">
        <f>IF(OR($A483="",$B483=""),"",B483*'MPTO_working_2-way'!$G482)</f>
        <v>1.9792746113989641</v>
      </c>
      <c r="F483" s="44">
        <f>IF(OR($A483="",$B483=""),"",'MPTO_working_2-way'!D482)</f>
        <v>2.0221747928042801</v>
      </c>
      <c r="G483" s="46">
        <f>IF(OR($A483="",$B483=""),"",'MPTO_working_2-way'!E482)</f>
        <v>1.9783062613553166</v>
      </c>
      <c r="H483" s="44">
        <f>IF(OR($A483="",$B483=""),"",'OddsRatio_working_2-way'!M482)</f>
        <v>2.0222249362174249</v>
      </c>
      <c r="I483" s="44">
        <f>IF(OR($A483="",$B483=""),"",'OddsRatio_working_2-way'!N482)</f>
        <v>1.9782582722940953</v>
      </c>
      <c r="J483" s="44">
        <f>IF('Log_working_2-way'!$D482="","",A483^('Log_working_2-way'!$D482))</f>
        <v>2.0226909100425914</v>
      </c>
      <c r="K483" s="46">
        <f>IF('Log_working_2-way'!$D482="","",B483^('Log_working_2-way'!$D482))</f>
        <v>1.9778125435355127</v>
      </c>
      <c r="L483" s="53">
        <f t="shared" si="84"/>
        <v>0.4947643979057591</v>
      </c>
      <c r="M483" s="53">
        <f t="shared" si="85"/>
        <v>0.50523560209424079</v>
      </c>
      <c r="N483" s="54">
        <v>580</v>
      </c>
      <c r="O483" s="54">
        <f t="shared" si="86"/>
        <v>279.48186528497405</v>
      </c>
      <c r="P483" s="54">
        <f t="shared" si="87"/>
        <v>273.12169312169317</v>
      </c>
      <c r="Q483" s="54">
        <f t="shared" si="88"/>
        <v>306.87830687830694</v>
      </c>
      <c r="R483" s="54">
        <f t="shared" si="89"/>
        <v>300.51813471502595</v>
      </c>
      <c r="S483" s="55">
        <f t="shared" si="90"/>
        <v>-27.396441593332895</v>
      </c>
      <c r="T483" s="55">
        <f t="shared" si="90"/>
        <v>-27.396441593332781</v>
      </c>
      <c r="U483" t="s">
        <v>518</v>
      </c>
      <c r="V483" t="s">
        <v>519</v>
      </c>
      <c r="W483" t="s">
        <v>540</v>
      </c>
      <c r="X483" t="s">
        <v>537</v>
      </c>
      <c r="Y483" s="66"/>
    </row>
    <row r="484" spans="1:25" ht="15" x14ac:dyDescent="0.25">
      <c r="A484">
        <v>1.67</v>
      </c>
      <c r="B484">
        <v>2.21</v>
      </c>
      <c r="C484" s="43">
        <f t="shared" si="91"/>
        <v>5.1291082992386272E-2</v>
      </c>
      <c r="D484" s="44">
        <f>IF(OR($A484="",$B484=""),"",A484*'MPTO_working_2-way'!$G483)</f>
        <v>1.755656108597285</v>
      </c>
      <c r="E484" s="46">
        <f>IF(OR($A484="",$B484=""),"",B484*'MPTO_working_2-way'!$G483)</f>
        <v>2.3233532934131738</v>
      </c>
      <c r="F484" s="44">
        <f>IF(OR($A484="",$B484=""),"",'MPTO_working_2-way'!D483)</f>
        <v>1.7447230954688349</v>
      </c>
      <c r="G484" s="46">
        <f>IF(OR($A484="",$B484=""),"",'MPTO_working_2-way'!E483)</f>
        <v>2.3427809693084076</v>
      </c>
      <c r="H484" s="44">
        <f>IF(OR($A484="",$B484=""),"",'OddsRatio_working_2-way'!M483)</f>
        <v>1.7441229792611315</v>
      </c>
      <c r="I484" s="44">
        <f>IF(OR($A484="",$B484=""),"",'OddsRatio_working_2-way'!N483)</f>
        <v>2.343863887919357</v>
      </c>
      <c r="J484" s="44">
        <f>IF('Log_working_2-way'!$D483="","",A484^('Log_working_2-way'!$D483))</f>
        <v>1.7391017137730014</v>
      </c>
      <c r="K484" s="46">
        <f>IF('Log_working_2-way'!$D483="","",B484^('Log_working_2-way'!$D483))</f>
        <v>2.3529937508783978</v>
      </c>
      <c r="L484" s="53">
        <f t="shared" si="84"/>
        <v>0.56958762886597936</v>
      </c>
      <c r="M484" s="53">
        <f t="shared" si="85"/>
        <v>0.43041237113402059</v>
      </c>
      <c r="N484" s="54">
        <v>581</v>
      </c>
      <c r="O484" s="54">
        <f t="shared" si="86"/>
        <v>233.09580838323353</v>
      </c>
      <c r="P484" s="54">
        <f t="shared" si="87"/>
        <v>318.10407239819006</v>
      </c>
      <c r="Q484" s="54">
        <f t="shared" si="88"/>
        <v>262.89592760180994</v>
      </c>
      <c r="R484" s="54">
        <f t="shared" si="89"/>
        <v>347.90419161676652</v>
      </c>
      <c r="S484" s="55">
        <f t="shared" si="90"/>
        <v>-29.800119218576413</v>
      </c>
      <c r="T484" s="55">
        <f t="shared" si="90"/>
        <v>-29.800119218576469</v>
      </c>
      <c r="U484" t="s">
        <v>520</v>
      </c>
      <c r="V484" t="s">
        <v>521</v>
      </c>
      <c r="W484" t="s">
        <v>540</v>
      </c>
      <c r="X484" t="s">
        <v>537</v>
      </c>
      <c r="Y484" s="66"/>
    </row>
    <row r="485" spans="1:25" ht="15" x14ac:dyDescent="0.25">
      <c r="A485">
        <v>2.0099999999999998</v>
      </c>
      <c r="B485">
        <v>1.82</v>
      </c>
      <c r="C485" s="43">
        <f t="shared" si="91"/>
        <v>4.6962987261494726E-2</v>
      </c>
      <c r="D485" s="44">
        <f>IF(OR($A485="",$B485=""),"",A485*'MPTO_working_2-way'!$G484)</f>
        <v>2.104395604395604</v>
      </c>
      <c r="E485" s="46">
        <f>IF(OR($A485="",$B485=""),"",B485*'MPTO_working_2-way'!$G484)</f>
        <v>1.9054726368159205</v>
      </c>
      <c r="F485" s="44">
        <f>IF(OR($A485="",$B485=""),"",'MPTO_working_2-way'!D484)</f>
        <v>2.1095669223228186</v>
      </c>
      <c r="G485" s="46">
        <f>IF(OR($A485="",$B485=""),"",'MPTO_working_2-way'!E484)</f>
        <v>1.9012525336520971</v>
      </c>
      <c r="H485" s="44">
        <f>IF(OR($A485="",$B485=""),"",'OddsRatio_working_2-way'!M484)</f>
        <v>2.109823101702776</v>
      </c>
      <c r="I485" s="44">
        <f>IF(OR($A485="",$B485=""),"",'OddsRatio_working_2-way'!N484)</f>
        <v>1.9010444984121553</v>
      </c>
      <c r="J485" s="44">
        <f>IF('Log_working_2-way'!$D484="","",A485^('Log_working_2-way'!$D484))</f>
        <v>2.112214798332626</v>
      </c>
      <c r="K485" s="46">
        <f>IF('Log_working_2-way'!$D484="","",B485^('Log_working_2-way'!$D484))</f>
        <v>1.8991069004823022</v>
      </c>
      <c r="L485" s="53">
        <f t="shared" si="84"/>
        <v>0.47519582245430819</v>
      </c>
      <c r="M485" s="53">
        <f t="shared" si="85"/>
        <v>0.52480417754569186</v>
      </c>
      <c r="N485" s="54">
        <v>582</v>
      </c>
      <c r="O485" s="54">
        <f t="shared" si="86"/>
        <v>292.44776119402985</v>
      </c>
      <c r="P485" s="54">
        <f t="shared" si="87"/>
        <v>262.2197802197802</v>
      </c>
      <c r="Q485" s="54">
        <f t="shared" si="88"/>
        <v>319.78021978021974</v>
      </c>
      <c r="R485" s="54">
        <f t="shared" si="89"/>
        <v>289.55223880597021</v>
      </c>
      <c r="S485" s="55">
        <f t="shared" si="90"/>
        <v>-27.332458586189887</v>
      </c>
      <c r="T485" s="55">
        <f t="shared" si="90"/>
        <v>-27.33245858619</v>
      </c>
      <c r="U485" t="s">
        <v>522</v>
      </c>
      <c r="V485" t="s">
        <v>523</v>
      </c>
      <c r="W485" t="s">
        <v>540</v>
      </c>
      <c r="X485" t="s">
        <v>537</v>
      </c>
      <c r="Y485" s="66"/>
    </row>
    <row r="486" spans="1:25" ht="15" x14ac:dyDescent="0.25">
      <c r="A486">
        <v>1.74</v>
      </c>
      <c r="B486">
        <v>2.06</v>
      </c>
      <c r="C486" s="43">
        <f t="shared" si="91"/>
        <v>6.0149536882044385E-2</v>
      </c>
      <c r="D486" s="44">
        <f>IF(OR($A486="",$B486=""),"",A486*'MPTO_working_2-way'!$G485)</f>
        <v>1.8446601941747571</v>
      </c>
      <c r="E486" s="46">
        <f>IF(OR($A486="",$B486=""),"",B486*'MPTO_working_2-way'!$G485)</f>
        <v>2.1839080459770113</v>
      </c>
      <c r="F486" s="44">
        <f>IF(OR($A486="",$B486=""),"",'MPTO_working_2-way'!D485)</f>
        <v>1.8360823686097734</v>
      </c>
      <c r="G486" s="46">
        <f>IF(OR($A486="",$B486=""),"",'MPTO_working_2-way'!E485)</f>
        <v>2.1960544050974145</v>
      </c>
      <c r="H486" s="44">
        <f>IF(OR($A486="",$B486=""),"",'OddsRatio_working_2-way'!M485)</f>
        <v>1.835531691527718</v>
      </c>
      <c r="I486" s="44">
        <f>IF(OR($A486="",$B486=""),"",'OddsRatio_working_2-way'!N485)</f>
        <v>2.1968426932694332</v>
      </c>
      <c r="J486" s="44">
        <f>IF('Log_working_2-way'!$D485="","",A486^('Log_working_2-way'!$D485))</f>
        <v>1.8315601595017781</v>
      </c>
      <c r="K486" s="46">
        <f>IF('Log_working_2-way'!$D485="","",B486^('Log_working_2-way'!$D485))</f>
        <v>2.202558814980613</v>
      </c>
      <c r="L486" s="53">
        <f t="shared" si="84"/>
        <v>0.54210526315789476</v>
      </c>
      <c r="M486" s="53">
        <f t="shared" si="85"/>
        <v>0.4578947368421053</v>
      </c>
      <c r="N486" s="54">
        <v>583</v>
      </c>
      <c r="O486" s="54">
        <f t="shared" si="86"/>
        <v>247.94252873563215</v>
      </c>
      <c r="P486" s="54">
        <f t="shared" si="87"/>
        <v>299.99029126213594</v>
      </c>
      <c r="Q486" s="54">
        <f t="shared" si="88"/>
        <v>283.00970873786406</v>
      </c>
      <c r="R486" s="54">
        <f t="shared" si="89"/>
        <v>335.05747126436779</v>
      </c>
      <c r="S486" s="55">
        <f t="shared" si="90"/>
        <v>-35.067180002231908</v>
      </c>
      <c r="T486" s="55">
        <f t="shared" si="90"/>
        <v>-35.067180002231851</v>
      </c>
      <c r="U486" t="s">
        <v>524</v>
      </c>
      <c r="V486" t="s">
        <v>525</v>
      </c>
      <c r="W486" t="s">
        <v>540</v>
      </c>
      <c r="X486" t="s">
        <v>537</v>
      </c>
      <c r="Y486" s="66"/>
    </row>
    <row r="487" spans="1:25" ht="15" x14ac:dyDescent="0.25">
      <c r="A487">
        <v>1.86</v>
      </c>
      <c r="B487">
        <v>1.95</v>
      </c>
      <c r="C487" s="43">
        <f t="shared" si="91"/>
        <v>5.0454921422663279E-2</v>
      </c>
      <c r="D487" s="44">
        <f>IF(OR($A487="",$B487=""),"",A487*'MPTO_working_2-way'!$G486)</f>
        <v>1.9538461538461538</v>
      </c>
      <c r="E487" s="46">
        <f>IF(OR($A487="",$B487=""),"",B487*'MPTO_working_2-way'!$G486)</f>
        <v>2.0483870967741935</v>
      </c>
      <c r="F487" s="44">
        <f>IF(OR($A487="",$B487=""),"",'MPTO_working_2-way'!D486)</f>
        <v>1.9515738498789346</v>
      </c>
      <c r="G487" s="46">
        <f>IF(OR($A487="",$B487=""),"",'MPTO_working_2-way'!E486)</f>
        <v>2.0508905852417301</v>
      </c>
      <c r="H487" s="44">
        <f>IF(OR($A487="",$B487=""),"",'OddsRatio_working_2-way'!M486)</f>
        <v>1.9514531821875092</v>
      </c>
      <c r="I487" s="44">
        <f>IF(OR($A487="",$B487=""),"",'OddsRatio_working_2-way'!N486)</f>
        <v>2.0510238640443412</v>
      </c>
      <c r="J487" s="44">
        <f>IF('Log_working_2-way'!$D486="","",A487^('Log_working_2-way'!$D486))</f>
        <v>1.9504053393638028</v>
      </c>
      <c r="K487" s="46">
        <f>IF('Log_working_2-way'!$D486="","",B487^('Log_working_2-way'!$D486))</f>
        <v>2.0521826410070227</v>
      </c>
      <c r="L487" s="53">
        <f t="shared" si="84"/>
        <v>0.51181102362204722</v>
      </c>
      <c r="M487" s="53">
        <f t="shared" si="85"/>
        <v>0.48818897637795278</v>
      </c>
      <c r="N487" s="54">
        <v>584</v>
      </c>
      <c r="O487" s="54">
        <f t="shared" si="86"/>
        <v>270.02150537634407</v>
      </c>
      <c r="P487" s="54">
        <f t="shared" si="87"/>
        <v>284.51282051282055</v>
      </c>
      <c r="Q487" s="54">
        <f t="shared" si="88"/>
        <v>299.4871794871795</v>
      </c>
      <c r="R487" s="54">
        <f t="shared" si="89"/>
        <v>313.97849462365588</v>
      </c>
      <c r="S487" s="55">
        <f t="shared" si="90"/>
        <v>-29.465674110835437</v>
      </c>
      <c r="T487" s="55">
        <f t="shared" si="90"/>
        <v>-29.465674110835323</v>
      </c>
      <c r="U487" t="s">
        <v>526</v>
      </c>
      <c r="V487" t="s">
        <v>527</v>
      </c>
      <c r="W487" t="s">
        <v>541</v>
      </c>
      <c r="X487" t="s">
        <v>537</v>
      </c>
      <c r="Y487" s="66"/>
    </row>
    <row r="488" spans="1:25" ht="15" x14ac:dyDescent="0.25">
      <c r="A488">
        <v>1.8</v>
      </c>
      <c r="B488">
        <v>2.02</v>
      </c>
      <c r="C488" s="43">
        <f t="shared" si="91"/>
        <v>5.0605060506050625E-2</v>
      </c>
      <c r="D488" s="44">
        <f>IF(OR($A488="",$B488=""),"",A488*'MPTO_working_2-way'!$G487)</f>
        <v>1.8910891089108912</v>
      </c>
      <c r="E488" s="46">
        <f>IF(OR($A488="",$B488=""),"",B488*'MPTO_working_2-way'!$G487)</f>
        <v>2.1222222222222222</v>
      </c>
      <c r="F488" s="44">
        <f>IF(OR($A488="",$B488=""),"",'MPTO_working_2-way'!D487)</f>
        <v>1.8858921161825728</v>
      </c>
      <c r="G488" s="46">
        <f>IF(OR($A488="",$B488=""),"",'MPTO_working_2-way'!E487)</f>
        <v>2.1288056206088992</v>
      </c>
      <c r="H488" s="44">
        <f>IF(OR($A488="",$B488=""),"",'OddsRatio_working_2-way'!M487)</f>
        <v>1.8856148855400954</v>
      </c>
      <c r="I488" s="44">
        <f>IF(OR($A488="",$B488=""),"",'OddsRatio_working_2-way'!N487)</f>
        <v>2.1291589790636212</v>
      </c>
      <c r="J488" s="44">
        <f>IF('Log_working_2-way'!$D487="","",A488^('Log_working_2-way'!$D487))</f>
        <v>1.8832228856435711</v>
      </c>
      <c r="K488" s="46">
        <f>IF('Log_working_2-way'!$D487="","",B488^('Log_working_2-way'!$D487))</f>
        <v>2.1322170385907109</v>
      </c>
      <c r="L488" s="53">
        <f t="shared" si="84"/>
        <v>0.52879581151832455</v>
      </c>
      <c r="M488" s="53">
        <f t="shared" si="85"/>
        <v>0.47120418848167539</v>
      </c>
      <c r="N488" s="54">
        <v>585</v>
      </c>
      <c r="O488" s="54">
        <f t="shared" si="86"/>
        <v>260</v>
      </c>
      <c r="P488" s="54">
        <f t="shared" si="87"/>
        <v>295.39603960396039</v>
      </c>
      <c r="Q488" s="54">
        <f t="shared" si="88"/>
        <v>289.60396039603961</v>
      </c>
      <c r="R488" s="54">
        <f t="shared" si="89"/>
        <v>325</v>
      </c>
      <c r="S488" s="55">
        <f t="shared" si="90"/>
        <v>-29.603960396039611</v>
      </c>
      <c r="T488" s="55">
        <f t="shared" si="90"/>
        <v>-29.603960396039611</v>
      </c>
      <c r="U488" t="s">
        <v>528</v>
      </c>
      <c r="V488" t="s">
        <v>529</v>
      </c>
      <c r="W488" t="s">
        <v>541</v>
      </c>
      <c r="X488" t="s">
        <v>537</v>
      </c>
      <c r="Y488" s="66"/>
    </row>
    <row r="489" spans="1:25" ht="15" x14ac:dyDescent="0.25">
      <c r="A489">
        <v>1.77</v>
      </c>
      <c r="B489">
        <v>2.0499999999999998</v>
      </c>
      <c r="C489" s="43">
        <f t="shared" si="91"/>
        <v>5.2776629461209978E-2</v>
      </c>
      <c r="D489" s="44">
        <f>IF(OR($A489="",$B489=""),"",A489*'MPTO_working_2-way'!$G488)</f>
        <v>1.8634146341463418</v>
      </c>
      <c r="E489" s="46">
        <f>IF(OR($A489="",$B489=""),"",B489*'MPTO_working_2-way'!$G488)</f>
        <v>2.1581920903954801</v>
      </c>
      <c r="F489" s="44">
        <f>IF(OR($A489="",$B489=""),"",'MPTO_working_2-way'!D488)</f>
        <v>1.8567225278239736</v>
      </c>
      <c r="G489" s="46">
        <f>IF(OR($A489="",$B489=""),"",'MPTO_working_2-way'!E488)</f>
        <v>2.1672390622666868</v>
      </c>
      <c r="H489" s="44">
        <f>IF(OR($A489="",$B489=""),"",'OddsRatio_working_2-way'!M488)</f>
        <v>1.8563488385776756</v>
      </c>
      <c r="I489" s="44">
        <f>IF(OR($A489="",$B489=""),"",'OddsRatio_working_2-way'!N488)</f>
        <v>2.1677484162422846</v>
      </c>
      <c r="J489" s="44">
        <f>IF('Log_working_2-way'!$D488="","",A489^('Log_working_2-way'!$D488))</f>
        <v>1.8532659063659371</v>
      </c>
      <c r="K489" s="46">
        <f>IF('Log_working_2-way'!$D488="","",B489^('Log_working_2-way'!$D488))</f>
        <v>2.1719676041639038</v>
      </c>
      <c r="L489" s="53">
        <f t="shared" si="84"/>
        <v>0.53664921465968574</v>
      </c>
      <c r="M489" s="53">
        <f t="shared" si="85"/>
        <v>0.46335078534031415</v>
      </c>
      <c r="N489" s="54">
        <v>586</v>
      </c>
      <c r="O489" s="54">
        <f t="shared" si="86"/>
        <v>254.9265536723164</v>
      </c>
      <c r="P489" s="54">
        <f t="shared" si="87"/>
        <v>300.14634146341461</v>
      </c>
      <c r="Q489" s="54">
        <f t="shared" si="88"/>
        <v>285.85365853658539</v>
      </c>
      <c r="R489" s="54">
        <f t="shared" si="89"/>
        <v>331.0734463276836</v>
      </c>
      <c r="S489" s="55">
        <f t="shared" si="90"/>
        <v>-30.927104864268983</v>
      </c>
      <c r="T489" s="55">
        <f t="shared" si="90"/>
        <v>-30.927104864268983</v>
      </c>
      <c r="U489" t="s">
        <v>530</v>
      </c>
      <c r="V489" t="s">
        <v>531</v>
      </c>
      <c r="W489" t="s">
        <v>541</v>
      </c>
      <c r="X489" t="s">
        <v>537</v>
      </c>
      <c r="Y489" s="66"/>
    </row>
    <row r="490" spans="1:25" ht="15" x14ac:dyDescent="0.25">
      <c r="A490">
        <v>1.57</v>
      </c>
      <c r="B490">
        <v>2.41</v>
      </c>
      <c r="C490" s="43">
        <f t="shared" si="91"/>
        <v>5.1880434495335193E-2</v>
      </c>
      <c r="D490" s="44">
        <f>IF(OR($A490="",$B490=""),"",A490*'MPTO_working_2-way'!$G489)</f>
        <v>1.6514522821576763</v>
      </c>
      <c r="E490" s="46">
        <f>IF(OR($A490="",$B490=""),"",B490*'MPTO_working_2-way'!$G489)</f>
        <v>2.5350318471337578</v>
      </c>
      <c r="F490" s="44">
        <f>IF(OR($A490="",$B490=""),"",'MPTO_working_2-way'!D489)</f>
        <v>1.6366546272465774</v>
      </c>
      <c r="G490" s="46">
        <f>IF(OR($A490="",$B490=""),"",'MPTO_working_2-way'!E489)</f>
        <v>2.5707103305363996</v>
      </c>
      <c r="H490" s="44">
        <f>IF(OR($A490="",$B490=""),"",'OddsRatio_working_2-way'!M489)</f>
        <v>1.635810757339742</v>
      </c>
      <c r="I490" s="44">
        <f>IF(OR($A490="",$B490=""),"",'OddsRatio_working_2-way'!N489)</f>
        <v>2.5727950313140986</v>
      </c>
      <c r="J490" s="44">
        <f>IF('Log_working_2-way'!$D489="","",A490^('Log_working_2-way'!$D489))</f>
        <v>1.6290111935759746</v>
      </c>
      <c r="K490" s="46">
        <f>IF('Log_working_2-way'!$D489="","",B490^('Log_working_2-way'!$D489))</f>
        <v>2.5897968274811696</v>
      </c>
      <c r="L490" s="53">
        <f t="shared" si="84"/>
        <v>0.60552763819095479</v>
      </c>
      <c r="M490" s="53">
        <f t="shared" si="85"/>
        <v>0.39447236180904527</v>
      </c>
      <c r="N490" s="54">
        <v>587</v>
      </c>
      <c r="O490" s="54">
        <f t="shared" si="86"/>
        <v>213.11464968152868</v>
      </c>
      <c r="P490" s="54">
        <f t="shared" si="87"/>
        <v>343.43153526970957</v>
      </c>
      <c r="Q490" s="54">
        <f t="shared" si="88"/>
        <v>243.56846473029043</v>
      </c>
      <c r="R490" s="54">
        <f t="shared" si="89"/>
        <v>373.8853503184713</v>
      </c>
      <c r="S490" s="55">
        <f t="shared" si="90"/>
        <v>-30.453815048761754</v>
      </c>
      <c r="T490" s="55">
        <f t="shared" si="90"/>
        <v>-30.453815048761726</v>
      </c>
      <c r="U490" t="s">
        <v>532</v>
      </c>
      <c r="V490" t="s">
        <v>533</v>
      </c>
      <c r="W490" t="s">
        <v>541</v>
      </c>
      <c r="X490" t="s">
        <v>537</v>
      </c>
      <c r="Y490" s="66"/>
    </row>
    <row r="491" spans="1:25" ht="15" x14ac:dyDescent="0.25">
      <c r="A491">
        <v>1.57</v>
      </c>
      <c r="B491">
        <v>2.39</v>
      </c>
      <c r="C491" s="43">
        <f t="shared" si="91"/>
        <v>5.5352717000239693E-2</v>
      </c>
      <c r="D491" s="44">
        <f>IF(OR($A491="",$B491=""),"",A491*'MPTO_working_2-way'!$G490)</f>
        <v>1.6569037656903765</v>
      </c>
      <c r="E491" s="46">
        <f>IF(OR($A491="",$B491=""),"",B491*'MPTO_working_2-way'!$G490)</f>
        <v>2.5222929936305731</v>
      </c>
      <c r="F491" s="44">
        <f>IF(OR($A491="",$B491=""),"",'MPTO_working_2-way'!D490)</f>
        <v>1.6413183736850161</v>
      </c>
      <c r="G491" s="46">
        <f>IF(OR($A491="",$B491=""),"",'MPTO_working_2-way'!E490)</f>
        <v>2.559287930975684</v>
      </c>
      <c r="H491" s="44">
        <f>IF(OR($A491="",$B491=""),"",'OddsRatio_working_2-way'!M490)</f>
        <v>1.6403685988913279</v>
      </c>
      <c r="I491" s="44">
        <f>IF(OR($A491="",$B491=""),"",'OddsRatio_working_2-way'!N490)</f>
        <v>2.5616006183490287</v>
      </c>
      <c r="J491" s="44">
        <f>IF('Log_working_2-way'!$D490="","",A491^('Log_working_2-way'!$D490))</f>
        <v>1.6331931947446374</v>
      </c>
      <c r="K491" s="46">
        <f>IF('Log_working_2-way'!$D490="","",B491^('Log_working_2-way'!$D490))</f>
        <v>2.5792968217209364</v>
      </c>
      <c r="L491" s="53">
        <f t="shared" si="84"/>
        <v>0.60353535353535359</v>
      </c>
      <c r="M491" s="53">
        <f t="shared" si="85"/>
        <v>0.39646464646464646</v>
      </c>
      <c r="N491" s="54">
        <v>588</v>
      </c>
      <c r="O491" s="54">
        <f t="shared" si="86"/>
        <v>213.47770700636946</v>
      </c>
      <c r="P491" s="54">
        <f t="shared" si="87"/>
        <v>341.9748953974896</v>
      </c>
      <c r="Q491" s="54">
        <f t="shared" si="88"/>
        <v>246.02510460251045</v>
      </c>
      <c r="R491" s="54">
        <f t="shared" si="89"/>
        <v>374.52229299363057</v>
      </c>
      <c r="S491" s="55">
        <f t="shared" si="90"/>
        <v>-32.547397596140996</v>
      </c>
      <c r="T491" s="55">
        <f t="shared" si="90"/>
        <v>-32.547397596140968</v>
      </c>
      <c r="U491" t="s">
        <v>534</v>
      </c>
      <c r="V491" t="s">
        <v>535</v>
      </c>
      <c r="W491" t="s">
        <v>541</v>
      </c>
      <c r="X491" t="s">
        <v>537</v>
      </c>
      <c r="Y491" s="66"/>
    </row>
    <row r="492" spans="1:25" ht="15" x14ac:dyDescent="0.25">
      <c r="A492">
        <v>2.37</v>
      </c>
      <c r="B492">
        <v>1.65</v>
      </c>
      <c r="C492" s="43">
        <f t="shared" si="91"/>
        <v>2.8001534330648337E-2</v>
      </c>
      <c r="D492" s="44">
        <f>IF(OR($A492="",$B492=""),"",A492*'MPTO_working_2-way'!$G491)</f>
        <v>2.4363636363636365</v>
      </c>
      <c r="E492" s="46">
        <f>IF(OR($A492="",$B492=""),"",B492*'MPTO_working_2-way'!$G491)</f>
        <v>1.6962025316455696</v>
      </c>
      <c r="F492" s="44">
        <f>IF(OR($A492="",$B492=""),"",'MPTO_working_2-way'!D491)</f>
        <v>2.4513399153737665</v>
      </c>
      <c r="G492" s="46">
        <f>IF(OR($A492="",$B492=""),"",'MPTO_working_2-way'!E491)</f>
        <v>1.6890184645286688</v>
      </c>
      <c r="H492" s="44">
        <f>IF(OR($A492="",$B492=""),"",'OddsRatio_working_2-way'!M491)</f>
        <v>2.4517893468724408</v>
      </c>
      <c r="I492" s="44">
        <f>IF(OR($A492="",$B492=""),"",'OddsRatio_working_2-way'!N491)</f>
        <v>1.6888051645745159</v>
      </c>
      <c r="J492" s="44">
        <f>IF('Log_working_2-way'!$D491="","",A492^('Log_working_2-way'!$D491))</f>
        <v>2.4586772337716281</v>
      </c>
      <c r="K492" s="46">
        <f>IF('Log_working_2-way'!$D491="","",B492^('Log_working_2-way'!$D491))</f>
        <v>1.685552620448002</v>
      </c>
      <c r="L492" s="53">
        <f t="shared" si="84"/>
        <v>0.41044776119402981</v>
      </c>
      <c r="M492" s="53">
        <f t="shared" si="85"/>
        <v>0.58955223880597019</v>
      </c>
      <c r="N492" s="54">
        <v>589</v>
      </c>
      <c r="O492" s="54">
        <f t="shared" si="86"/>
        <v>340.47679324894511</v>
      </c>
      <c r="P492" s="54">
        <f t="shared" si="87"/>
        <v>232.03030303030297</v>
      </c>
      <c r="Q492" s="54">
        <f t="shared" si="88"/>
        <v>356.969696969697</v>
      </c>
      <c r="R492" s="54">
        <f t="shared" si="89"/>
        <v>248.52320675105483</v>
      </c>
      <c r="S492" s="55">
        <f t="shared" si="90"/>
        <v>-16.492903720751883</v>
      </c>
      <c r="T492" s="55">
        <f t="shared" si="90"/>
        <v>-16.492903720751855</v>
      </c>
      <c r="U492" t="s">
        <v>154</v>
      </c>
      <c r="V492" t="s">
        <v>150</v>
      </c>
      <c r="W492" t="s">
        <v>436</v>
      </c>
      <c r="X492" t="s">
        <v>537</v>
      </c>
      <c r="Y492" s="66"/>
    </row>
    <row r="493" spans="1:25" ht="15" x14ac:dyDescent="0.25">
      <c r="A493">
        <v>1.74</v>
      </c>
      <c r="B493">
        <v>2.2000000000000002</v>
      </c>
      <c r="C493" s="43">
        <f t="shared" si="91"/>
        <v>2.925809822361547E-2</v>
      </c>
      <c r="D493" s="44">
        <f>IF(OR($A493="",$B493=""),"",A493*'MPTO_working_2-way'!$G492)</f>
        <v>1.790909090909091</v>
      </c>
      <c r="E493" s="46">
        <f>IF(OR($A493="",$B493=""),"",B493*'MPTO_working_2-way'!$G492)</f>
        <v>2.264367816091954</v>
      </c>
      <c r="F493" s="44">
        <f>IF(OR($A493="",$B493=""),"",'MPTO_working_2-way'!D492)</f>
        <v>1.78544776119403</v>
      </c>
      <c r="G493" s="46">
        <f>IF(OR($A493="",$B493=""),"",'MPTO_working_2-way'!E492)</f>
        <v>2.2731591448931119</v>
      </c>
      <c r="H493" s="44">
        <f>IF(OR($A493="",$B493=""),"",'OddsRatio_working_2-way'!M492)</f>
        <v>1.7852812659593167</v>
      </c>
      <c r="I493" s="44">
        <f>IF(OR($A493="",$B493=""),"",'OddsRatio_working_2-way'!N492)</f>
        <v>2.2734290799340271</v>
      </c>
      <c r="J493" s="44">
        <f>IF('Log_working_2-way'!$D492="","",A493^('Log_working_2-way'!$D492))</f>
        <v>1.7828096647750074</v>
      </c>
      <c r="K493" s="46">
        <f>IF('Log_working_2-way'!$D492="","",B493^('Log_working_2-way'!$D492))</f>
        <v>2.2774497365044657</v>
      </c>
      <c r="L493" s="53">
        <f t="shared" si="84"/>
        <v>0.55837563451776651</v>
      </c>
      <c r="M493" s="53">
        <f t="shared" si="85"/>
        <v>0.44162436548223349</v>
      </c>
      <c r="N493" s="54">
        <v>590</v>
      </c>
      <c r="O493" s="54">
        <f t="shared" si="86"/>
        <v>250.919540229885</v>
      </c>
      <c r="P493" s="54">
        <f t="shared" si="87"/>
        <v>321.81818181818181</v>
      </c>
      <c r="Q493" s="54">
        <f t="shared" si="88"/>
        <v>268.18181818181819</v>
      </c>
      <c r="R493" s="54">
        <f t="shared" si="89"/>
        <v>339.08045977011494</v>
      </c>
      <c r="S493" s="55">
        <f t="shared" si="90"/>
        <v>-17.262277951933186</v>
      </c>
      <c r="T493" s="55">
        <f t="shared" si="90"/>
        <v>-17.262277951933129</v>
      </c>
      <c r="U493" t="s">
        <v>56</v>
      </c>
      <c r="V493" t="s">
        <v>178</v>
      </c>
      <c r="W493" t="s">
        <v>436</v>
      </c>
      <c r="X493" t="s">
        <v>537</v>
      </c>
      <c r="Y493" s="66"/>
    </row>
    <row r="494" spans="1:25" ht="15" x14ac:dyDescent="0.25">
      <c r="A494">
        <v>2.48</v>
      </c>
      <c r="B494">
        <v>1.6</v>
      </c>
      <c r="C494" s="43">
        <f t="shared" si="91"/>
        <v>2.8225806451612989E-2</v>
      </c>
      <c r="D494" s="44">
        <f>IF(OR($A494="",$B494=""),"",A494*'MPTO_working_2-way'!$G493)</f>
        <v>2.5500000000000003</v>
      </c>
      <c r="E494" s="46">
        <f>IF(OR($A494="",$B494=""),"",B494*'MPTO_working_2-way'!$G493)</f>
        <v>1.645161290322581</v>
      </c>
      <c r="F494" s="44">
        <f>IF(OR($A494="",$B494=""),"",'MPTO_working_2-way'!D493)</f>
        <v>2.5699481865284977</v>
      </c>
      <c r="G494" s="46">
        <f>IF(OR($A494="",$B494=""),"",'MPTO_working_2-way'!E493)</f>
        <v>1.6369636963696372</v>
      </c>
      <c r="H494" s="44">
        <f>IF(OR($A494="",$B494=""),"",'OddsRatio_working_2-way'!M493)</f>
        <v>2.5705625319186329</v>
      </c>
      <c r="I494" s="44">
        <f>IF(OR($A494="",$B494=""),"",'OddsRatio_working_2-way'!N493)</f>
        <v>1.6367145399670135</v>
      </c>
      <c r="J494" s="44">
        <f>IF('Log_working_2-way'!$D493="","",A494^('Log_working_2-way'!$D493))</f>
        <v>2.5797860428369455</v>
      </c>
      <c r="K494" s="46">
        <f>IF('Log_working_2-way'!$D493="","",B494^('Log_working_2-way'!$D493))</f>
        <v>1.6329971102948844</v>
      </c>
      <c r="L494" s="53">
        <f t="shared" si="84"/>
        <v>0.39215686274509798</v>
      </c>
      <c r="M494" s="53">
        <f t="shared" si="85"/>
        <v>0.6078431372549018</v>
      </c>
      <c r="N494" s="54">
        <v>591</v>
      </c>
      <c r="O494" s="54">
        <f t="shared" si="86"/>
        <v>352.69354838709683</v>
      </c>
      <c r="P494" s="54">
        <f t="shared" si="87"/>
        <v>221.625</v>
      </c>
      <c r="Q494" s="54">
        <f t="shared" si="88"/>
        <v>369.375</v>
      </c>
      <c r="R494" s="54">
        <f t="shared" si="89"/>
        <v>238.30645161290323</v>
      </c>
      <c r="S494" s="55">
        <f t="shared" si="90"/>
        <v>-16.681451612903174</v>
      </c>
      <c r="T494" s="55">
        <f t="shared" si="90"/>
        <v>-16.681451612903231</v>
      </c>
      <c r="U494" t="s">
        <v>120</v>
      </c>
      <c r="V494" t="s">
        <v>111</v>
      </c>
      <c r="W494" t="s">
        <v>436</v>
      </c>
      <c r="X494" t="s">
        <v>537</v>
      </c>
      <c r="Y494" s="66"/>
    </row>
    <row r="495" spans="1:25" ht="15" x14ac:dyDescent="0.25">
      <c r="A495">
        <v>2.34</v>
      </c>
      <c r="B495">
        <v>1.66</v>
      </c>
      <c r="C495" s="43">
        <f t="shared" si="91"/>
        <v>2.9760065904644417E-2</v>
      </c>
      <c r="D495" s="44">
        <f>IF(OR($A495="",$B495=""),"",A495*'MPTO_working_2-way'!$G494)</f>
        <v>2.4096385542168677</v>
      </c>
      <c r="E495" s="46">
        <f>IF(OR($A495="",$B495=""),"",B495*'MPTO_working_2-way'!$G494)</f>
        <v>1.7094017094017095</v>
      </c>
      <c r="F495" s="44">
        <f>IF(OR($A495="",$B495=""),"",'MPTO_working_2-way'!D494)</f>
        <v>2.4244164274123086</v>
      </c>
      <c r="G495" s="46">
        <f>IF(OR($A495="",$B495=""),"",'MPTO_working_2-way'!E494)</f>
        <v>1.7020418894049603</v>
      </c>
      <c r="H495" s="44">
        <f>IF(OR($A495="",$B495=""),"",'OddsRatio_working_2-way'!M494)</f>
        <v>2.4248870236980302</v>
      </c>
      <c r="I495" s="44">
        <f>IF(OR($A495="",$B495=""),"",'OddsRatio_working_2-way'!N494)</f>
        <v>1.7018100265975373</v>
      </c>
      <c r="J495" s="44">
        <f>IF('Log_working_2-way'!$D494="","",A495^('Log_working_2-way'!$D494))</f>
        <v>2.4316899199135542</v>
      </c>
      <c r="K495" s="46">
        <f>IF('Log_working_2-way'!$D494="","",B495^('Log_working_2-way'!$D494))</f>
        <v>1.6984752676475883</v>
      </c>
      <c r="L495" s="53">
        <f t="shared" si="84"/>
        <v>0.41499999999999998</v>
      </c>
      <c r="M495" s="53">
        <f t="shared" si="85"/>
        <v>0.58499999999999996</v>
      </c>
      <c r="N495" s="54">
        <v>592</v>
      </c>
      <c r="O495" s="54">
        <f t="shared" si="86"/>
        <v>339.008547008547</v>
      </c>
      <c r="P495" s="54">
        <f t="shared" si="87"/>
        <v>235.37349397590359</v>
      </c>
      <c r="Q495" s="54">
        <f t="shared" si="88"/>
        <v>356.62650602409644</v>
      </c>
      <c r="R495" s="54">
        <f t="shared" si="89"/>
        <v>252.991452991453</v>
      </c>
      <c r="S495" s="55">
        <f t="shared" si="90"/>
        <v>-17.617959015549445</v>
      </c>
      <c r="T495" s="55">
        <f t="shared" si="90"/>
        <v>-17.617959015549417</v>
      </c>
      <c r="U495" t="s">
        <v>55</v>
      </c>
      <c r="V495" t="s">
        <v>155</v>
      </c>
      <c r="W495" t="s">
        <v>436</v>
      </c>
      <c r="X495" t="s">
        <v>537</v>
      </c>
      <c r="Y495" s="66"/>
    </row>
    <row r="496" spans="1:25" ht="15" x14ac:dyDescent="0.25">
      <c r="A496">
        <v>3.01</v>
      </c>
      <c r="B496">
        <v>1.41</v>
      </c>
      <c r="C496" s="43">
        <f t="shared" si="91"/>
        <v>4.1445771777290918E-2</v>
      </c>
      <c r="D496" s="44">
        <f>IF(OR($A496="",$B496=""),"",A496*'MPTO_working_2-way'!$G495)</f>
        <v>3.1347517730496453</v>
      </c>
      <c r="E496" s="46">
        <f>IF(OR($A496="",$B496=""),"",B496*'MPTO_working_2-way'!$G495)</f>
        <v>1.4684385382059801</v>
      </c>
      <c r="F496" s="44">
        <f>IF(OR($A496="",$B496=""),"",'MPTO_working_2-way'!D495)</f>
        <v>3.210241670133505</v>
      </c>
      <c r="G496" s="46">
        <f>IF(OR($A496="",$B496=""),"",'MPTO_working_2-way'!E495)</f>
        <v>1.4524392121969165</v>
      </c>
      <c r="H496" s="44">
        <f>IF(OR($A496="",$B496=""),"",'OddsRatio_working_2-way'!M495)</f>
        <v>3.214145213031486</v>
      </c>
      <c r="I496" s="44">
        <f>IF(OR($A496="",$B496=""),"",'OddsRatio_working_2-way'!N495)</f>
        <v>1.4516415608671192</v>
      </c>
      <c r="J496" s="44">
        <f>IF('Log_working_2-way'!$D495="","",A496^('Log_working_2-way'!$D495))</f>
        <v>3.2509243450889174</v>
      </c>
      <c r="K496" s="46">
        <f>IF('Log_working_2-way'!$D495="","",B496^('Log_working_2-way'!$D495))</f>
        <v>1.4442619327387027</v>
      </c>
      <c r="L496" s="53">
        <f t="shared" si="84"/>
        <v>0.31900452488687786</v>
      </c>
      <c r="M496" s="53">
        <f t="shared" si="85"/>
        <v>0.68099547511312208</v>
      </c>
      <c r="N496" s="54">
        <v>593</v>
      </c>
      <c r="O496" s="54">
        <f t="shared" si="86"/>
        <v>395.99003322259131</v>
      </c>
      <c r="P496" s="54">
        <f t="shared" si="87"/>
        <v>172.43262411347519</v>
      </c>
      <c r="Q496" s="54">
        <f t="shared" si="88"/>
        <v>420.56737588652481</v>
      </c>
      <c r="R496" s="54">
        <f t="shared" si="89"/>
        <v>197.00996677740864</v>
      </c>
      <c r="S496" s="55">
        <f t="shared" si="90"/>
        <v>-24.577342663933507</v>
      </c>
      <c r="T496" s="55">
        <f t="shared" si="90"/>
        <v>-24.57734266393345</v>
      </c>
      <c r="U496" t="s">
        <v>236</v>
      </c>
      <c r="V496" t="s">
        <v>157</v>
      </c>
      <c r="W496" t="s">
        <v>437</v>
      </c>
      <c r="X496" t="s">
        <v>537</v>
      </c>
      <c r="Y496" s="66"/>
    </row>
    <row r="497" spans="1:25" ht="15" x14ac:dyDescent="0.25">
      <c r="A497">
        <v>2.66</v>
      </c>
      <c r="B497">
        <v>1.51</v>
      </c>
      <c r="C497" s="43">
        <f t="shared" si="91"/>
        <v>3.8191505253199143E-2</v>
      </c>
      <c r="D497" s="44">
        <f>IF(OR($A497="",$B497=""),"",A497*'MPTO_working_2-way'!$G496)</f>
        <v>2.76158940397351</v>
      </c>
      <c r="E497" s="46">
        <f>IF(OR($A497="",$B497=""),"",B497*'MPTO_working_2-way'!$G496)</f>
        <v>1.5676691729323307</v>
      </c>
      <c r="F497" s="44">
        <f>IF(OR($A497="",$B497=""),"",'MPTO_working_2-way'!D496)</f>
        <v>2.802344240563734</v>
      </c>
      <c r="G497" s="46">
        <f>IF(OR($A497="",$B497=""),"",'MPTO_working_2-way'!E496)</f>
        <v>1.5548329655866526</v>
      </c>
      <c r="H497" s="44">
        <f>IF(OR($A497="",$B497=""),"",'OddsRatio_working_2-way'!M496)</f>
        <v>2.8041346847683837</v>
      </c>
      <c r="I497" s="44">
        <f>IF(OR($A497="",$B497=""),"",'OddsRatio_working_2-way'!N496)</f>
        <v>1.5542823429107684</v>
      </c>
      <c r="J497" s="44">
        <f>IF('Log_working_2-way'!$D496="","",A497^('Log_working_2-way'!$D496))</f>
        <v>2.8234489092067649</v>
      </c>
      <c r="K497" s="46">
        <f>IF('Log_working_2-way'!$D496="","",B497^('Log_working_2-way'!$D496))</f>
        <v>1.5484113072488479</v>
      </c>
      <c r="L497" s="53">
        <f t="shared" si="84"/>
        <v>0.36211031175059949</v>
      </c>
      <c r="M497" s="53">
        <f t="shared" si="85"/>
        <v>0.63788968824940051</v>
      </c>
      <c r="N497" s="54">
        <v>594</v>
      </c>
      <c r="O497" s="54">
        <f t="shared" si="86"/>
        <v>370.69172932330832</v>
      </c>
      <c r="P497" s="54">
        <f t="shared" si="87"/>
        <v>200.62251655629143</v>
      </c>
      <c r="Q497" s="54">
        <f t="shared" si="88"/>
        <v>393.37748344370863</v>
      </c>
      <c r="R497" s="54">
        <f t="shared" si="89"/>
        <v>223.30827067669171</v>
      </c>
      <c r="S497" s="55">
        <f t="shared" si="90"/>
        <v>-22.685754120400304</v>
      </c>
      <c r="T497" s="55">
        <f t="shared" si="90"/>
        <v>-22.685754120400276</v>
      </c>
      <c r="U497" t="s">
        <v>152</v>
      </c>
      <c r="V497" t="s">
        <v>118</v>
      </c>
      <c r="W497" t="s">
        <v>437</v>
      </c>
      <c r="X497" t="s">
        <v>537</v>
      </c>
      <c r="Y497" s="66"/>
    </row>
    <row r="498" spans="1:25" ht="15" x14ac:dyDescent="0.25">
      <c r="A498">
        <v>2.59</v>
      </c>
      <c r="B498">
        <v>1.53</v>
      </c>
      <c r="C498" s="43">
        <f t="shared" si="91"/>
        <v>3.9695157342216181E-2</v>
      </c>
      <c r="D498" s="44">
        <f>IF(OR($A498="",$B498=""),"",A498*'MPTO_working_2-way'!$G497)</f>
        <v>2.6928104575163396</v>
      </c>
      <c r="E498" s="46">
        <f>IF(OR($A498="",$B498=""),"",B498*'MPTO_working_2-way'!$G497)</f>
        <v>1.5907335907335909</v>
      </c>
      <c r="F498" s="44">
        <f>IF(OR($A498="",$B498=""),"",'MPTO_working_2-way'!D497)</f>
        <v>2.7303544975367759</v>
      </c>
      <c r="G498" s="46">
        <f>IF(OR($A498="",$B498=""),"",'MPTO_working_2-way'!E497)</f>
        <v>1.5779162601787884</v>
      </c>
      <c r="H498" s="44">
        <f>IF(OR($A498="",$B498=""),"",'OddsRatio_working_2-way'!M497)</f>
        <v>2.7320508075688767</v>
      </c>
      <c r="I498" s="44">
        <f>IF(OR($A498="",$B498=""),"",'OddsRatio_working_2-way'!N497)</f>
        <v>1.577350269189626</v>
      </c>
      <c r="J498" s="44">
        <f>IF('Log_working_2-way'!$D497="","",A498^('Log_working_2-way'!$D497))</f>
        <v>2.7498126453259264</v>
      </c>
      <c r="K498" s="46">
        <f>IF('Log_working_2-way'!$D497="","",B498^('Log_working_2-way'!$D497))</f>
        <v>1.5714897550150251</v>
      </c>
      <c r="L498" s="53">
        <f t="shared" si="84"/>
        <v>0.37135922330097093</v>
      </c>
      <c r="M498" s="53">
        <f t="shared" si="85"/>
        <v>0.62864077669902907</v>
      </c>
      <c r="N498" s="54">
        <v>595</v>
      </c>
      <c r="O498" s="54">
        <f t="shared" si="86"/>
        <v>365.27027027027026</v>
      </c>
      <c r="P498" s="54">
        <f t="shared" si="87"/>
        <v>206.11111111111114</v>
      </c>
      <c r="Q498" s="54">
        <f t="shared" si="88"/>
        <v>388.88888888888891</v>
      </c>
      <c r="R498" s="54">
        <f t="shared" si="89"/>
        <v>229.72972972972974</v>
      </c>
      <c r="S498" s="55">
        <f t="shared" si="90"/>
        <v>-23.618618618618655</v>
      </c>
      <c r="T498" s="55">
        <f t="shared" si="90"/>
        <v>-23.618618618618598</v>
      </c>
      <c r="U498" t="s">
        <v>151</v>
      </c>
      <c r="V498" t="s">
        <v>60</v>
      </c>
      <c r="W498" t="s">
        <v>437</v>
      </c>
      <c r="X498" t="s">
        <v>537</v>
      </c>
      <c r="Y498" s="66"/>
    </row>
    <row r="499" spans="1:25" ht="15" x14ac:dyDescent="0.25">
      <c r="A499">
        <v>2.1800000000000002</v>
      </c>
      <c r="B499">
        <v>1.72</v>
      </c>
      <c r="C499" s="43">
        <f t="shared" si="91"/>
        <v>4.0110945167484591E-2</v>
      </c>
      <c r="D499" s="44">
        <f>IF(OR($A499="",$B499=""),"",A499*'MPTO_working_2-way'!$G498)</f>
        <v>2.2674418604651168</v>
      </c>
      <c r="E499" s="46">
        <f>IF(OR($A499="",$B499=""),"",B499*'MPTO_working_2-way'!$G498)</f>
        <v>1.7889908256880735</v>
      </c>
      <c r="F499" s="44">
        <f>IF(OR($A499="",$B499=""),"",'MPTO_working_2-way'!D498)</f>
        <v>2.2796692607003894</v>
      </c>
      <c r="G499" s="46">
        <f>IF(OR($A499="",$B499=""),"",'MPTO_working_2-way'!E498)</f>
        <v>1.7814519194222731</v>
      </c>
      <c r="H499" s="44">
        <f>IF(OR($A499="",$B499=""),"",'OddsRatio_working_2-way'!M498)</f>
        <v>2.2801909579781015</v>
      </c>
      <c r="I499" s="44">
        <f>IF(OR($A499="",$B499=""),"",'OddsRatio_working_2-way'!N498)</f>
        <v>1.7811334658849434</v>
      </c>
      <c r="J499" s="44">
        <f>IF('Log_working_2-way'!$D498="","",A499^('Log_working_2-way'!$D498))</f>
        <v>2.2858490727693308</v>
      </c>
      <c r="K499" s="46">
        <f>IF('Log_working_2-way'!$D498="","",B499^('Log_working_2-way'!$D498))</f>
        <v>1.7776962484765699</v>
      </c>
      <c r="L499" s="53">
        <f t="shared" si="84"/>
        <v>0.44102564102564096</v>
      </c>
      <c r="M499" s="53">
        <f t="shared" si="85"/>
        <v>0.55897435897435888</v>
      </c>
      <c r="N499" s="54">
        <v>596</v>
      </c>
      <c r="O499" s="54">
        <f t="shared" si="86"/>
        <v>322.60550458715602</v>
      </c>
      <c r="P499" s="54">
        <f t="shared" si="87"/>
        <v>249.4883720930232</v>
      </c>
      <c r="Q499" s="54">
        <f t="shared" si="88"/>
        <v>346.51162790697674</v>
      </c>
      <c r="R499" s="54">
        <f t="shared" si="89"/>
        <v>273.39449541284404</v>
      </c>
      <c r="S499" s="55">
        <f t="shared" si="90"/>
        <v>-23.906123319820722</v>
      </c>
      <c r="T499" s="55">
        <f t="shared" si="90"/>
        <v>-23.906123319820836</v>
      </c>
      <c r="U499" t="s">
        <v>115</v>
      </c>
      <c r="V499" t="s">
        <v>237</v>
      </c>
      <c r="W499" t="s">
        <v>437</v>
      </c>
      <c r="X499" t="s">
        <v>537</v>
      </c>
      <c r="Y499" s="66"/>
    </row>
    <row r="500" spans="1:25" ht="15" x14ac:dyDescent="0.25">
      <c r="A500">
        <v>1.86</v>
      </c>
      <c r="B500">
        <v>1.88</v>
      </c>
      <c r="C500" s="43">
        <f t="shared" si="91"/>
        <v>6.9549302219171771E-2</v>
      </c>
      <c r="D500" s="44">
        <f>IF(OR($A500="",$B500=""),"",A500*'MPTO_working_2-way'!$G499)</f>
        <v>1.9893617021276595</v>
      </c>
      <c r="E500" s="46">
        <f>IF(OR($A500="",$B500=""),"",B500*'MPTO_working_2-way'!$G499)</f>
        <v>2.010752688172043</v>
      </c>
      <c r="F500" s="44">
        <f>IF(OR($A500="",$B500=""),"",'MPTO_working_2-way'!D499)</f>
        <v>1.9886260236578708</v>
      </c>
      <c r="G500" s="46">
        <f>IF(OR($A500="",$B500=""),"",'MPTO_working_2-way'!E499)</f>
        <v>2.011504832029452</v>
      </c>
      <c r="H500" s="44">
        <f>IF(OR($A500="",$B500=""),"",'OddsRatio_working_2-way'!M499)</f>
        <v>1.9885710532241614</v>
      </c>
      <c r="I500" s="44">
        <f>IF(OR($A500="",$B500=""),"",'OddsRatio_working_2-way'!N499)</f>
        <v>2.0115610777177464</v>
      </c>
      <c r="J500" s="44">
        <f>IF('Log_working_2-way'!$D499="","",A500^('Log_working_2-way'!$D499))</f>
        <v>1.9882256246807688</v>
      </c>
      <c r="K500" s="46">
        <f>IF('Log_working_2-way'!$D499="","",B500^('Log_working_2-way'!$D499))</f>
        <v>2.0119146630215194</v>
      </c>
      <c r="L500" s="53">
        <f t="shared" si="84"/>
        <v>0.50267379679144386</v>
      </c>
      <c r="M500" s="53">
        <f t="shared" si="85"/>
        <v>0.49732620320855614</v>
      </c>
      <c r="N500" s="54">
        <v>597</v>
      </c>
      <c r="O500" s="54">
        <f t="shared" si="86"/>
        <v>276.03225806451616</v>
      </c>
      <c r="P500" s="54">
        <f t="shared" si="87"/>
        <v>279.44680851063822</v>
      </c>
      <c r="Q500" s="54">
        <f t="shared" si="88"/>
        <v>317.55319148936172</v>
      </c>
      <c r="R500" s="54">
        <f t="shared" si="89"/>
        <v>320.96774193548384</v>
      </c>
      <c r="S500" s="55">
        <f t="shared" si="90"/>
        <v>-41.520933424845566</v>
      </c>
      <c r="T500" s="55">
        <f t="shared" si="90"/>
        <v>-41.520933424845623</v>
      </c>
      <c r="U500" t="s">
        <v>64</v>
      </c>
      <c r="V500" t="s">
        <v>167</v>
      </c>
      <c r="W500" t="s">
        <v>442</v>
      </c>
      <c r="X500" t="s">
        <v>537</v>
      </c>
      <c r="Y500" s="66"/>
    </row>
    <row r="501" spans="1:25" ht="15" x14ac:dyDescent="0.25">
      <c r="A501">
        <v>2.13</v>
      </c>
      <c r="B501">
        <v>1.77</v>
      </c>
      <c r="C501" s="43">
        <f t="shared" si="91"/>
        <v>3.4455319487546765E-2</v>
      </c>
      <c r="D501" s="44">
        <f>IF(OR($A501="",$B501=""),"",A501*'MPTO_working_2-way'!$G500)</f>
        <v>2.2033898305084745</v>
      </c>
      <c r="E501" s="46">
        <f>IF(OR($A501="",$B501=""),"",B501*'MPTO_working_2-way'!$G500)</f>
        <v>1.8309859154929577</v>
      </c>
      <c r="F501" s="44">
        <f>IF(OR($A501="",$B501=""),"",'MPTO_working_2-way'!D500)</f>
        <v>2.2111375032990233</v>
      </c>
      <c r="G501" s="46">
        <f>IF(OR($A501="",$B501=""),"",'MPTO_working_2-way'!E500)</f>
        <v>1.8256700806275876</v>
      </c>
      <c r="H501" s="44">
        <f>IF(OR($A501="",$B501=""),"",'OddsRatio_working_2-way'!M500)</f>
        <v>2.2114175446692466</v>
      </c>
      <c r="I501" s="44">
        <f>IF(OR($A501="",$B501=""),"",'OddsRatio_working_2-way'!N500)</f>
        <v>1.8254792118542653</v>
      </c>
      <c r="J501" s="44">
        <f>IF('Log_working_2-way'!$D500="","",A501^('Log_working_2-way'!$D500))</f>
        <v>2.2149715784230573</v>
      </c>
      <c r="K501" s="46">
        <f>IF('Log_working_2-way'!$D500="","",B501^('Log_working_2-way'!$D500))</f>
        <v>1.8230645208160881</v>
      </c>
      <c r="L501" s="53">
        <f t="shared" si="84"/>
        <v>0.45384615384615384</v>
      </c>
      <c r="M501" s="53">
        <f t="shared" si="85"/>
        <v>0.5461538461538461</v>
      </c>
      <c r="N501" s="54">
        <v>598</v>
      </c>
      <c r="O501" s="54">
        <f t="shared" si="86"/>
        <v>317.24882629107981</v>
      </c>
      <c r="P501" s="54">
        <f t="shared" si="87"/>
        <v>260.14689265536725</v>
      </c>
      <c r="Q501" s="54">
        <f t="shared" si="88"/>
        <v>337.8531073446328</v>
      </c>
      <c r="R501" s="54">
        <f t="shared" si="89"/>
        <v>280.75117370892019</v>
      </c>
      <c r="S501" s="55">
        <f t="shared" si="90"/>
        <v>-20.604281053552995</v>
      </c>
      <c r="T501" s="55">
        <f t="shared" si="90"/>
        <v>-20.604281053552938</v>
      </c>
      <c r="U501" t="s">
        <v>130</v>
      </c>
      <c r="V501" t="s">
        <v>124</v>
      </c>
      <c r="W501" t="s">
        <v>442</v>
      </c>
      <c r="X501" t="s">
        <v>537</v>
      </c>
      <c r="Y501" s="66"/>
    </row>
    <row r="502" spans="1:25" ht="15" x14ac:dyDescent="0.25">
      <c r="A502">
        <v>2.0299999999999998</v>
      </c>
      <c r="B502">
        <v>1.86</v>
      </c>
      <c r="C502" s="43">
        <f t="shared" si="91"/>
        <v>3.0245246040574214E-2</v>
      </c>
      <c r="D502" s="44">
        <f>IF(OR($A502="",$B502=""),"",A502*'MPTO_working_2-way'!$G501)</f>
        <v>2.0913978494623655</v>
      </c>
      <c r="E502" s="46">
        <f>IF(OR($A502="",$B502=""),"",B502*'MPTO_working_2-way'!$G501)</f>
        <v>1.9162561576354682</v>
      </c>
      <c r="F502" s="44">
        <f>IF(OR($A502="",$B502=""),"",'MPTO_working_2-way'!D501)</f>
        <v>2.0942925287037548</v>
      </c>
      <c r="G502" s="46">
        <f>IF(OR($A502="",$B502=""),"",'MPTO_working_2-way'!E501)</f>
        <v>1.9138324294186226</v>
      </c>
      <c r="H502" s="44">
        <f>IF(OR($A502="",$B502=""),"",'OddsRatio_working_2-way'!M501)</f>
        <v>2.0943831224048783</v>
      </c>
      <c r="I502" s="44">
        <f>IF(OR($A502="",$B502=""),"",'OddsRatio_working_2-way'!N501)</f>
        <v>1.9137567818137824</v>
      </c>
      <c r="J502" s="44">
        <f>IF('Log_working_2-way'!$D501="","",A502^('Log_working_2-way'!$D501))</f>
        <v>2.0957003958101184</v>
      </c>
      <c r="K502" s="46">
        <f>IF('Log_working_2-way'!$D501="","",B502^('Log_working_2-way'!$D501))</f>
        <v>1.9126582447390832</v>
      </c>
      <c r="L502" s="53">
        <f t="shared" si="84"/>
        <v>0.47814910025706941</v>
      </c>
      <c r="M502" s="53">
        <f t="shared" si="85"/>
        <v>0.52185089974293053</v>
      </c>
      <c r="N502" s="54">
        <v>599</v>
      </c>
      <c r="O502" s="54">
        <f t="shared" si="86"/>
        <v>303.92610837438417</v>
      </c>
      <c r="P502" s="54">
        <f t="shared" si="87"/>
        <v>276.95698924731187</v>
      </c>
      <c r="Q502" s="54">
        <f t="shared" si="88"/>
        <v>322.04301075268813</v>
      </c>
      <c r="R502" s="54">
        <f t="shared" si="89"/>
        <v>295.07389162561583</v>
      </c>
      <c r="S502" s="55">
        <f t="shared" si="90"/>
        <v>-18.116902378303962</v>
      </c>
      <c r="T502" s="55">
        <f t="shared" si="90"/>
        <v>-18.116902378303962</v>
      </c>
      <c r="U502" t="s">
        <v>125</v>
      </c>
      <c r="V502" t="s">
        <v>168</v>
      </c>
      <c r="W502" t="s">
        <v>442</v>
      </c>
      <c r="X502" t="s">
        <v>537</v>
      </c>
      <c r="Y502" s="66"/>
    </row>
    <row r="503" spans="1:25" ht="15" x14ac:dyDescent="0.25">
      <c r="A503">
        <v>1.83</v>
      </c>
      <c r="B503">
        <v>2.0499999999999998</v>
      </c>
      <c r="C503" s="43">
        <f t="shared" si="91"/>
        <v>3.4252965480474407E-2</v>
      </c>
      <c r="D503" s="44">
        <f>IF(OR($A503="",$B503=""),"",A503*'MPTO_working_2-way'!$G502)</f>
        <v>1.8926829268292682</v>
      </c>
      <c r="E503" s="46">
        <f>IF(OR($A503="",$B503=""),"",B503*'MPTO_working_2-way'!$G502)</f>
        <v>2.1202185792349724</v>
      </c>
      <c r="F503" s="44">
        <f>IF(OR($A503="",$B503=""),"",'MPTO_working_2-way'!D502)</f>
        <v>1.8892106257081707</v>
      </c>
      <c r="G503" s="46">
        <f>IF(OR($A503="",$B503=""),"",'MPTO_working_2-way'!E502)</f>
        <v>2.1245929491717397</v>
      </c>
      <c r="H503" s="44">
        <f>IF(OR($A503="",$B503=""),"",'OddsRatio_working_2-way'!M502)</f>
        <v>1.8890872794479689</v>
      </c>
      <c r="I503" s="44">
        <f>IF(OR($A503="",$B503=""),"",'OddsRatio_working_2-way'!N502)</f>
        <v>2.1247489679763456</v>
      </c>
      <c r="J503" s="44">
        <f>IF('Log_working_2-way'!$D502="","",A503^('Log_working_2-way'!$D502))</f>
        <v>1.8875091450726849</v>
      </c>
      <c r="K503" s="46">
        <f>IF('Log_working_2-way'!$D502="","",B503^('Log_working_2-way'!$D502))</f>
        <v>2.1267489530128172</v>
      </c>
      <c r="L503" s="53">
        <f t="shared" si="84"/>
        <v>0.52835051546391754</v>
      </c>
      <c r="M503" s="53">
        <f t="shared" si="85"/>
        <v>0.47164948453608252</v>
      </c>
      <c r="N503" s="54">
        <v>600</v>
      </c>
      <c r="O503" s="54">
        <f t="shared" si="86"/>
        <v>272.13114754098359</v>
      </c>
      <c r="P503" s="54">
        <f t="shared" si="87"/>
        <v>307.31707317073176</v>
      </c>
      <c r="Q503" s="54">
        <f t="shared" si="88"/>
        <v>292.6829268292683</v>
      </c>
      <c r="R503" s="54">
        <f t="shared" si="89"/>
        <v>327.86885245901635</v>
      </c>
      <c r="S503" s="55">
        <f t="shared" si="90"/>
        <v>-20.551779288284706</v>
      </c>
      <c r="T503" s="55">
        <f t="shared" si="90"/>
        <v>-20.551779288284592</v>
      </c>
      <c r="U503" t="s">
        <v>126</v>
      </c>
      <c r="V503" t="s">
        <v>131</v>
      </c>
      <c r="W503" t="s">
        <v>442</v>
      </c>
      <c r="X503" t="s">
        <v>537</v>
      </c>
      <c r="Y503" s="66"/>
    </row>
    <row r="504" spans="1:25" ht="15" x14ac:dyDescent="0.25">
      <c r="A504">
        <v>1.85</v>
      </c>
      <c r="B504">
        <v>2.0099999999999998</v>
      </c>
      <c r="C504" s="43">
        <f t="shared" si="91"/>
        <v>3.80529783514858E-2</v>
      </c>
      <c r="D504" s="44">
        <f>IF(OR($A504="",$B504=""),"",A504*'MPTO_working_2-way'!$G503)</f>
        <v>1.9203980099502489</v>
      </c>
      <c r="E504" s="46">
        <f>IF(OR($A504="",$B504=""),"",B504*'MPTO_working_2-way'!$G503)</f>
        <v>2.086486486486486</v>
      </c>
      <c r="F504" s="44">
        <f>IF(OR($A504="",$B504=""),"",'MPTO_working_2-way'!D503)</f>
        <v>1.9174938764986464</v>
      </c>
      <c r="G504" s="46">
        <f>IF(OR($A504="",$B504=""),"",'MPTO_working_2-way'!E503)</f>
        <v>2.0899255304201207</v>
      </c>
      <c r="H504" s="44">
        <f>IF(OR($A504="",$B504=""),"",'OddsRatio_working_2-way'!M503)</f>
        <v>1.91737896118008</v>
      </c>
      <c r="I504" s="44">
        <f>IF(OR($A504="",$B504=""),"",'OddsRatio_working_2-way'!N503)</f>
        <v>2.0900620597551534</v>
      </c>
      <c r="J504" s="44">
        <f>IF('Log_working_2-way'!$D503="","",A504^('Log_working_2-way'!$D503))</f>
        <v>1.9160544641822177</v>
      </c>
      <c r="K504" s="46">
        <f>IF('Log_working_2-way'!$D503="","",B504^('Log_working_2-way'!$D503))</f>
        <v>2.0916381493676872</v>
      </c>
      <c r="L504" s="53">
        <f t="shared" si="84"/>
        <v>0.52072538860103623</v>
      </c>
      <c r="M504" s="53">
        <f t="shared" si="85"/>
        <v>0.47927461139896382</v>
      </c>
      <c r="N504" s="54">
        <v>601</v>
      </c>
      <c r="O504" s="54">
        <f t="shared" si="86"/>
        <v>276.13513513513516</v>
      </c>
      <c r="P504" s="54">
        <f t="shared" si="87"/>
        <v>301.99502487562182</v>
      </c>
      <c r="Q504" s="54">
        <f t="shared" si="88"/>
        <v>299.00497512437818</v>
      </c>
      <c r="R504" s="54">
        <f t="shared" si="89"/>
        <v>324.86486486486484</v>
      </c>
      <c r="S504" s="55">
        <f t="shared" si="90"/>
        <v>-22.869839989243019</v>
      </c>
      <c r="T504" s="55">
        <f t="shared" si="90"/>
        <v>-22.869839989243019</v>
      </c>
      <c r="U504" t="s">
        <v>380</v>
      </c>
      <c r="V504" t="s">
        <v>238</v>
      </c>
      <c r="W504" t="s">
        <v>438</v>
      </c>
      <c r="X504" t="s">
        <v>538</v>
      </c>
      <c r="Y504" s="66"/>
    </row>
    <row r="505" spans="1:25" ht="15" x14ac:dyDescent="0.25">
      <c r="A505">
        <v>1.68</v>
      </c>
      <c r="B505">
        <v>2.23</v>
      </c>
      <c r="C505" s="43">
        <f t="shared" si="91"/>
        <v>4.3668588511637907E-2</v>
      </c>
      <c r="D505" s="44">
        <f>IF(OR($A505="",$B505=""),"",A505*'MPTO_working_2-way'!$G504)</f>
        <v>1.7533632286995515</v>
      </c>
      <c r="E505" s="46">
        <f>IF(OR($A505="",$B505=""),"",B505*'MPTO_working_2-way'!$G504)</f>
        <v>2.3273809523809526</v>
      </c>
      <c r="F505" s="44">
        <f>IF(OR($A505="",$B505=""),"",'MPTO_working_2-way'!D504)</f>
        <v>1.7439716972348942</v>
      </c>
      <c r="G505" s="46">
        <f>IF(OR($A505="",$B505=""),"",'MPTO_working_2-way'!E504)</f>
        <v>2.3441371542985863</v>
      </c>
      <c r="H505" s="44">
        <f>IF(OR($A505="",$B505=""),"",'OddsRatio_working_2-way'!M504)</f>
        <v>1.743535828629182</v>
      </c>
      <c r="I505" s="44">
        <f>IF(OR($A505="",$B505=""),"",'OddsRatio_working_2-way'!N504)</f>
        <v>2.3449251017851385</v>
      </c>
      <c r="J505" s="44">
        <f>IF('Log_working_2-way'!$D504="","",A505^('Log_working_2-way'!$D504))</f>
        <v>1.7392442669948964</v>
      </c>
      <c r="K505" s="46">
        <f>IF('Log_working_2-way'!$D504="","",B505^('Log_working_2-way'!$D504))</f>
        <v>2.3527328444015367</v>
      </c>
      <c r="L505" s="53">
        <f t="shared" si="84"/>
        <v>0.57033248081841437</v>
      </c>
      <c r="M505" s="53">
        <f t="shared" si="85"/>
        <v>0.42966751918158563</v>
      </c>
      <c r="N505" s="54">
        <v>602</v>
      </c>
      <c r="O505" s="54">
        <f t="shared" si="86"/>
        <v>243.66666666666669</v>
      </c>
      <c r="P505" s="54">
        <f t="shared" si="87"/>
        <v>332.04484304932737</v>
      </c>
      <c r="Q505" s="54">
        <f t="shared" si="88"/>
        <v>269.95515695067263</v>
      </c>
      <c r="R505" s="54">
        <f t="shared" si="89"/>
        <v>358.33333333333331</v>
      </c>
      <c r="S505" s="55">
        <f t="shared" si="90"/>
        <v>-26.288490284005945</v>
      </c>
      <c r="T505" s="55">
        <f t="shared" si="90"/>
        <v>-26.288490284005945</v>
      </c>
      <c r="U505" t="s">
        <v>252</v>
      </c>
      <c r="V505" t="s">
        <v>256</v>
      </c>
      <c r="W505" t="s">
        <v>438</v>
      </c>
      <c r="X505" t="s">
        <v>538</v>
      </c>
      <c r="Y505" s="66"/>
    </row>
    <row r="506" spans="1:25" ht="15" x14ac:dyDescent="0.25">
      <c r="A506">
        <v>1.66</v>
      </c>
      <c r="B506">
        <v>2.27</v>
      </c>
      <c r="C506" s="43">
        <f t="shared" si="91"/>
        <v>4.2938272915450382E-2</v>
      </c>
      <c r="D506" s="44">
        <f>IF(OR($A506="",$B506=""),"",A506*'MPTO_working_2-way'!$G505)</f>
        <v>1.7312775330396475</v>
      </c>
      <c r="E506" s="46">
        <f>IF(OR($A506="",$B506=""),"",B506*'MPTO_working_2-way'!$G505)</f>
        <v>2.3674698795180724</v>
      </c>
      <c r="F506" s="44">
        <f>IF(OR($A506="",$B506=""),"",'MPTO_working_2-way'!D505)</f>
        <v>1.7213466721483714</v>
      </c>
      <c r="G506" s="46">
        <f>IF(OR($A506="",$B506=""),"",'MPTO_working_2-way'!E505)</f>
        <v>2.3862959913874993</v>
      </c>
      <c r="H506" s="44">
        <f>IF(OR($A506="",$B506=""),"",'OddsRatio_working_2-way'!M505)</f>
        <v>1.7208918361100216</v>
      </c>
      <c r="I506" s="44">
        <f>IF(OR($A506="",$B506=""),"",'OddsRatio_working_2-way'!N505)</f>
        <v>2.387170654332921</v>
      </c>
      <c r="J506" s="44">
        <f>IF('Log_working_2-way'!$D505="","",A506^('Log_working_2-way'!$D505))</f>
        <v>1.7163559375473425</v>
      </c>
      <c r="K506" s="46">
        <f>IF('Log_working_2-way'!$D505="","",B506^('Log_working_2-way'!$D505))</f>
        <v>2.3959540887220943</v>
      </c>
      <c r="L506" s="53">
        <f t="shared" ref="L506:L559" si="92">(1/D506)</f>
        <v>0.57760814249363868</v>
      </c>
      <c r="M506" s="53">
        <f t="shared" ref="M506:M559" si="93">(1/E506)</f>
        <v>0.42239185750636132</v>
      </c>
      <c r="N506" s="54">
        <v>603</v>
      </c>
      <c r="O506" s="54">
        <f t="shared" ref="O506:O559" si="94">(1/A506)*((N506*A506)-N506)</f>
        <v>239.7469879518072</v>
      </c>
      <c r="P506" s="54">
        <f t="shared" ref="P506:P559" si="95">(1/B506)*((N506*B506)-N506)</f>
        <v>337.36123348017617</v>
      </c>
      <c r="Q506" s="54">
        <f t="shared" ref="Q506:Q559" si="96">(1/B506)*N506</f>
        <v>265.63876651982378</v>
      </c>
      <c r="R506" s="54">
        <f t="shared" ref="R506:R559" si="97">(1/A506)*N506</f>
        <v>363.25301204819283</v>
      </c>
      <c r="S506" s="55">
        <f t="shared" ref="S506:T560" si="98">O506-Q506</f>
        <v>-25.891778568016576</v>
      </c>
      <c r="T506" s="55">
        <f t="shared" si="98"/>
        <v>-25.891778568016662</v>
      </c>
      <c r="U506" t="s">
        <v>384</v>
      </c>
      <c r="V506" t="s">
        <v>382</v>
      </c>
      <c r="W506" t="s">
        <v>438</v>
      </c>
      <c r="X506" t="s">
        <v>538</v>
      </c>
      <c r="Y506" s="66"/>
    </row>
    <row r="507" spans="1:25" ht="15" x14ac:dyDescent="0.25">
      <c r="A507">
        <v>1.85</v>
      </c>
      <c r="B507">
        <v>1.97</v>
      </c>
      <c r="C507" s="43">
        <f t="shared" si="91"/>
        <v>4.8154753738510081E-2</v>
      </c>
      <c r="D507" s="44">
        <f>IF(OR($A507="",$B507=""),"",A507*'MPTO_working_2-way'!$G506)</f>
        <v>1.9390862944162437</v>
      </c>
      <c r="E507" s="46">
        <f>IF(OR($A507="",$B507=""),"",B507*'MPTO_working_2-way'!$G506)</f>
        <v>2.0648648648648646</v>
      </c>
      <c r="F507" s="44">
        <f>IF(OR($A507="",$B507=""),"",'MPTO_working_2-way'!D506)</f>
        <v>1.9362465134812061</v>
      </c>
      <c r="G507" s="46">
        <f>IF(OR($A507="",$B507=""),"",'MPTO_working_2-way'!E506)</f>
        <v>2.0680947652149242</v>
      </c>
      <c r="H507" s="44">
        <f>IF(OR($A507="",$B507=""),"",'OddsRatio_working_2-way'!M506)</f>
        <v>1.936102910899125</v>
      </c>
      <c r="I507" s="44">
        <f>IF(OR($A507="",$B507=""),"",'OddsRatio_working_2-way'!N506)</f>
        <v>2.0682586159672365</v>
      </c>
      <c r="J507" s="44">
        <f>IF('Log_working_2-way'!$D506="","",A507^('Log_working_2-way'!$D506))</f>
        <v>1.9347965200176827</v>
      </c>
      <c r="K507" s="46">
        <f>IF('Log_working_2-way'!$D506="","",B507^('Log_working_2-way'!$D506))</f>
        <v>2.0697515219465816</v>
      </c>
      <c r="L507" s="53">
        <f t="shared" si="92"/>
        <v>0.51570680628272247</v>
      </c>
      <c r="M507" s="53">
        <f t="shared" si="93"/>
        <v>0.48429319371727753</v>
      </c>
      <c r="N507" s="54">
        <v>604</v>
      </c>
      <c r="O507" s="54">
        <f t="shared" si="94"/>
        <v>277.51351351351354</v>
      </c>
      <c r="P507" s="54">
        <f t="shared" si="95"/>
        <v>297.40101522842633</v>
      </c>
      <c r="Q507" s="54">
        <f t="shared" si="96"/>
        <v>306.59898477157361</v>
      </c>
      <c r="R507" s="54">
        <f t="shared" si="97"/>
        <v>326.48648648648646</v>
      </c>
      <c r="S507" s="55">
        <f t="shared" si="98"/>
        <v>-29.085471258060068</v>
      </c>
      <c r="T507" s="55">
        <f t="shared" si="98"/>
        <v>-29.085471258060124</v>
      </c>
      <c r="U507" t="s">
        <v>385</v>
      </c>
      <c r="V507" t="s">
        <v>387</v>
      </c>
      <c r="W507" t="s">
        <v>438</v>
      </c>
      <c r="X507" t="s">
        <v>538</v>
      </c>
      <c r="Y507" s="66"/>
    </row>
    <row r="508" spans="1:25" ht="15" x14ac:dyDescent="0.25">
      <c r="A508">
        <v>1.67</v>
      </c>
      <c r="B508">
        <v>2.33</v>
      </c>
      <c r="C508" s="43">
        <f t="shared" si="91"/>
        <v>2.7986944565804084E-2</v>
      </c>
      <c r="D508" s="44">
        <f>IF(OR($A508="",$B508=""),"",A508*'MPTO_working_2-way'!$G507)</f>
        <v>1.7167381974248928</v>
      </c>
      <c r="E508" s="46">
        <f>IF(OR($A508="",$B508=""),"",B508*'MPTO_working_2-way'!$G507)</f>
        <v>2.3952095808383236</v>
      </c>
      <c r="F508" s="44">
        <f>IF(OR($A508="",$B508=""),"",'MPTO_working_2-way'!D507)</f>
        <v>1.7099602293950913</v>
      </c>
      <c r="G508" s="46">
        <f>IF(OR($A508="",$B508=""),"",'MPTO_working_2-way'!E507)</f>
        <v>2.4085296029216061</v>
      </c>
      <c r="H508" s="44">
        <f>IF(OR($A508="",$B508=""),"",'OddsRatio_working_2-way'!M507)</f>
        <v>1.7097600992562489</v>
      </c>
      <c r="I508" s="44">
        <f>IF(OR($A508="",$B508=""),"",'OddsRatio_working_2-way'!N507)</f>
        <v>2.408926764195241</v>
      </c>
      <c r="J508" s="44">
        <f>IF('Log_working_2-way'!$D507="","",A508^('Log_working_2-way'!$D507))</f>
        <v>1.7066927473832643</v>
      </c>
      <c r="K508" s="46">
        <f>IF('Log_working_2-way'!$D507="","",B508^('Log_working_2-way'!$D507))</f>
        <v>2.4150421151239718</v>
      </c>
      <c r="L508" s="53">
        <f t="shared" si="92"/>
        <v>0.58250000000000002</v>
      </c>
      <c r="M508" s="53">
        <f t="shared" si="93"/>
        <v>0.41749999999999998</v>
      </c>
      <c r="N508" s="54">
        <v>605</v>
      </c>
      <c r="O508" s="54">
        <f t="shared" si="94"/>
        <v>242.72455089820357</v>
      </c>
      <c r="P508" s="54">
        <f t="shared" si="95"/>
        <v>345.34334763948505</v>
      </c>
      <c r="Q508" s="54">
        <f t="shared" si="96"/>
        <v>259.65665236051501</v>
      </c>
      <c r="R508" s="54">
        <f t="shared" si="97"/>
        <v>362.27544910179643</v>
      </c>
      <c r="S508" s="55">
        <f t="shared" si="98"/>
        <v>-16.932101462311437</v>
      </c>
      <c r="T508" s="55">
        <f t="shared" si="98"/>
        <v>-16.93210146231138</v>
      </c>
      <c r="U508" t="s">
        <v>260</v>
      </c>
      <c r="V508" t="s">
        <v>241</v>
      </c>
      <c r="W508" t="s">
        <v>230</v>
      </c>
      <c r="X508" t="s">
        <v>538</v>
      </c>
      <c r="Y508" s="66"/>
    </row>
    <row r="509" spans="1:25" ht="15" x14ac:dyDescent="0.25">
      <c r="A509">
        <v>1.88</v>
      </c>
      <c r="B509">
        <v>2.02</v>
      </c>
      <c r="C509" s="43">
        <f t="shared" si="91"/>
        <v>2.6964398567516312E-2</v>
      </c>
      <c r="D509" s="44">
        <f>IF(OR($A509="",$B509=""),"",A509*'MPTO_working_2-way'!$G508)</f>
        <v>1.9306930693069306</v>
      </c>
      <c r="E509" s="46">
        <f>IF(OR($A509="",$B509=""),"",B509*'MPTO_working_2-way'!$G508)</f>
        <v>2.0744680851063828</v>
      </c>
      <c r="F509" s="44">
        <f>IF(OR($A509="",$B509=""),"",'MPTO_working_2-way'!D508)</f>
        <v>1.9288906948394962</v>
      </c>
      <c r="G509" s="46">
        <f>IF(OR($A509="",$B509=""),"",'MPTO_working_2-way'!E508)</f>
        <v>2.0765529308836395</v>
      </c>
      <c r="H509" s="44">
        <f>IF(OR($A509="",$B509=""),"",'OddsRatio_working_2-way'!M508)</f>
        <v>1.9288407280256479</v>
      </c>
      <c r="I509" s="44">
        <f>IF(OR($A509="",$B509=""),"",'OddsRatio_working_2-way'!N508)</f>
        <v>2.0766108438479098</v>
      </c>
      <c r="J509" s="44">
        <f>IF('Log_working_2-way'!$D508="","",A509^('Log_working_2-way'!$D508))</f>
        <v>1.9280257534933587</v>
      </c>
      <c r="K509" s="46">
        <f>IF('Log_working_2-way'!$D508="","",B509^('Log_working_2-way'!$D508))</f>
        <v>2.0775563029751076</v>
      </c>
      <c r="L509" s="53">
        <f t="shared" si="92"/>
        <v>0.517948717948718</v>
      </c>
      <c r="M509" s="53">
        <f t="shared" si="93"/>
        <v>0.48205128205128212</v>
      </c>
      <c r="N509" s="54">
        <v>606</v>
      </c>
      <c r="O509" s="54">
        <f t="shared" si="94"/>
        <v>283.65957446808511</v>
      </c>
      <c r="P509" s="54">
        <f t="shared" si="95"/>
        <v>306.00000000000006</v>
      </c>
      <c r="Q509" s="54">
        <f t="shared" si="96"/>
        <v>300</v>
      </c>
      <c r="R509" s="54">
        <f t="shared" si="97"/>
        <v>322.34042553191489</v>
      </c>
      <c r="S509" s="55">
        <f t="shared" si="98"/>
        <v>-16.340425531914889</v>
      </c>
      <c r="T509" s="55">
        <f t="shared" si="98"/>
        <v>-16.340425531914832</v>
      </c>
      <c r="U509" t="s">
        <v>264</v>
      </c>
      <c r="V509" t="s">
        <v>270</v>
      </c>
      <c r="W509" t="s">
        <v>230</v>
      </c>
      <c r="X509" t="s">
        <v>538</v>
      </c>
      <c r="Y509" s="66"/>
    </row>
    <row r="510" spans="1:25" ht="15" x14ac:dyDescent="0.25">
      <c r="A510">
        <v>2.06</v>
      </c>
      <c r="B510">
        <v>1.85</v>
      </c>
      <c r="C510" s="43">
        <f t="shared" si="91"/>
        <v>2.5977433744424072E-2</v>
      </c>
      <c r="D510" s="44">
        <f>IF(OR($A510="",$B510=""),"",A510*'MPTO_working_2-way'!$G509)</f>
        <v>2.1135135135135137</v>
      </c>
      <c r="E510" s="46">
        <f>IF(OR($A510="",$B510=""),"",B510*'MPTO_working_2-way'!$G509)</f>
        <v>1.8980582524271847</v>
      </c>
      <c r="F510" s="44">
        <f>IF(OR($A510="",$B510=""),"",'MPTO_working_2-way'!D509)</f>
        <v>2.1166342682588173</v>
      </c>
      <c r="G510" s="46">
        <f>IF(OR($A510="",$B510=""),"",'MPTO_working_2-way'!E509)</f>
        <v>1.8955483710519774</v>
      </c>
      <c r="H510" s="44">
        <f>IF(OR($A510="",$B510=""),"",'OddsRatio_working_2-way'!M509)</f>
        <v>2.1167178800079327</v>
      </c>
      <c r="I510" s="44">
        <f>IF(OR($A510="",$B510=""),"",'OddsRatio_working_2-way'!N509)</f>
        <v>1.8954813188742858</v>
      </c>
      <c r="J510" s="44">
        <f>IF('Log_working_2-way'!$D509="","",A510^('Log_working_2-way'!$D509))</f>
        <v>2.1181333306010104</v>
      </c>
      <c r="K510" s="46">
        <f>IF('Log_working_2-way'!$D509="","",B510^('Log_working_2-way'!$D509))</f>
        <v>1.8943477245799318</v>
      </c>
      <c r="L510" s="53">
        <f t="shared" si="92"/>
        <v>0.47314578005115088</v>
      </c>
      <c r="M510" s="53">
        <f t="shared" si="93"/>
        <v>0.52685421994884907</v>
      </c>
      <c r="N510" s="54">
        <v>607</v>
      </c>
      <c r="O510" s="54">
        <f t="shared" si="94"/>
        <v>312.33980582524276</v>
      </c>
      <c r="P510" s="54">
        <f t="shared" si="95"/>
        <v>278.89189189189187</v>
      </c>
      <c r="Q510" s="54">
        <f t="shared" si="96"/>
        <v>328.10810810810807</v>
      </c>
      <c r="R510" s="54">
        <f t="shared" si="97"/>
        <v>294.66019417475729</v>
      </c>
      <c r="S510" s="55">
        <f t="shared" si="98"/>
        <v>-15.768302282865307</v>
      </c>
      <c r="T510" s="55">
        <f t="shared" si="98"/>
        <v>-15.76830228286542</v>
      </c>
      <c r="U510" t="s">
        <v>391</v>
      </c>
      <c r="V510" t="s">
        <v>262</v>
      </c>
      <c r="W510" t="s">
        <v>230</v>
      </c>
      <c r="X510" t="s">
        <v>538</v>
      </c>
      <c r="Y510" s="66"/>
    </row>
    <row r="511" spans="1:25" ht="15" x14ac:dyDescent="0.25">
      <c r="A511">
        <v>1.81</v>
      </c>
      <c r="B511">
        <v>2.08</v>
      </c>
      <c r="C511" s="43">
        <f t="shared" si="91"/>
        <v>3.3255418614534626E-2</v>
      </c>
      <c r="D511" s="44">
        <f>IF(OR($A511="",$B511=""),"",A511*'MPTO_working_2-way'!$G510)</f>
        <v>1.8701923076923077</v>
      </c>
      <c r="E511" s="46">
        <f>IF(OR($A511="",$B511=""),"",B511*'MPTO_working_2-way'!$G510)</f>
        <v>2.1491712707182322</v>
      </c>
      <c r="F511" s="44">
        <f>IF(OR($A511="",$B511=""),"",'MPTO_working_2-way'!D510)</f>
        <v>1.8661643699811639</v>
      </c>
      <c r="G511" s="46">
        <f>IF(OR($A511="",$B511=""),"",'MPTO_working_2-way'!E510)</f>
        <v>2.1545152798443401</v>
      </c>
      <c r="H511" s="44">
        <f>IF(OR($A511="",$B511=""),"",'OddsRatio_working_2-way'!M510)</f>
        <v>1.8660254037844384</v>
      </c>
      <c r="I511" s="44">
        <f>IF(OR($A511="",$B511=""),"",'OddsRatio_working_2-way'!N510)</f>
        <v>2.1547005383792519</v>
      </c>
      <c r="J511" s="44">
        <f>IF('Log_working_2-way'!$D510="","",A511^('Log_working_2-way'!$D510))</f>
        <v>1.8641966683390954</v>
      </c>
      <c r="K511" s="46">
        <f>IF('Log_working_2-way'!$D510="","",B511^('Log_working_2-way'!$D510))</f>
        <v>2.1571440120474694</v>
      </c>
      <c r="L511" s="53">
        <f t="shared" si="92"/>
        <v>0.53470437017994854</v>
      </c>
      <c r="M511" s="53">
        <f t="shared" si="93"/>
        <v>0.46529562982005135</v>
      </c>
      <c r="N511" s="54">
        <v>608</v>
      </c>
      <c r="O511" s="54">
        <f t="shared" si="94"/>
        <v>272.0883977900553</v>
      </c>
      <c r="P511" s="54">
        <f t="shared" si="95"/>
        <v>315.69230769230774</v>
      </c>
      <c r="Q511" s="54">
        <f t="shared" si="96"/>
        <v>292.30769230769226</v>
      </c>
      <c r="R511" s="54">
        <f t="shared" si="97"/>
        <v>335.91160220994476</v>
      </c>
      <c r="S511" s="55">
        <f t="shared" si="98"/>
        <v>-20.219294517636968</v>
      </c>
      <c r="T511" s="55">
        <f t="shared" si="98"/>
        <v>-20.219294517637024</v>
      </c>
      <c r="U511" t="s">
        <v>227</v>
      </c>
      <c r="V511" t="s">
        <v>394</v>
      </c>
      <c r="W511" t="s">
        <v>231</v>
      </c>
      <c r="X511" t="s">
        <v>538</v>
      </c>
      <c r="Y511" s="66"/>
    </row>
    <row r="512" spans="1:25" ht="15" x14ac:dyDescent="0.25">
      <c r="A512">
        <v>1.91</v>
      </c>
      <c r="B512">
        <v>1.97</v>
      </c>
      <c r="C512" s="43">
        <f t="shared" si="91"/>
        <v>3.1174422622053388E-2</v>
      </c>
      <c r="D512" s="44">
        <f>IF(OR($A512="",$B512=""),"",A512*'MPTO_working_2-way'!$G511)</f>
        <v>1.969543147208122</v>
      </c>
      <c r="E512" s="46">
        <f>IF(OR($A512="",$B512=""),"",B512*'MPTO_working_2-way'!$G511)</f>
        <v>2.0314136125654452</v>
      </c>
      <c r="F512" s="44">
        <f>IF(OR($A512="",$B512=""),"",'MPTO_working_2-way'!D511)</f>
        <v>1.9686085750909044</v>
      </c>
      <c r="G512" s="46">
        <f>IF(OR($A512="",$B512=""),"",'MPTO_working_2-way'!E511)</f>
        <v>2.0324087827801334</v>
      </c>
      <c r="H512" s="44">
        <f>IF(OR($A512="",$B512=""),"",'OddsRatio_working_2-way'!M511)</f>
        <v>1.9685785099293232</v>
      </c>
      <c r="I512" s="44">
        <f>IF(OR($A512="",$B512=""),"",'OddsRatio_working_2-way'!N511)</f>
        <v>2.032440829265322</v>
      </c>
      <c r="J512" s="44">
        <f>IF('Log_working_2-way'!$D511="","",A512^('Log_working_2-way'!$D511))</f>
        <v>1.9681542022947511</v>
      </c>
      <c r="K512" s="46">
        <f>IF('Log_working_2-way'!$D511="","",B512^('Log_working_2-way'!$D511))</f>
        <v>2.0328933114474355</v>
      </c>
      <c r="L512" s="53">
        <f t="shared" si="92"/>
        <v>0.50773195876288657</v>
      </c>
      <c r="M512" s="53">
        <f t="shared" si="93"/>
        <v>0.49226804123711337</v>
      </c>
      <c r="N512" s="54">
        <v>609</v>
      </c>
      <c r="O512" s="54">
        <f t="shared" si="94"/>
        <v>290.15183246073303</v>
      </c>
      <c r="P512" s="54">
        <f t="shared" si="95"/>
        <v>299.86294416243652</v>
      </c>
      <c r="Q512" s="54">
        <f t="shared" si="96"/>
        <v>309.13705583756342</v>
      </c>
      <c r="R512" s="54">
        <f t="shared" si="97"/>
        <v>318.84816753926702</v>
      </c>
      <c r="S512" s="55">
        <f t="shared" si="98"/>
        <v>-18.98522337683039</v>
      </c>
      <c r="T512" s="55">
        <f t="shared" si="98"/>
        <v>-18.985223376830504</v>
      </c>
      <c r="U512" t="s">
        <v>233</v>
      </c>
      <c r="V512" t="s">
        <v>393</v>
      </c>
      <c r="W512" t="s">
        <v>231</v>
      </c>
      <c r="X512" t="s">
        <v>538</v>
      </c>
      <c r="Y512" s="66"/>
    </row>
    <row r="513" spans="1:25" ht="15" x14ac:dyDescent="0.25">
      <c r="A513">
        <v>1.88</v>
      </c>
      <c r="B513">
        <v>2.0099999999999998</v>
      </c>
      <c r="C513" s="43">
        <f t="shared" si="91"/>
        <v>2.9427331427966497E-2</v>
      </c>
      <c r="D513" s="44">
        <f>IF(OR($A513="",$B513=""),"",A513*'MPTO_working_2-way'!$G512)</f>
        <v>1.9353233830845769</v>
      </c>
      <c r="E513" s="46">
        <f>IF(OR($A513="",$B513=""),"",B513*'MPTO_working_2-way'!$G512)</f>
        <v>2.0691489361702122</v>
      </c>
      <c r="F513" s="44">
        <f>IF(OR($A513="",$B513=""),"",'MPTO_working_2-way'!D512)</f>
        <v>1.9334834220221038</v>
      </c>
      <c r="G513" s="46">
        <f>IF(OR($A513="",$B513=""),"",'MPTO_working_2-way'!E512)</f>
        <v>2.0712563034422273</v>
      </c>
      <c r="H513" s="44">
        <f>IF(OR($A513="",$B513=""),"",'OddsRatio_working_2-way'!M512)</f>
        <v>1.9334276237142709</v>
      </c>
      <c r="I513" s="44">
        <f>IF(OR($A513="",$B513=""),"",'OddsRatio_working_2-way'!N512)</f>
        <v>2.0713203408538785</v>
      </c>
      <c r="J513" s="44">
        <f>IF('Log_working_2-way'!$D512="","",A513^('Log_working_2-way'!$D512))</f>
        <v>1.9325939690668699</v>
      </c>
      <c r="K513" s="46">
        <f>IF('Log_working_2-way'!$D512="","",B513^('Log_working_2-way'!$D512))</f>
        <v>2.0722780043286777</v>
      </c>
      <c r="L513" s="53">
        <f t="shared" si="92"/>
        <v>0.5167095115681235</v>
      </c>
      <c r="M513" s="53">
        <f t="shared" si="93"/>
        <v>0.48329048843187672</v>
      </c>
      <c r="N513" s="54">
        <v>610</v>
      </c>
      <c r="O513" s="54">
        <f t="shared" si="94"/>
        <v>285.531914893617</v>
      </c>
      <c r="P513" s="54">
        <f t="shared" si="95"/>
        <v>306.51741293532336</v>
      </c>
      <c r="Q513" s="54">
        <f t="shared" si="96"/>
        <v>303.48258706467664</v>
      </c>
      <c r="R513" s="54">
        <f t="shared" si="97"/>
        <v>324.468085106383</v>
      </c>
      <c r="S513" s="55">
        <f t="shared" si="98"/>
        <v>-17.950672171059637</v>
      </c>
      <c r="T513" s="55">
        <f t="shared" si="98"/>
        <v>-17.950672171059637</v>
      </c>
      <c r="U513" t="s">
        <v>243</v>
      </c>
      <c r="V513" t="s">
        <v>275</v>
      </c>
      <c r="W513" t="s">
        <v>231</v>
      </c>
      <c r="X513" t="s">
        <v>538</v>
      </c>
      <c r="Y513" s="66"/>
    </row>
    <row r="514" spans="1:25" ht="15" x14ac:dyDescent="0.25">
      <c r="A514">
        <v>2.02</v>
      </c>
      <c r="B514">
        <v>1.89</v>
      </c>
      <c r="C514" s="43">
        <f t="shared" si="91"/>
        <v>2.4150034051024338E-2</v>
      </c>
      <c r="D514" s="44">
        <f>IF(OR($A514="",$B514=""),"",A514*'MPTO_working_2-way'!$G513)</f>
        <v>2.0687830687830693</v>
      </c>
      <c r="E514" s="46">
        <f>IF(OR($A514="",$B514=""),"",B514*'MPTO_working_2-way'!$G513)</f>
        <v>1.9356435643564358</v>
      </c>
      <c r="F514" s="44">
        <f>IF(OR($A514="",$B514=""),"",'MPTO_working_2-way'!D513)</f>
        <v>2.0705027387602368</v>
      </c>
      <c r="G514" s="46">
        <f>IF(OR($A514="",$B514=""),"",'MPTO_working_2-way'!E513)</f>
        <v>1.9341405339682862</v>
      </c>
      <c r="H514" s="44">
        <f>IF(OR($A514="",$B514=""),"",'OddsRatio_working_2-way'!M513)</f>
        <v>2.0705453823777571</v>
      </c>
      <c r="I514" s="44">
        <f>IF(OR($A514="",$B514=""),"",'OddsRatio_working_2-way'!N513)</f>
        <v>1.9341033238394147</v>
      </c>
      <c r="J514" s="44">
        <f>IF('Log_working_2-way'!$D513="","",A514^('Log_working_2-way'!$D513))</f>
        <v>2.0713231559049405</v>
      </c>
      <c r="K514" s="46">
        <f>IF('Log_working_2-way'!$D513="","",B514^('Log_working_2-way'!$D513))</f>
        <v>1.9334251710029571</v>
      </c>
      <c r="L514" s="53">
        <f t="shared" si="92"/>
        <v>0.48337595907928377</v>
      </c>
      <c r="M514" s="53">
        <f t="shared" si="93"/>
        <v>0.51662404092071612</v>
      </c>
      <c r="N514" s="54">
        <v>611</v>
      </c>
      <c r="O514" s="54">
        <f t="shared" si="94"/>
        <v>308.52475247524751</v>
      </c>
      <c r="P514" s="54">
        <f t="shared" si="95"/>
        <v>287.71957671957676</v>
      </c>
      <c r="Q514" s="54">
        <f t="shared" si="96"/>
        <v>323.28042328042335</v>
      </c>
      <c r="R514" s="54">
        <f t="shared" si="97"/>
        <v>302.47524752475249</v>
      </c>
      <c r="S514" s="55">
        <f t="shared" si="98"/>
        <v>-14.755670805175839</v>
      </c>
      <c r="T514" s="55">
        <f t="shared" si="98"/>
        <v>-14.755670805175725</v>
      </c>
      <c r="U514" t="s">
        <v>72</v>
      </c>
      <c r="V514" t="s">
        <v>38</v>
      </c>
      <c r="W514" t="s">
        <v>443</v>
      </c>
      <c r="X514" t="s">
        <v>538</v>
      </c>
      <c r="Y514" s="66"/>
    </row>
    <row r="515" spans="1:25" ht="15" x14ac:dyDescent="0.25">
      <c r="A515">
        <v>1.89</v>
      </c>
      <c r="B515">
        <v>2.0099999999999998</v>
      </c>
      <c r="C515" s="43">
        <f t="shared" si="91"/>
        <v>2.6612966911474523E-2</v>
      </c>
      <c r="D515" s="44">
        <f>IF(OR($A515="",$B515=""),"",A515*'MPTO_working_2-way'!$G514)</f>
        <v>1.9402985074626868</v>
      </c>
      <c r="E515" s="46">
        <f>IF(OR($A515="",$B515=""),"",B515*'MPTO_working_2-way'!$G514)</f>
        <v>2.0634920634920637</v>
      </c>
      <c r="F515" s="44">
        <f>IF(OR($A515="",$B515=""),"",'MPTO_working_2-way'!D514)</f>
        <v>1.9387583250401901</v>
      </c>
      <c r="G515" s="46">
        <f>IF(OR($A515="",$B515=""),"",'MPTO_working_2-way'!E514)</f>
        <v>2.065236891462122</v>
      </c>
      <c r="H515" s="44">
        <f>IF(OR($A515="",$B515=""),"",'OddsRatio_working_2-way'!M514)</f>
        <v>1.9387162078135651</v>
      </c>
      <c r="I515" s="44">
        <f>IF(OR($A515="",$B515=""),"",'OddsRatio_working_2-way'!N514)</f>
        <v>2.0652846852715743</v>
      </c>
      <c r="J515" s="44">
        <f>IF('Log_working_2-way'!$D514="","",A515^('Log_working_2-way'!$D514))</f>
        <v>1.9380198887252209</v>
      </c>
      <c r="K515" s="46">
        <f>IF('Log_working_2-way'!$D514="","",B515^('Log_working_2-way'!$D514))</f>
        <v>2.0660754766713998</v>
      </c>
      <c r="L515" s="53">
        <f t="shared" si="92"/>
        <v>0.51538461538461533</v>
      </c>
      <c r="M515" s="53">
        <f t="shared" si="93"/>
        <v>0.48461538461538456</v>
      </c>
      <c r="N515" s="54">
        <v>612</v>
      </c>
      <c r="O515" s="54">
        <f t="shared" si="94"/>
        <v>288.19047619047615</v>
      </c>
      <c r="P515" s="54">
        <f t="shared" si="95"/>
        <v>307.52238805970148</v>
      </c>
      <c r="Q515" s="54">
        <f t="shared" si="96"/>
        <v>304.47761194029857</v>
      </c>
      <c r="R515" s="54">
        <f t="shared" si="97"/>
        <v>323.80952380952385</v>
      </c>
      <c r="S515" s="55">
        <f t="shared" si="98"/>
        <v>-16.287135749822426</v>
      </c>
      <c r="T515" s="55">
        <f t="shared" si="98"/>
        <v>-16.287135749822369</v>
      </c>
      <c r="U515" t="s">
        <v>136</v>
      </c>
      <c r="V515" t="s">
        <v>133</v>
      </c>
      <c r="W515" t="s">
        <v>443</v>
      </c>
      <c r="X515" t="s">
        <v>538</v>
      </c>
      <c r="Y515" s="66"/>
    </row>
    <row r="516" spans="1:25" ht="15" x14ac:dyDescent="0.25">
      <c r="A516">
        <v>2.14</v>
      </c>
      <c r="B516">
        <v>1.78</v>
      </c>
      <c r="C516" s="43">
        <f t="shared" si="91"/>
        <v>2.908747243515708E-2</v>
      </c>
      <c r="D516" s="44">
        <f>IF(OR($A516="",$B516=""),"",A516*'MPTO_working_2-way'!$G515)</f>
        <v>2.2022471910112364</v>
      </c>
      <c r="E516" s="46">
        <f>IF(OR($A516="",$B516=""),"",B516*'MPTO_working_2-way'!$G515)</f>
        <v>1.8317757009345796</v>
      </c>
      <c r="F516" s="44">
        <f>IF(OR($A516="",$B516=""),"",'MPTO_working_2-way'!D515)</f>
        <v>2.2087440565928333</v>
      </c>
      <c r="G516" s="46">
        <f>IF(OR($A516="",$B516=""),"",'MPTO_working_2-way'!E515)</f>
        <v>1.8273049985608751</v>
      </c>
      <c r="H516" s="44">
        <f>IF(OR($A516="",$B516=""),"",'OddsRatio_working_2-way'!M515)</f>
        <v>2.2089410496539781</v>
      </c>
      <c r="I516" s="44">
        <f>IF(OR($A516="",$B516=""),"",'OddsRatio_working_2-way'!N515)</f>
        <v>1.8271701918685113</v>
      </c>
      <c r="J516" s="44">
        <f>IF('Log_working_2-way'!$D515="","",A516^('Log_working_2-way'!$D515))</f>
        <v>2.2119050245559748</v>
      </c>
      <c r="K516" s="46">
        <f>IF('Log_working_2-way'!$D515="","",B516^('Log_working_2-way'!$D515))</f>
        <v>1.8251471689098502</v>
      </c>
      <c r="L516" s="53">
        <f t="shared" si="92"/>
        <v>0.45408163265306112</v>
      </c>
      <c r="M516" s="53">
        <f t="shared" si="93"/>
        <v>0.54591836734693866</v>
      </c>
      <c r="N516" s="54">
        <v>613</v>
      </c>
      <c r="O516" s="54">
        <f t="shared" si="94"/>
        <v>326.55140186915895</v>
      </c>
      <c r="P516" s="54">
        <f t="shared" si="95"/>
        <v>268.61797752808997</v>
      </c>
      <c r="Q516" s="54">
        <f t="shared" si="96"/>
        <v>344.38202247191015</v>
      </c>
      <c r="R516" s="54">
        <f t="shared" si="97"/>
        <v>286.44859813084111</v>
      </c>
      <c r="S516" s="55">
        <f t="shared" si="98"/>
        <v>-17.830620602751196</v>
      </c>
      <c r="T516" s="55">
        <f t="shared" si="98"/>
        <v>-17.830620602751139</v>
      </c>
      <c r="U516" t="s">
        <v>403</v>
      </c>
      <c r="V516" t="s">
        <v>320</v>
      </c>
      <c r="W516" t="s">
        <v>440</v>
      </c>
      <c r="X516" t="s">
        <v>538</v>
      </c>
      <c r="Y516" s="66"/>
    </row>
    <row r="517" spans="1:25" ht="15" x14ac:dyDescent="0.25">
      <c r="A517">
        <v>2.13</v>
      </c>
      <c r="B517">
        <v>1.79</v>
      </c>
      <c r="C517" s="43">
        <f t="shared" si="91"/>
        <v>2.8142785952212312E-2</v>
      </c>
      <c r="D517" s="44">
        <f>IF(OR($A517="",$B517=""),"",A517*'MPTO_working_2-way'!$G516)</f>
        <v>2.1899441340782122</v>
      </c>
      <c r="E517" s="46">
        <f>IF(OR($A517="",$B517=""),"",B517*'MPTO_working_2-way'!$G516)</f>
        <v>1.84037558685446</v>
      </c>
      <c r="F517" s="44">
        <f>IF(OR($A517="",$B517=""),"",'MPTO_working_2-way'!D516)</f>
        <v>2.1958130561234772</v>
      </c>
      <c r="G517" s="46">
        <f>IF(OR($A517="",$B517=""),"",'MPTO_working_2-way'!E516)</f>
        <v>1.8362511137332338</v>
      </c>
      <c r="H517" s="44">
        <f>IF(OR($A517="",$B517=""),"",'OddsRatio_working_2-way'!M516)</f>
        <v>2.1959848438987186</v>
      </c>
      <c r="I517" s="44">
        <f>IF(OR($A517="",$B517=""),"",'OddsRatio_working_2-way'!N516)</f>
        <v>1.8361309970619364</v>
      </c>
      <c r="J517" s="44">
        <f>IF('Log_working_2-way'!$D516="","",A517^('Log_working_2-way'!$D516))</f>
        <v>2.1986586658056355</v>
      </c>
      <c r="K517" s="46">
        <f>IF('Log_working_2-way'!$D516="","",B517^('Log_working_2-way'!$D516))</f>
        <v>1.8342658577685029</v>
      </c>
      <c r="L517" s="53">
        <f t="shared" si="92"/>
        <v>0.45663265306122452</v>
      </c>
      <c r="M517" s="53">
        <f t="shared" si="93"/>
        <v>0.54336734693877553</v>
      </c>
      <c r="N517" s="54">
        <v>614</v>
      </c>
      <c r="O517" s="54">
        <f t="shared" si="94"/>
        <v>325.73708920187789</v>
      </c>
      <c r="P517" s="54">
        <f t="shared" si="95"/>
        <v>270.98324022346367</v>
      </c>
      <c r="Q517" s="54">
        <f t="shared" si="96"/>
        <v>343.01675977653628</v>
      </c>
      <c r="R517" s="54">
        <f t="shared" si="97"/>
        <v>288.26291079812205</v>
      </c>
      <c r="S517" s="55">
        <f t="shared" si="98"/>
        <v>-17.279670574658383</v>
      </c>
      <c r="T517" s="55">
        <f t="shared" si="98"/>
        <v>-17.279670574658383</v>
      </c>
      <c r="U517" t="s">
        <v>399</v>
      </c>
      <c r="V517" t="s">
        <v>397</v>
      </c>
      <c r="W517" t="s">
        <v>440</v>
      </c>
      <c r="X517" t="s">
        <v>538</v>
      </c>
      <c r="Y517" s="66"/>
    </row>
    <row r="518" spans="1:25" ht="15" x14ac:dyDescent="0.25">
      <c r="A518">
        <v>2.34</v>
      </c>
      <c r="B518">
        <v>1.66</v>
      </c>
      <c r="C518" s="43">
        <f t="shared" si="91"/>
        <v>2.9760065904644417E-2</v>
      </c>
      <c r="D518" s="44">
        <f>IF(OR($A518="",$B518=""),"",A518*'MPTO_working_2-way'!$G517)</f>
        <v>2.4096385542168677</v>
      </c>
      <c r="E518" s="46">
        <f>IF(OR($A518="",$B518=""),"",B518*'MPTO_working_2-way'!$G517)</f>
        <v>1.7094017094017095</v>
      </c>
      <c r="F518" s="44">
        <f>IF(OR($A518="",$B518=""),"",'MPTO_working_2-way'!D517)</f>
        <v>2.4244164274123086</v>
      </c>
      <c r="G518" s="46">
        <f>IF(OR($A518="",$B518=""),"",'MPTO_working_2-way'!E517)</f>
        <v>1.7020418894049603</v>
      </c>
      <c r="H518" s="44">
        <f>IF(OR($A518="",$B518=""),"",'OddsRatio_working_2-way'!M517)</f>
        <v>2.4248870236980302</v>
      </c>
      <c r="I518" s="44">
        <f>IF(OR($A518="",$B518=""),"",'OddsRatio_working_2-way'!N517)</f>
        <v>1.7018100265975373</v>
      </c>
      <c r="J518" s="44">
        <f>IF('Log_working_2-way'!$D517="","",A518^('Log_working_2-way'!$D517))</f>
        <v>2.4316899199135542</v>
      </c>
      <c r="K518" s="46">
        <f>IF('Log_working_2-way'!$D517="","",B518^('Log_working_2-way'!$D517))</f>
        <v>1.6984752676475883</v>
      </c>
      <c r="L518" s="53">
        <f t="shared" si="92"/>
        <v>0.41499999999999998</v>
      </c>
      <c r="M518" s="53">
        <f t="shared" si="93"/>
        <v>0.58499999999999996</v>
      </c>
      <c r="N518" s="54">
        <v>615</v>
      </c>
      <c r="O518" s="54">
        <f t="shared" si="94"/>
        <v>352.17948717948718</v>
      </c>
      <c r="P518" s="54">
        <f t="shared" si="95"/>
        <v>244.51807228915663</v>
      </c>
      <c r="Q518" s="54">
        <f t="shared" si="96"/>
        <v>370.48192771084342</v>
      </c>
      <c r="R518" s="54">
        <f t="shared" si="97"/>
        <v>262.82051282051282</v>
      </c>
      <c r="S518" s="55">
        <f t="shared" si="98"/>
        <v>-18.30244053135624</v>
      </c>
      <c r="T518" s="55">
        <f t="shared" si="98"/>
        <v>-18.302440531356183</v>
      </c>
      <c r="U518" t="s">
        <v>406</v>
      </c>
      <c r="V518" t="s">
        <v>404</v>
      </c>
      <c r="W518" t="s">
        <v>440</v>
      </c>
      <c r="X518" t="s">
        <v>538</v>
      </c>
      <c r="Y518" s="66"/>
    </row>
    <row r="519" spans="1:25" ht="15" x14ac:dyDescent="0.25">
      <c r="A519">
        <v>2.0099999999999998</v>
      </c>
      <c r="B519">
        <v>1.89</v>
      </c>
      <c r="C519" s="43">
        <f t="shared" si="91"/>
        <v>2.6612966911474523E-2</v>
      </c>
      <c r="D519" s="44">
        <f>IF(OR($A519="",$B519=""),"",A519*'MPTO_working_2-way'!$G518)</f>
        <v>2.0634920634920637</v>
      </c>
      <c r="E519" s="46">
        <f>IF(OR($A519="",$B519=""),"",B519*'MPTO_working_2-way'!$G518)</f>
        <v>1.9402985074626868</v>
      </c>
      <c r="F519" s="44">
        <f>IF(OR($A519="",$B519=""),"",'MPTO_working_2-way'!D518)</f>
        <v>2.065236891462122</v>
      </c>
      <c r="G519" s="46">
        <f>IF(OR($A519="",$B519=""),"",'MPTO_working_2-way'!E518)</f>
        <v>1.9387583250401901</v>
      </c>
      <c r="H519" s="44">
        <f>IF(OR($A519="",$B519=""),"",'OddsRatio_working_2-way'!M518)</f>
        <v>2.0652846852715743</v>
      </c>
      <c r="I519" s="44">
        <f>IF(OR($A519="",$B519=""),"",'OddsRatio_working_2-way'!N518)</f>
        <v>1.9387162078135651</v>
      </c>
      <c r="J519" s="44">
        <f>IF('Log_working_2-way'!$D518="","",A519^('Log_working_2-way'!$D518))</f>
        <v>2.0660754766713998</v>
      </c>
      <c r="K519" s="46">
        <f>IF('Log_working_2-way'!$D518="","",B519^('Log_working_2-way'!$D518))</f>
        <v>1.9380198887252209</v>
      </c>
      <c r="L519" s="53">
        <f t="shared" si="92"/>
        <v>0.48461538461538456</v>
      </c>
      <c r="M519" s="53">
        <f t="shared" si="93"/>
        <v>0.51538461538461533</v>
      </c>
      <c r="N519" s="54">
        <v>616</v>
      </c>
      <c r="O519" s="54">
        <f t="shared" si="94"/>
        <v>309.53233830845767</v>
      </c>
      <c r="P519" s="54">
        <f t="shared" si="95"/>
        <v>290.07407407407413</v>
      </c>
      <c r="Q519" s="54">
        <f t="shared" si="96"/>
        <v>325.92592592592598</v>
      </c>
      <c r="R519" s="54">
        <f t="shared" si="97"/>
        <v>306.46766169154233</v>
      </c>
      <c r="S519" s="55">
        <f t="shared" si="98"/>
        <v>-16.393587617468313</v>
      </c>
      <c r="T519" s="55">
        <f t="shared" si="98"/>
        <v>-16.393587617468199</v>
      </c>
      <c r="U519" t="s">
        <v>319</v>
      </c>
      <c r="V519" t="s">
        <v>248</v>
      </c>
      <c r="W519" t="s">
        <v>440</v>
      </c>
      <c r="X519" t="s">
        <v>538</v>
      </c>
      <c r="Y519" s="66"/>
    </row>
    <row r="520" spans="1:25" ht="15" x14ac:dyDescent="0.25">
      <c r="A520">
        <v>2.42</v>
      </c>
      <c r="B520">
        <v>1.62</v>
      </c>
      <c r="C520" s="43">
        <f t="shared" si="91"/>
        <v>3.0507091113151752E-2</v>
      </c>
      <c r="D520" s="44">
        <f>IF(OR($A520="",$B520=""),"",A520*'MPTO_working_2-way'!$G519)</f>
        <v>2.4938271604938271</v>
      </c>
      <c r="E520" s="46">
        <f>IF(OR($A520="",$B520=""),"",B520*'MPTO_working_2-way'!$G519)</f>
        <v>1.669421487603306</v>
      </c>
      <c r="F520" s="44">
        <f>IF(OR($A520="",$B520=""),"",'MPTO_working_2-way'!D519)</f>
        <v>2.5127547750288426</v>
      </c>
      <c r="G520" s="46">
        <f>IF(OR($A520="",$B520=""),"",'MPTO_working_2-way'!E519)</f>
        <v>1.6610456740954158</v>
      </c>
      <c r="H520" s="44">
        <f>IF(OR($A520="",$B520=""),"",'OddsRatio_working_2-way'!M519)</f>
        <v>2.5133811749341808</v>
      </c>
      <c r="I520" s="44">
        <f>IF(OR($A520="",$B520=""),"",'OddsRatio_working_2-way'!N519)</f>
        <v>1.6607720622952058</v>
      </c>
      <c r="J520" s="44">
        <f>IF('Log_working_2-way'!$D519="","",A520^('Log_working_2-way'!$D519))</f>
        <v>2.5221353754941713</v>
      </c>
      <c r="K520" s="46">
        <f>IF('Log_working_2-way'!$D519="","",B520^('Log_working_2-way'!$D519))</f>
        <v>1.6569717885147401</v>
      </c>
      <c r="L520" s="53">
        <f t="shared" si="92"/>
        <v>0.40099009900990101</v>
      </c>
      <c r="M520" s="53">
        <f t="shared" si="93"/>
        <v>0.59900990099009899</v>
      </c>
      <c r="N520" s="54">
        <v>617</v>
      </c>
      <c r="O520" s="54">
        <f t="shared" si="94"/>
        <v>362.04132231404952</v>
      </c>
      <c r="P520" s="54">
        <f t="shared" si="95"/>
        <v>236.13580246913583</v>
      </c>
      <c r="Q520" s="54">
        <f t="shared" si="96"/>
        <v>380.8641975308642</v>
      </c>
      <c r="R520" s="54">
        <f t="shared" si="97"/>
        <v>254.95867768595042</v>
      </c>
      <c r="S520" s="55">
        <f t="shared" si="98"/>
        <v>-18.82287521681468</v>
      </c>
      <c r="T520" s="55">
        <f t="shared" si="98"/>
        <v>-18.822875216814595</v>
      </c>
      <c r="U520" t="s">
        <v>407</v>
      </c>
      <c r="V520" t="s">
        <v>401</v>
      </c>
      <c r="W520" t="s">
        <v>440</v>
      </c>
      <c r="X520" t="s">
        <v>538</v>
      </c>
      <c r="Y520" s="66"/>
    </row>
    <row r="521" spans="1:25" ht="15" x14ac:dyDescent="0.25">
      <c r="A521">
        <v>1.99</v>
      </c>
      <c r="B521">
        <v>1.92</v>
      </c>
      <c r="C521" s="43">
        <f t="shared" si="91"/>
        <v>2.3345896147403788E-2</v>
      </c>
      <c r="D521" s="44">
        <f>IF(OR($A521="",$B521=""),"",A521*'MPTO_working_2-way'!$G520)</f>
        <v>2.0364583333333335</v>
      </c>
      <c r="E521" s="46">
        <f>IF(OR($A521="",$B521=""),"",B521*'MPTO_working_2-way'!$G520)</f>
        <v>1.9648241206030153</v>
      </c>
      <c r="F521" s="44">
        <f>IF(OR($A521="",$B521=""),"",'MPTO_working_2-way'!D520)</f>
        <v>2.0373253705876082</v>
      </c>
      <c r="G521" s="46">
        <f>IF(OR($A521="",$B521=""),"",'MPTO_working_2-way'!E520)</f>
        <v>1.9640176827387685</v>
      </c>
      <c r="H521" s="44">
        <f>IF(OR($A521="",$B521=""),"",'OddsRatio_working_2-way'!M520)</f>
        <v>2.0373461122121879</v>
      </c>
      <c r="I521" s="44">
        <f>IF(OR($A521="",$B521=""),"",'OddsRatio_working_2-way'!N520)</f>
        <v>1.9639984073082948</v>
      </c>
      <c r="J521" s="44">
        <f>IF('Log_working_2-way'!$D520="","",A521^('Log_working_2-way'!$D520))</f>
        <v>2.0377376988644484</v>
      </c>
      <c r="K521" s="46">
        <f>IF('Log_working_2-way'!$D520="","",B521^('Log_working_2-way'!$D520))</f>
        <v>1.9636346459170313</v>
      </c>
      <c r="L521" s="53">
        <f t="shared" si="92"/>
        <v>0.49104859335038359</v>
      </c>
      <c r="M521" s="53">
        <f t="shared" si="93"/>
        <v>0.50895140664961636</v>
      </c>
      <c r="N521" s="54">
        <v>618</v>
      </c>
      <c r="O521" s="54">
        <f t="shared" si="94"/>
        <v>307.44723618090444</v>
      </c>
      <c r="P521" s="54">
        <f t="shared" si="95"/>
        <v>296.125</v>
      </c>
      <c r="Q521" s="54">
        <f t="shared" si="96"/>
        <v>321.875</v>
      </c>
      <c r="R521" s="54">
        <f t="shared" si="97"/>
        <v>310.55276381909545</v>
      </c>
      <c r="S521" s="55">
        <f t="shared" si="98"/>
        <v>-14.42776381909556</v>
      </c>
      <c r="T521" s="55">
        <f t="shared" si="98"/>
        <v>-14.427763819095446</v>
      </c>
      <c r="U521" t="s">
        <v>405</v>
      </c>
      <c r="V521" t="s">
        <v>398</v>
      </c>
      <c r="W521" t="s">
        <v>440</v>
      </c>
      <c r="X521" t="s">
        <v>538</v>
      </c>
      <c r="Y521" s="66"/>
    </row>
    <row r="522" spans="1:25" ht="15" x14ac:dyDescent="0.25">
      <c r="A522">
        <v>1.58</v>
      </c>
      <c r="B522">
        <v>2.52</v>
      </c>
      <c r="C522" s="43">
        <f t="shared" si="91"/>
        <v>2.9736789230460081E-2</v>
      </c>
      <c r="D522" s="44">
        <f>IF(OR($A522="",$B522=""),"",A522*'MPTO_working_2-way'!$G521)</f>
        <v>1.626984126984127</v>
      </c>
      <c r="E522" s="46">
        <f>IF(OR($A522="",$B522=""),"",B522*'MPTO_working_2-way'!$G521)</f>
        <v>2.5949367088607596</v>
      </c>
      <c r="F522" s="44">
        <f>IF(OR($A522="",$B522=""),"",'MPTO_working_2-way'!D521)</f>
        <v>1.6180104031209364</v>
      </c>
      <c r="G522" s="46">
        <f>IF(OR($A522="",$B522=""),"",'MPTO_working_2-way'!E521)</f>
        <v>2.618095739084692</v>
      </c>
      <c r="H522" s="44">
        <f>IF(OR($A522="",$B522=""),"",'OddsRatio_working_2-way'!M521)</f>
        <v>1.6177207681213428</v>
      </c>
      <c r="I522" s="44">
        <f>IF(OR($A522="",$B522=""),"",'OddsRatio_working_2-way'!N521)</f>
        <v>2.618854426800759</v>
      </c>
      <c r="J522" s="44">
        <f>IF('Log_working_2-way'!$D521="","",A522^('Log_working_2-way'!$D521))</f>
        <v>1.6136452064390807</v>
      </c>
      <c r="K522" s="46">
        <f>IF('Log_working_2-way'!$D521="","",B522^('Log_working_2-way'!$D521))</f>
        <v>2.6296061462010867</v>
      </c>
      <c r="L522" s="53">
        <f t="shared" si="92"/>
        <v>0.61463414634146341</v>
      </c>
      <c r="M522" s="53">
        <f t="shared" si="93"/>
        <v>0.38536585365853659</v>
      </c>
      <c r="N522" s="54">
        <v>619</v>
      </c>
      <c r="O522" s="54">
        <f t="shared" si="94"/>
        <v>227.22784810126586</v>
      </c>
      <c r="P522" s="54">
        <f t="shared" si="95"/>
        <v>373.3650793650794</v>
      </c>
      <c r="Q522" s="54">
        <f t="shared" si="96"/>
        <v>245.63492063492063</v>
      </c>
      <c r="R522" s="54">
        <f t="shared" si="97"/>
        <v>391.77215189873414</v>
      </c>
      <c r="S522" s="55">
        <f t="shared" si="98"/>
        <v>-18.40707253365477</v>
      </c>
      <c r="T522" s="55">
        <f t="shared" si="98"/>
        <v>-18.407072533654741</v>
      </c>
      <c r="U522" t="s">
        <v>247</v>
      </c>
      <c r="V522" t="s">
        <v>402</v>
      </c>
      <c r="W522" t="s">
        <v>440</v>
      </c>
      <c r="X522" t="s">
        <v>538</v>
      </c>
      <c r="Y522" s="66"/>
    </row>
    <row r="523" spans="1:25" ht="15" x14ac:dyDescent="0.25">
      <c r="A523">
        <v>2.62</v>
      </c>
      <c r="B523">
        <v>1.49</v>
      </c>
      <c r="C523" s="43">
        <f t="shared" si="91"/>
        <v>5.2820328910292424E-2</v>
      </c>
      <c r="D523" s="44">
        <f>IF(OR($A523="",$B523=""),"",A523*'MPTO_working_2-way'!$G522)</f>
        <v>2.7583892617449663</v>
      </c>
      <c r="E523" s="46">
        <f>IF(OR($A523="",$B523=""),"",B523*'MPTO_working_2-way'!$G522)</f>
        <v>1.5687022900763357</v>
      </c>
      <c r="F523" s="44">
        <f>IF(OR($A523="",$B523=""),"",'MPTO_working_2-way'!D522)</f>
        <v>2.8147667459802435</v>
      </c>
      <c r="G523" s="46">
        <f>IF(OR($A523="",$B523=""),"",'MPTO_working_2-way'!E522)</f>
        <v>1.55103500337717</v>
      </c>
      <c r="H523" s="44">
        <f>IF(OR($A523="",$B523=""),"",'OddsRatio_working_2-way'!M522)</f>
        <v>2.8182745801939793</v>
      </c>
      <c r="I523" s="44">
        <f>IF(OR($A523="",$B523=""),"",'OddsRatio_working_2-way'!N522)</f>
        <v>1.5499719409228698</v>
      </c>
      <c r="J523" s="44">
        <f>IF('Log_working_2-way'!$D522="","",A523^('Log_working_2-way'!$D522))</f>
        <v>2.845585909609984</v>
      </c>
      <c r="K523" s="46">
        <f>IF('Log_working_2-way'!$D522="","",B523^('Log_working_2-way'!$D522))</f>
        <v>1.5418333521010308</v>
      </c>
      <c r="L523" s="53">
        <f t="shared" si="92"/>
        <v>0.36253041362530414</v>
      </c>
      <c r="M523" s="53">
        <f t="shared" si="93"/>
        <v>0.63746958637469597</v>
      </c>
      <c r="N523" s="54">
        <v>620</v>
      </c>
      <c r="O523" s="54">
        <f t="shared" si="94"/>
        <v>383.35877862595419</v>
      </c>
      <c r="P523" s="54">
        <f t="shared" si="95"/>
        <v>203.89261744966441</v>
      </c>
      <c r="Q523" s="54">
        <f t="shared" si="96"/>
        <v>416.10738255033561</v>
      </c>
      <c r="R523" s="54">
        <f t="shared" si="97"/>
        <v>236.64122137404578</v>
      </c>
      <c r="S523" s="55">
        <f t="shared" si="98"/>
        <v>-32.748603924381428</v>
      </c>
      <c r="T523" s="55">
        <f t="shared" si="98"/>
        <v>-32.748603924381371</v>
      </c>
      <c r="U523" t="s">
        <v>345</v>
      </c>
      <c r="V523" t="s">
        <v>91</v>
      </c>
      <c r="W523" t="s">
        <v>447</v>
      </c>
      <c r="X523" t="s">
        <v>538</v>
      </c>
      <c r="Y523" s="66"/>
    </row>
    <row r="524" spans="1:25" ht="15" x14ac:dyDescent="0.25">
      <c r="A524">
        <v>1.98</v>
      </c>
      <c r="B524">
        <v>1.85</v>
      </c>
      <c r="C524" s="43">
        <f t="shared" si="91"/>
        <v>4.5591045591045543E-2</v>
      </c>
      <c r="D524" s="44">
        <f>IF(OR($A524="",$B524=""),"",A524*'MPTO_working_2-way'!$G523)</f>
        <v>2.07027027027027</v>
      </c>
      <c r="E524" s="46">
        <f>IF(OR($A524="",$B524=""),"",B524*'MPTO_working_2-way'!$G523)</f>
        <v>1.9343434343434343</v>
      </c>
      <c r="F524" s="44">
        <f>IF(OR($A524="",$B524=""),"",'MPTO_working_2-way'!D523)</f>
        <v>2.0735918482875744</v>
      </c>
      <c r="G524" s="46">
        <f>IF(OR($A524="",$B524=""),"",'MPTO_working_2-way'!E523)</f>
        <v>1.931452675982072</v>
      </c>
      <c r="H524" s="44">
        <f>IF(OR($A524="",$B524=""),"",'OddsRatio_working_2-way'!M523)</f>
        <v>2.0737509843863182</v>
      </c>
      <c r="I524" s="44">
        <f>IF(OR($A524="",$B524=""),"",'OddsRatio_working_2-way'!N523)</f>
        <v>1.9313146293146641</v>
      </c>
      <c r="J524" s="44">
        <f>IF('Log_working_2-way'!$D523="","",A524^('Log_working_2-way'!$D523))</f>
        <v>2.0752829704469682</v>
      </c>
      <c r="K524" s="46">
        <f>IF('Log_working_2-way'!$D523="","",B524^('Log_working_2-way'!$D523))</f>
        <v>1.9299877590211039</v>
      </c>
      <c r="L524" s="53">
        <f t="shared" si="92"/>
        <v>0.48302872062663194</v>
      </c>
      <c r="M524" s="53">
        <f t="shared" si="93"/>
        <v>0.51697127937336818</v>
      </c>
      <c r="N524" s="54">
        <v>621</v>
      </c>
      <c r="O524" s="54">
        <f t="shared" si="94"/>
        <v>307.36363636363637</v>
      </c>
      <c r="P524" s="54">
        <f t="shared" si="95"/>
        <v>285.32432432432438</v>
      </c>
      <c r="Q524" s="54">
        <f t="shared" si="96"/>
        <v>335.67567567567562</v>
      </c>
      <c r="R524" s="54">
        <f t="shared" si="97"/>
        <v>313.63636363636368</v>
      </c>
      <c r="S524" s="55">
        <f t="shared" si="98"/>
        <v>-28.312039312039246</v>
      </c>
      <c r="T524" s="55">
        <f t="shared" si="98"/>
        <v>-28.312039312039303</v>
      </c>
      <c r="U524" t="s">
        <v>89</v>
      </c>
      <c r="V524" t="s">
        <v>88</v>
      </c>
      <c r="W524" t="s">
        <v>447</v>
      </c>
      <c r="X524" t="s">
        <v>538</v>
      </c>
      <c r="Y524" s="66"/>
    </row>
    <row r="525" spans="1:25" ht="15" x14ac:dyDescent="0.25">
      <c r="A525">
        <v>2.2400000000000002</v>
      </c>
      <c r="B525">
        <v>1.65</v>
      </c>
      <c r="C525" s="43">
        <f t="shared" si="91"/>
        <v>5.2489177489177585E-2</v>
      </c>
      <c r="D525" s="44">
        <f>IF(OR($A525="",$B525=""),"",A525*'MPTO_working_2-way'!$G524)</f>
        <v>2.3575757575757579</v>
      </c>
      <c r="E525" s="46">
        <f>IF(OR($A525="",$B525=""),"",B525*'MPTO_working_2-way'!$G524)</f>
        <v>1.736607142857143</v>
      </c>
      <c r="F525" s="44">
        <f>IF(OR($A525="",$B525=""),"",'MPTO_working_2-way'!D524)</f>
        <v>2.3799098518995501</v>
      </c>
      <c r="G525" s="46">
        <f>IF(OR($A525="",$B525=""),"",'MPTO_working_2-way'!E524)</f>
        <v>1.7246850209986002</v>
      </c>
      <c r="H525" s="44">
        <f>IF(OR($A525="",$B525=""),"",'OddsRatio_working_2-way'!M524)</f>
        <v>2.3811923499977508</v>
      </c>
      <c r="I525" s="44">
        <f>IF(OR($A525="",$B525=""),"",'OddsRatio_working_2-way'!N524)</f>
        <v>1.7240121189504336</v>
      </c>
      <c r="J525" s="44">
        <f>IF('Log_working_2-way'!$D524="","",A525^('Log_working_2-way'!$D524))</f>
        <v>2.3917243382937521</v>
      </c>
      <c r="K525" s="46">
        <f>IF('Log_working_2-way'!$D524="","",B525^('Log_working_2-way'!$D524))</f>
        <v>1.7185330977425686</v>
      </c>
      <c r="L525" s="53">
        <f t="shared" si="92"/>
        <v>0.4241645244215938</v>
      </c>
      <c r="M525" s="53">
        <f t="shared" si="93"/>
        <v>0.57583547557840609</v>
      </c>
      <c r="N525" s="54">
        <v>622</v>
      </c>
      <c r="O525" s="54">
        <f t="shared" si="94"/>
        <v>344.32142857142861</v>
      </c>
      <c r="P525" s="54">
        <f t="shared" si="95"/>
        <v>245.030303030303</v>
      </c>
      <c r="Q525" s="54">
        <f t="shared" si="96"/>
        <v>376.969696969697</v>
      </c>
      <c r="R525" s="54">
        <f t="shared" si="97"/>
        <v>277.67857142857139</v>
      </c>
      <c r="S525" s="55">
        <f t="shared" si="98"/>
        <v>-32.648268398268385</v>
      </c>
      <c r="T525" s="55">
        <f t="shared" si="98"/>
        <v>-32.648268398268385</v>
      </c>
      <c r="U525" t="s">
        <v>90</v>
      </c>
      <c r="V525" t="s">
        <v>92</v>
      </c>
      <c r="W525" t="s">
        <v>447</v>
      </c>
      <c r="X525" t="s">
        <v>538</v>
      </c>
      <c r="Y525" s="66"/>
    </row>
    <row r="526" spans="1:25" ht="15" x14ac:dyDescent="0.25">
      <c r="A526">
        <v>1.72</v>
      </c>
      <c r="B526">
        <v>2.23</v>
      </c>
      <c r="C526" s="43">
        <f t="shared" si="91"/>
        <v>2.982584211075201E-2</v>
      </c>
      <c r="D526" s="44">
        <f>IF(OR($A526="",$B526=""),"",A526*'MPTO_working_2-way'!$G525)</f>
        <v>1.7713004484304935</v>
      </c>
      <c r="E526" s="46">
        <f>IF(OR($A526="",$B526=""),"",B526*'MPTO_working_2-way'!$G525)</f>
        <v>2.2965116279069768</v>
      </c>
      <c r="F526" s="44">
        <f>IF(OR($A526="",$B526=""),"",'MPTO_working_2-way'!D525)</f>
        <v>1.7652798232695142</v>
      </c>
      <c r="G526" s="46">
        <f>IF(OR($A526="",$B526=""),"",'MPTO_working_2-way'!E525)</f>
        <v>2.3067115708443593</v>
      </c>
      <c r="H526" s="44">
        <f>IF(OR($A526="",$B526=""),"",'OddsRatio_working_2-way'!M525)</f>
        <v>1.7650920556760061</v>
      </c>
      <c r="I526" s="44">
        <f>IF(OR($A526="",$B526=""),"",'OddsRatio_working_2-way'!N525)</f>
        <v>2.3070322617798436</v>
      </c>
      <c r="J526" s="44">
        <f>IF('Log_working_2-way'!$D525="","",A526^('Log_working_2-way'!$D525))</f>
        <v>1.7623660397486636</v>
      </c>
      <c r="K526" s="46">
        <f>IF('Log_working_2-way'!$D525="","",B526^('Log_working_2-way'!$D525))</f>
        <v>2.3117058576345526</v>
      </c>
      <c r="L526" s="53">
        <f t="shared" si="92"/>
        <v>0.56455696202531636</v>
      </c>
      <c r="M526" s="53">
        <f t="shared" si="93"/>
        <v>0.43544303797468353</v>
      </c>
      <c r="N526" s="54">
        <v>623</v>
      </c>
      <c r="O526" s="54">
        <f t="shared" si="94"/>
        <v>260.7906976744186</v>
      </c>
      <c r="P526" s="54">
        <f t="shared" si="95"/>
        <v>343.62780269058294</v>
      </c>
      <c r="Q526" s="54">
        <f t="shared" si="96"/>
        <v>279.37219730941706</v>
      </c>
      <c r="R526" s="54">
        <f t="shared" si="97"/>
        <v>362.2093023255814</v>
      </c>
      <c r="S526" s="55">
        <f t="shared" si="98"/>
        <v>-18.581499634998465</v>
      </c>
      <c r="T526" s="55">
        <f t="shared" si="98"/>
        <v>-18.581499634998465</v>
      </c>
      <c r="U526" t="s">
        <v>142</v>
      </c>
      <c r="V526" t="s">
        <v>98</v>
      </c>
      <c r="W526" t="s">
        <v>441</v>
      </c>
      <c r="X526" t="s">
        <v>538</v>
      </c>
      <c r="Y526" s="66"/>
    </row>
    <row r="527" spans="1:25" ht="15" x14ac:dyDescent="0.25">
      <c r="A527">
        <v>1.43</v>
      </c>
      <c r="B527">
        <v>2.96</v>
      </c>
      <c r="C527" s="43">
        <f t="shared" si="91"/>
        <v>3.713853713853732E-2</v>
      </c>
      <c r="D527" s="44">
        <f>IF(OR($A527="",$B527=""),"",A527*'MPTO_working_2-way'!$G526)</f>
        <v>1.4831081081081083</v>
      </c>
      <c r="E527" s="46">
        <f>IF(OR($A527="",$B527=""),"",B527*'MPTO_working_2-way'!$G526)</f>
        <v>3.0699300699300704</v>
      </c>
      <c r="F527" s="44">
        <f>IF(OR($A527="",$B527=""),"",'MPTO_working_2-way'!D526)</f>
        <v>1.4690081210522665</v>
      </c>
      <c r="G527" s="46">
        <f>IF(OR($A527="",$B527=""),"",'MPTO_working_2-way'!E526)</f>
        <v>3.1321592422672793</v>
      </c>
      <c r="H527" s="44">
        <f>IF(OR($A527="",$B527=""),"",'OddsRatio_working_2-way'!M526)</f>
        <v>1.4683884660215711</v>
      </c>
      <c r="I527" s="44">
        <f>IF(OR($A527="",$B527=""),"",'OddsRatio_working_2-way'!N526)</f>
        <v>3.1349799846564652</v>
      </c>
      <c r="J527" s="44">
        <f>IF('Log_working_2-way'!$D526="","",A527^('Log_working_2-way'!$D526))</f>
        <v>1.4619046600996684</v>
      </c>
      <c r="K527" s="46">
        <f>IF('Log_working_2-way'!$D526="","",B527^('Log_working_2-way'!$D526))</f>
        <v>3.1649489307673462</v>
      </c>
      <c r="L527" s="53">
        <f t="shared" si="92"/>
        <v>0.67425968109339396</v>
      </c>
      <c r="M527" s="53">
        <f t="shared" si="93"/>
        <v>0.32574031890660587</v>
      </c>
      <c r="N527" s="54">
        <v>624</v>
      </c>
      <c r="O527" s="54">
        <f t="shared" si="94"/>
        <v>187.63636363636363</v>
      </c>
      <c r="P527" s="54">
        <f t="shared" si="95"/>
        <v>413.18918918918916</v>
      </c>
      <c r="Q527" s="54">
        <f t="shared" si="96"/>
        <v>210.81081081081081</v>
      </c>
      <c r="R527" s="54">
        <f t="shared" si="97"/>
        <v>436.36363636363643</v>
      </c>
      <c r="S527" s="55">
        <f t="shared" si="98"/>
        <v>-23.174447174447181</v>
      </c>
      <c r="T527" s="55">
        <f t="shared" si="98"/>
        <v>-23.174447174447266</v>
      </c>
      <c r="U527" t="s">
        <v>53</v>
      </c>
      <c r="V527" t="s">
        <v>347</v>
      </c>
      <c r="W527" t="s">
        <v>441</v>
      </c>
      <c r="X527" t="s">
        <v>538</v>
      </c>
      <c r="Y527" s="66"/>
    </row>
    <row r="528" spans="1:25" ht="15" x14ac:dyDescent="0.25">
      <c r="A528">
        <v>2.0099999999999998</v>
      </c>
      <c r="B528">
        <v>1.89</v>
      </c>
      <c r="C528" s="43">
        <f t="shared" si="91"/>
        <v>2.6612966911474523E-2</v>
      </c>
      <c r="D528" s="44">
        <f>IF(OR($A528="",$B528=""),"",A528*'MPTO_working_2-way'!$G527)</f>
        <v>2.0634920634920637</v>
      </c>
      <c r="E528" s="46">
        <f>IF(OR($A528="",$B528=""),"",B528*'MPTO_working_2-way'!$G527)</f>
        <v>1.9402985074626868</v>
      </c>
      <c r="F528" s="44">
        <f>IF(OR($A528="",$B528=""),"",'MPTO_working_2-way'!D527)</f>
        <v>2.065236891462122</v>
      </c>
      <c r="G528" s="46">
        <f>IF(OR($A528="",$B528=""),"",'MPTO_working_2-way'!E527)</f>
        <v>1.9387583250401901</v>
      </c>
      <c r="H528" s="44">
        <f>IF(OR($A528="",$B528=""),"",'OddsRatio_working_2-way'!M527)</f>
        <v>2.0652846852715743</v>
      </c>
      <c r="I528" s="44">
        <f>IF(OR($A528="",$B528=""),"",'OddsRatio_working_2-way'!N527)</f>
        <v>1.9387162078135651</v>
      </c>
      <c r="J528" s="44">
        <f>IF('Log_working_2-way'!$D527="","",A528^('Log_working_2-way'!$D527))</f>
        <v>2.0660754766713998</v>
      </c>
      <c r="K528" s="46">
        <f>IF('Log_working_2-way'!$D527="","",B528^('Log_working_2-way'!$D527))</f>
        <v>1.9380198887252209</v>
      </c>
      <c r="L528" s="53">
        <f t="shared" si="92"/>
        <v>0.48461538461538456</v>
      </c>
      <c r="M528" s="53">
        <f t="shared" si="93"/>
        <v>0.51538461538461533</v>
      </c>
      <c r="N528" s="54">
        <v>625</v>
      </c>
      <c r="O528" s="54">
        <f t="shared" si="94"/>
        <v>314.05472636815915</v>
      </c>
      <c r="P528" s="54">
        <f t="shared" si="95"/>
        <v>294.31216931216937</v>
      </c>
      <c r="Q528" s="54">
        <f t="shared" si="96"/>
        <v>330.68783068783074</v>
      </c>
      <c r="R528" s="54">
        <f t="shared" si="97"/>
        <v>310.94527363184085</v>
      </c>
      <c r="S528" s="55">
        <f t="shared" si="98"/>
        <v>-16.633104319671588</v>
      </c>
      <c r="T528" s="55">
        <f t="shared" si="98"/>
        <v>-16.633104319671475</v>
      </c>
      <c r="U528" t="s">
        <v>99</v>
      </c>
      <c r="V528" t="s">
        <v>104</v>
      </c>
      <c r="W528" t="s">
        <v>441</v>
      </c>
      <c r="X528" t="s">
        <v>538</v>
      </c>
      <c r="Y528" s="66"/>
    </row>
    <row r="529" spans="1:25" ht="15" x14ac:dyDescent="0.25">
      <c r="A529">
        <v>2.1800000000000002</v>
      </c>
      <c r="B529">
        <v>1.75</v>
      </c>
      <c r="C529" s="43">
        <f t="shared" si="91"/>
        <v>3.0144167758846541E-2</v>
      </c>
      <c r="D529" s="44">
        <f>IF(OR($A529="",$B529=""),"",A529*'MPTO_working_2-way'!$G528)</f>
        <v>2.2457142857142856</v>
      </c>
      <c r="E529" s="46">
        <f>IF(OR($A529="",$B529=""),"",B529*'MPTO_working_2-way'!$G528)</f>
        <v>1.8027522935779814</v>
      </c>
      <c r="F529" s="44">
        <f>IF(OR($A529="",$B529=""),"",'MPTO_working_2-way'!D528)</f>
        <v>2.2540620384047267</v>
      </c>
      <c r="G529" s="46">
        <f>IF(OR($A529="",$B529=""),"",'MPTO_working_2-way'!E528)</f>
        <v>1.797408716136631</v>
      </c>
      <c r="H529" s="44">
        <f>IF(OR($A529="",$B529=""),"",'OddsRatio_working_2-way'!M528)</f>
        <v>2.2543258481484516</v>
      </c>
      <c r="I529" s="44">
        <f>IF(OR($A529="",$B529=""),"",'OddsRatio_working_2-way'!N528)</f>
        <v>1.797241005179101</v>
      </c>
      <c r="J529" s="44">
        <f>IF('Log_working_2-way'!$D528="","",A529^('Log_working_2-way'!$D528))</f>
        <v>2.2581444657647705</v>
      </c>
      <c r="K529" s="46">
        <f>IF('Log_working_2-way'!$D528="","",B529^('Log_working_2-way'!$D528))</f>
        <v>1.7948212842092994</v>
      </c>
      <c r="L529" s="53">
        <f t="shared" si="92"/>
        <v>0.44529262086513999</v>
      </c>
      <c r="M529" s="53">
        <f t="shared" si="93"/>
        <v>0.55470737913486012</v>
      </c>
      <c r="N529" s="54">
        <v>626</v>
      </c>
      <c r="O529" s="54">
        <f t="shared" si="94"/>
        <v>338.8440366972477</v>
      </c>
      <c r="P529" s="54">
        <f t="shared" si="95"/>
        <v>268.28571428571428</v>
      </c>
      <c r="Q529" s="54">
        <f t="shared" si="96"/>
        <v>357.71428571428572</v>
      </c>
      <c r="R529" s="54">
        <f t="shared" si="97"/>
        <v>287.1559633027523</v>
      </c>
      <c r="S529" s="55">
        <f t="shared" si="98"/>
        <v>-18.87024901703802</v>
      </c>
      <c r="T529" s="55">
        <f t="shared" si="98"/>
        <v>-18.87024901703802</v>
      </c>
      <c r="U529" t="s">
        <v>141</v>
      </c>
      <c r="V529" t="s">
        <v>51</v>
      </c>
      <c r="W529" t="s">
        <v>441</v>
      </c>
      <c r="X529" t="s">
        <v>538</v>
      </c>
      <c r="Y529" s="66"/>
    </row>
    <row r="530" spans="1:25" ht="15" x14ac:dyDescent="0.25">
      <c r="A530">
        <v>1.99</v>
      </c>
      <c r="B530">
        <v>1.91</v>
      </c>
      <c r="C530" s="43">
        <f t="shared" si="91"/>
        <v>2.6072772238153963E-2</v>
      </c>
      <c r="D530" s="44">
        <f>IF(OR($A530="",$B530=""),"",A530*'MPTO_working_2-way'!$G529)</f>
        <v>2.0418848167539263</v>
      </c>
      <c r="E530" s="46">
        <f>IF(OR($A530="",$B530=""),"",B530*'MPTO_working_2-way'!$G529)</f>
        <v>1.959798994974874</v>
      </c>
      <c r="F530" s="44">
        <f>IF(OR($A530="",$B530=""),"",'MPTO_working_2-way'!D529)</f>
        <v>2.0430003493778384</v>
      </c>
      <c r="G530" s="46">
        <f>IF(OR($A530="",$B530=""),"",'MPTO_working_2-way'!E529)</f>
        <v>1.9587724496895047</v>
      </c>
      <c r="H530" s="44">
        <f>IF(OR($A530="",$B530=""),"",'OddsRatio_working_2-way'!M529)</f>
        <v>2.043030243047673</v>
      </c>
      <c r="I530" s="44">
        <f>IF(OR($A530="",$B530=""),"",'OddsRatio_working_2-way'!N529)</f>
        <v>1.9587449708822042</v>
      </c>
      <c r="J530" s="44">
        <f>IF('Log_working_2-way'!$D529="","",A530^('Log_working_2-way'!$D529))</f>
        <v>2.0435353200492536</v>
      </c>
      <c r="K530" s="46">
        <f>IF('Log_working_2-way'!$D529="","",B530^('Log_working_2-way'!$D529))</f>
        <v>1.9582809328895501</v>
      </c>
      <c r="L530" s="53">
        <f t="shared" si="92"/>
        <v>0.48974358974358984</v>
      </c>
      <c r="M530" s="53">
        <f t="shared" si="93"/>
        <v>0.51025641025641033</v>
      </c>
      <c r="N530" s="54">
        <v>627</v>
      </c>
      <c r="O530" s="54">
        <f t="shared" si="94"/>
        <v>311.92462311557784</v>
      </c>
      <c r="P530" s="54">
        <f t="shared" si="95"/>
        <v>298.72774869109946</v>
      </c>
      <c r="Q530" s="54">
        <f t="shared" si="96"/>
        <v>328.27225130890054</v>
      </c>
      <c r="R530" s="54">
        <f t="shared" si="97"/>
        <v>315.0753768844221</v>
      </c>
      <c r="S530" s="55">
        <f t="shared" si="98"/>
        <v>-16.347628193322691</v>
      </c>
      <c r="T530" s="55">
        <f t="shared" si="98"/>
        <v>-16.347628193322635</v>
      </c>
      <c r="U530" t="s">
        <v>94</v>
      </c>
      <c r="V530" t="s">
        <v>52</v>
      </c>
      <c r="W530" t="s">
        <v>441</v>
      </c>
      <c r="X530" t="s">
        <v>538</v>
      </c>
      <c r="Y530" s="66"/>
    </row>
    <row r="531" spans="1:25" ht="15" x14ac:dyDescent="0.25">
      <c r="A531">
        <v>1.65</v>
      </c>
      <c r="B531">
        <v>2.35</v>
      </c>
      <c r="C531" s="43">
        <f t="shared" si="91"/>
        <v>3.1592520954223158E-2</v>
      </c>
      <c r="D531" s="44">
        <f>IF(OR($A531="",$B531=""),"",A531*'MPTO_working_2-way'!$G530)</f>
        <v>1.7021276595744681</v>
      </c>
      <c r="E531" s="46">
        <f>IF(OR($A531="",$B531=""),"",B531*'MPTO_working_2-way'!$G530)</f>
        <v>2.4242424242424243</v>
      </c>
      <c r="F531" s="44">
        <f>IF(OR($A531="",$B531=""),"",'MPTO_working_2-way'!D530)</f>
        <v>1.6941561987984708</v>
      </c>
      <c r="G531" s="46">
        <f>IF(OR($A531="",$B531=""),"",'MPTO_working_2-way'!E530)</f>
        <v>2.4405979543666407</v>
      </c>
      <c r="H531" s="44">
        <f>IF(OR($A531="",$B531=""),"",'OddsRatio_working_2-way'!M530)</f>
        <v>1.6938886664887112</v>
      </c>
      <c r="I531" s="44">
        <f>IF(OR($A531="",$B531=""),"",'OddsRatio_working_2-way'!N530)</f>
        <v>2.4411533842457849</v>
      </c>
      <c r="J531" s="44">
        <f>IF('Log_working_2-way'!$D530="","",A531^('Log_working_2-way'!$D530))</f>
        <v>1.6902722385674813</v>
      </c>
      <c r="K531" s="46">
        <f>IF('Log_working_2-way'!$D530="","",B531^('Log_working_2-way'!$D530))</f>
        <v>2.4487037782009757</v>
      </c>
      <c r="L531" s="53">
        <f t="shared" si="92"/>
        <v>0.58750000000000002</v>
      </c>
      <c r="M531" s="53">
        <f t="shared" si="93"/>
        <v>0.41249999999999998</v>
      </c>
      <c r="N531" s="54">
        <v>628</v>
      </c>
      <c r="O531" s="54">
        <f t="shared" si="94"/>
        <v>247.39393939393943</v>
      </c>
      <c r="P531" s="54">
        <f t="shared" si="95"/>
        <v>360.7659574468085</v>
      </c>
      <c r="Q531" s="54">
        <f t="shared" si="96"/>
        <v>267.2340425531915</v>
      </c>
      <c r="R531" s="54">
        <f t="shared" si="97"/>
        <v>380.60606060606062</v>
      </c>
      <c r="S531" s="55">
        <f t="shared" si="98"/>
        <v>-19.840103159252067</v>
      </c>
      <c r="T531" s="55">
        <f t="shared" si="98"/>
        <v>-19.840103159252124</v>
      </c>
      <c r="U531" t="s">
        <v>102</v>
      </c>
      <c r="V531" t="s">
        <v>97</v>
      </c>
      <c r="W531" t="s">
        <v>441</v>
      </c>
      <c r="X531" t="s">
        <v>538</v>
      </c>
      <c r="Y531" s="66"/>
    </row>
    <row r="532" spans="1:25" ht="15" x14ac:dyDescent="0.25">
      <c r="A532">
        <v>2.48</v>
      </c>
      <c r="B532">
        <v>1.57</v>
      </c>
      <c r="C532" s="43">
        <f t="shared" si="91"/>
        <v>4.0168481610848517E-2</v>
      </c>
      <c r="D532" s="44">
        <f>IF(OR($A532="",$B532=""),"",A532*'MPTO_working_2-way'!$G531)</f>
        <v>2.5796178343949041</v>
      </c>
      <c r="E532" s="46">
        <f>IF(OR($A532="",$B532=""),"",B532*'MPTO_working_2-way'!$G531)</f>
        <v>1.6330645161290323</v>
      </c>
      <c r="F532" s="44">
        <f>IF(OR($A532="",$B532=""),"",'MPTO_working_2-way'!D531)</f>
        <v>2.6100013406622868</v>
      </c>
      <c r="G532" s="46">
        <f>IF(OR($A532="",$B532=""),"",'MPTO_working_2-way'!E531)</f>
        <v>1.6211174952119245</v>
      </c>
      <c r="H532" s="44">
        <f>IF(OR($A532="",$B532=""),"",'OddsRatio_working_2-way'!M531)</f>
        <v>2.6113631583445658</v>
      </c>
      <c r="I532" s="44">
        <f>IF(OR($A532="",$B532=""),"",'OddsRatio_working_2-way'!N531)</f>
        <v>1.6205925677408124</v>
      </c>
      <c r="J532" s="44">
        <f>IF('Log_working_2-way'!$D531="","",A532^('Log_working_2-way'!$D531))</f>
        <v>2.625654823076816</v>
      </c>
      <c r="K532" s="46">
        <f>IF('Log_working_2-way'!$D531="","",B532^('Log_working_2-way'!$D531))</f>
        <v>1.6151367349354802</v>
      </c>
      <c r="L532" s="53">
        <f t="shared" si="92"/>
        <v>0.3876543209876544</v>
      </c>
      <c r="M532" s="53">
        <f t="shared" si="93"/>
        <v>0.61234567901234571</v>
      </c>
      <c r="N532" s="54">
        <v>629</v>
      </c>
      <c r="O532" s="54">
        <f t="shared" si="94"/>
        <v>375.37096774193554</v>
      </c>
      <c r="P532" s="54">
        <f t="shared" si="95"/>
        <v>228.36305732484081</v>
      </c>
      <c r="Q532" s="54">
        <f t="shared" si="96"/>
        <v>400.63694267515922</v>
      </c>
      <c r="R532" s="54">
        <f t="shared" si="97"/>
        <v>253.62903225806454</v>
      </c>
      <c r="S532" s="55">
        <f t="shared" si="98"/>
        <v>-25.265974933223674</v>
      </c>
      <c r="T532" s="55">
        <f t="shared" si="98"/>
        <v>-25.265974933223731</v>
      </c>
      <c r="U532" t="s">
        <v>234</v>
      </c>
      <c r="V532" t="s">
        <v>415</v>
      </c>
      <c r="W532" t="s">
        <v>434</v>
      </c>
      <c r="X532" t="s">
        <v>538</v>
      </c>
      <c r="Y532" s="66"/>
    </row>
    <row r="533" spans="1:25" ht="15" x14ac:dyDescent="0.25">
      <c r="A533">
        <v>2.13</v>
      </c>
      <c r="B533">
        <v>1.76</v>
      </c>
      <c r="C533" s="43">
        <f t="shared" si="91"/>
        <v>3.7665386256935607E-2</v>
      </c>
      <c r="D533" s="44">
        <f>IF(OR($A533="",$B533=""),"",A533*'MPTO_working_2-way'!$G532)</f>
        <v>2.2102272727272729</v>
      </c>
      <c r="E533" s="46">
        <f>IF(OR($A533="",$B533=""),"",B533*'MPTO_working_2-way'!$G532)</f>
        <v>1.8262910798122067</v>
      </c>
      <c r="F533" s="44">
        <f>IF(OR($A533="",$B533=""),"",'MPTO_working_2-way'!D532)</f>
        <v>2.2190126672191313</v>
      </c>
      <c r="G533" s="46">
        <f>IF(OR($A533="",$B533=""),"",'MPTO_working_2-way'!E532)</f>
        <v>1.8203360202000585</v>
      </c>
      <c r="H533" s="44">
        <f>IF(OR($A533="",$B533=""),"",'OddsRatio_working_2-way'!M532)</f>
        <v>2.2193613513897996</v>
      </c>
      <c r="I533" s="44">
        <f>IF(OR($A533="",$B533=""),"",'OddsRatio_working_2-way'!N532)</f>
        <v>1.8201014398727853</v>
      </c>
      <c r="J533" s="44">
        <f>IF('Log_working_2-way'!$D532="","",A533^('Log_working_2-way'!$D532))</f>
        <v>2.2234058151600675</v>
      </c>
      <c r="K533" s="46">
        <f>IF('Log_working_2-way'!$D532="","",B533^('Log_working_2-way'!$D532))</f>
        <v>1.8173902621748135</v>
      </c>
      <c r="L533" s="53">
        <f t="shared" si="92"/>
        <v>0.45244215938303339</v>
      </c>
      <c r="M533" s="53">
        <f t="shared" si="93"/>
        <v>0.54755784061696655</v>
      </c>
      <c r="N533" s="54">
        <v>630</v>
      </c>
      <c r="O533" s="54">
        <f t="shared" si="94"/>
        <v>334.22535211267598</v>
      </c>
      <c r="P533" s="54">
        <f t="shared" si="95"/>
        <v>272.04545454545456</v>
      </c>
      <c r="Q533" s="54">
        <f t="shared" si="96"/>
        <v>357.9545454545455</v>
      </c>
      <c r="R533" s="54">
        <f t="shared" si="97"/>
        <v>295.77464788732397</v>
      </c>
      <c r="S533" s="55">
        <f t="shared" si="98"/>
        <v>-23.729193341869518</v>
      </c>
      <c r="T533" s="55">
        <f t="shared" si="98"/>
        <v>-23.729193341869404</v>
      </c>
      <c r="U533" t="s">
        <v>235</v>
      </c>
      <c r="V533" t="s">
        <v>105</v>
      </c>
      <c r="W533" t="s">
        <v>434</v>
      </c>
      <c r="X533" t="s">
        <v>538</v>
      </c>
      <c r="Y533" s="66"/>
    </row>
    <row r="534" spans="1:25" ht="15" x14ac:dyDescent="0.25">
      <c r="A534">
        <v>1.66</v>
      </c>
      <c r="B534">
        <v>2.31</v>
      </c>
      <c r="C534" s="43">
        <f t="shared" si="91"/>
        <v>3.5310071454649705E-2</v>
      </c>
      <c r="D534" s="44">
        <f>IF(OR($A534="",$B534=""),"",A534*'MPTO_working_2-way'!$G533)</f>
        <v>1.7186147186147185</v>
      </c>
      <c r="E534" s="46">
        <f>IF(OR($A534="",$B534=""),"",B534*'MPTO_working_2-way'!$G533)</f>
        <v>2.3915662650602409</v>
      </c>
      <c r="F534" s="44">
        <f>IF(OR($A534="",$B534=""),"",'MPTO_working_2-way'!D533)</f>
        <v>1.7101190741649199</v>
      </c>
      <c r="G534" s="46">
        <f>IF(OR($A534="",$B534=""),"",'MPTO_working_2-way'!E533)</f>
        <v>2.4082145324373547</v>
      </c>
      <c r="H534" s="44">
        <f>IF(OR($A534="",$B534=""),"",'OddsRatio_working_2-way'!M533)</f>
        <v>1.7098005310600506</v>
      </c>
      <c r="I534" s="44">
        <f>IF(OR($A534="",$B534=""),"",'OddsRatio_working_2-way'!N533)</f>
        <v>2.4088465086191913</v>
      </c>
      <c r="J534" s="44">
        <f>IF('Log_working_2-way'!$D533="","",A534^('Log_working_2-way'!$D533))</f>
        <v>1.7059384368003565</v>
      </c>
      <c r="K534" s="46">
        <f>IF('Log_working_2-way'!$D533="","",B534^('Log_working_2-way'!$D533))</f>
        <v>2.4165541184191208</v>
      </c>
      <c r="L534" s="53">
        <f t="shared" si="92"/>
        <v>0.58186397984886651</v>
      </c>
      <c r="M534" s="53">
        <f t="shared" si="93"/>
        <v>0.41813602015113349</v>
      </c>
      <c r="N534" s="54">
        <v>631</v>
      </c>
      <c r="O534" s="54">
        <f t="shared" si="94"/>
        <v>250.87951807228919</v>
      </c>
      <c r="P534" s="54">
        <f t="shared" si="95"/>
        <v>357.83982683982691</v>
      </c>
      <c r="Q534" s="54">
        <f t="shared" si="96"/>
        <v>273.16017316017314</v>
      </c>
      <c r="R534" s="54">
        <f t="shared" si="97"/>
        <v>380.1204819277109</v>
      </c>
      <c r="S534" s="55">
        <f t="shared" si="98"/>
        <v>-22.280655087883957</v>
      </c>
      <c r="T534" s="55">
        <f t="shared" si="98"/>
        <v>-22.280655087883986</v>
      </c>
      <c r="U534" t="s">
        <v>359</v>
      </c>
      <c r="V534" t="s">
        <v>361</v>
      </c>
      <c r="W534" t="s">
        <v>448</v>
      </c>
      <c r="X534" t="s">
        <v>538</v>
      </c>
      <c r="Y534" s="66"/>
    </row>
    <row r="535" spans="1:25" ht="15" x14ac:dyDescent="0.25">
      <c r="A535">
        <v>1.53</v>
      </c>
      <c r="B535">
        <v>2.61</v>
      </c>
      <c r="C535" s="43">
        <f t="shared" si="91"/>
        <v>3.6736533693937368E-2</v>
      </c>
      <c r="D535" s="44">
        <f>IF(OR($A535="",$B535=""),"",A535*'MPTO_working_2-way'!$G534)</f>
        <v>1.5862068965517242</v>
      </c>
      <c r="E535" s="46">
        <f>IF(OR($A535="",$B535=""),"",B535*'MPTO_working_2-way'!$G534)</f>
        <v>2.7058823529411762</v>
      </c>
      <c r="F535" s="44">
        <f>IF(OR($A535="",$B535=""),"",'MPTO_working_2-way'!D534)</f>
        <v>1.5742416178818521</v>
      </c>
      <c r="G535" s="46">
        <f>IF(OR($A535="",$B535=""),"",'MPTO_working_2-way'!E534)</f>
        <v>2.7414272474513437</v>
      </c>
      <c r="H535" s="44">
        <f>IF(OR($A535="",$B535=""),"",'OddsRatio_working_2-way'!M534)</f>
        <v>1.5737530362306167</v>
      </c>
      <c r="I535" s="44">
        <f>IF(OR($A535="",$B535=""),"",'OddsRatio_working_2-way'!N534)</f>
        <v>2.7429101666628148</v>
      </c>
      <c r="J535" s="44">
        <f>IF('Log_working_2-way'!$D534="","",A535^('Log_working_2-way'!$D534))</f>
        <v>1.5682892622360389</v>
      </c>
      <c r="K535" s="46">
        <f>IF('Log_working_2-way'!$D534="","",B535^('Log_working_2-way'!$D534))</f>
        <v>2.7596672442217889</v>
      </c>
      <c r="L535" s="53">
        <f t="shared" si="92"/>
        <v>0.63043478260869568</v>
      </c>
      <c r="M535" s="53">
        <f t="shared" si="93"/>
        <v>0.36956521739130438</v>
      </c>
      <c r="N535" s="54">
        <v>632</v>
      </c>
      <c r="O535" s="54">
        <f t="shared" si="94"/>
        <v>218.92810457516342</v>
      </c>
      <c r="P535" s="54">
        <f t="shared" si="95"/>
        <v>389.85440613026822</v>
      </c>
      <c r="Q535" s="54">
        <f t="shared" si="96"/>
        <v>242.14559386973181</v>
      </c>
      <c r="R535" s="54">
        <f t="shared" si="97"/>
        <v>413.07189542483661</v>
      </c>
      <c r="S535" s="55">
        <f t="shared" si="98"/>
        <v>-23.217489294568395</v>
      </c>
      <c r="T535" s="55">
        <f t="shared" si="98"/>
        <v>-23.217489294568395</v>
      </c>
      <c r="U535" t="s">
        <v>426</v>
      </c>
      <c r="V535" t="s">
        <v>423</v>
      </c>
      <c r="W535" t="s">
        <v>448</v>
      </c>
      <c r="X535" t="s">
        <v>538</v>
      </c>
      <c r="Y535" s="66"/>
    </row>
    <row r="536" spans="1:25" ht="15" x14ac:dyDescent="0.25">
      <c r="A536">
        <v>1.7</v>
      </c>
      <c r="B536">
        <v>2.25</v>
      </c>
      <c r="C536" s="43">
        <f t="shared" si="91"/>
        <v>3.2679738562091387E-2</v>
      </c>
      <c r="D536" s="44">
        <f>IF(OR($A536="",$B536=""),"",A536*'MPTO_working_2-way'!$G535)</f>
        <v>1.7555555555555553</v>
      </c>
      <c r="E536" s="46">
        <f>IF(OR($A536="",$B536=""),"",B536*'MPTO_working_2-way'!$G535)</f>
        <v>2.3235294117647056</v>
      </c>
      <c r="F536" s="44">
        <f>IF(OR($A536="",$B536=""),"",'MPTO_working_2-way'!D535)</f>
        <v>1.7485714285714284</v>
      </c>
      <c r="G536" s="46">
        <f>IF(OR($A536="",$B536=""),"",'MPTO_working_2-way'!E535)</f>
        <v>2.3358778625954195</v>
      </c>
      <c r="H536" s="44">
        <f>IF(OR($A536="",$B536=""),"",'OddsRatio_working_2-way'!M535)</f>
        <v>1.7483314773547878</v>
      </c>
      <c r="I536" s="44">
        <f>IF(OR($A536="",$B536=""),"",'OddsRatio_working_2-way'!N535)</f>
        <v>2.3363062095621219</v>
      </c>
      <c r="J536" s="44">
        <f>IF('Log_working_2-way'!$D535="","",A536^('Log_working_2-way'!$D535))</f>
        <v>1.7451629298644922</v>
      </c>
      <c r="K536" s="46">
        <f>IF('Log_working_2-way'!$D535="","",B536^('Log_working_2-way'!$D535))</f>
        <v>2.3419883892799152</v>
      </c>
      <c r="L536" s="53">
        <f t="shared" si="92"/>
        <v>0.569620253164557</v>
      </c>
      <c r="M536" s="53">
        <f t="shared" si="93"/>
        <v>0.43037974683544311</v>
      </c>
      <c r="N536" s="54">
        <v>633</v>
      </c>
      <c r="O536" s="54">
        <f t="shared" si="94"/>
        <v>260.64705882352939</v>
      </c>
      <c r="P536" s="54">
        <f t="shared" si="95"/>
        <v>351.66666666666663</v>
      </c>
      <c r="Q536" s="54">
        <f t="shared" si="96"/>
        <v>281.33333333333331</v>
      </c>
      <c r="R536" s="54">
        <f t="shared" si="97"/>
        <v>372.35294117647061</v>
      </c>
      <c r="S536" s="55">
        <f t="shared" si="98"/>
        <v>-20.686274509803923</v>
      </c>
      <c r="T536" s="55">
        <f t="shared" si="98"/>
        <v>-20.68627450980398</v>
      </c>
      <c r="U536" t="s">
        <v>362</v>
      </c>
      <c r="V536" t="s">
        <v>424</v>
      </c>
      <c r="W536" t="s">
        <v>448</v>
      </c>
      <c r="X536" t="s">
        <v>538</v>
      </c>
      <c r="Y536" s="66"/>
    </row>
    <row r="537" spans="1:25" ht="15" x14ac:dyDescent="0.25">
      <c r="A537">
        <v>2.11</v>
      </c>
      <c r="B537">
        <v>1.79</v>
      </c>
      <c r="C537" s="43">
        <f t="shared" si="91"/>
        <v>3.2592867166194583E-2</v>
      </c>
      <c r="D537" s="44">
        <f>IF(OR($A537="",$B537=""),"",A537*'MPTO_working_2-way'!$G536)</f>
        <v>2.1787709497206706</v>
      </c>
      <c r="E537" s="46">
        <f>IF(OR($A537="",$B537=""),"",B537*'MPTO_working_2-way'!$G536)</f>
        <v>1.8483412322274884</v>
      </c>
      <c r="F537" s="44">
        <f>IF(OR($A537="",$B537=""),"",'MPTO_working_2-way'!D536)</f>
        <v>2.1851369724319478</v>
      </c>
      <c r="G537" s="46">
        <f>IF(OR($A537="",$B537=""),"",'MPTO_working_2-way'!E536)</f>
        <v>1.8437843247333352</v>
      </c>
      <c r="H537" s="44">
        <f>IF(OR($A537="",$B537=""),"",'OddsRatio_working_2-way'!M536)</f>
        <v>2.1853536565680476</v>
      </c>
      <c r="I537" s="44">
        <f>IF(OR($A537="",$B537=""),"",'OddsRatio_working_2-way'!N536)</f>
        <v>1.8436300798997822</v>
      </c>
      <c r="J537" s="44">
        <f>IF('Log_working_2-way'!$D536="","",A537^('Log_working_2-way'!$D536))</f>
        <v>2.1882656756587764</v>
      </c>
      <c r="K537" s="46">
        <f>IF('Log_working_2-way'!$D536="","",B537^('Log_working_2-way'!$D536))</f>
        <v>1.8415626408173078</v>
      </c>
      <c r="L537" s="53">
        <f t="shared" si="92"/>
        <v>0.4589743589743589</v>
      </c>
      <c r="M537" s="53">
        <f t="shared" si="93"/>
        <v>0.54102564102564099</v>
      </c>
      <c r="N537" s="54">
        <v>634</v>
      </c>
      <c r="O537" s="54">
        <f t="shared" si="94"/>
        <v>333.52606635071089</v>
      </c>
      <c r="P537" s="54">
        <f t="shared" si="95"/>
        <v>279.81005586592187</v>
      </c>
      <c r="Q537" s="54">
        <f t="shared" si="96"/>
        <v>354.18994413407819</v>
      </c>
      <c r="R537" s="54">
        <f t="shared" si="97"/>
        <v>300.47393364928911</v>
      </c>
      <c r="S537" s="55">
        <f t="shared" si="98"/>
        <v>-20.663877783367298</v>
      </c>
      <c r="T537" s="55">
        <f t="shared" si="98"/>
        <v>-20.663877783367241</v>
      </c>
      <c r="U537" t="s">
        <v>356</v>
      </c>
      <c r="V537" t="s">
        <v>429</v>
      </c>
      <c r="W537" t="s">
        <v>448</v>
      </c>
      <c r="X537" t="s">
        <v>538</v>
      </c>
      <c r="Y537" s="66"/>
    </row>
    <row r="538" spans="1:25" ht="15" x14ac:dyDescent="0.25">
      <c r="A538">
        <v>1.1599999999999999</v>
      </c>
      <c r="B538">
        <v>5.47</v>
      </c>
      <c r="C538" s="43">
        <f t="shared" si="91"/>
        <v>4.4884322007186617E-2</v>
      </c>
      <c r="D538" s="44">
        <f>IF(OR($A538="",$B538=""),"",A538*'MPTO_working_2-way'!$G537)</f>
        <v>1.2120658135283364</v>
      </c>
      <c r="E538" s="46">
        <f>IF(OR($A538="",$B538=""),"",B538*'MPTO_working_2-way'!$G537)</f>
        <v>5.7155172413793105</v>
      </c>
      <c r="F538" s="44">
        <f>IF(OR($A538="",$B538=""),"",'MPTO_working_2-way'!D537)</f>
        <v>1.1910053307305353</v>
      </c>
      <c r="G538" s="46">
        <f>IF(OR($A538="",$B538=""),"",'MPTO_working_2-way'!E537)</f>
        <v>6.2354559748427683</v>
      </c>
      <c r="H538" s="44">
        <f>IF(OR($A538="",$B538=""),"",'OddsRatio_working_2-way'!M537)</f>
        <v>1.1891935079361609</v>
      </c>
      <c r="I538" s="44">
        <f>IF(OR($A538="",$B538=""),"",'OddsRatio_working_2-way'!N537)</f>
        <v>6.2855936279664943</v>
      </c>
      <c r="J538" s="44">
        <f>IF('Log_working_2-way'!$D537="","",A538^('Log_working_2-way'!$D537))</f>
        <v>1.1789825600184984</v>
      </c>
      <c r="K538" s="46">
        <f>IF('Log_working_2-way'!$D537="","",B538^('Log_working_2-way'!$D537))</f>
        <v>6.5871365338424361</v>
      </c>
      <c r="L538" s="53">
        <f t="shared" si="92"/>
        <v>0.82503770739064852</v>
      </c>
      <c r="M538" s="53">
        <f t="shared" si="93"/>
        <v>0.17496229260935142</v>
      </c>
      <c r="N538" s="54">
        <v>635</v>
      </c>
      <c r="O538" s="54">
        <f t="shared" si="94"/>
        <v>87.586206896551658</v>
      </c>
      <c r="P538" s="54">
        <f t="shared" si="95"/>
        <v>518.91224862888475</v>
      </c>
      <c r="Q538" s="54">
        <f t="shared" si="96"/>
        <v>116.08775137111517</v>
      </c>
      <c r="R538" s="54">
        <f t="shared" si="97"/>
        <v>547.41379310344826</v>
      </c>
      <c r="S538" s="55">
        <f t="shared" si="98"/>
        <v>-28.501544474563516</v>
      </c>
      <c r="T538" s="55">
        <f t="shared" si="98"/>
        <v>-28.501544474563502</v>
      </c>
      <c r="U538" t="s">
        <v>427</v>
      </c>
      <c r="V538" t="s">
        <v>428</v>
      </c>
      <c r="W538" t="s">
        <v>448</v>
      </c>
      <c r="X538" t="s">
        <v>538</v>
      </c>
      <c r="Y538" s="66"/>
    </row>
    <row r="539" spans="1:25" ht="15" x14ac:dyDescent="0.25">
      <c r="A539">
        <v>2.56</v>
      </c>
      <c r="B539">
        <v>1.56</v>
      </c>
      <c r="C539" s="43">
        <f t="shared" si="91"/>
        <v>3.1650641025640969E-2</v>
      </c>
      <c r="D539" s="44">
        <f>IF(OR($A539="",$B539=""),"",A539*'MPTO_working_2-way'!$G538)</f>
        <v>2.641025641025641</v>
      </c>
      <c r="E539" s="46">
        <f>IF(OR($A539="",$B539=""),"",B539*'MPTO_working_2-way'!$G538)</f>
        <v>1.609375</v>
      </c>
      <c r="F539" s="44">
        <f>IF(OR($A539="",$B539=""),"",'MPTO_working_2-way'!D538)</f>
        <v>2.668091929449492</v>
      </c>
      <c r="G539" s="46">
        <f>IF(OR($A539="",$B539=""),"",'MPTO_working_2-way'!E538)</f>
        <v>1.5994873438000641</v>
      </c>
      <c r="H539" s="44">
        <f>IF(OR($A539="",$B539=""),"",'OddsRatio_working_2-way'!M538)</f>
        <v>2.6690459207925601</v>
      </c>
      <c r="I539" s="44">
        <f>IF(OR($A539="",$B539=""),"",'OddsRatio_working_2-way'!N538)</f>
        <v>1.5991446895152783</v>
      </c>
      <c r="J539" s="44">
        <f>IF('Log_working_2-way'!$D538="","",A539^('Log_working_2-way'!$D538))</f>
        <v>2.6816723187887983</v>
      </c>
      <c r="K539" s="46">
        <f>IF('Log_working_2-way'!$D538="","",B539^('Log_working_2-way'!$D538))</f>
        <v>1.5946461678813644</v>
      </c>
      <c r="L539" s="53">
        <f t="shared" si="92"/>
        <v>0.37864077669902912</v>
      </c>
      <c r="M539" s="53">
        <f t="shared" si="93"/>
        <v>0.62135922330097082</v>
      </c>
      <c r="N539" s="54">
        <v>636</v>
      </c>
      <c r="O539" s="54">
        <f t="shared" si="94"/>
        <v>387.56250000000006</v>
      </c>
      <c r="P539" s="54">
        <f t="shared" si="95"/>
        <v>228.30769230769235</v>
      </c>
      <c r="Q539" s="54">
        <f t="shared" si="96"/>
        <v>407.69230769230768</v>
      </c>
      <c r="R539" s="54">
        <f t="shared" si="97"/>
        <v>248.4375</v>
      </c>
      <c r="S539" s="55">
        <f t="shared" si="98"/>
        <v>-20.129807692307622</v>
      </c>
      <c r="T539" s="55">
        <f t="shared" si="98"/>
        <v>-20.129807692307651</v>
      </c>
      <c r="U539" t="s">
        <v>144</v>
      </c>
      <c r="V539" t="s">
        <v>185</v>
      </c>
      <c r="W539" t="s">
        <v>435</v>
      </c>
      <c r="X539" t="s">
        <v>538</v>
      </c>
      <c r="Y539" s="66"/>
    </row>
    <row r="540" spans="1:25" ht="15" x14ac:dyDescent="0.25">
      <c r="A540">
        <v>2.3199999999999998</v>
      </c>
      <c r="B540">
        <v>1.66</v>
      </c>
      <c r="C540" s="43">
        <f t="shared" si="91"/>
        <v>3.3444121312837582E-2</v>
      </c>
      <c r="D540" s="44">
        <f>IF(OR($A540="",$B540=""),"",A540*'MPTO_working_2-way'!$G539)</f>
        <v>2.3975903614457832</v>
      </c>
      <c r="E540" s="46">
        <f>IF(OR($A540="",$B540=""),"",B540*'MPTO_working_2-way'!$G539)</f>
        <v>1.7155172413793103</v>
      </c>
      <c r="F540" s="44">
        <f>IF(OR($A540="",$B540=""),"",'MPTO_working_2-way'!D539)</f>
        <v>2.4136375031336175</v>
      </c>
      <c r="G540" s="46">
        <f>IF(OR($A540="",$B540=""),"",'MPTO_working_2-way'!E539)</f>
        <v>1.707394928178755</v>
      </c>
      <c r="H540" s="44">
        <f>IF(OR($A540="",$B540=""),"",'OddsRatio_working_2-way'!M539)</f>
        <v>2.4142135623730954</v>
      </c>
      <c r="I540" s="44">
        <f>IF(OR($A540="",$B540=""),"",'OddsRatio_working_2-way'!N539)</f>
        <v>1.7071067811865479</v>
      </c>
      <c r="J540" s="44">
        <f>IF('Log_working_2-way'!$D539="","",A540^('Log_working_2-way'!$D539))</f>
        <v>2.4216287324780335</v>
      </c>
      <c r="K540" s="46">
        <f>IF('Log_working_2-way'!$D539="","",B540^('Log_working_2-way'!$D539))</f>
        <v>1.7034185347793582</v>
      </c>
      <c r="L540" s="53">
        <f t="shared" si="92"/>
        <v>0.41708542713567837</v>
      </c>
      <c r="M540" s="53">
        <f t="shared" si="93"/>
        <v>0.58291457286432158</v>
      </c>
      <c r="N540" s="54">
        <v>637</v>
      </c>
      <c r="O540" s="54">
        <f t="shared" si="94"/>
        <v>362.43103448275861</v>
      </c>
      <c r="P540" s="54">
        <f t="shared" si="95"/>
        <v>253.26506024096378</v>
      </c>
      <c r="Q540" s="54">
        <f t="shared" si="96"/>
        <v>383.73493975903619</v>
      </c>
      <c r="R540" s="54">
        <f t="shared" si="97"/>
        <v>274.56896551724139</v>
      </c>
      <c r="S540" s="55">
        <f t="shared" si="98"/>
        <v>-21.30390527627759</v>
      </c>
      <c r="T540" s="55">
        <f t="shared" si="98"/>
        <v>-21.303905276277618</v>
      </c>
      <c r="U540" t="s">
        <v>106</v>
      </c>
      <c r="V540" t="s">
        <v>365</v>
      </c>
      <c r="W540" t="s">
        <v>435</v>
      </c>
      <c r="X540" t="s">
        <v>538</v>
      </c>
      <c r="Y540" s="66"/>
    </row>
    <row r="541" spans="1:25" ht="15" x14ac:dyDescent="0.25">
      <c r="A541">
        <v>2.42</v>
      </c>
      <c r="B541">
        <v>1.61</v>
      </c>
      <c r="C541" s="43">
        <f t="shared" si="91"/>
        <v>3.4341152918228035E-2</v>
      </c>
      <c r="D541" s="44">
        <f>IF(OR($A541="",$B541=""),"",A541*'MPTO_working_2-way'!$G540)</f>
        <v>2.5031055900621118</v>
      </c>
      <c r="E541" s="46">
        <f>IF(OR($A541="",$B541=""),"",B541*'MPTO_working_2-way'!$G540)</f>
        <v>1.6652892561983472</v>
      </c>
      <c r="F541" s="44">
        <f>IF(OR($A541="",$B541=""),"",'MPTO_working_2-way'!D540)</f>
        <v>2.5249173741170372</v>
      </c>
      <c r="G541" s="46">
        <f>IF(OR($A541="",$B541=""),"",'MPTO_working_2-way'!E540)</f>
        <v>1.655773235306617</v>
      </c>
      <c r="H541" s="44">
        <f>IF(OR($A541="",$B541=""),"",'OddsRatio_working_2-way'!M540)</f>
        <v>2.5257355119610394</v>
      </c>
      <c r="I541" s="44">
        <f>IF(OR($A541="",$B541=""),"",'OddsRatio_working_2-way'!N540)</f>
        <v>1.6554215931663621</v>
      </c>
      <c r="J541" s="44">
        <f>IF('Log_working_2-way'!$D540="","",A541^('Log_working_2-way'!$D540))</f>
        <v>2.5358767096666233</v>
      </c>
      <c r="K541" s="46">
        <f>IF('Log_working_2-way'!$D540="","",B541^('Log_working_2-way'!$D540))</f>
        <v>1.6510939281167687</v>
      </c>
      <c r="L541" s="53">
        <f t="shared" si="92"/>
        <v>0.39950372208436724</v>
      </c>
      <c r="M541" s="53">
        <f t="shared" si="93"/>
        <v>0.60049627791563276</v>
      </c>
      <c r="N541" s="54">
        <v>638</v>
      </c>
      <c r="O541" s="54">
        <f t="shared" si="94"/>
        <v>374.36363636363637</v>
      </c>
      <c r="P541" s="54">
        <f t="shared" si="95"/>
        <v>241.72670807453417</v>
      </c>
      <c r="Q541" s="54">
        <f t="shared" si="96"/>
        <v>396.2732919254658</v>
      </c>
      <c r="R541" s="54">
        <f t="shared" si="97"/>
        <v>263.63636363636363</v>
      </c>
      <c r="S541" s="55">
        <f t="shared" si="98"/>
        <v>-21.909655561829425</v>
      </c>
      <c r="T541" s="55">
        <f t="shared" si="98"/>
        <v>-21.909655561829453</v>
      </c>
      <c r="U541" t="s">
        <v>107</v>
      </c>
      <c r="V541" t="s">
        <v>148</v>
      </c>
      <c r="W541" t="s">
        <v>435</v>
      </c>
      <c r="X541" t="s">
        <v>538</v>
      </c>
      <c r="Y541" s="66"/>
    </row>
    <row r="542" spans="1:25" ht="15" x14ac:dyDescent="0.25">
      <c r="A542">
        <v>1.75</v>
      </c>
      <c r="B542">
        <v>2.16</v>
      </c>
      <c r="C542" s="43">
        <f t="shared" si="91"/>
        <v>3.4391534391534417E-2</v>
      </c>
      <c r="D542" s="44">
        <f>IF(OR($A542="",$B542=""),"",A542*'MPTO_working_2-way'!$G541)</f>
        <v>1.8101851851851851</v>
      </c>
      <c r="E542" s="46">
        <f>IF(OR($A542="",$B542=""),"",B542*'MPTO_working_2-way'!$G541)</f>
        <v>2.2342857142857144</v>
      </c>
      <c r="F542" s="44">
        <f>IF(OR($A542="",$B542=""),"",'MPTO_working_2-way'!D541)</f>
        <v>1.8042959427207637</v>
      </c>
      <c r="G542" s="46">
        <f>IF(OR($A542="",$B542=""),"",'MPTO_working_2-way'!E541)</f>
        <v>2.2433234421364987</v>
      </c>
      <c r="H542" s="44">
        <f>IF(OR($A542="",$B542=""),"",'OddsRatio_working_2-way'!M541)</f>
        <v>1.8040844011283466</v>
      </c>
      <c r="I542" s="44">
        <f>IF(OR($A542="",$B542=""),"",'OddsRatio_working_2-way'!N541)</f>
        <v>2.2436505404118421</v>
      </c>
      <c r="J542" s="44">
        <f>IF('Log_working_2-way'!$D541="","",A542^('Log_working_2-way'!$D541))</f>
        <v>1.8014096722292445</v>
      </c>
      <c r="K542" s="46">
        <f>IF('Log_working_2-way'!$D541="","",B542^('Log_working_2-way'!$D541))</f>
        <v>2.2478012615174499</v>
      </c>
      <c r="L542" s="53">
        <f t="shared" si="92"/>
        <v>0.55242966751918166</v>
      </c>
      <c r="M542" s="53">
        <f t="shared" si="93"/>
        <v>0.4475703324808184</v>
      </c>
      <c r="N542" s="54">
        <v>639</v>
      </c>
      <c r="O542" s="54">
        <f t="shared" si="94"/>
        <v>273.85714285714283</v>
      </c>
      <c r="P542" s="54">
        <f t="shared" si="95"/>
        <v>343.16666666666663</v>
      </c>
      <c r="Q542" s="54">
        <f t="shared" si="96"/>
        <v>295.83333333333331</v>
      </c>
      <c r="R542" s="54">
        <f t="shared" si="97"/>
        <v>365.14285714285711</v>
      </c>
      <c r="S542" s="55">
        <f t="shared" si="98"/>
        <v>-21.976190476190482</v>
      </c>
      <c r="T542" s="55">
        <f t="shared" si="98"/>
        <v>-21.976190476190482</v>
      </c>
      <c r="U542" t="s">
        <v>175</v>
      </c>
      <c r="V542" t="s">
        <v>149</v>
      </c>
      <c r="W542" t="s">
        <v>435</v>
      </c>
      <c r="X542" t="s">
        <v>538</v>
      </c>
      <c r="Y542" s="66"/>
    </row>
    <row r="543" spans="1:25" ht="15" x14ac:dyDescent="0.25">
      <c r="A543">
        <v>2.11</v>
      </c>
      <c r="B543">
        <v>1.79</v>
      </c>
      <c r="C543" s="43">
        <f t="shared" si="91"/>
        <v>3.2592867166194583E-2</v>
      </c>
      <c r="D543" s="44">
        <f>IF(OR($A543="",$B543=""),"",A543*'MPTO_working_2-way'!$G542)</f>
        <v>2.1787709497206706</v>
      </c>
      <c r="E543" s="46">
        <f>IF(OR($A543="",$B543=""),"",B543*'MPTO_working_2-way'!$G542)</f>
        <v>1.8483412322274884</v>
      </c>
      <c r="F543" s="44">
        <f>IF(OR($A543="",$B543=""),"",'MPTO_working_2-way'!D542)</f>
        <v>2.1851369724319478</v>
      </c>
      <c r="G543" s="46">
        <f>IF(OR($A543="",$B543=""),"",'MPTO_working_2-way'!E542)</f>
        <v>1.8437843247333352</v>
      </c>
      <c r="H543" s="44">
        <f>IF(OR($A543="",$B543=""),"",'OddsRatio_working_2-way'!M542)</f>
        <v>2.1853536565680476</v>
      </c>
      <c r="I543" s="44">
        <f>IF(OR($A543="",$B543=""),"",'OddsRatio_working_2-way'!N542)</f>
        <v>1.8436300798997822</v>
      </c>
      <c r="J543" s="44">
        <f>IF('Log_working_2-way'!$D542="","",A543^('Log_working_2-way'!$D542))</f>
        <v>2.1882656756587764</v>
      </c>
      <c r="K543" s="46">
        <f>IF('Log_working_2-way'!$D542="","",B543^('Log_working_2-way'!$D542))</f>
        <v>1.8415626408173078</v>
      </c>
      <c r="L543" s="53">
        <f t="shared" si="92"/>
        <v>0.4589743589743589</v>
      </c>
      <c r="M543" s="53">
        <f t="shared" si="93"/>
        <v>0.54102564102564099</v>
      </c>
      <c r="N543" s="54">
        <v>640</v>
      </c>
      <c r="O543" s="54">
        <f t="shared" si="94"/>
        <v>336.68246445497624</v>
      </c>
      <c r="P543" s="54">
        <f t="shared" si="95"/>
        <v>282.45810055865917</v>
      </c>
      <c r="Q543" s="54">
        <f t="shared" si="96"/>
        <v>357.54189944134077</v>
      </c>
      <c r="R543" s="54">
        <f t="shared" si="97"/>
        <v>303.3175355450237</v>
      </c>
      <c r="S543" s="55">
        <f t="shared" si="98"/>
        <v>-20.859434986364533</v>
      </c>
      <c r="T543" s="55">
        <f t="shared" si="98"/>
        <v>-20.859434986364533</v>
      </c>
      <c r="U543" t="s">
        <v>366</v>
      </c>
      <c r="V543" t="s">
        <v>508</v>
      </c>
      <c r="W543" t="s">
        <v>449</v>
      </c>
      <c r="X543" t="s">
        <v>538</v>
      </c>
      <c r="Y543" s="66"/>
    </row>
    <row r="544" spans="1:25" ht="15" x14ac:dyDescent="0.25">
      <c r="A544">
        <v>2.99</v>
      </c>
      <c r="B544">
        <v>1.43</v>
      </c>
      <c r="C544" s="43">
        <f t="shared" si="91"/>
        <v>3.3748859835816436E-2</v>
      </c>
      <c r="D544" s="44">
        <f>IF(OR($A544="",$B544=""),"",A544*'MPTO_working_2-way'!$G543)</f>
        <v>3.0909090909090913</v>
      </c>
      <c r="E544" s="46">
        <f>IF(OR($A544="",$B544=""),"",B544*'MPTO_working_2-way'!$G543)</f>
        <v>1.4782608695652175</v>
      </c>
      <c r="F544" s="44">
        <f>IF(OR($A544="",$B544=""),"",'MPTO_working_2-way'!D543)</f>
        <v>3.148875059837243</v>
      </c>
      <c r="G544" s="46">
        <f>IF(OR($A544="",$B544=""),"",'MPTO_working_2-way'!E543)</f>
        <v>1.4653597683225663</v>
      </c>
      <c r="H544" s="44">
        <f>IF(OR($A544="",$B544=""),"",'OddsRatio_working_2-way'!M543)</f>
        <v>3.1512570689585626</v>
      </c>
      <c r="I544" s="44">
        <f>IF(OR($A544="",$B544=""),"",'OddsRatio_working_2-way'!N543)</f>
        <v>1.4648444922875286</v>
      </c>
      <c r="J544" s="44">
        <f>IF('Log_working_2-way'!$D543="","",A544^('Log_working_2-way'!$D543))</f>
        <v>3.1790410118964001</v>
      </c>
      <c r="K544" s="46">
        <f>IF('Log_working_2-way'!$D543="","",B544^('Log_working_2-way'!$D543))</f>
        <v>1.458917475412421</v>
      </c>
      <c r="L544" s="53">
        <f t="shared" si="92"/>
        <v>0.32352941176470584</v>
      </c>
      <c r="M544" s="53">
        <f t="shared" si="93"/>
        <v>0.67647058823529405</v>
      </c>
      <c r="N544" s="54">
        <v>641</v>
      </c>
      <c r="O544" s="54">
        <f t="shared" si="94"/>
        <v>426.61872909699002</v>
      </c>
      <c r="P544" s="54">
        <f t="shared" si="95"/>
        <v>192.74825174825176</v>
      </c>
      <c r="Q544" s="54">
        <f t="shared" si="96"/>
        <v>448.25174825174832</v>
      </c>
      <c r="R544" s="54">
        <f t="shared" si="97"/>
        <v>214.38127090301003</v>
      </c>
      <c r="S544" s="55">
        <f t="shared" si="98"/>
        <v>-21.633019154758301</v>
      </c>
      <c r="T544" s="55">
        <f t="shared" si="98"/>
        <v>-21.633019154758273</v>
      </c>
      <c r="U544" t="s">
        <v>112</v>
      </c>
      <c r="V544" t="s">
        <v>59</v>
      </c>
      <c r="W544" t="s">
        <v>436</v>
      </c>
      <c r="X544" t="s">
        <v>538</v>
      </c>
      <c r="Y544" s="66"/>
    </row>
    <row r="545" spans="1:25" ht="15" x14ac:dyDescent="0.25">
      <c r="A545">
        <v>2.17</v>
      </c>
      <c r="B545">
        <v>1.76</v>
      </c>
      <c r="C545" s="43">
        <f t="shared" si="91"/>
        <v>2.9011311269375728E-2</v>
      </c>
      <c r="D545" s="44">
        <f>IF(OR($A545="",$B545=""),"",A545*'MPTO_working_2-way'!$G544)</f>
        <v>2.2329545454545454</v>
      </c>
      <c r="E545" s="46">
        <f>IF(OR($A545="",$B545=""),"",B545*'MPTO_working_2-way'!$G544)</f>
        <v>1.8110599078341012</v>
      </c>
      <c r="F545" s="44">
        <f>IF(OR($A545="",$B545=""),"",'MPTO_working_2-way'!D544)</f>
        <v>2.2405256365129644</v>
      </c>
      <c r="G545" s="46">
        <f>IF(OR($A545="",$B545=""),"",'MPTO_working_2-way'!E544)</f>
        <v>1.8061099025820484</v>
      </c>
      <c r="H545" s="44">
        <f>IF(OR($A545="",$B545=""),"",'OddsRatio_working_2-way'!M544)</f>
        <v>2.2407552878027661</v>
      </c>
      <c r="I545" s="44">
        <f>IF(OR($A545="",$B545=""),"",'OddsRatio_working_2-way'!N544)</f>
        <v>1.8059606997693183</v>
      </c>
      <c r="J545" s="44">
        <f>IF('Log_working_2-way'!$D544="","",A545^('Log_working_2-way'!$D544))</f>
        <v>2.2442129030289037</v>
      </c>
      <c r="K545" s="46">
        <f>IF('Log_working_2-way'!$D544="","",B545^('Log_working_2-way'!$D544))</f>
        <v>1.8037209689479914</v>
      </c>
      <c r="L545" s="53">
        <f t="shared" si="92"/>
        <v>0.44783715012722647</v>
      </c>
      <c r="M545" s="53">
        <f t="shared" si="93"/>
        <v>0.55216284987277364</v>
      </c>
      <c r="N545" s="54">
        <v>642</v>
      </c>
      <c r="O545" s="54">
        <f t="shared" si="94"/>
        <v>346.14746543778796</v>
      </c>
      <c r="P545" s="54">
        <f t="shared" si="95"/>
        <v>277.2272727272728</v>
      </c>
      <c r="Q545" s="54">
        <f t="shared" si="96"/>
        <v>364.77272727272731</v>
      </c>
      <c r="R545" s="54">
        <f t="shared" si="97"/>
        <v>295.85253456221199</v>
      </c>
      <c r="S545" s="55">
        <f t="shared" si="98"/>
        <v>-18.625261834939352</v>
      </c>
      <c r="T545" s="55">
        <f t="shared" si="98"/>
        <v>-18.625261834939181</v>
      </c>
      <c r="U545" t="s">
        <v>54</v>
      </c>
      <c r="V545" t="s">
        <v>177</v>
      </c>
      <c r="W545" t="s">
        <v>436</v>
      </c>
      <c r="X545" t="s">
        <v>538</v>
      </c>
      <c r="Y545" s="66"/>
    </row>
    <row r="546" spans="1:25" ht="15" x14ac:dyDescent="0.25">
      <c r="A546">
        <v>2.11</v>
      </c>
      <c r="B546">
        <v>1.8</v>
      </c>
      <c r="C546" s="43">
        <f t="shared" ref="C546:C559" si="99">IF(OR($A546="",$B546=""),"",(1/A546)+(1/B546)-1)</f>
        <v>2.9489204844655115E-2</v>
      </c>
      <c r="D546" s="44">
        <f>IF(OR($A546="",$B546=""),"",A546*'MPTO_working_2-way'!$G545)</f>
        <v>2.1722222222222221</v>
      </c>
      <c r="E546" s="46">
        <f>IF(OR($A546="",$B546=""),"",B546*'MPTO_working_2-way'!$G545)</f>
        <v>1.8530805687203793</v>
      </c>
      <c r="F546" s="44">
        <f>IF(OR($A546="",$B546=""),"",'MPTO_working_2-way'!D545)</f>
        <v>2.1777522935779814</v>
      </c>
      <c r="G546" s="46">
        <f>IF(OR($A546="",$B546=""),"",'MPTO_working_2-way'!E545)</f>
        <v>1.8490749756572542</v>
      </c>
      <c r="H546" s="44">
        <f>IF(OR($A546="",$B546=""),"",'OddsRatio_working_2-way'!M545)</f>
        <v>2.1779218989389744</v>
      </c>
      <c r="I546" s="44">
        <f>IF(OR($A546="",$B546=""),"",'OddsRatio_working_2-way'!N545)</f>
        <v>1.8489527199560174</v>
      </c>
      <c r="J546" s="44">
        <f>IF('Log_working_2-way'!$D545="","",A546^('Log_working_2-way'!$D545))</f>
        <v>2.1804431814833727</v>
      </c>
      <c r="K546" s="46">
        <f>IF('Log_working_2-way'!$D545="","",B546^('Log_working_2-way'!$D545))</f>
        <v>1.847139460573918</v>
      </c>
      <c r="L546" s="53">
        <f t="shared" si="92"/>
        <v>0.46035805626598469</v>
      </c>
      <c r="M546" s="53">
        <f t="shared" si="93"/>
        <v>0.53964194373401531</v>
      </c>
      <c r="N546" s="54">
        <v>643</v>
      </c>
      <c r="O546" s="54">
        <f t="shared" si="94"/>
        <v>338.26066350710903</v>
      </c>
      <c r="P546" s="54">
        <f t="shared" si="95"/>
        <v>285.77777777777783</v>
      </c>
      <c r="Q546" s="54">
        <f t="shared" si="96"/>
        <v>357.22222222222223</v>
      </c>
      <c r="R546" s="54">
        <f t="shared" si="97"/>
        <v>304.73933649289103</v>
      </c>
      <c r="S546" s="55">
        <f t="shared" si="98"/>
        <v>-18.961558715113199</v>
      </c>
      <c r="T546" s="55">
        <f t="shared" si="98"/>
        <v>-18.961558715113199</v>
      </c>
      <c r="U546" t="s">
        <v>113</v>
      </c>
      <c r="V546" t="s">
        <v>63</v>
      </c>
      <c r="W546" t="s">
        <v>436</v>
      </c>
      <c r="X546" t="s">
        <v>538</v>
      </c>
      <c r="Y546" s="66"/>
    </row>
    <row r="547" spans="1:25" ht="15" x14ac:dyDescent="0.25">
      <c r="A547">
        <v>2.33</v>
      </c>
      <c r="B547">
        <v>1.67</v>
      </c>
      <c r="C547" s="43">
        <f t="shared" si="99"/>
        <v>2.7986944565804084E-2</v>
      </c>
      <c r="D547" s="44">
        <f>IF(OR($A547="",$B547=""),"",A547*'MPTO_working_2-way'!$G546)</f>
        <v>2.3952095808383236</v>
      </c>
      <c r="E547" s="46">
        <f>IF(OR($A547="",$B547=""),"",B547*'MPTO_working_2-way'!$G546)</f>
        <v>1.7167381974248928</v>
      </c>
      <c r="F547" s="44">
        <f>IF(OR($A547="",$B547=""),"",'MPTO_working_2-way'!D546)</f>
        <v>2.4085296029216061</v>
      </c>
      <c r="G547" s="46">
        <f>IF(OR($A547="",$B547=""),"",'MPTO_working_2-way'!E546)</f>
        <v>1.7099602293950913</v>
      </c>
      <c r="H547" s="44">
        <f>IF(OR($A547="",$B547=""),"",'OddsRatio_working_2-way'!M546)</f>
        <v>2.408926764195241</v>
      </c>
      <c r="I547" s="44">
        <f>IF(OR($A547="",$B547=""),"",'OddsRatio_working_2-way'!N546)</f>
        <v>1.7097600992562489</v>
      </c>
      <c r="J547" s="44">
        <f>IF('Log_working_2-way'!$D546="","",A547^('Log_working_2-way'!$D546))</f>
        <v>2.4150421151239718</v>
      </c>
      <c r="K547" s="46">
        <f>IF('Log_working_2-way'!$D546="","",B547^('Log_working_2-way'!$D546))</f>
        <v>1.7066927473832643</v>
      </c>
      <c r="L547" s="53">
        <f t="shared" si="92"/>
        <v>0.41749999999999998</v>
      </c>
      <c r="M547" s="53">
        <f t="shared" si="93"/>
        <v>0.58250000000000002</v>
      </c>
      <c r="N547" s="54">
        <v>644</v>
      </c>
      <c r="O547" s="54">
        <f t="shared" si="94"/>
        <v>367.6051502145923</v>
      </c>
      <c r="P547" s="54">
        <f t="shared" si="95"/>
        <v>258.37125748502996</v>
      </c>
      <c r="Q547" s="54">
        <f t="shared" si="96"/>
        <v>385.6287425149701</v>
      </c>
      <c r="R547" s="54">
        <f t="shared" si="97"/>
        <v>276.39484978540776</v>
      </c>
      <c r="S547" s="55">
        <f t="shared" si="98"/>
        <v>-18.0235923003778</v>
      </c>
      <c r="T547" s="55">
        <f t="shared" si="98"/>
        <v>-18.0235923003778</v>
      </c>
      <c r="U547" t="s">
        <v>57</v>
      </c>
      <c r="V547" t="s">
        <v>179</v>
      </c>
      <c r="W547" t="s">
        <v>436</v>
      </c>
      <c r="X547" t="s">
        <v>538</v>
      </c>
      <c r="Y547" s="66"/>
    </row>
    <row r="548" spans="1:25" ht="15" x14ac:dyDescent="0.25">
      <c r="A548">
        <v>1.67</v>
      </c>
      <c r="B548">
        <v>2.33</v>
      </c>
      <c r="C548" s="43">
        <f t="shared" si="99"/>
        <v>2.7986944565804084E-2</v>
      </c>
      <c r="D548" s="44">
        <f>IF(OR($A548="",$B548=""),"",A548*'MPTO_working_2-way'!$G547)</f>
        <v>1.7167381974248928</v>
      </c>
      <c r="E548" s="46">
        <f>IF(OR($A548="",$B548=""),"",B548*'MPTO_working_2-way'!$G547)</f>
        <v>2.3952095808383236</v>
      </c>
      <c r="F548" s="44">
        <f>IF(OR($A548="",$B548=""),"",'MPTO_working_2-way'!D547)</f>
        <v>1.7099602293950913</v>
      </c>
      <c r="G548" s="46">
        <f>IF(OR($A548="",$B548=""),"",'MPTO_working_2-way'!E547)</f>
        <v>2.4085296029216061</v>
      </c>
      <c r="H548" s="44">
        <f>IF(OR($A548="",$B548=""),"",'OddsRatio_working_2-way'!M547)</f>
        <v>1.7097600992562489</v>
      </c>
      <c r="I548" s="44">
        <f>IF(OR($A548="",$B548=""),"",'OddsRatio_working_2-way'!N547)</f>
        <v>2.408926764195241</v>
      </c>
      <c r="J548" s="44">
        <f>IF('Log_working_2-way'!$D547="","",A548^('Log_working_2-way'!$D547))</f>
        <v>1.7066927473832643</v>
      </c>
      <c r="K548" s="46">
        <f>IF('Log_working_2-way'!$D547="","",B548^('Log_working_2-way'!$D547))</f>
        <v>2.4150421151239718</v>
      </c>
      <c r="L548" s="53">
        <f t="shared" si="92"/>
        <v>0.58250000000000002</v>
      </c>
      <c r="M548" s="53">
        <f t="shared" si="93"/>
        <v>0.41749999999999998</v>
      </c>
      <c r="N548" s="54">
        <v>645</v>
      </c>
      <c r="O548" s="54">
        <f t="shared" si="94"/>
        <v>258.77245508982031</v>
      </c>
      <c r="P548" s="54">
        <f t="shared" si="95"/>
        <v>368.17596566523611</v>
      </c>
      <c r="Q548" s="54">
        <f t="shared" si="96"/>
        <v>276.82403433476395</v>
      </c>
      <c r="R548" s="54">
        <f t="shared" si="97"/>
        <v>386.22754491017969</v>
      </c>
      <c r="S548" s="55">
        <f t="shared" si="98"/>
        <v>-18.051579244943639</v>
      </c>
      <c r="T548" s="55">
        <f t="shared" si="98"/>
        <v>-18.051579244943582</v>
      </c>
      <c r="U548" t="s">
        <v>176</v>
      </c>
      <c r="V548" t="s">
        <v>114</v>
      </c>
      <c r="W548" t="s">
        <v>436</v>
      </c>
      <c r="X548" t="s">
        <v>538</v>
      </c>
      <c r="Y548" s="66"/>
    </row>
    <row r="549" spans="1:25" ht="15" x14ac:dyDescent="0.25">
      <c r="A549">
        <v>2.6</v>
      </c>
      <c r="B549">
        <v>1.53</v>
      </c>
      <c r="C549" s="43">
        <f t="shared" si="99"/>
        <v>3.8210155857214545E-2</v>
      </c>
      <c r="D549" s="44">
        <f>IF(OR($A549="",$B549=""),"",A549*'MPTO_working_2-way'!$G548)</f>
        <v>2.6993464052287579</v>
      </c>
      <c r="E549" s="46">
        <f>IF(OR($A549="",$B549=""),"",B549*'MPTO_working_2-way'!$G548)</f>
        <v>1.5884615384615384</v>
      </c>
      <c r="F549" s="44">
        <f>IF(OR($A549="",$B549=""),"",'MPTO_working_2-way'!D548)</f>
        <v>2.7359009628610726</v>
      </c>
      <c r="G549" s="46">
        <f>IF(OR($A549="",$B549=""),"",'MPTO_working_2-way'!E548)</f>
        <v>1.5760697305863707</v>
      </c>
      <c r="H549" s="44">
        <f>IF(OR($A549="",$B549=""),"",'OddsRatio_working_2-way'!M548)</f>
        <v>2.7374889710522772</v>
      </c>
      <c r="I549" s="44">
        <f>IF(OR($A549="",$B549=""),"",'OddsRatio_working_2-way'!N548)</f>
        <v>1.575543221661067</v>
      </c>
      <c r="J549" s="44">
        <f>IF('Log_working_2-way'!$D548="","",A549^('Log_working_2-way'!$D548))</f>
        <v>2.7547522658238996</v>
      </c>
      <c r="K549" s="46">
        <f>IF('Log_working_2-way'!$D548="","",B549^('Log_working_2-way'!$D548))</f>
        <v>1.5698810136769392</v>
      </c>
      <c r="L549" s="53">
        <f t="shared" si="92"/>
        <v>0.37046004842615016</v>
      </c>
      <c r="M549" s="53">
        <f t="shared" si="93"/>
        <v>0.6295399515738499</v>
      </c>
      <c r="N549" s="54">
        <v>646</v>
      </c>
      <c r="O549" s="54">
        <f t="shared" si="94"/>
        <v>397.53846153846155</v>
      </c>
      <c r="P549" s="54">
        <f t="shared" si="95"/>
        <v>223.77777777777777</v>
      </c>
      <c r="Q549" s="54">
        <f t="shared" si="96"/>
        <v>422.22222222222223</v>
      </c>
      <c r="R549" s="54">
        <f t="shared" si="97"/>
        <v>248.46153846153845</v>
      </c>
      <c r="S549" s="55">
        <f t="shared" si="98"/>
        <v>-24.683760683760681</v>
      </c>
      <c r="T549" s="55">
        <f t="shared" si="98"/>
        <v>-24.683760683760681</v>
      </c>
      <c r="U549" t="s">
        <v>122</v>
      </c>
      <c r="V549" t="s">
        <v>161</v>
      </c>
      <c r="W549" t="s">
        <v>437</v>
      </c>
      <c r="X549" t="s">
        <v>538</v>
      </c>
      <c r="Y549" s="66"/>
    </row>
    <row r="550" spans="1:25" ht="15" x14ac:dyDescent="0.25">
      <c r="A550">
        <v>3.13</v>
      </c>
      <c r="B550">
        <v>1.36</v>
      </c>
      <c r="C550" s="43">
        <f t="shared" si="99"/>
        <v>5.4782935538432609E-2</v>
      </c>
      <c r="D550" s="44">
        <f>IF(OR($A550="",$B550=""),"",A550*'MPTO_working_2-way'!$G549)</f>
        <v>3.3014705882352939</v>
      </c>
      <c r="E550" s="46">
        <f>IF(OR($A550="",$B550=""),"",B550*'MPTO_working_2-way'!$G549)</f>
        <v>1.4345047923322685</v>
      </c>
      <c r="F550" s="44">
        <f>IF(OR($A550="",$B550=""),"",'MPTO_working_2-way'!D549)</f>
        <v>3.4235161653530639</v>
      </c>
      <c r="G550" s="46">
        <f>IF(OR($A550="",$B550=""),"",'MPTO_working_2-way'!E549)</f>
        <v>1.4126236145218027</v>
      </c>
      <c r="H550" s="44">
        <f>IF(OR($A550="",$B550=""),"",'OddsRatio_working_2-way'!M549)</f>
        <v>3.432419919887737</v>
      </c>
      <c r="I550" s="44">
        <f>IF(OR($A550="",$B550=""),"",'OddsRatio_working_2-way'!N549)</f>
        <v>1.4111132258965191</v>
      </c>
      <c r="J550" s="44">
        <f>IF('Log_working_2-way'!$D549="","",A550^('Log_working_2-way'!$D549))</f>
        <v>3.4941465551170046</v>
      </c>
      <c r="K550" s="46">
        <f>IF('Log_working_2-way'!$D549="","",B550^('Log_working_2-way'!$D549))</f>
        <v>1.4009387491346894</v>
      </c>
      <c r="L550" s="53">
        <f t="shared" si="92"/>
        <v>0.30289532293986637</v>
      </c>
      <c r="M550" s="53">
        <f t="shared" si="93"/>
        <v>0.69710467706013357</v>
      </c>
      <c r="N550" s="54">
        <v>647</v>
      </c>
      <c r="O550" s="54">
        <f t="shared" si="94"/>
        <v>440.29073482428112</v>
      </c>
      <c r="P550" s="54">
        <f t="shared" si="95"/>
        <v>171.26470588235298</v>
      </c>
      <c r="Q550" s="54">
        <f t="shared" si="96"/>
        <v>475.73529411764702</v>
      </c>
      <c r="R550" s="54">
        <f t="shared" si="97"/>
        <v>206.70926517571885</v>
      </c>
      <c r="S550" s="55">
        <f t="shared" si="98"/>
        <v>-35.444559293365899</v>
      </c>
      <c r="T550" s="55">
        <f t="shared" si="98"/>
        <v>-35.44455929336587</v>
      </c>
      <c r="U550" t="s">
        <v>116</v>
      </c>
      <c r="V550" t="s">
        <v>162</v>
      </c>
      <c r="W550" t="s">
        <v>437</v>
      </c>
      <c r="X550" t="s">
        <v>538</v>
      </c>
      <c r="Y550" s="66"/>
    </row>
    <row r="551" spans="1:25" ht="15" x14ac:dyDescent="0.25">
      <c r="A551">
        <v>2.74</v>
      </c>
      <c r="B551">
        <v>1.48</v>
      </c>
      <c r="C551" s="43">
        <f t="shared" si="99"/>
        <v>4.0639179325310693E-2</v>
      </c>
      <c r="D551" s="44">
        <f>IF(OR($A551="",$B551=""),"",A551*'MPTO_working_2-way'!$G550)</f>
        <v>2.8513513513513513</v>
      </c>
      <c r="E551" s="46">
        <f>IF(OR($A551="",$B551=""),"",B551*'MPTO_working_2-way'!$G550)</f>
        <v>1.5401459854014599</v>
      </c>
      <c r="F551" s="44">
        <f>IF(OR($A551="",$B551=""),"",'MPTO_working_2-way'!D550)</f>
        <v>2.9015455065827136</v>
      </c>
      <c r="G551" s="46">
        <f>IF(OR($A551="",$B551=""),"",'MPTO_working_2-way'!E550)</f>
        <v>1.5258880192655027</v>
      </c>
      <c r="H551" s="44">
        <f>IF(OR($A551="",$B551=""),"",'OddsRatio_working_2-way'!M550)</f>
        <v>2.9039432764659772</v>
      </c>
      <c r="I551" s="44">
        <f>IF(OR($A551="",$B551=""),"",'OddsRatio_working_2-way'!N550)</f>
        <v>1.5252257314388904</v>
      </c>
      <c r="J551" s="44">
        <f>IF('Log_working_2-way'!$D550="","",A551^('Log_working_2-way'!$D550))</f>
        <v>2.9279456277931568</v>
      </c>
      <c r="K551" s="46">
        <f>IF('Log_working_2-way'!$D550="","",B551^('Log_working_2-way'!$D550))</f>
        <v>1.5186868268394949</v>
      </c>
      <c r="L551" s="53">
        <f t="shared" si="92"/>
        <v>0.35071090047393366</v>
      </c>
      <c r="M551" s="53">
        <f t="shared" si="93"/>
        <v>0.64928909952606639</v>
      </c>
      <c r="N551" s="54">
        <v>648</v>
      </c>
      <c r="O551" s="54">
        <f t="shared" si="94"/>
        <v>411.5036496350366</v>
      </c>
      <c r="P551" s="54">
        <f t="shared" si="95"/>
        <v>210.16216216216213</v>
      </c>
      <c r="Q551" s="54">
        <f t="shared" si="96"/>
        <v>437.83783783783781</v>
      </c>
      <c r="R551" s="54">
        <f t="shared" si="97"/>
        <v>236.49635036496349</v>
      </c>
      <c r="S551" s="55">
        <f t="shared" si="98"/>
        <v>-26.334188202801215</v>
      </c>
      <c r="T551" s="55">
        <f t="shared" si="98"/>
        <v>-26.334188202801357</v>
      </c>
      <c r="U551" t="s">
        <v>123</v>
      </c>
      <c r="V551" t="s">
        <v>378</v>
      </c>
      <c r="W551" t="s">
        <v>437</v>
      </c>
      <c r="X551" t="s">
        <v>538</v>
      </c>
      <c r="Y551" s="66"/>
    </row>
    <row r="552" spans="1:25" ht="15" x14ac:dyDescent="0.25">
      <c r="A552">
        <v>2.67</v>
      </c>
      <c r="B552">
        <v>1.51</v>
      </c>
      <c r="C552" s="43">
        <f t="shared" si="99"/>
        <v>3.678349083513166E-2</v>
      </c>
      <c r="D552" s="44">
        <f>IF(OR($A552="",$B552=""),"",A552*'MPTO_working_2-way'!$G551)</f>
        <v>2.7682119205298013</v>
      </c>
      <c r="E552" s="46">
        <f>IF(OR($A552="",$B552=""),"",B552*'MPTO_working_2-way'!$G551)</f>
        <v>1.5655430711610487</v>
      </c>
      <c r="F552" s="44">
        <f>IF(OR($A552="",$B552=""),"",'MPTO_working_2-way'!D551)</f>
        <v>2.8078838318765889</v>
      </c>
      <c r="G552" s="46">
        <f>IF(OR($A552="",$B552=""),"",'MPTO_working_2-way'!E551)</f>
        <v>1.5531328851821176</v>
      </c>
      <c r="H552" s="44">
        <f>IF(OR($A552="",$B552=""),"",'OddsRatio_working_2-way'!M551)</f>
        <v>2.8095606659964649</v>
      </c>
      <c r="I552" s="44">
        <f>IF(OR($A552="",$B552=""),"",'OddsRatio_working_2-way'!N551)</f>
        <v>1.5526203231486206</v>
      </c>
      <c r="J552" s="44">
        <f>IF('Log_working_2-way'!$D551="","",A552^('Log_working_2-way'!$D551))</f>
        <v>2.8283293190137564</v>
      </c>
      <c r="K552" s="46">
        <f>IF('Log_working_2-way'!$D551="","",B552^('Log_working_2-way'!$D551))</f>
        <v>1.5469474178421523</v>
      </c>
      <c r="L552" s="53">
        <f t="shared" si="92"/>
        <v>0.36124401913875598</v>
      </c>
      <c r="M552" s="53">
        <f t="shared" si="93"/>
        <v>0.63875598086124397</v>
      </c>
      <c r="N552" s="54">
        <v>649</v>
      </c>
      <c r="O552" s="54">
        <f t="shared" si="94"/>
        <v>405.92883895131087</v>
      </c>
      <c r="P552" s="54">
        <f t="shared" si="95"/>
        <v>219.19867549668876</v>
      </c>
      <c r="Q552" s="54">
        <f t="shared" si="96"/>
        <v>429.80132450331126</v>
      </c>
      <c r="R552" s="54">
        <f t="shared" si="97"/>
        <v>243.07116104868916</v>
      </c>
      <c r="S552" s="55">
        <f t="shared" si="98"/>
        <v>-23.872485552000398</v>
      </c>
      <c r="T552" s="55">
        <f t="shared" si="98"/>
        <v>-23.872485552000398</v>
      </c>
      <c r="U552" t="s">
        <v>121</v>
      </c>
      <c r="V552" t="s">
        <v>158</v>
      </c>
      <c r="W552" t="s">
        <v>437</v>
      </c>
      <c r="X552" t="s">
        <v>538</v>
      </c>
      <c r="Y552" s="66"/>
    </row>
    <row r="553" spans="1:25" ht="15" x14ac:dyDescent="0.25">
      <c r="A553">
        <v>2.38</v>
      </c>
      <c r="B553">
        <v>1.63</v>
      </c>
      <c r="C553" s="43">
        <f t="shared" si="99"/>
        <v>3.3664999742228252E-2</v>
      </c>
      <c r="D553" s="44">
        <f>IF(OR($A553="",$B553=""),"",A553*'MPTO_working_2-way'!$G552)</f>
        <v>2.4601226993865031</v>
      </c>
      <c r="E553" s="46">
        <f>IF(OR($A553="",$B553=""),"",B553*'MPTO_working_2-way'!$G552)</f>
        <v>1.6848739495798319</v>
      </c>
      <c r="F553" s="44">
        <f>IF(OR($A553="",$B553=""),"",'MPTO_working_2-way'!D552)</f>
        <v>2.4793251102447753</v>
      </c>
      <c r="G553" s="46">
        <f>IF(OR($A553="",$B553=""),"",'MPTO_working_2-way'!E552)</f>
        <v>1.6759839288028686</v>
      </c>
      <c r="H553" s="44">
        <f>IF(OR($A553="",$B553=""),"",'OddsRatio_working_2-way'!M552)</f>
        <v>2.4800257398019103</v>
      </c>
      <c r="I553" s="44">
        <f>IF(OR($A553="",$B553=""),"",'OddsRatio_working_2-way'!N552)</f>
        <v>1.6756639246921761</v>
      </c>
      <c r="J553" s="44">
        <f>IF('Log_working_2-way'!$D552="","",A553^('Log_working_2-way'!$D552))</f>
        <v>2.4889275111820632</v>
      </c>
      <c r="K553" s="46">
        <f>IF('Log_working_2-way'!$D552="","",B553^('Log_working_2-way'!$D552))</f>
        <v>1.6716243688761041</v>
      </c>
      <c r="L553" s="53">
        <f t="shared" si="92"/>
        <v>0.40648379052369077</v>
      </c>
      <c r="M553" s="53">
        <f t="shared" si="93"/>
        <v>0.59351620947630923</v>
      </c>
      <c r="N553" s="54">
        <v>650</v>
      </c>
      <c r="O553" s="54">
        <f t="shared" si="94"/>
        <v>376.89075630252103</v>
      </c>
      <c r="P553" s="54">
        <f t="shared" si="95"/>
        <v>251.22699386503069</v>
      </c>
      <c r="Q553" s="54">
        <f t="shared" si="96"/>
        <v>398.77300613496931</v>
      </c>
      <c r="R553" s="54">
        <f t="shared" si="97"/>
        <v>273.10924369747897</v>
      </c>
      <c r="S553" s="55">
        <f t="shared" si="98"/>
        <v>-21.882249832448281</v>
      </c>
      <c r="T553" s="55">
        <f t="shared" si="98"/>
        <v>-21.882249832448281</v>
      </c>
      <c r="U553" t="s">
        <v>127</v>
      </c>
      <c r="V553" t="s">
        <v>432</v>
      </c>
      <c r="W553" t="s">
        <v>442</v>
      </c>
      <c r="X553" t="s">
        <v>538</v>
      </c>
      <c r="Y553" s="66"/>
    </row>
    <row r="554" spans="1:25" ht="15" x14ac:dyDescent="0.25">
      <c r="A554">
        <v>2.16</v>
      </c>
      <c r="B554">
        <v>1.75</v>
      </c>
      <c r="C554" s="43">
        <f t="shared" si="99"/>
        <v>3.4391534391534417E-2</v>
      </c>
      <c r="D554" s="44">
        <f>IF(OR($A554="",$B554=""),"",A554*'MPTO_working_2-way'!$G553)</f>
        <v>2.2342857142857144</v>
      </c>
      <c r="E554" s="46">
        <f>IF(OR($A554="",$B554=""),"",B554*'MPTO_working_2-way'!$G553)</f>
        <v>1.8101851851851851</v>
      </c>
      <c r="F554" s="44">
        <f>IF(OR($A554="",$B554=""),"",'MPTO_working_2-way'!D553)</f>
        <v>2.2433234421364987</v>
      </c>
      <c r="G554" s="46">
        <f>IF(OR($A554="",$B554=""),"",'MPTO_working_2-way'!E553)</f>
        <v>1.8042959427207637</v>
      </c>
      <c r="H554" s="44">
        <f>IF(OR($A554="",$B554=""),"",'OddsRatio_working_2-way'!M553)</f>
        <v>2.2436505404118421</v>
      </c>
      <c r="I554" s="44">
        <f>IF(OR($A554="",$B554=""),"",'OddsRatio_working_2-way'!N553)</f>
        <v>1.8040844011283466</v>
      </c>
      <c r="J554" s="44">
        <f>IF('Log_working_2-way'!$D553="","",A554^('Log_working_2-way'!$D553))</f>
        <v>2.2478012615174499</v>
      </c>
      <c r="K554" s="46">
        <f>IF('Log_working_2-way'!$D553="","",B554^('Log_working_2-way'!$D553))</f>
        <v>1.8014096722292445</v>
      </c>
      <c r="L554" s="53">
        <f t="shared" si="92"/>
        <v>0.4475703324808184</v>
      </c>
      <c r="M554" s="53">
        <f t="shared" si="93"/>
        <v>0.55242966751918166</v>
      </c>
      <c r="N554" s="54">
        <v>651</v>
      </c>
      <c r="O554" s="54">
        <f t="shared" si="94"/>
        <v>349.61111111111109</v>
      </c>
      <c r="P554" s="54">
        <f t="shared" si="95"/>
        <v>279</v>
      </c>
      <c r="Q554" s="54">
        <f t="shared" si="96"/>
        <v>372</v>
      </c>
      <c r="R554" s="54">
        <f t="shared" si="97"/>
        <v>301.38888888888886</v>
      </c>
      <c r="S554" s="55">
        <f t="shared" si="98"/>
        <v>-22.388888888888914</v>
      </c>
      <c r="T554" s="55">
        <f t="shared" si="98"/>
        <v>-22.388888888888857</v>
      </c>
      <c r="U554" t="s">
        <v>169</v>
      </c>
      <c r="V554" t="s">
        <v>128</v>
      </c>
      <c r="W554" t="s">
        <v>442</v>
      </c>
      <c r="X554" t="s">
        <v>538</v>
      </c>
      <c r="Y554" s="66"/>
    </row>
    <row r="555" spans="1:25" ht="15" x14ac:dyDescent="0.25">
      <c r="A555">
        <v>2.29</v>
      </c>
      <c r="B555">
        <v>1.68</v>
      </c>
      <c r="C555" s="43">
        <f t="shared" si="99"/>
        <v>3.1919317945518833E-2</v>
      </c>
      <c r="D555" s="44">
        <f>IF(OR($A555="",$B555=""),"",A555*'MPTO_working_2-way'!$G554)</f>
        <v>2.3630952380952381</v>
      </c>
      <c r="E555" s="46">
        <f>IF(OR($A555="",$B555=""),"",B555*'MPTO_working_2-way'!$G554)</f>
        <v>1.7336244541484715</v>
      </c>
      <c r="F555" s="44">
        <f>IF(OR($A555="",$B555=""),"",'MPTO_working_2-way'!D554)</f>
        <v>2.3768688990485605</v>
      </c>
      <c r="G555" s="46">
        <f>IF(OR($A555="",$B555=""),"",'MPTO_working_2-way'!E554)</f>
        <v>1.7262855604415328</v>
      </c>
      <c r="H555" s="44">
        <f>IF(OR($A555="",$B555=""),"",'OddsRatio_working_2-way'!M554)</f>
        <v>2.3773375851727168</v>
      </c>
      <c r="I555" s="44">
        <f>IF(OR($A555="",$B555=""),"",'OddsRatio_working_2-way'!N554)</f>
        <v>1.7260384169902692</v>
      </c>
      <c r="J555" s="44">
        <f>IF('Log_working_2-way'!$D554="","",A555^('Log_working_2-way'!$D554))</f>
        <v>2.3836811049586637</v>
      </c>
      <c r="K555" s="46">
        <f>IF('Log_working_2-way'!$D554="","",B555^('Log_working_2-way'!$D554))</f>
        <v>1.7227098761530257</v>
      </c>
      <c r="L555" s="53">
        <f t="shared" si="92"/>
        <v>0.42317380352644834</v>
      </c>
      <c r="M555" s="53">
        <f t="shared" si="93"/>
        <v>0.57682619647355171</v>
      </c>
      <c r="N555" s="54">
        <v>652</v>
      </c>
      <c r="O555" s="54">
        <f t="shared" si="94"/>
        <v>367.28384279475983</v>
      </c>
      <c r="P555" s="54">
        <f t="shared" si="95"/>
        <v>263.90476190476187</v>
      </c>
      <c r="Q555" s="54">
        <f t="shared" si="96"/>
        <v>388.09523809523807</v>
      </c>
      <c r="R555" s="54">
        <f t="shared" si="97"/>
        <v>284.71615720524017</v>
      </c>
      <c r="S555" s="55">
        <f t="shared" si="98"/>
        <v>-20.811395300478239</v>
      </c>
      <c r="T555" s="55">
        <f t="shared" si="98"/>
        <v>-20.811395300478296</v>
      </c>
      <c r="U555" t="s">
        <v>67</v>
      </c>
      <c r="V555" t="s">
        <v>66</v>
      </c>
      <c r="W555" t="s">
        <v>442</v>
      </c>
      <c r="X555" t="s">
        <v>538</v>
      </c>
      <c r="Y555" s="66"/>
    </row>
    <row r="556" spans="1:25" ht="15" x14ac:dyDescent="0.25">
      <c r="A556">
        <v>1.84</v>
      </c>
      <c r="B556">
        <v>2.06</v>
      </c>
      <c r="C556" s="43">
        <f t="shared" si="99"/>
        <v>2.891515407344869E-2</v>
      </c>
      <c r="D556" s="44">
        <f>IF(OR($A556="",$B556=""),"",A556*'MPTO_working_2-way'!$G555)</f>
        <v>1.8932038834951457</v>
      </c>
      <c r="E556" s="46">
        <f>IF(OR($A556="",$B556=""),"",B556*'MPTO_working_2-way'!$G555)</f>
        <v>2.1195652173913042</v>
      </c>
      <c r="F556" s="44">
        <f>IF(OR($A556="",$B556=""),"",'MPTO_working_2-way'!D555)</f>
        <v>1.8902852583283463</v>
      </c>
      <c r="G556" s="46">
        <f>IF(OR($A556="",$B556=""),"",'MPTO_working_2-way'!E555)</f>
        <v>2.1232354918216445</v>
      </c>
      <c r="H556" s="44">
        <f>IF(OR($A556="",$B556=""),"",'OddsRatio_working_2-way'!M555)</f>
        <v>1.8901981971385247</v>
      </c>
      <c r="I556" s="44">
        <f>IF(OR($A556="",$B556=""),"",'OddsRatio_working_2-way'!N555)</f>
        <v>2.123345344008138</v>
      </c>
      <c r="J556" s="44">
        <f>IF('Log_working_2-way'!$D555="","",A556^('Log_working_2-way'!$D555))</f>
        <v>1.8888770989238437</v>
      </c>
      <c r="K556" s="46">
        <f>IF('Log_working_2-way'!$D555="","",B556^('Log_working_2-way'!$D555))</f>
        <v>2.1250149218724146</v>
      </c>
      <c r="L556" s="53">
        <f t="shared" si="92"/>
        <v>0.52820512820512822</v>
      </c>
      <c r="M556" s="53">
        <f t="shared" si="93"/>
        <v>0.47179487179487184</v>
      </c>
      <c r="N556" s="54">
        <v>653</v>
      </c>
      <c r="O556" s="54">
        <f t="shared" si="94"/>
        <v>298.10869565217388</v>
      </c>
      <c r="P556" s="54">
        <f t="shared" si="95"/>
        <v>336.00970873786412</v>
      </c>
      <c r="Q556" s="54">
        <f t="shared" si="96"/>
        <v>316.99029126213594</v>
      </c>
      <c r="R556" s="54">
        <f t="shared" si="97"/>
        <v>354.89130434782606</v>
      </c>
      <c r="S556" s="55">
        <f t="shared" si="98"/>
        <v>-18.881595609962062</v>
      </c>
      <c r="T556" s="55">
        <f t="shared" si="98"/>
        <v>-18.881595609961948</v>
      </c>
      <c r="U556" t="s">
        <v>166</v>
      </c>
      <c r="V556" t="s">
        <v>65</v>
      </c>
      <c r="W556" t="s">
        <v>442</v>
      </c>
      <c r="X556" t="s">
        <v>538</v>
      </c>
      <c r="Y556" s="66"/>
    </row>
    <row r="557" spans="1:25" ht="15" x14ac:dyDescent="0.25">
      <c r="A557">
        <v>1.86</v>
      </c>
      <c r="B557">
        <v>2.0099999999999998</v>
      </c>
      <c r="C557" s="43">
        <f t="shared" si="99"/>
        <v>3.5146846413095734E-2</v>
      </c>
      <c r="D557" s="44">
        <f>IF(OR($A557="",$B557=""),"",A557*'MPTO_working_2-way'!$G556)</f>
        <v>1.9253731343283582</v>
      </c>
      <c r="E557" s="46">
        <f>IF(OR($A557="",$B557=""),"",B557*'MPTO_working_2-way'!$G556)</f>
        <v>2.0806451612903221</v>
      </c>
      <c r="F557" s="44">
        <f>IF(OR($A557="",$B557=""),"",'MPTO_working_2-way'!D556)</f>
        <v>1.9228514118191637</v>
      </c>
      <c r="G557" s="46">
        <f>IF(OR($A557="",$B557=""),"",'MPTO_working_2-way'!E556)</f>
        <v>2.0835980605249955</v>
      </c>
      <c r="H557" s="44">
        <f>IF(OR($A557="",$B557=""),"",'OddsRatio_working_2-way'!M556)</f>
        <v>1.9227595290837431</v>
      </c>
      <c r="I557" s="44">
        <f>IF(OR($A557="",$B557=""),"",'OddsRatio_working_2-way'!N556)</f>
        <v>2.0837059585750928</v>
      </c>
      <c r="J557" s="44">
        <f>IF('Log_working_2-way'!$D556="","",A557^('Log_working_2-way'!$D556))</f>
        <v>1.9216119729065091</v>
      </c>
      <c r="K557" s="46">
        <f>IF('Log_working_2-way'!$D556="","",B557^('Log_working_2-way'!$D556))</f>
        <v>2.0850553480183369</v>
      </c>
      <c r="L557" s="53">
        <f t="shared" si="92"/>
        <v>0.51937984496124034</v>
      </c>
      <c r="M557" s="53">
        <f t="shared" si="93"/>
        <v>0.48062015503875982</v>
      </c>
      <c r="N557" s="54">
        <v>654</v>
      </c>
      <c r="O557" s="54">
        <f t="shared" si="94"/>
        <v>302.38709677419354</v>
      </c>
      <c r="P557" s="54">
        <f t="shared" si="95"/>
        <v>328.62686567164184</v>
      </c>
      <c r="Q557" s="54">
        <f t="shared" si="96"/>
        <v>325.37313432835828</v>
      </c>
      <c r="R557" s="54">
        <f t="shared" si="97"/>
        <v>351.61290322580641</v>
      </c>
      <c r="S557" s="55">
        <f t="shared" si="98"/>
        <v>-22.986037554164739</v>
      </c>
      <c r="T557" s="55">
        <f t="shared" si="98"/>
        <v>-22.986037554164568</v>
      </c>
      <c r="U557" t="s">
        <v>244</v>
      </c>
      <c r="V557" t="s">
        <v>392</v>
      </c>
      <c r="W557" t="s">
        <v>231</v>
      </c>
      <c r="X557" t="s">
        <v>539</v>
      </c>
      <c r="Y557" s="66"/>
    </row>
    <row r="558" spans="1:25" ht="15" x14ac:dyDescent="0.25">
      <c r="A558">
        <v>2.9</v>
      </c>
      <c r="B558">
        <v>1.43</v>
      </c>
      <c r="C558" s="43">
        <f t="shared" si="99"/>
        <v>4.4128285507595955E-2</v>
      </c>
      <c r="D558" s="44">
        <f>IF(OR($A558="",$B558=""),"",A558*'MPTO_working_2-way'!$G557)</f>
        <v>3.0279720279720284</v>
      </c>
      <c r="E558" s="46">
        <f>IF(OR($A558="",$B558=""),"",B558*'MPTO_working_2-way'!$G557)</f>
        <v>1.4931034482758621</v>
      </c>
      <c r="F558" s="44">
        <f>IF(OR($A558="",$B558=""),"",'MPTO_working_2-way'!D557)</f>
        <v>3.0982443033246176</v>
      </c>
      <c r="G558" s="46">
        <f>IF(OR($A558="",$B558=""),"",'MPTO_working_2-way'!E557)</f>
        <v>1.4765889264732064</v>
      </c>
      <c r="H558" s="44">
        <f>IF(OR($A558="",$B558=""),"",'OddsRatio_working_2-way'!M557)</f>
        <v>3.1020477280886829</v>
      </c>
      <c r="I558" s="44">
        <f>IF(OR($A558="",$B558=""),"",'OddsRatio_working_2-way'!N557)</f>
        <v>1.4757265910937543</v>
      </c>
      <c r="J558" s="44">
        <f>IF('Log_working_2-way'!$D557="","",A558^('Log_working_2-way'!$D557))</f>
        <v>3.1362184372898758</v>
      </c>
      <c r="K558" s="46">
        <f>IF('Log_working_2-way'!$D557="","",B558^('Log_working_2-way'!$D557))</f>
        <v>1.4681169221935553</v>
      </c>
      <c r="L558" s="53">
        <f t="shared" si="92"/>
        <v>0.33025404157043875</v>
      </c>
      <c r="M558" s="53">
        <f t="shared" si="93"/>
        <v>0.66974595842956119</v>
      </c>
      <c r="N558" s="54">
        <v>655</v>
      </c>
      <c r="O558" s="54">
        <f t="shared" si="94"/>
        <v>429.13793103448279</v>
      </c>
      <c r="P558" s="54">
        <f t="shared" si="95"/>
        <v>196.95804195804197</v>
      </c>
      <c r="Q558" s="54">
        <f t="shared" si="96"/>
        <v>458.04195804195808</v>
      </c>
      <c r="R558" s="54">
        <f t="shared" si="97"/>
        <v>225.86206896551727</v>
      </c>
      <c r="S558" s="55">
        <f t="shared" si="98"/>
        <v>-28.904027007475293</v>
      </c>
      <c r="T558" s="55">
        <f t="shared" si="98"/>
        <v>-28.904027007475293</v>
      </c>
      <c r="U558" t="s">
        <v>156</v>
      </c>
      <c r="V558" t="s">
        <v>431</v>
      </c>
      <c r="W558" t="s">
        <v>437</v>
      </c>
      <c r="X558" t="s">
        <v>539</v>
      </c>
      <c r="Y558" s="66"/>
    </row>
    <row r="559" spans="1:25" s="28" customFormat="1" ht="15" x14ac:dyDescent="0.25">
      <c r="A559" s="23">
        <v>2.86</v>
      </c>
      <c r="B559" s="23">
        <v>1.45</v>
      </c>
      <c r="C559" s="24">
        <f t="shared" si="99"/>
        <v>3.9305522064142728E-2</v>
      </c>
      <c r="D559" s="25">
        <f>IF(OR($A559="",$B559=""),"",A559*'MPTO_working_2-way'!$G558)</f>
        <v>2.9724137931034482</v>
      </c>
      <c r="E559" s="27">
        <f>IF(OR($A559="",$B559=""),"",B559*'MPTO_working_2-way'!$G558)</f>
        <v>1.5069930069930069</v>
      </c>
      <c r="F559" s="25">
        <f>IF(OR($A559="",$B559=""),"",'MPTO_working_2-way'!D558)</f>
        <v>3.0303251735476797</v>
      </c>
      <c r="G559" s="27">
        <f>IF(OR($A559="",$B559=""),"",'MPTO_working_2-way'!E558)</f>
        <v>1.4925319416951592</v>
      </c>
      <c r="H559" s="25">
        <f>IF(OR($A559="",$B559=""),"",'OddsRatio_working_2-way'!M558)</f>
        <v>3.0330600909302539</v>
      </c>
      <c r="I559" s="25">
        <f>IF(OR($A559="",$B559=""),"",'OddsRatio_working_2-way'!N558)</f>
        <v>1.4918693768379645</v>
      </c>
      <c r="J559" s="25">
        <f>IF('Log_working_2-way'!$D558="","",A559^('Log_working_2-way'!$D558))</f>
        <v>3.0608931805854613</v>
      </c>
      <c r="K559" s="27">
        <f>IF('Log_working_2-way'!$D558="","",B559^('Log_working_2-way'!$D558))</f>
        <v>1.4852265073316331</v>
      </c>
      <c r="L559" s="76">
        <f t="shared" si="92"/>
        <v>0.33642691415313225</v>
      </c>
      <c r="M559" s="76">
        <f t="shared" si="93"/>
        <v>0.66357308584686781</v>
      </c>
      <c r="N559" s="77">
        <v>656</v>
      </c>
      <c r="O559" s="77">
        <f t="shared" si="94"/>
        <v>426.62937062937061</v>
      </c>
      <c r="P559" s="77">
        <f t="shared" si="95"/>
        <v>203.58620689655169</v>
      </c>
      <c r="Q559" s="77">
        <f t="shared" si="96"/>
        <v>452.41379310344831</v>
      </c>
      <c r="R559" s="77">
        <f t="shared" si="97"/>
        <v>229.37062937062939</v>
      </c>
      <c r="S559" s="78">
        <f t="shared" si="98"/>
        <v>-25.784422474077701</v>
      </c>
      <c r="T559" s="55">
        <f t="shared" si="98"/>
        <v>-25.784422474077701</v>
      </c>
      <c r="U559" s="23" t="s">
        <v>163</v>
      </c>
      <c r="V559" s="23" t="s">
        <v>58</v>
      </c>
      <c r="W559" s="23" t="s">
        <v>437</v>
      </c>
      <c r="X559" s="23" t="s">
        <v>539</v>
      </c>
      <c r="Y559" s="75"/>
    </row>
    <row r="560" spans="1:25" s="50" customFormat="1" ht="15" x14ac:dyDescent="0.25">
      <c r="A560">
        <v>2.2599999999999998</v>
      </c>
      <c r="B560">
        <v>1.68</v>
      </c>
      <c r="C560" s="43">
        <f t="shared" ref="C560:C623" si="100">IF(OR($A560="",$B560=""),"",(1/A560)+(1/B560)-1)</f>
        <v>3.7715971344289834E-2</v>
      </c>
      <c r="D560" s="44">
        <f>IF(OR($A560="",$B560=""),"",A560*'MPTO_working_2-way'!$G559)</f>
        <v>2.3452380952380949</v>
      </c>
      <c r="E560" s="46">
        <f>IF(OR($A560="",$B560=""),"",B560*'MPTO_working_2-way'!$G559)</f>
        <v>1.7433628318584069</v>
      </c>
      <c r="F560" s="44">
        <f>IF(OR($A560="",$B560=""),"",'MPTO_working_2-way'!D559)</f>
        <v>2.3606068142253167</v>
      </c>
      <c r="G560" s="46">
        <f>IF(OR($A560="",$B560=""),"",'MPTO_working_2-way'!E559)</f>
        <v>1.7349661853408882</v>
      </c>
      <c r="H560" s="44">
        <f>IF(OR($A560="",$B560=""),"",'OddsRatio_working_2-way'!M559)</f>
        <v>2.3612278194595446</v>
      </c>
      <c r="I560" s="44">
        <f>IF(OR($A560="",$B560=""),"",'OddsRatio_working_2-way'!N559)</f>
        <v>1.7346308866924531</v>
      </c>
      <c r="J560" s="44">
        <f>IF('Log_working_2-way'!$D559="","",A560^('Log_working_2-way'!$D559))</f>
        <v>2.3683470446740844</v>
      </c>
      <c r="K560" s="46">
        <f>IF('Log_working_2-way'!$D559="","",B560^('Log_working_2-way'!$D559))</f>
        <v>1.7308087549076629</v>
      </c>
      <c r="L560" s="53">
        <f t="shared" ref="L560:L580" si="101">(1/D560)</f>
        <v>0.42639593908629447</v>
      </c>
      <c r="M560" s="53">
        <f t="shared" ref="M560:M580" si="102">(1/E560)</f>
        <v>0.57360406091370564</v>
      </c>
      <c r="N560" s="54">
        <v>657</v>
      </c>
      <c r="O560" s="54">
        <f t="shared" ref="O560:O580" si="103">(1/A560)*((N560*A560)-N560)</f>
        <v>366.2920353982301</v>
      </c>
      <c r="P560" s="54">
        <f t="shared" ref="P560:P580" si="104">(1/B560)*((N560*B560)-N560)</f>
        <v>265.92857142857144</v>
      </c>
      <c r="Q560" s="54">
        <f t="shared" ref="Q560:Q580" si="105">(1/B560)*N560</f>
        <v>391.07142857142856</v>
      </c>
      <c r="R560" s="54">
        <f t="shared" ref="R560:R580" si="106">(1/A560)*N560</f>
        <v>290.7079646017699</v>
      </c>
      <c r="S560" s="55">
        <f t="shared" ref="S560:T580" si="107">O560-Q560</f>
        <v>-24.779393173198457</v>
      </c>
      <c r="T560" s="55">
        <f t="shared" si="98"/>
        <v>-24.779393173198457</v>
      </c>
      <c r="U560" t="s">
        <v>451</v>
      </c>
      <c r="V560" t="s">
        <v>295</v>
      </c>
      <c r="W560" t="s">
        <v>444</v>
      </c>
      <c r="X560" t="s">
        <v>542</v>
      </c>
      <c r="Y560" s="66"/>
    </row>
    <row r="561" spans="1:25" ht="15" x14ac:dyDescent="0.25">
      <c r="A561">
        <v>1.97</v>
      </c>
      <c r="B561">
        <v>1.9</v>
      </c>
      <c r="C561" s="43">
        <f t="shared" si="100"/>
        <v>3.3930002671653803E-2</v>
      </c>
      <c r="D561" s="44">
        <f>IF(OR($A561="",$B561=""),"",A561*'MPTO_working_2-way'!$G560)</f>
        <v>2.0368421052631578</v>
      </c>
      <c r="E561" s="46">
        <f>IF(OR($A561="",$B561=""),"",B561*'MPTO_working_2-way'!$G560)</f>
        <v>1.9644670050761421</v>
      </c>
      <c r="F561" s="44">
        <f>IF(OR($A561="",$B561=""),"",'MPTO_working_2-way'!D560)</f>
        <v>2.0381159814865235</v>
      </c>
      <c r="G561" s="46">
        <f>IF(OR($A561="",$B561=""),"",'MPTO_working_2-way'!E560)</f>
        <v>1.9632835038027801</v>
      </c>
      <c r="H561" s="44">
        <f>IF(OR($A561="",$B561=""),"",'OddsRatio_working_2-way'!M560)</f>
        <v>2.0381607668264961</v>
      </c>
      <c r="I561" s="44">
        <f>IF(OR($A561="",$B561=""),"",'OddsRatio_working_2-way'!N560)</f>
        <v>1.963241948601903</v>
      </c>
      <c r="J561" s="44">
        <f>IF('Log_working_2-way'!$D560="","",A561^('Log_working_2-way'!$D560))</f>
        <v>2.0387414625037734</v>
      </c>
      <c r="K561" s="46">
        <f>IF('Log_working_2-way'!$D560="","",B561^('Log_working_2-way'!$D560))</f>
        <v>1.9627034600020314</v>
      </c>
      <c r="L561" s="53">
        <f t="shared" si="101"/>
        <v>0.49095607235142119</v>
      </c>
      <c r="M561" s="53">
        <f t="shared" si="102"/>
        <v>0.50904392764857886</v>
      </c>
      <c r="N561" s="54">
        <v>658</v>
      </c>
      <c r="O561" s="54">
        <f t="shared" si="103"/>
        <v>323.989847715736</v>
      </c>
      <c r="P561" s="54">
        <f t="shared" si="104"/>
        <v>311.68421052631578</v>
      </c>
      <c r="Q561" s="54">
        <f t="shared" si="105"/>
        <v>346.31578947368422</v>
      </c>
      <c r="R561" s="54">
        <f t="shared" si="106"/>
        <v>334.01015228426394</v>
      </c>
      <c r="S561" s="55">
        <f t="shared" si="107"/>
        <v>-22.325941757948215</v>
      </c>
      <c r="T561" s="55">
        <f t="shared" si="107"/>
        <v>-22.325941757948158</v>
      </c>
      <c r="U561" t="s">
        <v>284</v>
      </c>
      <c r="V561" t="s">
        <v>287</v>
      </c>
      <c r="W561" t="s">
        <v>444</v>
      </c>
      <c r="X561" t="s">
        <v>542</v>
      </c>
      <c r="Y561" s="66"/>
    </row>
    <row r="562" spans="1:25" ht="15" x14ac:dyDescent="0.25">
      <c r="A562">
        <v>2.5299999999999998</v>
      </c>
      <c r="B562">
        <v>1.55</v>
      </c>
      <c r="C562" s="43">
        <f t="shared" si="100"/>
        <v>4.0418207318628108E-2</v>
      </c>
      <c r="D562" s="44">
        <f>IF(OR($A562="",$B562=""),"",A562*'MPTO_working_2-way'!$G561)</f>
        <v>2.6322580645161291</v>
      </c>
      <c r="E562" s="46">
        <f>IF(OR($A562="",$B562=""),"",B562*'MPTO_working_2-way'!$G561)</f>
        <v>1.6126482213438735</v>
      </c>
      <c r="F562" s="44">
        <f>IF(OR($A562="",$B562=""),"",'MPTO_working_2-way'!D561)</f>
        <v>2.6663267040625529</v>
      </c>
      <c r="G562" s="46">
        <f>IF(OR($A562="",$B562=""),"",'MPTO_working_2-way'!E561)</f>
        <v>1.6001224115066817</v>
      </c>
      <c r="H562" s="44">
        <f>IF(OR($A562="",$B562=""),"",'OddsRatio_working_2-way'!M561)</f>
        <v>2.6678783474277079</v>
      </c>
      <c r="I562" s="44">
        <f>IF(OR($A562="",$B562=""),"",'OddsRatio_working_2-way'!N561)</f>
        <v>1.5995641118204185</v>
      </c>
      <c r="J562" s="44">
        <f>IF('Log_working_2-way'!$D561="","",A562^('Log_working_2-way'!$D561))</f>
        <v>2.6839566506152583</v>
      </c>
      <c r="K562" s="46">
        <f>IF('Log_working_2-way'!$D561="","",B562^('Log_working_2-way'!$D561))</f>
        <v>1.593839514594479</v>
      </c>
      <c r="L562" s="53">
        <f t="shared" si="101"/>
        <v>0.37990196078431371</v>
      </c>
      <c r="M562" s="53">
        <f t="shared" si="102"/>
        <v>0.62009803921568629</v>
      </c>
      <c r="N562" s="54">
        <v>659</v>
      </c>
      <c r="O562" s="54">
        <f t="shared" si="103"/>
        <v>398.52569169960481</v>
      </c>
      <c r="P562" s="54">
        <f t="shared" si="104"/>
        <v>233.83870967741939</v>
      </c>
      <c r="Q562" s="54">
        <f t="shared" si="105"/>
        <v>425.16129032258061</v>
      </c>
      <c r="R562" s="54">
        <f t="shared" si="106"/>
        <v>260.47430830039531</v>
      </c>
      <c r="S562" s="55">
        <f t="shared" si="107"/>
        <v>-26.635598622975806</v>
      </c>
      <c r="T562" s="55">
        <f t="shared" si="107"/>
        <v>-26.63559862297592</v>
      </c>
      <c r="U562" t="s">
        <v>455</v>
      </c>
      <c r="V562" t="s">
        <v>294</v>
      </c>
      <c r="W562" t="s">
        <v>444</v>
      </c>
      <c r="X562" t="s">
        <v>542</v>
      </c>
      <c r="Y562" s="66"/>
    </row>
    <row r="563" spans="1:25" ht="15" x14ac:dyDescent="0.25">
      <c r="A563">
        <v>2.54</v>
      </c>
      <c r="B563">
        <v>1.55</v>
      </c>
      <c r="C563" s="43">
        <f t="shared" si="100"/>
        <v>3.8862077724155508E-2</v>
      </c>
      <c r="D563" s="44">
        <f>IF(OR($A563="",$B563=""),"",A563*'MPTO_working_2-way'!$G562)</f>
        <v>2.6387096774193552</v>
      </c>
      <c r="E563" s="46">
        <f>IF(OR($A563="",$B563=""),"",B563*'MPTO_working_2-way'!$G562)</f>
        <v>1.6102362204724412</v>
      </c>
      <c r="F563" s="44">
        <f>IF(OR($A563="",$B563=""),"",'MPTO_working_2-way'!D562)</f>
        <v>2.6718696979979644</v>
      </c>
      <c r="G563" s="46">
        <f>IF(OR($A563="",$B563=""),"",'MPTO_working_2-way'!E562)</f>
        <v>1.5981327379744266</v>
      </c>
      <c r="H563" s="44">
        <f>IF(OR($A563="",$B563=""),"",'OddsRatio_working_2-way'!M562)</f>
        <v>2.673320053068152</v>
      </c>
      <c r="I563" s="44">
        <f>IF(OR($A563="",$B563=""),"",'OddsRatio_working_2-way'!N562)</f>
        <v>1.5976143046671971</v>
      </c>
      <c r="J563" s="44">
        <f>IF('Log_working_2-way'!$D562="","",A563^('Log_working_2-way'!$D562))</f>
        <v>2.6889415019824594</v>
      </c>
      <c r="K563" s="46">
        <f>IF('Log_working_2-way'!$D562="","",B563^('Log_working_2-way'!$D562))</f>
        <v>1.5920868181792243</v>
      </c>
      <c r="L563" s="53">
        <f t="shared" si="101"/>
        <v>0.37897310513447424</v>
      </c>
      <c r="M563" s="53">
        <f t="shared" si="102"/>
        <v>0.62102689486552554</v>
      </c>
      <c r="N563" s="54">
        <v>660</v>
      </c>
      <c r="O563" s="54">
        <f t="shared" si="103"/>
        <v>400.15748031496065</v>
      </c>
      <c r="P563" s="54">
        <f t="shared" si="104"/>
        <v>234.19354838709677</v>
      </c>
      <c r="Q563" s="54">
        <f t="shared" si="105"/>
        <v>425.80645161290323</v>
      </c>
      <c r="R563" s="54">
        <f t="shared" si="106"/>
        <v>259.84251968503935</v>
      </c>
      <c r="S563" s="55">
        <f t="shared" si="107"/>
        <v>-25.64897129794258</v>
      </c>
      <c r="T563" s="55">
        <f t="shared" si="107"/>
        <v>-25.64897129794258</v>
      </c>
      <c r="U563" t="s">
        <v>290</v>
      </c>
      <c r="V563" t="s">
        <v>466</v>
      </c>
      <c r="W563" t="s">
        <v>444</v>
      </c>
      <c r="X563" t="s">
        <v>542</v>
      </c>
      <c r="Y563" s="66"/>
    </row>
    <row r="564" spans="1:25" ht="15" x14ac:dyDescent="0.25">
      <c r="A564">
        <v>2.19</v>
      </c>
      <c r="B564">
        <v>1.72</v>
      </c>
      <c r="C564" s="43">
        <f t="shared" si="100"/>
        <v>3.8016353403419467E-2</v>
      </c>
      <c r="D564" s="44">
        <f>IF(OR($A564="",$B564=""),"",A564*'MPTO_working_2-way'!$G563)</f>
        <v>2.2732558139534884</v>
      </c>
      <c r="E564" s="46">
        <f>IF(OR($A564="",$B564=""),"",B564*'MPTO_working_2-way'!$G563)</f>
        <v>1.7853881278538815</v>
      </c>
      <c r="F564" s="44">
        <f>IF(OR($A564="",$B564=""),"",'MPTO_working_2-way'!D563)</f>
        <v>2.2851249696675566</v>
      </c>
      <c r="G564" s="46">
        <f>IF(OR($A564="",$B564=""),"",'MPTO_working_2-way'!E563)</f>
        <v>1.7781344410876134</v>
      </c>
      <c r="H564" s="44">
        <f>IF(OR($A564="",$B564=""),"",'OddsRatio_working_2-way'!M563)</f>
        <v>2.2856040517117928</v>
      </c>
      <c r="I564" s="44">
        <f>IF(OR($A564="",$B564=""),"",'OddsRatio_working_2-way'!N563)</f>
        <v>1.7778444682625973</v>
      </c>
      <c r="J564" s="44">
        <f>IF('Log_working_2-way'!$D563="","",A564^('Log_working_2-way'!$D563))</f>
        <v>2.291085448482058</v>
      </c>
      <c r="K564" s="46">
        <f>IF('Log_working_2-way'!$D563="","",B564^('Log_working_2-way'!$D563))</f>
        <v>1.7745420732419892</v>
      </c>
      <c r="L564" s="53">
        <f t="shared" si="101"/>
        <v>0.43989769820971864</v>
      </c>
      <c r="M564" s="53">
        <f t="shared" si="102"/>
        <v>0.56010230179028131</v>
      </c>
      <c r="N564" s="54">
        <v>661</v>
      </c>
      <c r="O564" s="54">
        <f t="shared" si="103"/>
        <v>359.17351598173514</v>
      </c>
      <c r="P564" s="54">
        <f t="shared" si="104"/>
        <v>276.69767441860472</v>
      </c>
      <c r="Q564" s="54">
        <f t="shared" si="105"/>
        <v>384.30232558139539</v>
      </c>
      <c r="R564" s="54">
        <f t="shared" si="106"/>
        <v>301.82648401826486</v>
      </c>
      <c r="S564" s="55">
        <f t="shared" si="107"/>
        <v>-25.128809599660258</v>
      </c>
      <c r="T564" s="55">
        <f t="shared" si="107"/>
        <v>-25.128809599660144</v>
      </c>
      <c r="U564" t="s">
        <v>307</v>
      </c>
      <c r="V564" t="s">
        <v>456</v>
      </c>
      <c r="W564" t="s">
        <v>439</v>
      </c>
      <c r="X564" t="s">
        <v>542</v>
      </c>
      <c r="Y564" s="66"/>
    </row>
    <row r="565" spans="1:25" ht="15" x14ac:dyDescent="0.25">
      <c r="A565">
        <v>2.08</v>
      </c>
      <c r="B565">
        <v>1.79</v>
      </c>
      <c r="C565" s="43">
        <f t="shared" si="100"/>
        <v>3.9428448646325664E-2</v>
      </c>
      <c r="D565" s="44">
        <f>IF(OR($A565="",$B565=""),"",A565*'MPTO_working_2-way'!$G564)</f>
        <v>2.1620111731843576</v>
      </c>
      <c r="E565" s="46">
        <f>IF(OR($A565="",$B565=""),"",B565*'MPTO_working_2-way'!$G564)</f>
        <v>1.8605769230769229</v>
      </c>
      <c r="F565" s="44">
        <f>IF(OR($A565="",$B565=""),"",'MPTO_working_2-way'!D564)</f>
        <v>2.1689385995572641</v>
      </c>
      <c r="G565" s="46">
        <f>IF(OR($A565="",$B565=""),"",'MPTO_working_2-way'!E564)</f>
        <v>1.8554769261437256</v>
      </c>
      <c r="H565" s="44">
        <f>IF(OR($A565="",$B565=""),"",'OddsRatio_working_2-way'!M564)</f>
        <v>2.1692256444309357</v>
      </c>
      <c r="I565" s="44">
        <f>IF(OR($A565="",$B565=""),"",'OddsRatio_working_2-way'!N564)</f>
        <v>1.8552669065744805</v>
      </c>
      <c r="J565" s="44">
        <f>IF('Log_working_2-way'!$D564="","",A565^('Log_working_2-way'!$D564))</f>
        <v>2.1724139714397546</v>
      </c>
      <c r="K565" s="46">
        <f>IF('Log_working_2-way'!$D564="","",B565^('Log_working_2-way'!$D564))</f>
        <v>1.8529410467292624</v>
      </c>
      <c r="L565" s="53">
        <f t="shared" si="101"/>
        <v>0.46253229974160204</v>
      </c>
      <c r="M565" s="53">
        <f t="shared" si="102"/>
        <v>0.53746770025839796</v>
      </c>
      <c r="N565" s="54">
        <v>662</v>
      </c>
      <c r="O565" s="54">
        <f t="shared" si="103"/>
        <v>343.73076923076923</v>
      </c>
      <c r="P565" s="54">
        <f t="shared" si="104"/>
        <v>292.1675977653631</v>
      </c>
      <c r="Q565" s="54">
        <f t="shared" si="105"/>
        <v>369.83240223463685</v>
      </c>
      <c r="R565" s="54">
        <f t="shared" si="106"/>
        <v>318.26923076923072</v>
      </c>
      <c r="S565" s="55">
        <f t="shared" si="107"/>
        <v>-26.101633003867619</v>
      </c>
      <c r="T565" s="55">
        <f t="shared" si="107"/>
        <v>-26.101633003867619</v>
      </c>
      <c r="U565" t="s">
        <v>461</v>
      </c>
      <c r="V565" t="s">
        <v>468</v>
      </c>
      <c r="W565" t="s">
        <v>439</v>
      </c>
      <c r="X565" t="s">
        <v>542</v>
      </c>
      <c r="Y565" s="66"/>
    </row>
    <row r="566" spans="1:25" ht="15" x14ac:dyDescent="0.25">
      <c r="A566">
        <v>2.48</v>
      </c>
      <c r="B566">
        <v>1.57</v>
      </c>
      <c r="C566" s="43">
        <f t="shared" si="100"/>
        <v>4.0168481610848517E-2</v>
      </c>
      <c r="D566" s="44">
        <f>IF(OR($A566="",$B566=""),"",A566*'MPTO_working_2-way'!$G565)</f>
        <v>2.5796178343949041</v>
      </c>
      <c r="E566" s="46">
        <f>IF(OR($A566="",$B566=""),"",B566*'MPTO_working_2-way'!$G565)</f>
        <v>1.6330645161290323</v>
      </c>
      <c r="F566" s="44">
        <f>IF(OR($A566="",$B566=""),"",'MPTO_working_2-way'!D565)</f>
        <v>2.6100013406622868</v>
      </c>
      <c r="G566" s="46">
        <f>IF(OR($A566="",$B566=""),"",'MPTO_working_2-way'!E565)</f>
        <v>1.6211174952119245</v>
      </c>
      <c r="H566" s="44">
        <f>IF(OR($A566="",$B566=""),"",'OddsRatio_working_2-way'!M565)</f>
        <v>2.6113631583445658</v>
      </c>
      <c r="I566" s="44">
        <f>IF(OR($A566="",$B566=""),"",'OddsRatio_working_2-way'!N565)</f>
        <v>1.6205925677408124</v>
      </c>
      <c r="J566" s="44">
        <f>IF('Log_working_2-way'!$D565="","",A566^('Log_working_2-way'!$D565))</f>
        <v>2.625654823076816</v>
      </c>
      <c r="K566" s="46">
        <f>IF('Log_working_2-way'!$D565="","",B566^('Log_working_2-way'!$D565))</f>
        <v>1.6151367349354802</v>
      </c>
      <c r="L566" s="53">
        <f t="shared" si="101"/>
        <v>0.3876543209876544</v>
      </c>
      <c r="M566" s="53">
        <f t="shared" si="102"/>
        <v>0.61234567901234571</v>
      </c>
      <c r="N566" s="54">
        <v>663</v>
      </c>
      <c r="O566" s="54">
        <f t="shared" si="103"/>
        <v>395.66129032258067</v>
      </c>
      <c r="P566" s="54">
        <f t="shared" si="104"/>
        <v>240.70700636942678</v>
      </c>
      <c r="Q566" s="54">
        <f t="shared" si="105"/>
        <v>422.29299363057322</v>
      </c>
      <c r="R566" s="54">
        <f t="shared" si="106"/>
        <v>267.33870967741939</v>
      </c>
      <c r="S566" s="55">
        <f t="shared" si="107"/>
        <v>-26.631703307992552</v>
      </c>
      <c r="T566" s="55">
        <f t="shared" si="107"/>
        <v>-26.631703307992609</v>
      </c>
      <c r="U566" t="s">
        <v>464</v>
      </c>
      <c r="V566" t="s">
        <v>300</v>
      </c>
      <c r="W566" t="s">
        <v>439</v>
      </c>
      <c r="X566" t="s">
        <v>542</v>
      </c>
      <c r="Y566" s="66"/>
    </row>
    <row r="567" spans="1:25" ht="15" x14ac:dyDescent="0.25">
      <c r="A567">
        <v>2.5</v>
      </c>
      <c r="B567">
        <v>1.56</v>
      </c>
      <c r="C567" s="43">
        <f t="shared" si="100"/>
        <v>4.102564102564088E-2</v>
      </c>
      <c r="D567" s="44">
        <f>IF(OR($A567="",$B567=""),"",A567*'MPTO_working_2-way'!$G566)</f>
        <v>2.6025641025641022</v>
      </c>
      <c r="E567" s="46">
        <f>IF(OR($A567="",$B567=""),"",B567*'MPTO_working_2-way'!$G566)</f>
        <v>1.6239999999999999</v>
      </c>
      <c r="F567" s="44">
        <f>IF(OR($A567="",$B567=""),"",'MPTO_working_2-way'!D566)</f>
        <v>2.6351351351351346</v>
      </c>
      <c r="G567" s="46">
        <f>IF(OR($A567="",$B567=""),"",'MPTO_working_2-way'!E566)</f>
        <v>1.6115702479338843</v>
      </c>
      <c r="H567" s="44">
        <f>IF(OR($A567="",$B567=""),"",'OddsRatio_working_2-way'!M566)</f>
        <v>2.6366341767699417</v>
      </c>
      <c r="I567" s="44">
        <f>IF(OR($A567="",$B567=""),"",'OddsRatio_working_2-way'!N566)</f>
        <v>1.6110100926607782</v>
      </c>
      <c r="J567" s="44">
        <f>IF('Log_working_2-way'!$D566="","",A567^('Log_working_2-way'!$D566))</f>
        <v>2.6519924845520593</v>
      </c>
      <c r="K567" s="46">
        <f>IF('Log_working_2-way'!$D566="","",B567^('Log_working_2-way'!$D566))</f>
        <v>1.6053296303406839</v>
      </c>
      <c r="L567" s="53">
        <f t="shared" si="101"/>
        <v>0.38423645320197047</v>
      </c>
      <c r="M567" s="53">
        <f t="shared" si="102"/>
        <v>0.61576354679802958</v>
      </c>
      <c r="N567" s="54">
        <v>664</v>
      </c>
      <c r="O567" s="54">
        <f t="shared" si="103"/>
        <v>398.40000000000003</v>
      </c>
      <c r="P567" s="54">
        <f t="shared" si="104"/>
        <v>238.35897435897442</v>
      </c>
      <c r="Q567" s="54">
        <f t="shared" si="105"/>
        <v>425.64102564102558</v>
      </c>
      <c r="R567" s="54">
        <f t="shared" si="106"/>
        <v>265.60000000000002</v>
      </c>
      <c r="S567" s="55">
        <f t="shared" si="107"/>
        <v>-27.241025641025544</v>
      </c>
      <c r="T567" s="55">
        <f t="shared" si="107"/>
        <v>-27.241025641025601</v>
      </c>
      <c r="U567" t="s">
        <v>245</v>
      </c>
      <c r="V567" t="s">
        <v>303</v>
      </c>
      <c r="W567" t="s">
        <v>439</v>
      </c>
      <c r="X567" t="s">
        <v>542</v>
      </c>
      <c r="Y567" s="66"/>
    </row>
    <row r="568" spans="1:25" ht="15" x14ac:dyDescent="0.25">
      <c r="A568">
        <v>1.85</v>
      </c>
      <c r="B568">
        <v>2.02</v>
      </c>
      <c r="C568" s="43">
        <f t="shared" si="100"/>
        <v>3.5590045491035394E-2</v>
      </c>
      <c r="D568" s="44">
        <f>IF(OR($A568="",$B568=""),"",A568*'MPTO_working_2-way'!$G567)</f>
        <v>1.9158415841584155</v>
      </c>
      <c r="E568" s="46">
        <f>IF(OR($A568="",$B568=""),"",B568*'MPTO_working_2-way'!$G567)</f>
        <v>2.0918918918918914</v>
      </c>
      <c r="F568" s="44">
        <f>IF(OR($A568="",$B568=""),"",'MPTO_working_2-way'!D567)</f>
        <v>1.9129767084719731</v>
      </c>
      <c r="G568" s="46">
        <f>IF(OR($A568="",$B568=""),"",'MPTO_working_2-way'!E567)</f>
        <v>2.0953181945612553</v>
      </c>
      <c r="H568" s="44">
        <f>IF(OR($A568="",$B568=""),"",'OddsRatio_working_2-way'!M567)</f>
        <v>1.9128709291752766</v>
      </c>
      <c r="I568" s="44">
        <f>IF(OR($A568="",$B568=""),"",'OddsRatio_working_2-way'!N567)</f>
        <v>2.0954451150103317</v>
      </c>
      <c r="J568" s="44">
        <f>IF('Log_working_2-way'!$D567="","",A568^('Log_working_2-way'!$D567))</f>
        <v>1.9115669971173959</v>
      </c>
      <c r="K568" s="46">
        <f>IF('Log_working_2-way'!$D567="","",B568^('Log_working_2-way'!$D567))</f>
        <v>2.0970120716987148</v>
      </c>
      <c r="L568" s="53">
        <f t="shared" si="101"/>
        <v>0.5219638242894058</v>
      </c>
      <c r="M568" s="53">
        <f t="shared" si="102"/>
        <v>0.47803617571059442</v>
      </c>
      <c r="N568" s="54">
        <v>665</v>
      </c>
      <c r="O568" s="54">
        <f t="shared" si="103"/>
        <v>305.54054054054052</v>
      </c>
      <c r="P568" s="54">
        <f t="shared" si="104"/>
        <v>335.79207920792078</v>
      </c>
      <c r="Q568" s="54">
        <f t="shared" si="105"/>
        <v>329.20792079207922</v>
      </c>
      <c r="R568" s="54">
        <f t="shared" si="106"/>
        <v>359.45945945945942</v>
      </c>
      <c r="S568" s="55">
        <f t="shared" si="107"/>
        <v>-23.667380251538702</v>
      </c>
      <c r="T568" s="55">
        <f t="shared" si="107"/>
        <v>-23.667380251538646</v>
      </c>
      <c r="U568" t="s">
        <v>457</v>
      </c>
      <c r="V568" t="s">
        <v>463</v>
      </c>
      <c r="W568" t="s">
        <v>439</v>
      </c>
      <c r="X568" t="s">
        <v>542</v>
      </c>
      <c r="Y568" s="66"/>
    </row>
    <row r="569" spans="1:25" ht="15" x14ac:dyDescent="0.25">
      <c r="A569">
        <v>2.66</v>
      </c>
      <c r="B569">
        <v>1.51</v>
      </c>
      <c r="C569" s="43">
        <f t="shared" si="100"/>
        <v>3.8191505253199143E-2</v>
      </c>
      <c r="D569" s="44">
        <f>IF(OR($A569="",$B569=""),"",A569*'MPTO_working_2-way'!$G568)</f>
        <v>2.76158940397351</v>
      </c>
      <c r="E569" s="46">
        <f>IF(OR($A569="",$B569=""),"",B569*'MPTO_working_2-way'!$G568)</f>
        <v>1.5676691729323307</v>
      </c>
      <c r="F569" s="44">
        <f>IF(OR($A569="",$B569=""),"",'MPTO_working_2-way'!D568)</f>
        <v>2.802344240563734</v>
      </c>
      <c r="G569" s="46">
        <f>IF(OR($A569="",$B569=""),"",'MPTO_working_2-way'!E568)</f>
        <v>1.5548329655866526</v>
      </c>
      <c r="H569" s="44">
        <f>IF(OR($A569="",$B569=""),"",'OddsRatio_working_2-way'!M568)</f>
        <v>2.8041346847683837</v>
      </c>
      <c r="I569" s="44">
        <f>IF(OR($A569="",$B569=""),"",'OddsRatio_working_2-way'!N568)</f>
        <v>1.5542823429107684</v>
      </c>
      <c r="J569" s="44">
        <f>IF('Log_working_2-way'!$D568="","",A569^('Log_working_2-way'!$D568))</f>
        <v>2.8234489092067649</v>
      </c>
      <c r="K569" s="46">
        <f>IF('Log_working_2-way'!$D568="","",B569^('Log_working_2-way'!$D568))</f>
        <v>1.5484113072488479</v>
      </c>
      <c r="L569" s="53">
        <f t="shared" si="101"/>
        <v>0.36211031175059949</v>
      </c>
      <c r="M569" s="53">
        <f t="shared" si="102"/>
        <v>0.63788968824940051</v>
      </c>
      <c r="N569" s="54">
        <v>666</v>
      </c>
      <c r="O569" s="54">
        <f t="shared" si="103"/>
        <v>415.62406015037595</v>
      </c>
      <c r="P569" s="54">
        <f t="shared" si="104"/>
        <v>224.94039735099338</v>
      </c>
      <c r="Q569" s="54">
        <f t="shared" si="105"/>
        <v>441.05960264900665</v>
      </c>
      <c r="R569" s="54">
        <f t="shared" si="106"/>
        <v>250.37593984962405</v>
      </c>
      <c r="S569" s="55">
        <f t="shared" si="107"/>
        <v>-25.435542498630696</v>
      </c>
      <c r="T569" s="55">
        <f t="shared" si="107"/>
        <v>-25.435542498630667</v>
      </c>
      <c r="U569" t="s">
        <v>246</v>
      </c>
      <c r="V569" t="s">
        <v>297</v>
      </c>
      <c r="W569" t="s">
        <v>439</v>
      </c>
      <c r="X569" t="s">
        <v>542</v>
      </c>
      <c r="Y569" s="66"/>
    </row>
    <row r="570" spans="1:25" ht="15" x14ac:dyDescent="0.25">
      <c r="A570">
        <v>2.62</v>
      </c>
      <c r="B570">
        <v>1.52</v>
      </c>
      <c r="C570" s="43">
        <f t="shared" si="100"/>
        <v>3.9574126155082379E-2</v>
      </c>
      <c r="D570" s="44">
        <f>IF(OR($A570="",$B570=""),"",A570*'MPTO_working_2-way'!$G569)</f>
        <v>2.7236842105263159</v>
      </c>
      <c r="E570" s="46">
        <f>IF(OR($A570="",$B570=""),"",B570*'MPTO_working_2-way'!$G569)</f>
        <v>1.5801526717557253</v>
      </c>
      <c r="F570" s="44">
        <f>IF(OR($A570="",$B570=""),"",'MPTO_working_2-way'!D569)</f>
        <v>2.7632528448515128</v>
      </c>
      <c r="G570" s="46">
        <f>IF(OR($A570="",$B570=""),"",'MPTO_working_2-way'!E569)</f>
        <v>1.5671336376515033</v>
      </c>
      <c r="H570" s="44">
        <f>IF(OR($A570="",$B570=""),"",'OddsRatio_working_2-way'!M569)</f>
        <v>2.7650452162436565</v>
      </c>
      <c r="I570" s="44">
        <f>IF(OR($A570="",$B570=""),"",'OddsRatio_working_2-way'!N569)</f>
        <v>1.5665577237325312</v>
      </c>
      <c r="J570" s="44">
        <f>IF('Log_working_2-way'!$D569="","",A570^('Log_working_2-way'!$D569))</f>
        <v>2.7837948332060924</v>
      </c>
      <c r="K570" s="46">
        <f>IF('Log_working_2-way'!$D569="","",B570^('Log_working_2-way'!$D569))</f>
        <v>1.560602588024171</v>
      </c>
      <c r="L570" s="53">
        <f t="shared" si="101"/>
        <v>0.36714975845410625</v>
      </c>
      <c r="M570" s="53">
        <f t="shared" si="102"/>
        <v>0.63285024154589364</v>
      </c>
      <c r="N570" s="54">
        <v>667</v>
      </c>
      <c r="O570" s="54">
        <f t="shared" si="103"/>
        <v>412.4198473282442</v>
      </c>
      <c r="P570" s="54">
        <f t="shared" si="104"/>
        <v>228.18421052631584</v>
      </c>
      <c r="Q570" s="54">
        <f t="shared" si="105"/>
        <v>438.81578947368422</v>
      </c>
      <c r="R570" s="54">
        <f t="shared" si="106"/>
        <v>254.58015267175571</v>
      </c>
      <c r="S570" s="55">
        <f t="shared" si="107"/>
        <v>-26.395942145440017</v>
      </c>
      <c r="T570" s="55">
        <f t="shared" si="107"/>
        <v>-26.395942145439875</v>
      </c>
      <c r="U570" t="s">
        <v>305</v>
      </c>
      <c r="V570" t="s">
        <v>306</v>
      </c>
      <c r="W570" t="s">
        <v>439</v>
      </c>
      <c r="X570" t="s">
        <v>542</v>
      </c>
      <c r="Y570" s="66"/>
    </row>
    <row r="571" spans="1:25" ht="15" x14ac:dyDescent="0.25">
      <c r="A571">
        <v>1.88</v>
      </c>
      <c r="B571">
        <v>1.95</v>
      </c>
      <c r="C571" s="43">
        <f t="shared" si="100"/>
        <v>4.4735406437534042E-2</v>
      </c>
      <c r="D571" s="44">
        <f>IF(OR($A571="",$B571=""),"",A571*'MPTO_working_2-way'!$G570)</f>
        <v>1.9641025641025638</v>
      </c>
      <c r="E571" s="46">
        <f>IF(OR($A571="",$B571=""),"",B571*'MPTO_working_2-way'!$G570)</f>
        <v>2.0372340425531914</v>
      </c>
      <c r="F571" s="44">
        <f>IF(OR($A571="",$B571=""),"",'MPTO_working_2-way'!D570)</f>
        <v>1.9625267665952888</v>
      </c>
      <c r="G571" s="46">
        <f>IF(OR($A571="",$B571=""),"",'MPTO_working_2-way'!E570)</f>
        <v>2.0389321468298109</v>
      </c>
      <c r="H571" s="44">
        <f>IF(OR($A571="",$B571=""),"",'OddsRatio_working_2-way'!M570)</f>
        <v>1.9624530063715757</v>
      </c>
      <c r="I571" s="44">
        <f>IF(OR($A571="",$B571=""),"",'OddsRatio_working_2-way'!N570)</f>
        <v>2.0390117682420414</v>
      </c>
      <c r="J571" s="44">
        <f>IF('Log_working_2-way'!$D570="","",A571^('Log_working_2-way'!$D570))</f>
        <v>1.9617295659739398</v>
      </c>
      <c r="K571" s="46">
        <f>IF('Log_working_2-way'!$D570="","",B571^('Log_working_2-way'!$D570))</f>
        <v>2.0397933425150612</v>
      </c>
      <c r="L571" s="53">
        <f t="shared" si="101"/>
        <v>0.50913838120104449</v>
      </c>
      <c r="M571" s="53">
        <f t="shared" si="102"/>
        <v>0.49086161879895562</v>
      </c>
      <c r="N571" s="54">
        <v>668</v>
      </c>
      <c r="O571" s="54">
        <f t="shared" si="103"/>
        <v>312.68085106382972</v>
      </c>
      <c r="P571" s="54">
        <f t="shared" si="104"/>
        <v>325.43589743589746</v>
      </c>
      <c r="Q571" s="54">
        <f t="shared" si="105"/>
        <v>342.5641025641026</v>
      </c>
      <c r="R571" s="54">
        <f t="shared" si="106"/>
        <v>355.31914893617022</v>
      </c>
      <c r="S571" s="55">
        <f t="shared" si="107"/>
        <v>-29.883251500272877</v>
      </c>
      <c r="T571" s="55">
        <f t="shared" si="107"/>
        <v>-29.883251500272763</v>
      </c>
      <c r="U571" t="s">
        <v>515</v>
      </c>
      <c r="V571" t="s">
        <v>470</v>
      </c>
      <c r="W571" t="s">
        <v>445</v>
      </c>
      <c r="X571" t="s">
        <v>542</v>
      </c>
      <c r="Y571" s="66"/>
    </row>
    <row r="572" spans="1:25" ht="15" x14ac:dyDescent="0.25">
      <c r="A572">
        <v>1.85</v>
      </c>
      <c r="B572">
        <v>1.99</v>
      </c>
      <c r="C572" s="43">
        <f t="shared" si="100"/>
        <v>4.3053103354610656E-2</v>
      </c>
      <c r="D572" s="44">
        <f>IF(OR($A572="",$B572=""),"",A572*'MPTO_working_2-way'!$G571)</f>
        <v>1.9296482412060298</v>
      </c>
      <c r="E572" s="46">
        <f>IF(OR($A572="",$B572=""),"",B572*'MPTO_working_2-way'!$G571)</f>
        <v>2.0756756756756753</v>
      </c>
      <c r="F572" s="44">
        <f>IF(OR($A572="",$B572=""),"",'MPTO_working_2-way'!D571)</f>
        <v>1.9267303414889438</v>
      </c>
      <c r="G572" s="46">
        <f>IF(OR($A572="",$B572=""),"",'MPTO_working_2-way'!E571)</f>
        <v>2.0790625441197226</v>
      </c>
      <c r="H572" s="44">
        <f>IF(OR($A572="",$B572=""),"",'OddsRatio_working_2-way'!M571)</f>
        <v>1.9265990819042815</v>
      </c>
      <c r="I572" s="44">
        <f>IF(OR($A572="",$B572=""),"",'OddsRatio_working_2-way'!N571)</f>
        <v>2.0792154012767514</v>
      </c>
      <c r="J572" s="44">
        <f>IF('Log_working_2-way'!$D571="","",A572^('Log_working_2-way'!$D571))</f>
        <v>1.9252626773989769</v>
      </c>
      <c r="K572" s="46">
        <f>IF('Log_working_2-way'!$D571="","",B572^('Log_working_2-way'!$D571))</f>
        <v>2.0807741676242877</v>
      </c>
      <c r="L572" s="53">
        <f t="shared" si="101"/>
        <v>0.51822916666666674</v>
      </c>
      <c r="M572" s="53">
        <f t="shared" si="102"/>
        <v>0.48177083333333343</v>
      </c>
      <c r="N572" s="54">
        <v>669</v>
      </c>
      <c r="O572" s="54">
        <f t="shared" si="103"/>
        <v>307.37837837837839</v>
      </c>
      <c r="P572" s="54">
        <f t="shared" si="104"/>
        <v>332.8190954773869</v>
      </c>
      <c r="Q572" s="54">
        <f t="shared" si="105"/>
        <v>336.18090452261305</v>
      </c>
      <c r="R572" s="54">
        <f t="shared" si="106"/>
        <v>361.62162162162156</v>
      </c>
      <c r="S572" s="55">
        <f t="shared" si="107"/>
        <v>-28.802526144234662</v>
      </c>
      <c r="T572" s="55">
        <f t="shared" si="107"/>
        <v>-28.802526144234662</v>
      </c>
      <c r="U572" t="s">
        <v>452</v>
      </c>
      <c r="V572" t="s">
        <v>465</v>
      </c>
      <c r="W572" t="s">
        <v>445</v>
      </c>
      <c r="X572" t="s">
        <v>542</v>
      </c>
      <c r="Y572" s="66"/>
    </row>
    <row r="573" spans="1:25" ht="15" x14ac:dyDescent="0.25">
      <c r="A573">
        <v>2</v>
      </c>
      <c r="B573">
        <v>1.84</v>
      </c>
      <c r="C573" s="43">
        <f t="shared" si="100"/>
        <v>4.3478260869565188E-2</v>
      </c>
      <c r="D573" s="44">
        <f>IF(OR($A573="",$B573=""),"",A573*'MPTO_working_2-way'!$G572)</f>
        <v>2.0869565217391304</v>
      </c>
      <c r="E573" s="46">
        <f>IF(OR($A573="",$B573=""),"",B573*'MPTO_working_2-way'!$G572)</f>
        <v>1.92</v>
      </c>
      <c r="F573" s="44">
        <f>IF(OR($A573="",$B573=""),"",'MPTO_working_2-way'!D572)</f>
        <v>2.0909090909090908</v>
      </c>
      <c r="G573" s="46">
        <f>IF(OR($A573="",$B573=""),"",'MPTO_working_2-way'!E572)</f>
        <v>1.9166666666666665</v>
      </c>
      <c r="H573" s="44">
        <f>IF(OR($A573="",$B573=""),"",'OddsRatio_working_2-way'!M572)</f>
        <v>2.091089451179962</v>
      </c>
      <c r="I573" s="44">
        <f>IF(OR($A573="",$B573=""),"",'OddsRatio_working_2-way'!N572)</f>
        <v>1.9165151389911681</v>
      </c>
      <c r="J573" s="44">
        <f>IF('Log_working_2-way'!$D572="","",A573^('Log_working_2-way'!$D572))</f>
        <v>2.0929101135076231</v>
      </c>
      <c r="K573" s="46">
        <f>IF('Log_working_2-way'!$D572="","",B573^('Log_working_2-way'!$D572))</f>
        <v>1.9149883303671131</v>
      </c>
      <c r="L573" s="53">
        <f t="shared" si="101"/>
        <v>0.47916666666666669</v>
      </c>
      <c r="M573" s="53">
        <f t="shared" si="102"/>
        <v>0.52083333333333337</v>
      </c>
      <c r="N573" s="54">
        <v>670</v>
      </c>
      <c r="O573" s="54">
        <f t="shared" si="103"/>
        <v>335</v>
      </c>
      <c r="P573" s="54">
        <f t="shared" si="104"/>
        <v>305.86956521739125</v>
      </c>
      <c r="Q573" s="54">
        <f t="shared" si="105"/>
        <v>364.13043478260869</v>
      </c>
      <c r="R573" s="54">
        <f t="shared" si="106"/>
        <v>335</v>
      </c>
      <c r="S573" s="55">
        <f t="shared" si="107"/>
        <v>-29.130434782608688</v>
      </c>
      <c r="T573" s="55">
        <f t="shared" si="107"/>
        <v>-29.130434782608745</v>
      </c>
      <c r="U573" t="s">
        <v>318</v>
      </c>
      <c r="V573" t="s">
        <v>502</v>
      </c>
      <c r="W573" t="s">
        <v>445</v>
      </c>
      <c r="X573" t="s">
        <v>542</v>
      </c>
      <c r="Y573" s="66"/>
    </row>
    <row r="574" spans="1:25" ht="15" x14ac:dyDescent="0.25">
      <c r="A574">
        <v>2.2200000000000002</v>
      </c>
      <c r="B574">
        <v>1.67</v>
      </c>
      <c r="C574" s="43">
        <f t="shared" si="100"/>
        <v>4.9252845660031408E-2</v>
      </c>
      <c r="D574" s="44">
        <f>IF(OR($A574="",$B574=""),"",A574*'MPTO_working_2-way'!$G573)</f>
        <v>2.3293413173652699</v>
      </c>
      <c r="E574" s="46">
        <f>IF(OR($A574="",$B574=""),"",B574*'MPTO_working_2-way'!$G573)</f>
        <v>1.7522522522522523</v>
      </c>
      <c r="F574" s="44">
        <f>IF(OR($A574="",$B574=""),"",'MPTO_working_2-way'!D573)</f>
        <v>2.348387914106544</v>
      </c>
      <c r="G574" s="46">
        <f>IF(OR($A574="",$B574=""),"",'MPTO_working_2-way'!E573)</f>
        <v>1.7416263447174332</v>
      </c>
      <c r="H574" s="44">
        <f>IF(OR($A574="",$B574=""),"",'OddsRatio_working_2-way'!M573)</f>
        <v>2.3494056181845622</v>
      </c>
      <c r="I574" s="44">
        <f>IF(OR($A574="",$B574=""),"",'OddsRatio_working_2-way'!N573)</f>
        <v>1.7410670198226692</v>
      </c>
      <c r="J574" s="44">
        <f>IF('Log_working_2-way'!$D573="","",A574^('Log_working_2-way'!$D573))</f>
        <v>2.358338504446039</v>
      </c>
      <c r="K574" s="46">
        <f>IF('Log_working_2-way'!$D573="","",B574^('Log_working_2-way'!$D573))</f>
        <v>1.7361935163625739</v>
      </c>
      <c r="L574" s="53">
        <f t="shared" si="101"/>
        <v>0.42930591259640094</v>
      </c>
      <c r="M574" s="53">
        <f t="shared" si="102"/>
        <v>0.57069408740359895</v>
      </c>
      <c r="N574" s="54">
        <v>671</v>
      </c>
      <c r="O574" s="54">
        <f t="shared" si="103"/>
        <v>368.74774774774778</v>
      </c>
      <c r="P574" s="54">
        <f t="shared" si="104"/>
        <v>269.20359281437123</v>
      </c>
      <c r="Q574" s="54">
        <f t="shared" si="105"/>
        <v>401.79640718562877</v>
      </c>
      <c r="R574" s="54">
        <f t="shared" si="106"/>
        <v>302.25225225225222</v>
      </c>
      <c r="S574" s="55">
        <f t="shared" si="107"/>
        <v>-33.048659437880985</v>
      </c>
      <c r="T574" s="55">
        <f t="shared" si="107"/>
        <v>-33.048659437880985</v>
      </c>
      <c r="U574" t="s">
        <v>310</v>
      </c>
      <c r="V574" t="s">
        <v>311</v>
      </c>
      <c r="W574" t="s">
        <v>445</v>
      </c>
      <c r="X574" t="s">
        <v>542</v>
      </c>
      <c r="Y574" s="66"/>
    </row>
    <row r="575" spans="1:25" ht="15" x14ac:dyDescent="0.25">
      <c r="A575">
        <v>2.34</v>
      </c>
      <c r="B575">
        <v>1.61</v>
      </c>
      <c r="C575" s="43">
        <f t="shared" si="100"/>
        <v>4.8468439772787697E-2</v>
      </c>
      <c r="D575" s="44">
        <f>IF(OR($A575="",$B575=""),"",A575*'MPTO_working_2-way'!$G574)</f>
        <v>2.4534161490683233</v>
      </c>
      <c r="E575" s="46">
        <f>IF(OR($A575="",$B575=""),"",B575*'MPTO_working_2-way'!$G574)</f>
        <v>1.6880341880341883</v>
      </c>
      <c r="F575" s="44">
        <f>IF(OR($A575="",$B575=""),"",'MPTO_working_2-way'!D574)</f>
        <v>2.4806742608810168</v>
      </c>
      <c r="G575" s="46">
        <f>IF(OR($A575="",$B575=""),"",'MPTO_working_2-way'!E574)</f>
        <v>1.6753679903944503</v>
      </c>
      <c r="H575" s="44">
        <f>IF(OR($A575="",$B575=""),"",'OddsRatio_working_2-way'!M574)</f>
        <v>2.4821340396453389</v>
      </c>
      <c r="I575" s="44">
        <f>IF(OR($A575="",$B575=""),"",'OddsRatio_working_2-way'!N574)</f>
        <v>1.6747028090922811</v>
      </c>
      <c r="J575" s="44">
        <f>IF('Log_working_2-way'!$D574="","",A575^('Log_working_2-way'!$D574))</f>
        <v>2.4949997661274943</v>
      </c>
      <c r="K575" s="46">
        <f>IF('Log_working_2-way'!$D574="","",B575^('Log_working_2-way'!$D574))</f>
        <v>1.6688964257091188</v>
      </c>
      <c r="L575" s="53">
        <f t="shared" si="101"/>
        <v>0.40759493670886071</v>
      </c>
      <c r="M575" s="53">
        <f t="shared" si="102"/>
        <v>0.59240506329113918</v>
      </c>
      <c r="N575" s="54">
        <v>672</v>
      </c>
      <c r="O575" s="54">
        <f t="shared" si="103"/>
        <v>384.82051282051287</v>
      </c>
      <c r="P575" s="54">
        <f t="shared" si="104"/>
        <v>254.60869565217394</v>
      </c>
      <c r="Q575" s="54">
        <f t="shared" si="105"/>
        <v>417.39130434782606</v>
      </c>
      <c r="R575" s="54">
        <f t="shared" si="106"/>
        <v>287.17948717948718</v>
      </c>
      <c r="S575" s="55">
        <f t="shared" si="107"/>
        <v>-32.57079152731319</v>
      </c>
      <c r="T575" s="55">
        <f t="shared" si="107"/>
        <v>-32.570791527313247</v>
      </c>
      <c r="U575" t="s">
        <v>316</v>
      </c>
      <c r="V575" t="s">
        <v>503</v>
      </c>
      <c r="W575" t="s">
        <v>445</v>
      </c>
      <c r="X575" t="s">
        <v>542</v>
      </c>
      <c r="Y575" s="66"/>
    </row>
    <row r="576" spans="1:25" ht="15" x14ac:dyDescent="0.25">
      <c r="A576">
        <v>2.0699999999999998</v>
      </c>
      <c r="B576">
        <v>1.77</v>
      </c>
      <c r="C576" s="43">
        <f t="shared" si="100"/>
        <v>4.8063538852042953E-2</v>
      </c>
      <c r="D576" s="44">
        <f>IF(OR($A576="",$B576=""),"",A576*'MPTO_working_2-way'!$G575)</f>
        <v>2.1694915254237288</v>
      </c>
      <c r="E576" s="46">
        <f>IF(OR($A576="",$B576=""),"",B576*'MPTO_working_2-way'!$G575)</f>
        <v>1.855072463768116</v>
      </c>
      <c r="F576" s="44">
        <f>IF(OR($A576="",$B576=""),"",'MPTO_working_2-way'!D575)</f>
        <v>2.1783643984660661</v>
      </c>
      <c r="G576" s="46">
        <f>IF(OR($A576="",$B576=""),"",'MPTO_working_2-way'!E575)</f>
        <v>1.848633921138273</v>
      </c>
      <c r="H576" s="44">
        <f>IF(OR($A576="",$B576=""),"",'OddsRatio_working_2-way'!M575)</f>
        <v>2.1788173690654498</v>
      </c>
      <c r="I576" s="44">
        <f>IF(OR($A576="",$B576=""),"",'OddsRatio_working_2-way'!N575)</f>
        <v>1.8483078263368193</v>
      </c>
      <c r="J576" s="44">
        <f>IF('Log_working_2-way'!$D575="","",A576^('Log_working_2-way'!$D575))</f>
        <v>2.1829380192842547</v>
      </c>
      <c r="K576" s="46">
        <f>IF('Log_working_2-way'!$D575="","",B576^('Log_working_2-way'!$D575))</f>
        <v>1.8453528280410556</v>
      </c>
      <c r="L576" s="53">
        <f t="shared" si="101"/>
        <v>0.4609375</v>
      </c>
      <c r="M576" s="53">
        <f t="shared" si="102"/>
        <v>0.5390625</v>
      </c>
      <c r="N576" s="54">
        <v>673</v>
      </c>
      <c r="O576" s="54">
        <f t="shared" si="103"/>
        <v>347.87922705314008</v>
      </c>
      <c r="P576" s="54">
        <f t="shared" si="104"/>
        <v>292.77401129943507</v>
      </c>
      <c r="Q576" s="54">
        <f t="shared" si="105"/>
        <v>380.22598870056498</v>
      </c>
      <c r="R576" s="54">
        <f t="shared" si="106"/>
        <v>325.12077294685992</v>
      </c>
      <c r="S576" s="55">
        <f t="shared" si="107"/>
        <v>-32.346761647424898</v>
      </c>
      <c r="T576" s="55">
        <f t="shared" si="107"/>
        <v>-32.346761647424842</v>
      </c>
      <c r="U576" t="s">
        <v>513</v>
      </c>
      <c r="V576" t="s">
        <v>313</v>
      </c>
      <c r="W576" t="s">
        <v>445</v>
      </c>
      <c r="X576" t="s">
        <v>542</v>
      </c>
      <c r="Y576" s="66"/>
    </row>
    <row r="577" spans="1:25" ht="15" x14ac:dyDescent="0.25">
      <c r="A577">
        <v>1.68</v>
      </c>
      <c r="B577">
        <v>2.21</v>
      </c>
      <c r="C577" s="43">
        <f t="shared" si="100"/>
        <v>4.772678302090072E-2</v>
      </c>
      <c r="D577" s="44">
        <f>IF(OR($A577="",$B577=""),"",A577*'MPTO_working_2-way'!$G576)</f>
        <v>1.7601809954751131</v>
      </c>
      <c r="E577" s="46">
        <f>IF(OR($A577="",$B577=""),"",B577*'MPTO_working_2-way'!$G576)</f>
        <v>2.3154761904761907</v>
      </c>
      <c r="F577" s="44">
        <f>IF(OR($A577="",$B577=""),"",'MPTO_working_2-way'!D576)</f>
        <v>1.7501649853870085</v>
      </c>
      <c r="G577" s="46">
        <f>IF(OR($A577="",$B577=""),"",'MPTO_working_2-way'!E576)</f>
        <v>2.3330400904863642</v>
      </c>
      <c r="H577" s="44">
        <f>IF(OR($A577="",$B577=""),"",'OddsRatio_working_2-way'!M576)</f>
        <v>1.7496555682941202</v>
      </c>
      <c r="I577" s="44">
        <f>IF(OR($A577="",$B577=""),"",'OddsRatio_working_2-way'!N576)</f>
        <v>2.3339459376998315</v>
      </c>
      <c r="J577" s="44">
        <f>IF('Log_working_2-way'!$D576="","",A577^('Log_working_2-way'!$D576))</f>
        <v>1.7450661905782558</v>
      </c>
      <c r="K577" s="46">
        <f>IF('Log_working_2-way'!$D576="","",B577^('Log_working_2-way'!$D576))</f>
        <v>2.3421626328567902</v>
      </c>
      <c r="L577" s="53">
        <f t="shared" si="101"/>
        <v>0.56812339331619544</v>
      </c>
      <c r="M577" s="53">
        <f t="shared" si="102"/>
        <v>0.43187660668380456</v>
      </c>
      <c r="N577" s="54">
        <v>674</v>
      </c>
      <c r="O577" s="54">
        <f t="shared" si="103"/>
        <v>272.8095238095238</v>
      </c>
      <c r="P577" s="54">
        <f t="shared" si="104"/>
        <v>369.02262443438912</v>
      </c>
      <c r="Q577" s="54">
        <f t="shared" si="105"/>
        <v>304.97737556561088</v>
      </c>
      <c r="R577" s="54">
        <f t="shared" si="106"/>
        <v>401.1904761904762</v>
      </c>
      <c r="S577" s="55">
        <f t="shared" si="107"/>
        <v>-32.167851756087089</v>
      </c>
      <c r="T577" s="55">
        <f t="shared" si="107"/>
        <v>-32.167851756087089</v>
      </c>
      <c r="U577" t="s">
        <v>314</v>
      </c>
      <c r="V577" t="s">
        <v>500</v>
      </c>
      <c r="W577" t="s">
        <v>445</v>
      </c>
      <c r="X577" t="s">
        <v>542</v>
      </c>
      <c r="Y577" s="66"/>
    </row>
    <row r="578" spans="1:25" ht="15" x14ac:dyDescent="0.25">
      <c r="A578">
        <v>2.34</v>
      </c>
      <c r="B578">
        <v>1.6</v>
      </c>
      <c r="C578" s="43">
        <f t="shared" si="100"/>
        <v>5.2350427350427386E-2</v>
      </c>
      <c r="D578" s="44">
        <f>IF(OR($A578="",$B578=""),"",A578*'MPTO_working_2-way'!$G577)</f>
        <v>2.4624999999999999</v>
      </c>
      <c r="E578" s="46">
        <f>IF(OR($A578="",$B578=""),"",B578*'MPTO_working_2-way'!$G577)</f>
        <v>1.683760683760684</v>
      </c>
      <c r="F578" s="44">
        <f>IF(OR($A578="",$B578=""),"",'MPTO_working_2-way'!D577)</f>
        <v>2.4926764314247669</v>
      </c>
      <c r="G578" s="46">
        <f>IF(OR($A578="",$B578=""),"",'MPTO_working_2-way'!E577)</f>
        <v>1.6699375557537914</v>
      </c>
      <c r="H578" s="44">
        <f>IF(OR($A578="",$B578=""),"",'OddsRatio_working_2-way'!M577)</f>
        <v>2.4944341180973262</v>
      </c>
      <c r="I578" s="44">
        <f>IF(OR($A578="",$B578=""),"",'OddsRatio_working_2-way'!N577)</f>
        <v>1.6691496051182058</v>
      </c>
      <c r="J578" s="44">
        <f>IF('Log_working_2-way'!$D577="","",A578^('Log_working_2-way'!$D577))</f>
        <v>2.5087555748027559</v>
      </c>
      <c r="K578" s="46">
        <f>IF('Log_working_2-way'!$D577="","",B578^('Log_working_2-way'!$D577))</f>
        <v>1.6627978823728382</v>
      </c>
      <c r="L578" s="53">
        <f t="shared" si="101"/>
        <v>0.40609137055837563</v>
      </c>
      <c r="M578" s="53">
        <f t="shared" si="102"/>
        <v>0.59390862944162426</v>
      </c>
      <c r="N578" s="54">
        <v>675</v>
      </c>
      <c r="O578" s="54">
        <f t="shared" si="103"/>
        <v>386.53846153846155</v>
      </c>
      <c r="P578" s="54">
        <f t="shared" si="104"/>
        <v>253.125</v>
      </c>
      <c r="Q578" s="54">
        <f t="shared" si="105"/>
        <v>421.875</v>
      </c>
      <c r="R578" s="54">
        <f t="shared" si="106"/>
        <v>288.46153846153851</v>
      </c>
      <c r="S578" s="55">
        <f t="shared" si="107"/>
        <v>-35.336538461538453</v>
      </c>
      <c r="T578" s="55">
        <f t="shared" si="107"/>
        <v>-35.33653846153851</v>
      </c>
      <c r="U578" t="s">
        <v>317</v>
      </c>
      <c r="V578" t="s">
        <v>504</v>
      </c>
      <c r="W578" t="s">
        <v>445</v>
      </c>
      <c r="X578" t="s">
        <v>542</v>
      </c>
      <c r="Y578" s="66"/>
    </row>
    <row r="579" spans="1:25" ht="15" x14ac:dyDescent="0.25">
      <c r="A579">
        <v>1.57</v>
      </c>
      <c r="B579">
        <v>2.4</v>
      </c>
      <c r="C579" s="43">
        <f t="shared" si="100"/>
        <v>5.3609341825902268E-2</v>
      </c>
      <c r="D579" s="44">
        <f>IF(OR($A579="",$B579=""),"",A579*'MPTO_working_2-way'!$G578)</f>
        <v>1.6541666666666666</v>
      </c>
      <c r="E579" s="46">
        <f>IF(OR($A579="",$B579=""),"",B579*'MPTO_working_2-way'!$G578)</f>
        <v>2.5286624203821653</v>
      </c>
      <c r="F579" s="44">
        <f>IF(OR($A579="",$B579=""),"",'MPTO_working_2-way'!D578)</f>
        <v>1.6389734667246629</v>
      </c>
      <c r="G579" s="46">
        <f>IF(OR($A579="",$B579=""),"",'MPTO_working_2-way'!E578)</f>
        <v>2.5650102110279098</v>
      </c>
      <c r="H579" s="44">
        <f>IF(OR($A579="",$B579=""),"",'OddsRatio_working_2-way'!M578)</f>
        <v>1.6380774695464939</v>
      </c>
      <c r="I579" s="44">
        <f>IF(OR($A579="",$B579=""),"",'OddsRatio_working_2-way'!N578)</f>
        <v>2.5672078199387576</v>
      </c>
      <c r="J579" s="44">
        <f>IF('Log_working_2-way'!$D578="","",A579^('Log_working_2-way'!$D578))</f>
        <v>1.631089461902808</v>
      </c>
      <c r="K579" s="46">
        <f>IF('Log_working_2-way'!$D578="","",B579^('Log_working_2-way'!$D578))</f>
        <v>2.5845613979694004</v>
      </c>
      <c r="L579" s="53">
        <f t="shared" si="101"/>
        <v>0.60453400503778343</v>
      </c>
      <c r="M579" s="53">
        <f t="shared" si="102"/>
        <v>0.39546599496221668</v>
      </c>
      <c r="N579" s="54">
        <v>676</v>
      </c>
      <c r="O579" s="54">
        <f t="shared" si="103"/>
        <v>245.42675159235662</v>
      </c>
      <c r="P579" s="54">
        <f t="shared" si="104"/>
        <v>394.33333333333331</v>
      </c>
      <c r="Q579" s="54">
        <f t="shared" si="105"/>
        <v>281.66666666666669</v>
      </c>
      <c r="R579" s="54">
        <f t="shared" si="106"/>
        <v>430.57324840764329</v>
      </c>
      <c r="S579" s="55">
        <f t="shared" si="107"/>
        <v>-36.239915074310062</v>
      </c>
      <c r="T579" s="55">
        <f t="shared" si="107"/>
        <v>-36.239915074309977</v>
      </c>
      <c r="U579" t="s">
        <v>531</v>
      </c>
      <c r="V579" t="s">
        <v>535</v>
      </c>
      <c r="W579" t="s">
        <v>541</v>
      </c>
      <c r="X579" t="s">
        <v>542</v>
      </c>
      <c r="Y579" s="66"/>
    </row>
    <row r="580" spans="1:25" s="28" customFormat="1" ht="15" x14ac:dyDescent="0.25">
      <c r="A580" s="23">
        <v>1.62</v>
      </c>
      <c r="B580" s="23">
        <v>2.3199999999999998</v>
      </c>
      <c r="C580" s="24">
        <f t="shared" si="100"/>
        <v>4.8318433375904579E-2</v>
      </c>
      <c r="D580" s="25">
        <f>IF(OR($A580="",$B580=""),"",A580*'MPTO_working_2-way'!$G579)</f>
        <v>1.6982758620689655</v>
      </c>
      <c r="E580" s="27">
        <f>IF(OR($A580="",$B580=""),"",B580*'MPTO_working_2-way'!$G579)</f>
        <v>2.4320987654320985</v>
      </c>
      <c r="F580" s="25">
        <f>IF(OR($A580="",$B580=""),"",'MPTO_working_2-way'!D579)</f>
        <v>1.6859860039476045</v>
      </c>
      <c r="G580" s="27">
        <f>IF(OR($A580="",$B580=""),"",'MPTO_working_2-way'!E579)</f>
        <v>2.4577556892492805</v>
      </c>
      <c r="H580" s="25">
        <f>IF(OR($A580="",$B580=""),"",'OddsRatio_working_2-way'!M579)</f>
        <v>1.6853444168423422</v>
      </c>
      <c r="I580" s="25">
        <f>IF(OR($A580="",$B580=""),"",'OddsRatio_working_2-way'!N579)</f>
        <v>2.45912037134176</v>
      </c>
      <c r="J580" s="25">
        <f>IF('Log_working_2-way'!$D579="","",A580^('Log_working_2-way'!$D579))</f>
        <v>1.6797114176021053</v>
      </c>
      <c r="K580" s="27">
        <f>IF('Log_working_2-way'!$D579="","",B580^('Log_working_2-way'!$D579))</f>
        <v>2.4712125971438774</v>
      </c>
      <c r="L580" s="76">
        <f t="shared" si="101"/>
        <v>0.58883248730964466</v>
      </c>
      <c r="M580" s="76">
        <f t="shared" si="102"/>
        <v>0.4111675126903554</v>
      </c>
      <c r="N580" s="77">
        <v>677</v>
      </c>
      <c r="O580" s="77">
        <f t="shared" si="103"/>
        <v>259.09876543209873</v>
      </c>
      <c r="P580" s="77">
        <f t="shared" si="104"/>
        <v>385.18965517241378</v>
      </c>
      <c r="Q580" s="77">
        <f t="shared" si="105"/>
        <v>291.81034482758622</v>
      </c>
      <c r="R580" s="77">
        <f t="shared" si="106"/>
        <v>417.90123456790121</v>
      </c>
      <c r="S580" s="78">
        <f t="shared" si="107"/>
        <v>-32.71157939548749</v>
      </c>
      <c r="T580" s="78">
        <f t="shared" si="107"/>
        <v>-32.711579395487433</v>
      </c>
      <c r="U580" s="23" t="s">
        <v>533</v>
      </c>
      <c r="V580" s="23" t="s">
        <v>529</v>
      </c>
      <c r="W580" s="23" t="s">
        <v>541</v>
      </c>
      <c r="X580" s="23" t="s">
        <v>542</v>
      </c>
      <c r="Y580" s="75"/>
    </row>
    <row r="581" spans="1:25" ht="15" x14ac:dyDescent="0.25">
      <c r="A581">
        <v>2.2200000000000002</v>
      </c>
      <c r="B581">
        <v>1.7</v>
      </c>
      <c r="C581" s="43">
        <f t="shared" si="100"/>
        <v>3.868574456809748E-2</v>
      </c>
      <c r="D581" s="44">
        <f>IF(OR($A581="",$B581=""),"",A581*'MPTO_working_2-way'!$G580)</f>
        <v>2.3058823529411767</v>
      </c>
      <c r="E581" s="46">
        <f>IF(OR($A581="",$B581=""),"",B581*'MPTO_working_2-way'!$G580)</f>
        <v>1.7657657657657657</v>
      </c>
      <c r="F581" s="44">
        <f>IF(OR($A581="",$B581=""),"",'MPTO_working_2-way'!D580)</f>
        <v>2.3196066379840201</v>
      </c>
      <c r="G581" s="46">
        <f>IF(OR($A581="",$B581=""),"",'MPTO_working_2-way'!E580)</f>
        <v>1.7578015836050302</v>
      </c>
      <c r="H581" s="44">
        <f>IF(OR($A581="",$B581=""),"",'OddsRatio_working_2-way'!M580)</f>
        <v>2.3201731488169055</v>
      </c>
      <c r="I581" s="44">
        <f>IF(OR($A581="",$B581=""),"",'OddsRatio_working_2-way'!N580)</f>
        <v>1.7574763968621581</v>
      </c>
      <c r="J581" s="44">
        <f>IF('Log_working_2-way'!$D580="","",A581^('Log_working_2-way'!$D580))</f>
        <v>2.3265255894258647</v>
      </c>
      <c r="K581" s="46">
        <f>IF('Log_working_2-way'!$D580="","",B581^('Log_working_2-way'!$D580))</f>
        <v>1.7538490082446418</v>
      </c>
      <c r="L581" s="53">
        <f t="shared" ref="L581:L635" si="108">(1/D581)</f>
        <v>0.43367346938775503</v>
      </c>
      <c r="M581" s="53">
        <f t="shared" ref="M581:M635" si="109">(1/E581)</f>
        <v>0.56632653061224492</v>
      </c>
      <c r="N581" s="54">
        <v>678</v>
      </c>
      <c r="O581" s="54">
        <f t="shared" ref="O581:O635" si="110">(1/A581)*((N581*A581)-N581)</f>
        <v>372.59459459459458</v>
      </c>
      <c r="P581" s="54">
        <f t="shared" ref="P581:P635" si="111">(1/B581)*((N581*B581)-N581)</f>
        <v>279.17647058823525</v>
      </c>
      <c r="Q581" s="54">
        <f t="shared" ref="Q581:Q635" si="112">(1/B581)*N581</f>
        <v>398.8235294117647</v>
      </c>
      <c r="R581" s="54">
        <f t="shared" ref="R581:R635" si="113">(1/A581)*N581</f>
        <v>305.40540540540536</v>
      </c>
      <c r="S581" s="55">
        <f t="shared" ref="S581:S635" si="114">O581-Q581</f>
        <v>-26.228934817170114</v>
      </c>
      <c r="T581" s="55">
        <f t="shared" ref="T581:T635" si="115">P581-R581</f>
        <v>-26.228934817170114</v>
      </c>
      <c r="U581" t="s">
        <v>466</v>
      </c>
      <c r="V581" t="s">
        <v>288</v>
      </c>
      <c r="W581" t="s">
        <v>444</v>
      </c>
      <c r="X581" s="38">
        <v>44281</v>
      </c>
      <c r="Y581" s="66"/>
    </row>
    <row r="582" spans="1:25" ht="15" x14ac:dyDescent="0.25">
      <c r="A582">
        <v>3.36</v>
      </c>
      <c r="B582">
        <v>1.35</v>
      </c>
      <c r="C582" s="43">
        <f t="shared" si="100"/>
        <v>3.8359788359788372E-2</v>
      </c>
      <c r="D582" s="44">
        <f>IF(OR($A582="",$B582=""),"",A582*'MPTO_working_2-way'!$G581)</f>
        <v>3.4888888888888889</v>
      </c>
      <c r="E582" s="46">
        <f>IF(OR($A582="",$B582=""),"",B582*'MPTO_working_2-way'!$G581)</f>
        <v>1.4017857142857144</v>
      </c>
      <c r="F582" s="44">
        <f>IF(OR($A582="",$B582=""),"",'MPTO_working_2-way'!D581)</f>
        <v>3.5914489311163895</v>
      </c>
      <c r="G582" s="46">
        <f>IF(OR($A582="",$B582=""),"",'MPTO_working_2-way'!E581)</f>
        <v>1.3858845096241981</v>
      </c>
      <c r="H582" s="44">
        <f>IF(OR($A582="",$B582=""),"",'OddsRatio_working_2-way'!M581)</f>
        <v>3.5967012040004041</v>
      </c>
      <c r="I582" s="44">
        <f>IF(OR($A582="",$B582=""),"",'OddsRatio_working_2-way'!N581)</f>
        <v>1.3851039921187043</v>
      </c>
      <c r="J582" s="44">
        <f>IF('Log_working_2-way'!$D581="","",A582^('Log_working_2-way'!$D581))</f>
        <v>3.6474504142284858</v>
      </c>
      <c r="K582" s="46">
        <f>IF('Log_working_2-way'!$D581="","",B582^('Log_working_2-way'!$D581))</f>
        <v>1.3777218997653782</v>
      </c>
      <c r="L582" s="53">
        <f t="shared" si="108"/>
        <v>0.28662420382165604</v>
      </c>
      <c r="M582" s="53">
        <f t="shared" si="109"/>
        <v>0.7133757961783439</v>
      </c>
      <c r="N582" s="54">
        <v>679</v>
      </c>
      <c r="O582" s="54">
        <f t="shared" si="110"/>
        <v>476.91666666666669</v>
      </c>
      <c r="P582" s="54">
        <f t="shared" si="111"/>
        <v>176.03703703703709</v>
      </c>
      <c r="Q582" s="54">
        <f t="shared" si="112"/>
        <v>502.96296296296293</v>
      </c>
      <c r="R582" s="54">
        <f t="shared" si="113"/>
        <v>202.08333333333334</v>
      </c>
      <c r="S582" s="55">
        <f t="shared" si="114"/>
        <v>-26.046296296296248</v>
      </c>
      <c r="T582" s="55">
        <f t="shared" si="115"/>
        <v>-26.046296296296248</v>
      </c>
      <c r="U582" t="s">
        <v>157</v>
      </c>
      <c r="V582" t="s">
        <v>121</v>
      </c>
      <c r="W582" t="s">
        <v>437</v>
      </c>
      <c r="X582" s="38">
        <v>44281</v>
      </c>
      <c r="Y582" s="66"/>
    </row>
    <row r="583" spans="1:25" ht="15" x14ac:dyDescent="0.25">
      <c r="A583">
        <v>2.38</v>
      </c>
      <c r="B583">
        <v>1.63</v>
      </c>
      <c r="C583" s="43">
        <f t="shared" si="100"/>
        <v>3.3664999742228252E-2</v>
      </c>
      <c r="D583" s="44">
        <f>IF(OR($A583="",$B583=""),"",A583*'MPTO_working_2-way'!$G582)</f>
        <v>2.4601226993865031</v>
      </c>
      <c r="E583" s="46">
        <f>IF(OR($A583="",$B583=""),"",B583*'MPTO_working_2-way'!$G582)</f>
        <v>1.6848739495798319</v>
      </c>
      <c r="F583" s="44">
        <f>IF(OR($A583="",$B583=""),"",'MPTO_working_2-way'!D582)</f>
        <v>2.4793251102447753</v>
      </c>
      <c r="G583" s="46">
        <f>IF(OR($A583="",$B583=""),"",'MPTO_working_2-way'!E582)</f>
        <v>1.6759839288028686</v>
      </c>
      <c r="H583" s="44">
        <f>IF(OR($A583="",$B583=""),"",'OddsRatio_working_2-way'!M582)</f>
        <v>2.4800257398019103</v>
      </c>
      <c r="I583" s="44">
        <f>IF(OR($A583="",$B583=""),"",'OddsRatio_working_2-way'!N582)</f>
        <v>1.6756639246921761</v>
      </c>
      <c r="J583" s="44">
        <f>IF('Log_working_2-way'!$D582="","",A583^('Log_working_2-way'!$D582))</f>
        <v>2.4889275111820632</v>
      </c>
      <c r="K583" s="46">
        <f>IF('Log_working_2-way'!$D582="","",B583^('Log_working_2-way'!$D582))</f>
        <v>1.6716243688761041</v>
      </c>
      <c r="L583" s="53">
        <f t="shared" si="108"/>
        <v>0.40648379052369077</v>
      </c>
      <c r="M583" s="53">
        <f t="shared" si="109"/>
        <v>0.59351620947630923</v>
      </c>
      <c r="N583" s="54">
        <v>680</v>
      </c>
      <c r="O583" s="54">
        <f t="shared" si="110"/>
        <v>394.28571428571422</v>
      </c>
      <c r="P583" s="54">
        <f t="shared" si="111"/>
        <v>262.82208588957047</v>
      </c>
      <c r="Q583" s="54">
        <f t="shared" si="112"/>
        <v>417.17791411042947</v>
      </c>
      <c r="R583" s="54">
        <f t="shared" si="113"/>
        <v>285.71428571428572</v>
      </c>
      <c r="S583" s="55">
        <f t="shared" si="114"/>
        <v>-22.892199824715249</v>
      </c>
      <c r="T583" s="55">
        <f t="shared" si="115"/>
        <v>-22.892199824715249</v>
      </c>
      <c r="U583" t="s">
        <v>378</v>
      </c>
      <c r="V583" t="s">
        <v>115</v>
      </c>
      <c r="W583" t="s">
        <v>437</v>
      </c>
      <c r="X583" s="38">
        <v>44281</v>
      </c>
      <c r="Y583" s="66"/>
    </row>
    <row r="584" spans="1:25" ht="15" x14ac:dyDescent="0.25">
      <c r="A584">
        <v>2.31</v>
      </c>
      <c r="B584">
        <v>1.64</v>
      </c>
      <c r="C584" s="43">
        <f t="shared" si="100"/>
        <v>4.2656530461408604E-2</v>
      </c>
      <c r="D584" s="44">
        <f>IF(OR($A584="",$B584=""),"",A584*'MPTO_working_2-way'!$G583)</f>
        <v>2.4085365853658538</v>
      </c>
      <c r="E584" s="46">
        <f>IF(OR($A584="",$B584=""),"",B584*'MPTO_working_2-way'!$G583)</f>
        <v>1.7099567099567101</v>
      </c>
      <c r="F584" s="44">
        <f>IF(OR($A584="",$B584=""),"",'MPTO_working_2-way'!D583)</f>
        <v>2.4297075423294001</v>
      </c>
      <c r="G584" s="46">
        <f>IF(OR($A584="",$B584=""),"",'MPTO_working_2-way'!E583)</f>
        <v>1.6994437466355645</v>
      </c>
      <c r="H584" s="44">
        <f>IF(OR($A584="",$B584=""),"",'OddsRatio_working_2-way'!M583)</f>
        <v>2.4306903927824499</v>
      </c>
      <c r="I584" s="44">
        <f>IF(OR($A584="",$B584=""),"",'OddsRatio_working_2-way'!N583)</f>
        <v>1.6989632453288304</v>
      </c>
      <c r="J584" s="44">
        <f>IF('Log_working_2-way'!$D583="","",A584^('Log_working_2-way'!$D583))</f>
        <v>2.4405863243940802</v>
      </c>
      <c r="K584" s="46">
        <f>IF('Log_working_2-way'!$D583="","",B584^('Log_working_2-way'!$D583))</f>
        <v>1.694161802778569</v>
      </c>
      <c r="L584" s="53">
        <f t="shared" si="108"/>
        <v>0.41518987341772151</v>
      </c>
      <c r="M584" s="53">
        <f t="shared" si="109"/>
        <v>0.58481012658227838</v>
      </c>
      <c r="N584" s="54">
        <v>681</v>
      </c>
      <c r="O584" s="54">
        <f t="shared" si="110"/>
        <v>386.19480519480527</v>
      </c>
      <c r="P584" s="54">
        <f t="shared" si="111"/>
        <v>265.75609756097555</v>
      </c>
      <c r="Q584" s="54">
        <f t="shared" si="112"/>
        <v>415.2439024390244</v>
      </c>
      <c r="R584" s="54">
        <f t="shared" si="113"/>
        <v>294.80519480519479</v>
      </c>
      <c r="S584" s="55">
        <f t="shared" si="114"/>
        <v>-29.049097244219126</v>
      </c>
      <c r="T584" s="55">
        <f t="shared" si="115"/>
        <v>-29.04909724421924</v>
      </c>
      <c r="U584" t="s">
        <v>282</v>
      </c>
      <c r="V584" t="s">
        <v>290</v>
      </c>
      <c r="W584" t="s">
        <v>444</v>
      </c>
      <c r="X584" s="38">
        <v>44282</v>
      </c>
      <c r="Y584" s="66"/>
    </row>
    <row r="585" spans="1:25" ht="15" x14ac:dyDescent="0.25">
      <c r="A585">
        <v>2.06</v>
      </c>
      <c r="B585">
        <v>1.81</v>
      </c>
      <c r="C585" s="43">
        <f t="shared" si="100"/>
        <v>3.7923081049187513E-2</v>
      </c>
      <c r="D585" s="44">
        <f>IF(OR($A585="",$B585=""),"",A585*'MPTO_working_2-way'!$G584)</f>
        <v>2.1381215469613264</v>
      </c>
      <c r="E585" s="46">
        <f>IF(OR($A585="",$B585=""),"",B585*'MPTO_working_2-way'!$G584)</f>
        <v>1.8786407766990294</v>
      </c>
      <c r="F585" s="44">
        <f>IF(OR($A585="",$B585=""),"",'MPTO_working_2-way'!D584)</f>
        <v>2.1437359857413907</v>
      </c>
      <c r="G585" s="46">
        <f>IF(OR($A585="",$B585=""),"",'MPTO_working_2-way'!E584)</f>
        <v>1.8743276529432467</v>
      </c>
      <c r="H585" s="44">
        <f>IF(OR($A585="",$B585=""),"",'OddsRatio_working_2-way'!M584)</f>
        <v>2.1439589045541121</v>
      </c>
      <c r="I585" s="44">
        <f>IF(OR($A585="",$B585=""),"",'OddsRatio_working_2-way'!N584)</f>
        <v>1.8741572761215382</v>
      </c>
      <c r="J585" s="44">
        <f>IF('Log_working_2-way'!$D584="","",A585^('Log_working_2-way'!$D584))</f>
        <v>2.1465366309290381</v>
      </c>
      <c r="K585" s="46">
        <f>IF('Log_working_2-way'!$D584="","",B585^('Log_working_2-way'!$D584))</f>
        <v>1.8721919326638379</v>
      </c>
      <c r="L585" s="53">
        <f t="shared" si="108"/>
        <v>0.46770025839793272</v>
      </c>
      <c r="M585" s="53">
        <f t="shared" si="109"/>
        <v>0.53229974160206706</v>
      </c>
      <c r="N585" s="54">
        <v>682</v>
      </c>
      <c r="O585" s="54">
        <f t="shared" si="110"/>
        <v>350.93203883495147</v>
      </c>
      <c r="P585" s="54">
        <f t="shared" si="111"/>
        <v>305.20441988950284</v>
      </c>
      <c r="Q585" s="54">
        <f t="shared" si="112"/>
        <v>376.79558011049727</v>
      </c>
      <c r="R585" s="54">
        <f t="shared" si="113"/>
        <v>331.06796116504853</v>
      </c>
      <c r="S585" s="55">
        <f t="shared" si="114"/>
        <v>-25.863541275545799</v>
      </c>
      <c r="T585" s="55">
        <f t="shared" si="115"/>
        <v>-25.863541275545685</v>
      </c>
      <c r="U585" t="s">
        <v>451</v>
      </c>
      <c r="V585" t="s">
        <v>292</v>
      </c>
      <c r="W585" t="s">
        <v>444</v>
      </c>
      <c r="X585" s="38">
        <v>44282</v>
      </c>
      <c r="Y585" s="66"/>
    </row>
    <row r="586" spans="1:25" ht="15" x14ac:dyDescent="0.25">
      <c r="A586">
        <v>2.0499999999999998</v>
      </c>
      <c r="B586">
        <v>1.81</v>
      </c>
      <c r="C586" s="43">
        <f t="shared" si="100"/>
        <v>4.0291065894084488E-2</v>
      </c>
      <c r="D586" s="44">
        <f>IF(OR($A586="",$B586=""),"",A586*'MPTO_working_2-way'!$G585)</f>
        <v>2.132596685082873</v>
      </c>
      <c r="E586" s="46">
        <f>IF(OR($A586="",$B586=""),"",B586*'MPTO_working_2-way'!$G585)</f>
        <v>1.882926829268293</v>
      </c>
      <c r="F586" s="44">
        <f>IF(OR($A586="",$B586=""),"",'MPTO_working_2-way'!D585)</f>
        <v>2.1383086010661287</v>
      </c>
      <c r="G586" s="46">
        <f>IF(OR($A586="",$B586=""),"",'MPTO_working_2-way'!E585)</f>
        <v>1.8784963928616634</v>
      </c>
      <c r="H586" s="44">
        <f>IF(OR($A586="",$B586=""),"",'OddsRatio_working_2-way'!M585)</f>
        <v>2.1385500851066221</v>
      </c>
      <c r="I586" s="44">
        <f>IF(OR($A586="",$B586=""),"",'OddsRatio_working_2-way'!N585)</f>
        <v>1.8783100656536802</v>
      </c>
      <c r="J586" s="44">
        <f>IF('Log_working_2-way'!$D585="","",A586^('Log_working_2-way'!$D585))</f>
        <v>2.1411780217081708</v>
      </c>
      <c r="K586" s="46">
        <f>IF('Log_working_2-way'!$D585="","",B586^('Log_working_2-way'!$D585))</f>
        <v>1.8762874687184776</v>
      </c>
      <c r="L586" s="53">
        <f t="shared" si="108"/>
        <v>0.4689119170984456</v>
      </c>
      <c r="M586" s="53">
        <f t="shared" si="109"/>
        <v>0.53108808290155429</v>
      </c>
      <c r="N586" s="54">
        <v>683</v>
      </c>
      <c r="O586" s="54">
        <f t="shared" si="110"/>
        <v>349.82926829268291</v>
      </c>
      <c r="P586" s="54">
        <f t="shared" si="111"/>
        <v>305.65193370165747</v>
      </c>
      <c r="Q586" s="54">
        <f t="shared" si="112"/>
        <v>377.34806629834259</v>
      </c>
      <c r="R586" s="54">
        <f t="shared" si="113"/>
        <v>333.17073170731709</v>
      </c>
      <c r="S586" s="55">
        <f t="shared" si="114"/>
        <v>-27.518798005659676</v>
      </c>
      <c r="T586" s="55">
        <f t="shared" si="115"/>
        <v>-27.518798005659619</v>
      </c>
      <c r="U586" t="s">
        <v>284</v>
      </c>
      <c r="V586" t="s">
        <v>280</v>
      </c>
      <c r="W586" t="s">
        <v>444</v>
      </c>
      <c r="X586" s="38">
        <v>44282</v>
      </c>
      <c r="Y586" s="66"/>
    </row>
    <row r="587" spans="1:25" ht="15" x14ac:dyDescent="0.25">
      <c r="A587">
        <v>2.06</v>
      </c>
      <c r="B587">
        <v>1.79</v>
      </c>
      <c r="C587" s="43">
        <f t="shared" si="100"/>
        <v>4.4096111080978329E-2</v>
      </c>
      <c r="D587" s="44">
        <f>IF(OR($A587="",$B587=""),"",A587*'MPTO_working_2-way'!$G586)</f>
        <v>2.1508379888268152</v>
      </c>
      <c r="E587" s="46">
        <f>IF(OR($A587="",$B587=""),"",B587*'MPTO_working_2-way'!$G586)</f>
        <v>1.8689320388349513</v>
      </c>
      <c r="F587" s="44">
        <f>IF(OR($A587="",$B587=""),"",'MPTO_working_2-way'!D586)</f>
        <v>2.1580148651021243</v>
      </c>
      <c r="G587" s="46">
        <f>IF(OR($A587="",$B587=""),"",'MPTO_working_2-way'!E586)</f>
        <v>1.8635467731338755</v>
      </c>
      <c r="H587" s="44">
        <f>IF(OR($A587="",$B587=""),"",'OddsRatio_working_2-way'!M586)</f>
        <v>2.1583488904033761</v>
      </c>
      <c r="I587" s="44">
        <f>IF(OR($A587="",$B587=""),"",'OddsRatio_working_2-way'!N586)</f>
        <v>1.863297757942139</v>
      </c>
      <c r="J587" s="44">
        <f>IF('Log_working_2-way'!$D586="","",A587^('Log_working_2-way'!$D586))</f>
        <v>2.1616657579923269</v>
      </c>
      <c r="K587" s="46">
        <f>IF('Log_working_2-way'!$D586="","",B587^('Log_working_2-way'!$D586))</f>
        <v>1.8608328110900716</v>
      </c>
      <c r="L587" s="53">
        <f t="shared" si="108"/>
        <v>0.46493506493506503</v>
      </c>
      <c r="M587" s="53">
        <f t="shared" si="109"/>
        <v>0.53506493506493513</v>
      </c>
      <c r="N587" s="54">
        <v>684</v>
      </c>
      <c r="O587" s="54">
        <f t="shared" si="110"/>
        <v>351.96116504854365</v>
      </c>
      <c r="P587" s="54">
        <f t="shared" si="111"/>
        <v>301.87709497206708</v>
      </c>
      <c r="Q587" s="54">
        <f t="shared" si="112"/>
        <v>382.12290502793292</v>
      </c>
      <c r="R587" s="54">
        <f t="shared" si="113"/>
        <v>332.03883495145629</v>
      </c>
      <c r="S587" s="55">
        <f t="shared" si="114"/>
        <v>-30.161739979389267</v>
      </c>
      <c r="T587" s="55">
        <f t="shared" si="115"/>
        <v>-30.16173997938921</v>
      </c>
      <c r="U587" t="s">
        <v>83</v>
      </c>
      <c r="V587" t="s">
        <v>281</v>
      </c>
      <c r="W587" t="s">
        <v>444</v>
      </c>
      <c r="X587" s="38">
        <v>44282</v>
      </c>
      <c r="Y587" s="66"/>
    </row>
    <row r="588" spans="1:25" ht="15" x14ac:dyDescent="0.25">
      <c r="A588">
        <v>1.82</v>
      </c>
      <c r="B588">
        <v>2.04</v>
      </c>
      <c r="C588" s="43">
        <f t="shared" si="100"/>
        <v>3.9646627881921859E-2</v>
      </c>
      <c r="D588" s="44">
        <f>IF(OR($A588="",$B588=""),"",A588*'MPTO_working_2-way'!$G587)</f>
        <v>1.8921568627450978</v>
      </c>
      <c r="E588" s="46">
        <f>IF(OR($A588="",$B588=""),"",B588*'MPTO_working_2-way'!$G587)</f>
        <v>2.1208791208791204</v>
      </c>
      <c r="F588" s="44">
        <f>IF(OR($A588="",$B588=""),"",'MPTO_working_2-way'!D587)</f>
        <v>1.8881204231082178</v>
      </c>
      <c r="G588" s="46">
        <f>IF(OR($A588="",$B588=""),"",'MPTO_working_2-way'!E587)</f>
        <v>2.1259734310581764</v>
      </c>
      <c r="H588" s="44">
        <f>IF(OR($A588="",$B588=""),"",'OddsRatio_working_2-way'!M587)</f>
        <v>1.8879535677396304</v>
      </c>
      <c r="I588" s="44">
        <f>IF(OR($A588="",$B588=""),"",'OddsRatio_working_2-way'!N587)</f>
        <v>2.1261850127429458</v>
      </c>
      <c r="J588" s="44">
        <f>IF('Log_working_2-way'!$D587="","",A588^('Log_working_2-way'!$D587))</f>
        <v>1.8861114249769011</v>
      </c>
      <c r="K588" s="46">
        <f>IF('Log_working_2-way'!$D587="","",B588^('Log_working_2-way'!$D587))</f>
        <v>2.1285262460371768</v>
      </c>
      <c r="L588" s="53">
        <f t="shared" si="108"/>
        <v>0.52849740932642497</v>
      </c>
      <c r="M588" s="53">
        <f t="shared" si="109"/>
        <v>0.47150259067357525</v>
      </c>
      <c r="N588" s="54">
        <v>685</v>
      </c>
      <c r="O588" s="54">
        <f t="shared" si="110"/>
        <v>308.62637362637361</v>
      </c>
      <c r="P588" s="54">
        <f t="shared" si="111"/>
        <v>349.21568627450984</v>
      </c>
      <c r="Q588" s="54">
        <f t="shared" si="112"/>
        <v>335.78431372549016</v>
      </c>
      <c r="R588" s="54">
        <f t="shared" si="113"/>
        <v>376.37362637362634</v>
      </c>
      <c r="S588" s="55">
        <f t="shared" si="114"/>
        <v>-27.157940099116558</v>
      </c>
      <c r="T588" s="55">
        <f t="shared" si="115"/>
        <v>-27.157940099116502</v>
      </c>
      <c r="U588" t="s">
        <v>283</v>
      </c>
      <c r="V588" t="s">
        <v>289</v>
      </c>
      <c r="W588" t="s">
        <v>444</v>
      </c>
      <c r="X588" s="38">
        <v>44282</v>
      </c>
      <c r="Y588" s="66"/>
    </row>
    <row r="589" spans="1:25" ht="15" x14ac:dyDescent="0.25">
      <c r="A589">
        <v>1.79</v>
      </c>
      <c r="B589">
        <v>2.06</v>
      </c>
      <c r="C589" s="43">
        <f t="shared" si="100"/>
        <v>4.4096111080978329E-2</v>
      </c>
      <c r="D589" s="44">
        <f>IF(OR($A589="",$B589=""),"",A589*'MPTO_working_2-way'!$G588)</f>
        <v>1.8689320388349513</v>
      </c>
      <c r="E589" s="46">
        <f>IF(OR($A589="",$B589=""),"",B589*'MPTO_working_2-way'!$G588)</f>
        <v>2.1508379888268152</v>
      </c>
      <c r="F589" s="44">
        <f>IF(OR($A589="",$B589=""),"",'MPTO_working_2-way'!D588)</f>
        <v>1.8635467731338755</v>
      </c>
      <c r="G589" s="46">
        <f>IF(OR($A589="",$B589=""),"",'MPTO_working_2-way'!E588)</f>
        <v>2.1580148651021243</v>
      </c>
      <c r="H589" s="44">
        <f>IF(OR($A589="",$B589=""),"",'OddsRatio_working_2-way'!M588)</f>
        <v>1.863297757942139</v>
      </c>
      <c r="I589" s="44">
        <f>IF(OR($A589="",$B589=""),"",'OddsRatio_working_2-way'!N588)</f>
        <v>2.1583488904033761</v>
      </c>
      <c r="J589" s="44">
        <f>IF('Log_working_2-way'!$D588="","",A589^('Log_working_2-way'!$D588))</f>
        <v>1.8608328110900716</v>
      </c>
      <c r="K589" s="46">
        <f>IF('Log_working_2-way'!$D588="","",B589^('Log_working_2-way'!$D588))</f>
        <v>2.1616657579923269</v>
      </c>
      <c r="L589" s="53">
        <f t="shared" si="108"/>
        <v>0.53506493506493513</v>
      </c>
      <c r="M589" s="53">
        <f t="shared" si="109"/>
        <v>0.46493506493506503</v>
      </c>
      <c r="N589" s="54">
        <v>686</v>
      </c>
      <c r="O589" s="54">
        <f t="shared" si="110"/>
        <v>302.75977653631287</v>
      </c>
      <c r="P589" s="54">
        <f t="shared" si="111"/>
        <v>352.99029126213594</v>
      </c>
      <c r="Q589" s="54">
        <f t="shared" si="112"/>
        <v>333.00970873786406</v>
      </c>
      <c r="R589" s="54">
        <f t="shared" si="113"/>
        <v>383.24022346368713</v>
      </c>
      <c r="S589" s="55">
        <f t="shared" si="114"/>
        <v>-30.249932201551189</v>
      </c>
      <c r="T589" s="55">
        <f t="shared" si="115"/>
        <v>-30.249932201551189</v>
      </c>
      <c r="U589" t="s">
        <v>295</v>
      </c>
      <c r="V589" t="s">
        <v>293</v>
      </c>
      <c r="W589" t="s">
        <v>444</v>
      </c>
      <c r="X589" s="38">
        <v>44282</v>
      </c>
      <c r="Y589" s="66"/>
    </row>
    <row r="590" spans="1:25" ht="15" x14ac:dyDescent="0.25">
      <c r="A590">
        <v>2.4300000000000002</v>
      </c>
      <c r="B590">
        <v>1.58</v>
      </c>
      <c r="C590" s="43">
        <f t="shared" si="100"/>
        <v>4.4434026149919204E-2</v>
      </c>
      <c r="D590" s="44">
        <f>IF(OR($A590="",$B590=""),"",A590*'MPTO_working_2-way'!$G589)</f>
        <v>2.537974683544304</v>
      </c>
      <c r="E590" s="46">
        <f>IF(OR($A590="",$B590=""),"",B590*'MPTO_working_2-way'!$G589)</f>
        <v>1.6502057613168724</v>
      </c>
      <c r="F590" s="44">
        <f>IF(OR($A590="",$B590=""),"",'MPTO_working_2-way'!D589)</f>
        <v>2.5686759884926742</v>
      </c>
      <c r="G590" s="46">
        <f>IF(OR($A590="",$B590=""),"",'MPTO_working_2-way'!E589)</f>
        <v>1.6374802746620036</v>
      </c>
      <c r="H590" s="44">
        <f>IF(OR($A590="",$B590=""),"",'OddsRatio_working_2-way'!M589)</f>
        <v>2.5701965613830993</v>
      </c>
      <c r="I590" s="44">
        <f>IF(OR($A590="",$B590=""),"",'OddsRatio_working_2-way'!N589)</f>
        <v>1.636862940980558</v>
      </c>
      <c r="J590" s="44">
        <f>IF('Log_working_2-way'!$D589="","",A590^('Log_working_2-way'!$D589))</f>
        <v>2.5846851995954396</v>
      </c>
      <c r="K590" s="46">
        <f>IF('Log_working_2-way'!$D589="","",B590^('Log_working_2-way'!$D589))</f>
        <v>1.6310401587990264</v>
      </c>
      <c r="L590" s="53">
        <f t="shared" si="108"/>
        <v>0.3940149625935162</v>
      </c>
      <c r="M590" s="53">
        <f t="shared" si="109"/>
        <v>0.6059850374064838</v>
      </c>
      <c r="N590" s="54">
        <v>687</v>
      </c>
      <c r="O590" s="54">
        <f t="shared" si="110"/>
        <v>404.28395061728395</v>
      </c>
      <c r="P590" s="54">
        <f t="shared" si="111"/>
        <v>252.18987341772151</v>
      </c>
      <c r="Q590" s="54">
        <f t="shared" si="112"/>
        <v>434.81012658227843</v>
      </c>
      <c r="R590" s="54">
        <f t="shared" si="113"/>
        <v>282.71604938271599</v>
      </c>
      <c r="S590" s="55">
        <f t="shared" si="114"/>
        <v>-30.526175964994479</v>
      </c>
      <c r="T590" s="55">
        <f t="shared" si="115"/>
        <v>-30.526175964994479</v>
      </c>
      <c r="U590" t="s">
        <v>294</v>
      </c>
      <c r="V590" t="s">
        <v>458</v>
      </c>
      <c r="W590" t="s">
        <v>444</v>
      </c>
      <c r="X590" s="38">
        <v>44282</v>
      </c>
      <c r="Y590" s="66"/>
    </row>
    <row r="591" spans="1:25" ht="15" x14ac:dyDescent="0.25">
      <c r="A591">
        <v>2.14</v>
      </c>
      <c r="B591">
        <v>1.74</v>
      </c>
      <c r="C591" s="43">
        <f t="shared" si="100"/>
        <v>4.200236330432916E-2</v>
      </c>
      <c r="D591" s="44">
        <f>IF(OR($A591="",$B591=""),"",A591*'MPTO_working_2-way'!$G590)</f>
        <v>2.2298850574712645</v>
      </c>
      <c r="E591" s="46">
        <f>IF(OR($A591="",$B591=""),"",B591*'MPTO_working_2-way'!$G590)</f>
        <v>1.8130841121495327</v>
      </c>
      <c r="F591" s="44">
        <f>IF(OR($A591="",$B591=""),"",'MPTO_working_2-way'!D590)</f>
        <v>2.2407028523288002</v>
      </c>
      <c r="G591" s="46">
        <f>IF(OR($A591="",$B591=""),"",'MPTO_working_2-way'!E590)</f>
        <v>1.8059947618585701</v>
      </c>
      <c r="H591" s="44">
        <f>IF(OR($A591="",$B591=""),"",'OddsRatio_working_2-way'!M590)</f>
        <v>2.2411851354816257</v>
      </c>
      <c r="I591" s="44">
        <f>IF(OR($A591="",$B591=""),"",'OddsRatio_working_2-way'!N590)</f>
        <v>1.8056815791722833</v>
      </c>
      <c r="J591" s="44">
        <f>IF('Log_working_2-way'!$D590="","",A591^('Log_working_2-way'!$D590))</f>
        <v>2.2461922009554618</v>
      </c>
      <c r="K591" s="46">
        <f>IF('Log_working_2-way'!$D590="","",B591^('Log_working_2-way'!$D590))</f>
        <v>1.8024444377303941</v>
      </c>
      <c r="L591" s="53">
        <f t="shared" si="108"/>
        <v>0.44845360824742264</v>
      </c>
      <c r="M591" s="53">
        <f t="shared" si="109"/>
        <v>0.55154639175257736</v>
      </c>
      <c r="N591" s="54">
        <v>688</v>
      </c>
      <c r="O591" s="54">
        <f t="shared" si="110"/>
        <v>366.50467289719631</v>
      </c>
      <c r="P591" s="54">
        <f t="shared" si="111"/>
        <v>292.59770114942523</v>
      </c>
      <c r="Q591" s="54">
        <f t="shared" si="112"/>
        <v>395.40229885057471</v>
      </c>
      <c r="R591" s="54">
        <f t="shared" si="113"/>
        <v>321.49532710280374</v>
      </c>
      <c r="S591" s="55">
        <f t="shared" si="114"/>
        <v>-28.897625953378395</v>
      </c>
      <c r="T591" s="55">
        <f t="shared" si="115"/>
        <v>-28.897625953378508</v>
      </c>
      <c r="U591" t="s">
        <v>84</v>
      </c>
      <c r="V591" t="s">
        <v>286</v>
      </c>
      <c r="W591" t="s">
        <v>444</v>
      </c>
      <c r="X591" s="38">
        <v>44282</v>
      </c>
      <c r="Y591" s="66"/>
    </row>
    <row r="592" spans="1:25" ht="15" x14ac:dyDescent="0.25">
      <c r="A592">
        <v>2.21</v>
      </c>
      <c r="B592">
        <v>1.69</v>
      </c>
      <c r="C592" s="43">
        <f t="shared" si="100"/>
        <v>4.4204664114166459E-2</v>
      </c>
      <c r="D592" s="44">
        <f>IF(OR($A592="",$B592=""),"",A592*'MPTO_working_2-way'!$G591)</f>
        <v>2.3076923076923079</v>
      </c>
      <c r="E592" s="46">
        <f>IF(OR($A592="",$B592=""),"",B592*'MPTO_working_2-way'!$G591)</f>
        <v>1.7647058823529413</v>
      </c>
      <c r="F592" s="44">
        <f>IF(OR($A592="",$B592=""),"",'MPTO_working_2-way'!D591)</f>
        <v>2.3234937323089366</v>
      </c>
      <c r="G592" s="46">
        <f>IF(OR($A592="",$B592=""),"",'MPTO_working_2-way'!E591)</f>
        <v>1.7555759242285367</v>
      </c>
      <c r="H592" s="44">
        <f>IF(OR($A592="",$B592=""),"",'OddsRatio_working_2-way'!M591)</f>
        <v>2.3242443839434617</v>
      </c>
      <c r="I592" s="44">
        <f>IF(OR($A592="",$B592=""),"",'OddsRatio_working_2-way'!N591)</f>
        <v>1.7551476239016437</v>
      </c>
      <c r="J592" s="44">
        <f>IF('Log_working_2-way'!$D591="","",A592^('Log_working_2-way'!$D591))</f>
        <v>2.3316041139779355</v>
      </c>
      <c r="K592" s="46">
        <f>IF('Log_working_2-way'!$D591="","",B592^('Log_working_2-way'!$D591))</f>
        <v>1.7509739490156586</v>
      </c>
      <c r="L592" s="53">
        <f t="shared" si="108"/>
        <v>0.43333333333333329</v>
      </c>
      <c r="M592" s="53">
        <f t="shared" si="109"/>
        <v>0.56666666666666665</v>
      </c>
      <c r="N592" s="54">
        <v>689</v>
      </c>
      <c r="O592" s="54">
        <f t="shared" si="110"/>
        <v>377.23529411764707</v>
      </c>
      <c r="P592" s="54">
        <f t="shared" si="111"/>
        <v>281.30769230769221</v>
      </c>
      <c r="Q592" s="54">
        <f t="shared" si="112"/>
        <v>407.69230769230774</v>
      </c>
      <c r="R592" s="54">
        <f t="shared" si="113"/>
        <v>311.76470588235293</v>
      </c>
      <c r="S592" s="55">
        <f t="shared" si="114"/>
        <v>-30.457013574660664</v>
      </c>
      <c r="T592" s="55">
        <f t="shared" si="115"/>
        <v>-30.457013574660721</v>
      </c>
      <c r="U592" t="s">
        <v>456</v>
      </c>
      <c r="V592" t="s">
        <v>296</v>
      </c>
      <c r="W592" t="s">
        <v>439</v>
      </c>
      <c r="X592" s="38">
        <v>44282</v>
      </c>
      <c r="Y592" s="66"/>
    </row>
    <row r="593" spans="1:25" ht="15" x14ac:dyDescent="0.25">
      <c r="A593">
        <v>2.2000000000000002</v>
      </c>
      <c r="B593">
        <v>1.7</v>
      </c>
      <c r="C593" s="43">
        <f t="shared" si="100"/>
        <v>4.2780748663101553E-2</v>
      </c>
      <c r="D593" s="44">
        <f>IF(OR($A593="",$B593=""),"",A593*'MPTO_working_2-way'!$G592)</f>
        <v>2.2941176470588238</v>
      </c>
      <c r="E593" s="46">
        <f>IF(OR($A593="",$B593=""),"",B593*'MPTO_working_2-way'!$G592)</f>
        <v>1.7727272727272725</v>
      </c>
      <c r="F593" s="44">
        <f>IF(OR($A593="",$B593=""),"",'MPTO_working_2-way'!D592)</f>
        <v>2.308641975308642</v>
      </c>
      <c r="G593" s="46">
        <f>IF(OR($A593="",$B593=""),"",'MPTO_working_2-way'!E592)</f>
        <v>1.7641509433962264</v>
      </c>
      <c r="H593" s="44">
        <f>IF(OR($A593="",$B593=""),"",'OddsRatio_working_2-way'!M592)</f>
        <v>2.3093073414159546</v>
      </c>
      <c r="I593" s="44">
        <f>IF(OR($A593="",$B593=""),"",'OddsRatio_working_2-way'!N592)</f>
        <v>1.7637626158259732</v>
      </c>
      <c r="J593" s="44">
        <f>IF('Log_working_2-way'!$D592="","",A593^('Log_working_2-way'!$D592))</f>
        <v>2.3160568010337612</v>
      </c>
      <c r="K593" s="46">
        <f>IF('Log_working_2-way'!$D592="","",B593^('Log_working_2-way'!$D592))</f>
        <v>1.7598456230871857</v>
      </c>
      <c r="L593" s="53">
        <f t="shared" si="108"/>
        <v>0.43589743589743585</v>
      </c>
      <c r="M593" s="53">
        <f t="shared" si="109"/>
        <v>0.56410256410256421</v>
      </c>
      <c r="N593" s="54">
        <v>690</v>
      </c>
      <c r="O593" s="54">
        <f t="shared" si="110"/>
        <v>376.36363636363643</v>
      </c>
      <c r="P593" s="54">
        <f t="shared" si="111"/>
        <v>284.11764705882354</v>
      </c>
      <c r="Q593" s="54">
        <f t="shared" si="112"/>
        <v>405.88235294117646</v>
      </c>
      <c r="R593" s="54">
        <f t="shared" si="113"/>
        <v>313.63636363636363</v>
      </c>
      <c r="S593" s="55">
        <f t="shared" si="114"/>
        <v>-29.518716577540033</v>
      </c>
      <c r="T593" s="55">
        <f t="shared" si="115"/>
        <v>-29.51871657754009</v>
      </c>
      <c r="U593" t="s">
        <v>463</v>
      </c>
      <c r="V593" t="s">
        <v>304</v>
      </c>
      <c r="W593" t="s">
        <v>439</v>
      </c>
      <c r="X593" s="38">
        <v>44282</v>
      </c>
      <c r="Y593" s="66"/>
    </row>
    <row r="594" spans="1:25" ht="15" x14ac:dyDescent="0.25">
      <c r="A594">
        <v>2.14</v>
      </c>
      <c r="B594">
        <v>1.74</v>
      </c>
      <c r="C594" s="43">
        <f t="shared" si="100"/>
        <v>4.200236330432916E-2</v>
      </c>
      <c r="D594" s="44">
        <f>IF(OR($A594="",$B594=""),"",A594*'MPTO_working_2-way'!$G593)</f>
        <v>2.2298850574712645</v>
      </c>
      <c r="E594" s="46">
        <f>IF(OR($A594="",$B594=""),"",B594*'MPTO_working_2-way'!$G593)</f>
        <v>1.8130841121495327</v>
      </c>
      <c r="F594" s="44">
        <f>IF(OR($A594="",$B594=""),"",'MPTO_working_2-way'!D593)</f>
        <v>2.2407028523288002</v>
      </c>
      <c r="G594" s="46">
        <f>IF(OR($A594="",$B594=""),"",'MPTO_working_2-way'!E593)</f>
        <v>1.8059947618585701</v>
      </c>
      <c r="H594" s="44">
        <f>IF(OR($A594="",$B594=""),"",'OddsRatio_working_2-way'!M593)</f>
        <v>2.2411851354816257</v>
      </c>
      <c r="I594" s="44">
        <f>IF(OR($A594="",$B594=""),"",'OddsRatio_working_2-way'!N593)</f>
        <v>1.8056815791722833</v>
      </c>
      <c r="J594" s="44">
        <f>IF('Log_working_2-way'!$D593="","",A594^('Log_working_2-way'!$D593))</f>
        <v>2.2461922009554618</v>
      </c>
      <c r="K594" s="46">
        <f>IF('Log_working_2-way'!$D593="","",B594^('Log_working_2-way'!$D593))</f>
        <v>1.8024444377303941</v>
      </c>
      <c r="L594" s="53">
        <f t="shared" si="108"/>
        <v>0.44845360824742264</v>
      </c>
      <c r="M594" s="53">
        <f t="shared" si="109"/>
        <v>0.55154639175257736</v>
      </c>
      <c r="N594" s="54">
        <v>691</v>
      </c>
      <c r="O594" s="54">
        <f t="shared" si="110"/>
        <v>368.10280373831773</v>
      </c>
      <c r="P594" s="54">
        <f t="shared" si="111"/>
        <v>293.87356321839076</v>
      </c>
      <c r="Q594" s="54">
        <f t="shared" si="112"/>
        <v>397.12643678160919</v>
      </c>
      <c r="R594" s="54">
        <f t="shared" si="113"/>
        <v>322.89719626168227</v>
      </c>
      <c r="S594" s="55">
        <f t="shared" si="114"/>
        <v>-29.023633043291454</v>
      </c>
      <c r="T594" s="55">
        <f t="shared" si="115"/>
        <v>-29.023633043291511</v>
      </c>
      <c r="U594" t="s">
        <v>461</v>
      </c>
      <c r="V594" t="s">
        <v>298</v>
      </c>
      <c r="W594" t="s">
        <v>439</v>
      </c>
      <c r="X594" s="38">
        <v>44282</v>
      </c>
      <c r="Y594" s="66"/>
    </row>
    <row r="595" spans="1:25" ht="15" x14ac:dyDescent="0.25">
      <c r="A595">
        <v>2.4900000000000002</v>
      </c>
      <c r="B595">
        <v>1.56</v>
      </c>
      <c r="C595" s="43">
        <f t="shared" si="100"/>
        <v>4.26320667284521E-2</v>
      </c>
      <c r="D595" s="44">
        <f>IF(OR($A595="",$B595=""),"",A595*'MPTO_working_2-way'!$G594)</f>
        <v>2.5961538461538458</v>
      </c>
      <c r="E595" s="46">
        <f>IF(OR($A595="",$B595=""),"",B595*'MPTO_working_2-way'!$G594)</f>
        <v>1.6265060240963853</v>
      </c>
      <c r="F595" s="44">
        <f>IF(OR($A595="",$B595=""),"",'MPTO_working_2-way'!D594)</f>
        <v>2.6295694557270508</v>
      </c>
      <c r="G595" s="46">
        <f>IF(OR($A595="",$B595=""),"",'MPTO_working_2-way'!E594)</f>
        <v>1.6136590229312062</v>
      </c>
      <c r="H595" s="44">
        <f>IF(OR($A595="",$B595=""),"",'OddsRatio_working_2-way'!M594)</f>
        <v>2.6311696066670334</v>
      </c>
      <c r="I595" s="44">
        <f>IF(OR($A595="",$B595=""),"",'OddsRatio_working_2-way'!N594)</f>
        <v>1.6130570333782139</v>
      </c>
      <c r="J595" s="44">
        <f>IF('Log_working_2-way'!$D594="","",A595^('Log_working_2-way'!$D594))</f>
        <v>2.6469548581107705</v>
      </c>
      <c r="K595" s="46">
        <f>IF('Log_working_2-way'!$D594="","",B595^('Log_working_2-way'!$D594))</f>
        <v>1.607181183548904</v>
      </c>
      <c r="L595" s="53">
        <f t="shared" si="108"/>
        <v>0.38518518518518524</v>
      </c>
      <c r="M595" s="53">
        <f t="shared" si="109"/>
        <v>0.61481481481481493</v>
      </c>
      <c r="N595" s="54">
        <v>692</v>
      </c>
      <c r="O595" s="54">
        <f t="shared" si="110"/>
        <v>414.0883534136546</v>
      </c>
      <c r="P595" s="54">
        <f t="shared" si="111"/>
        <v>248.41025641025638</v>
      </c>
      <c r="Q595" s="54">
        <f t="shared" si="112"/>
        <v>443.58974358974353</v>
      </c>
      <c r="R595" s="54">
        <f t="shared" si="113"/>
        <v>277.91164658634534</v>
      </c>
      <c r="S595" s="55">
        <f t="shared" si="114"/>
        <v>-29.501390176088933</v>
      </c>
      <c r="T595" s="55">
        <f t="shared" si="115"/>
        <v>-29.501390176088961</v>
      </c>
      <c r="U595" t="s">
        <v>245</v>
      </c>
      <c r="V595" t="s">
        <v>297</v>
      </c>
      <c r="W595" t="s">
        <v>439</v>
      </c>
      <c r="X595" s="38">
        <v>44282</v>
      </c>
      <c r="Y595" s="66"/>
    </row>
    <row r="596" spans="1:25" ht="15" x14ac:dyDescent="0.25">
      <c r="A596">
        <v>2.11</v>
      </c>
      <c r="B596">
        <v>1.76</v>
      </c>
      <c r="C596" s="43">
        <f t="shared" si="100"/>
        <v>4.2115467470917878E-2</v>
      </c>
      <c r="D596" s="44">
        <f>IF(OR($A596="",$B596=""),"",A596*'MPTO_working_2-way'!$G595)</f>
        <v>2.1988636363636367</v>
      </c>
      <c r="E596" s="46">
        <f>IF(OR($A596="",$B596=""),"",B596*'MPTO_working_2-way'!$G595)</f>
        <v>1.8341232227488156</v>
      </c>
      <c r="F596" s="44">
        <f>IF(OR($A596="",$B596=""),"",'MPTO_working_2-way'!D595)</f>
        <v>2.208110357949816</v>
      </c>
      <c r="G596" s="46">
        <f>IF(OR($A596="",$B596=""),"",'MPTO_working_2-way'!E595)</f>
        <v>1.8277389506841228</v>
      </c>
      <c r="H596" s="44">
        <f>IF(OR($A596="",$B596=""),"",'OddsRatio_working_2-way'!M595)</f>
        <v>2.208522368758425</v>
      </c>
      <c r="I596" s="44">
        <f>IF(OR($A596="",$B596=""),"",'OddsRatio_working_2-way'!N595)</f>
        <v>1.82745675698775</v>
      </c>
      <c r="J596" s="44">
        <f>IF('Log_working_2-way'!$D595="","",A596^('Log_working_2-way'!$D595))</f>
        <v>2.2127965940954506</v>
      </c>
      <c r="K596" s="46">
        <f>IF('Log_working_2-way'!$D595="","",B596^('Log_working_2-way'!$D595))</f>
        <v>1.8245405741311078</v>
      </c>
      <c r="L596" s="53">
        <f t="shared" si="108"/>
        <v>0.4547803617571059</v>
      </c>
      <c r="M596" s="53">
        <f t="shared" si="109"/>
        <v>0.54521963824289399</v>
      </c>
      <c r="N596" s="54">
        <v>693</v>
      </c>
      <c r="O596" s="54">
        <f t="shared" si="110"/>
        <v>364.56398104265406</v>
      </c>
      <c r="P596" s="54">
        <f t="shared" si="111"/>
        <v>299.25000000000006</v>
      </c>
      <c r="Q596" s="54">
        <f t="shared" si="112"/>
        <v>393.75000000000006</v>
      </c>
      <c r="R596" s="54">
        <f t="shared" si="113"/>
        <v>328.43601895734599</v>
      </c>
      <c r="S596" s="55">
        <f t="shared" si="114"/>
        <v>-29.186018957345993</v>
      </c>
      <c r="T596" s="55">
        <f t="shared" si="115"/>
        <v>-29.186018957345937</v>
      </c>
      <c r="U596" t="s">
        <v>459</v>
      </c>
      <c r="V596" t="s">
        <v>469</v>
      </c>
      <c r="W596" t="s">
        <v>439</v>
      </c>
      <c r="X596" s="38">
        <v>44282</v>
      </c>
      <c r="Y596" s="66"/>
    </row>
    <row r="597" spans="1:25" ht="15" x14ac:dyDescent="0.25">
      <c r="A597">
        <v>2.4</v>
      </c>
      <c r="B597">
        <v>1.6</v>
      </c>
      <c r="C597" s="43">
        <f t="shared" si="100"/>
        <v>4.1666666666666741E-2</v>
      </c>
      <c r="D597" s="44">
        <f>IF(OR($A597="",$B597=""),"",A597*'MPTO_working_2-way'!$G596)</f>
        <v>2.5</v>
      </c>
      <c r="E597" s="46">
        <f>IF(OR($A597="",$B597=""),"",B597*'MPTO_working_2-way'!$G596)</f>
        <v>1.666666666666667</v>
      </c>
      <c r="F597" s="44">
        <f>IF(OR($A597="",$B597=""),"",'MPTO_working_2-way'!D596)</f>
        <v>2.5263157894736841</v>
      </c>
      <c r="G597" s="46">
        <f>IF(OR($A597="",$B597=""),"",'MPTO_working_2-way'!E596)</f>
        <v>1.6551724137931036</v>
      </c>
      <c r="H597" s="44">
        <f>IF(OR($A597="",$B597=""),"",'OddsRatio_working_2-way'!M596)</f>
        <v>2.5275252316519468</v>
      </c>
      <c r="I597" s="44">
        <f>IF(OR($A597="",$B597=""),"",'OddsRatio_working_2-way'!N596)</f>
        <v>1.6546536707079771</v>
      </c>
      <c r="J597" s="44">
        <f>IF('Log_working_2-way'!$D596="","",A597^('Log_working_2-way'!$D596))</f>
        <v>2.5398728286377308</v>
      </c>
      <c r="K597" s="46">
        <f>IF('Log_working_2-way'!$D596="","",B597^('Log_working_2-way'!$D596))</f>
        <v>1.6494042763805412</v>
      </c>
      <c r="L597" s="53">
        <f t="shared" si="108"/>
        <v>0.4</v>
      </c>
      <c r="M597" s="53">
        <f t="shared" si="109"/>
        <v>0.59999999999999987</v>
      </c>
      <c r="N597" s="54">
        <v>694</v>
      </c>
      <c r="O597" s="54">
        <f t="shared" si="110"/>
        <v>404.83333333333331</v>
      </c>
      <c r="P597" s="54">
        <f t="shared" si="111"/>
        <v>260.25000000000006</v>
      </c>
      <c r="Q597" s="54">
        <f t="shared" si="112"/>
        <v>433.75</v>
      </c>
      <c r="R597" s="54">
        <f t="shared" si="113"/>
        <v>289.16666666666669</v>
      </c>
      <c r="S597" s="55">
        <f t="shared" si="114"/>
        <v>-28.916666666666686</v>
      </c>
      <c r="T597" s="55">
        <f t="shared" si="115"/>
        <v>-28.916666666666629</v>
      </c>
      <c r="U597" t="s">
        <v>300</v>
      </c>
      <c r="V597" t="s">
        <v>306</v>
      </c>
      <c r="W597" t="s">
        <v>439</v>
      </c>
      <c r="X597" s="38">
        <v>44282</v>
      </c>
      <c r="Y597" s="66"/>
    </row>
    <row r="598" spans="1:25" ht="15" x14ac:dyDescent="0.25">
      <c r="A598">
        <v>2.39</v>
      </c>
      <c r="B598">
        <v>1.6</v>
      </c>
      <c r="C598" s="43">
        <f t="shared" si="100"/>
        <v>4.3410041841004166E-2</v>
      </c>
      <c r="D598" s="44">
        <f>IF(OR($A598="",$B598=""),"",A598*'MPTO_working_2-way'!$G597)</f>
        <v>2.4937499999999999</v>
      </c>
      <c r="E598" s="46">
        <f>IF(OR($A598="",$B598=""),"",B598*'MPTO_working_2-way'!$G597)</f>
        <v>1.6694560669456067</v>
      </c>
      <c r="F598" s="44">
        <f>IF(OR($A598="",$B598=""),"",'MPTO_working_2-way'!D597)</f>
        <v>2.5207646671061306</v>
      </c>
      <c r="G598" s="46">
        <f>IF(OR($A598="",$B598=""),"",'MPTO_working_2-way'!E597)</f>
        <v>1.6575639358474208</v>
      </c>
      <c r="H598" s="44">
        <f>IF(OR($A598="",$B598=""),"",'OddsRatio_working_2-way'!M597)</f>
        <v>2.52206000757745</v>
      </c>
      <c r="I598" s="44">
        <f>IF(OR($A598="",$B598=""),"",'OddsRatio_working_2-way'!N597)</f>
        <v>1.6570043198176039</v>
      </c>
      <c r="J598" s="44">
        <f>IF('Log_working_2-way'!$D597="","",A598^('Log_working_2-way'!$D597))</f>
        <v>2.5347593326332167</v>
      </c>
      <c r="K598" s="46">
        <f>IF('Log_working_2-way'!$D597="","",B598^('Log_working_2-way'!$D597))</f>
        <v>1.6515679551422944</v>
      </c>
      <c r="L598" s="53">
        <f t="shared" si="108"/>
        <v>0.40100250626566419</v>
      </c>
      <c r="M598" s="53">
        <f t="shared" si="109"/>
        <v>0.59899749373433586</v>
      </c>
      <c r="N598" s="54">
        <v>695</v>
      </c>
      <c r="O598" s="54">
        <f t="shared" si="110"/>
        <v>404.20502092050214</v>
      </c>
      <c r="P598" s="54">
        <f t="shared" si="111"/>
        <v>260.625</v>
      </c>
      <c r="Q598" s="54">
        <f t="shared" si="112"/>
        <v>434.375</v>
      </c>
      <c r="R598" s="54">
        <f t="shared" si="113"/>
        <v>290.79497907949792</v>
      </c>
      <c r="S598" s="55">
        <f t="shared" si="114"/>
        <v>-30.169979079497864</v>
      </c>
      <c r="T598" s="55">
        <f t="shared" si="115"/>
        <v>-30.169979079497921</v>
      </c>
      <c r="U598" t="s">
        <v>460</v>
      </c>
      <c r="V598" t="s">
        <v>305</v>
      </c>
      <c r="W598" t="s">
        <v>439</v>
      </c>
      <c r="X598" s="38">
        <v>44282</v>
      </c>
      <c r="Y598" s="66"/>
    </row>
    <row r="599" spans="1:25" ht="15" x14ac:dyDescent="0.25">
      <c r="A599">
        <v>2.1800000000000002</v>
      </c>
      <c r="B599">
        <v>1.71</v>
      </c>
      <c r="C599" s="43">
        <f t="shared" si="100"/>
        <v>4.3510917967702012E-2</v>
      </c>
      <c r="D599" s="44">
        <f>IF(OR($A599="",$B599=""),"",A599*'MPTO_working_2-way'!$G598)</f>
        <v>2.2748538011695905</v>
      </c>
      <c r="E599" s="46">
        <f>IF(OR($A599="",$B599=""),"",B599*'MPTO_working_2-way'!$G598)</f>
        <v>1.7844036697247705</v>
      </c>
      <c r="F599" s="44">
        <f>IF(OR($A599="",$B599=""),"",'MPTO_working_2-way'!D598)</f>
        <v>2.2885382773650926</v>
      </c>
      <c r="G599" s="46">
        <f>IF(OR($A599="",$B599=""),"",'MPTO_working_2-way'!E598)</f>
        <v>1.7760731811901471</v>
      </c>
      <c r="H599" s="44">
        <f>IF(OR($A599="",$B599=""),"",'OddsRatio_working_2-way'!M598)</f>
        <v>2.2891748643942433</v>
      </c>
      <c r="I599" s="44">
        <f>IF(OR($A599="",$B599=""),"",'OddsRatio_working_2-way'!N598)</f>
        <v>1.7756899607795869</v>
      </c>
      <c r="J599" s="44">
        <f>IF('Log_working_2-way'!$D598="","",A599^('Log_working_2-way'!$D598))</f>
        <v>2.2955329814159455</v>
      </c>
      <c r="K599" s="46">
        <f>IF('Log_working_2-way'!$D598="","",B599^('Log_working_2-way'!$D598))</f>
        <v>1.7718830893109678</v>
      </c>
      <c r="L599" s="53">
        <f t="shared" si="108"/>
        <v>0.43958868894601544</v>
      </c>
      <c r="M599" s="53">
        <f t="shared" si="109"/>
        <v>0.56041131105398467</v>
      </c>
      <c r="N599" s="54">
        <v>696</v>
      </c>
      <c r="O599" s="54">
        <f t="shared" si="110"/>
        <v>376.7339449541285</v>
      </c>
      <c r="P599" s="54">
        <f t="shared" si="111"/>
        <v>288.98245614035091</v>
      </c>
      <c r="Q599" s="54">
        <f t="shared" si="112"/>
        <v>407.01754385964909</v>
      </c>
      <c r="R599" s="54">
        <f t="shared" si="113"/>
        <v>319.26605504587155</v>
      </c>
      <c r="S599" s="55">
        <f t="shared" si="114"/>
        <v>-30.283598905520591</v>
      </c>
      <c r="T599" s="55">
        <f t="shared" si="115"/>
        <v>-30.283598905520648</v>
      </c>
      <c r="U599" t="s">
        <v>468</v>
      </c>
      <c r="V599" t="s">
        <v>457</v>
      </c>
      <c r="W599" t="s">
        <v>439</v>
      </c>
      <c r="X599" s="38">
        <v>44282</v>
      </c>
      <c r="Y599" s="66"/>
    </row>
    <row r="600" spans="1:25" ht="15" x14ac:dyDescent="0.25">
      <c r="A600">
        <v>2.25</v>
      </c>
      <c r="B600">
        <v>1.67</v>
      </c>
      <c r="C600" s="43">
        <f t="shared" si="100"/>
        <v>4.3246839654025315E-2</v>
      </c>
      <c r="D600" s="44">
        <f>IF(OR($A600="",$B600=""),"",A600*'MPTO_working_2-way'!$G599)</f>
        <v>2.3473053892215567</v>
      </c>
      <c r="E600" s="46">
        <f>IF(OR($A600="",$B600=""),"",B600*'MPTO_working_2-way'!$G599)</f>
        <v>1.7422222222222221</v>
      </c>
      <c r="F600" s="44">
        <f>IF(OR($A600="",$B600=""),"",'MPTO_working_2-way'!D599)</f>
        <v>2.3650668764752165</v>
      </c>
      <c r="G600" s="46">
        <f>IF(OR($A600="",$B600=""),"",'MPTO_working_2-way'!E599)</f>
        <v>1.732564841498559</v>
      </c>
      <c r="H600" s="44">
        <f>IF(OR($A600="",$B600=""),"",'OddsRatio_working_2-way'!M599)</f>
        <v>2.3658959117703833</v>
      </c>
      <c r="I600" s="44">
        <f>IF(OR($A600="",$B600=""),"",'OddsRatio_working_2-way'!N599)</f>
        <v>1.7321202087089249</v>
      </c>
      <c r="J600" s="44">
        <f>IF('Log_working_2-way'!$D599="","",A600^('Log_working_2-way'!$D599))</f>
        <v>2.3741767577611035</v>
      </c>
      <c r="K600" s="46">
        <f>IF('Log_working_2-way'!$D599="","",B600^('Log_working_2-way'!$D599))</f>
        <v>1.7277084220437684</v>
      </c>
      <c r="L600" s="53">
        <f t="shared" si="108"/>
        <v>0.42602040816326531</v>
      </c>
      <c r="M600" s="53">
        <f t="shared" si="109"/>
        <v>0.57397959183673475</v>
      </c>
      <c r="N600" s="54">
        <v>697</v>
      </c>
      <c r="O600" s="54">
        <f t="shared" si="110"/>
        <v>387.22222222222223</v>
      </c>
      <c r="P600" s="54">
        <f t="shared" si="111"/>
        <v>279.63473053892221</v>
      </c>
      <c r="Q600" s="54">
        <f t="shared" si="112"/>
        <v>417.3652694610779</v>
      </c>
      <c r="R600" s="54">
        <f t="shared" si="113"/>
        <v>309.77777777777777</v>
      </c>
      <c r="S600" s="55">
        <f t="shared" si="114"/>
        <v>-30.143047238855672</v>
      </c>
      <c r="T600" s="55">
        <f t="shared" si="115"/>
        <v>-30.143047238855559</v>
      </c>
      <c r="U600" t="s">
        <v>302</v>
      </c>
      <c r="V600" t="s">
        <v>299</v>
      </c>
      <c r="W600" t="s">
        <v>439</v>
      </c>
      <c r="X600" s="38">
        <v>44282</v>
      </c>
      <c r="Y600" s="66"/>
    </row>
    <row r="601" spans="1:25" ht="15" x14ac:dyDescent="0.25">
      <c r="A601">
        <v>2.52</v>
      </c>
      <c r="B601">
        <v>1.55</v>
      </c>
      <c r="C601" s="43">
        <f t="shared" si="100"/>
        <v>4.1986687147977486E-2</v>
      </c>
      <c r="D601" s="44">
        <f>IF(OR($A601="",$B601=""),"",A601*'MPTO_working_2-way'!$G600)</f>
        <v>2.6258064516129034</v>
      </c>
      <c r="E601" s="46">
        <f>IF(OR($A601="",$B601=""),"",B601*'MPTO_working_2-way'!$G600)</f>
        <v>1.6150793650793651</v>
      </c>
      <c r="F601" s="44">
        <f>IF(OR($A601="",$B601=""),"",'MPTO_working_2-way'!D600)</f>
        <v>2.6607629427792916</v>
      </c>
      <c r="G601" s="46">
        <f>IF(OR($A601="",$B601=""),"",'MPTO_working_2-way'!E600)</f>
        <v>1.6021328958162429</v>
      </c>
      <c r="H601" s="44">
        <f>IF(OR($A601="",$B601=""),"",'OddsRatio_working_2-way'!M600)</f>
        <v>2.662418829187267</v>
      </c>
      <c r="I601" s="44">
        <f>IF(OR($A601="",$B601=""),"",'OddsRatio_working_2-way'!N600)</f>
        <v>1.6015331289822348</v>
      </c>
      <c r="J601" s="44">
        <f>IF('Log_working_2-way'!$D600="","",A601^('Log_working_2-way'!$D600))</f>
        <v>2.6789459030589455</v>
      </c>
      <c r="K601" s="46">
        <f>IF('Log_working_2-way'!$D600="","",B601^('Log_working_2-way'!$D600))</f>
        <v>1.5956118051078381</v>
      </c>
      <c r="L601" s="53">
        <f t="shared" si="108"/>
        <v>0.38083538083538082</v>
      </c>
      <c r="M601" s="53">
        <f t="shared" si="109"/>
        <v>0.61916461916461918</v>
      </c>
      <c r="N601" s="54">
        <v>698</v>
      </c>
      <c r="O601" s="54">
        <f t="shared" si="110"/>
        <v>421.01587301587301</v>
      </c>
      <c r="P601" s="54">
        <f t="shared" si="111"/>
        <v>247.67741935483878</v>
      </c>
      <c r="Q601" s="54">
        <f t="shared" si="112"/>
        <v>450.32258064516128</v>
      </c>
      <c r="R601" s="54">
        <f t="shared" si="113"/>
        <v>276.98412698412699</v>
      </c>
      <c r="S601" s="55">
        <f t="shared" si="114"/>
        <v>-29.306707629288269</v>
      </c>
      <c r="T601" s="55">
        <f t="shared" si="115"/>
        <v>-29.306707629288212</v>
      </c>
      <c r="U601" t="s">
        <v>301</v>
      </c>
      <c r="V601" t="s">
        <v>464</v>
      </c>
      <c r="W601" t="s">
        <v>439</v>
      </c>
      <c r="X601" s="38">
        <v>44282</v>
      </c>
      <c r="Y601" s="66"/>
    </row>
    <row r="602" spans="1:25" ht="15" x14ac:dyDescent="0.25">
      <c r="A602">
        <v>2.2000000000000002</v>
      </c>
      <c r="B602">
        <v>1.7</v>
      </c>
      <c r="C602" s="43">
        <f t="shared" si="100"/>
        <v>4.2780748663101553E-2</v>
      </c>
      <c r="D602" s="44">
        <f>IF(OR($A602="",$B602=""),"",A602*'MPTO_working_2-way'!$G601)</f>
        <v>2.2941176470588238</v>
      </c>
      <c r="E602" s="46">
        <f>IF(OR($A602="",$B602=""),"",B602*'MPTO_working_2-way'!$G601)</f>
        <v>1.7727272727272725</v>
      </c>
      <c r="F602" s="44">
        <f>IF(OR($A602="",$B602=""),"",'MPTO_working_2-way'!D601)</f>
        <v>2.308641975308642</v>
      </c>
      <c r="G602" s="46">
        <f>IF(OR($A602="",$B602=""),"",'MPTO_working_2-way'!E601)</f>
        <v>1.7641509433962264</v>
      </c>
      <c r="H602" s="44">
        <f>IF(OR($A602="",$B602=""),"",'OddsRatio_working_2-way'!M601)</f>
        <v>2.3093073414159546</v>
      </c>
      <c r="I602" s="44">
        <f>IF(OR($A602="",$B602=""),"",'OddsRatio_working_2-way'!N601)</f>
        <v>1.7637626158259732</v>
      </c>
      <c r="J602" s="44">
        <f>IF('Log_working_2-way'!$D601="","",A602^('Log_working_2-way'!$D601))</f>
        <v>2.3160568010337612</v>
      </c>
      <c r="K602" s="46">
        <f>IF('Log_working_2-way'!$D601="","",B602^('Log_working_2-way'!$D601))</f>
        <v>1.7598456230871857</v>
      </c>
      <c r="L602" s="53">
        <f t="shared" si="108"/>
        <v>0.43589743589743585</v>
      </c>
      <c r="M602" s="53">
        <f t="shared" si="109"/>
        <v>0.56410256410256421</v>
      </c>
      <c r="N602" s="54">
        <v>699</v>
      </c>
      <c r="O602" s="54">
        <f t="shared" si="110"/>
        <v>381.27272727272737</v>
      </c>
      <c r="P602" s="54">
        <f t="shared" si="111"/>
        <v>287.8235294117647</v>
      </c>
      <c r="Q602" s="54">
        <f t="shared" si="112"/>
        <v>411.1764705882353</v>
      </c>
      <c r="R602" s="54">
        <f t="shared" si="113"/>
        <v>317.72727272727269</v>
      </c>
      <c r="S602" s="55">
        <f t="shared" si="114"/>
        <v>-29.903743315507938</v>
      </c>
      <c r="T602" s="55">
        <f t="shared" si="115"/>
        <v>-29.903743315507995</v>
      </c>
      <c r="U602" t="s">
        <v>303</v>
      </c>
      <c r="V602" t="s">
        <v>307</v>
      </c>
      <c r="W602" t="s">
        <v>439</v>
      </c>
      <c r="X602" s="38">
        <v>44282</v>
      </c>
      <c r="Y602" s="66"/>
    </row>
    <row r="603" spans="1:25" ht="15" x14ac:dyDescent="0.25">
      <c r="A603">
        <v>1.85</v>
      </c>
      <c r="B603">
        <v>1.97</v>
      </c>
      <c r="C603" s="43">
        <f t="shared" si="100"/>
        <v>4.8154753738510081E-2</v>
      </c>
      <c r="D603" s="44">
        <f>IF(OR($A603="",$B603=""),"",A603*'MPTO_working_2-way'!$G602)</f>
        <v>1.9390862944162437</v>
      </c>
      <c r="E603" s="46">
        <f>IF(OR($A603="",$B603=""),"",B603*'MPTO_working_2-way'!$G602)</f>
        <v>2.0648648648648646</v>
      </c>
      <c r="F603" s="44">
        <f>IF(OR($A603="",$B603=""),"",'MPTO_working_2-way'!D602)</f>
        <v>1.9362465134812061</v>
      </c>
      <c r="G603" s="46">
        <f>IF(OR($A603="",$B603=""),"",'MPTO_working_2-way'!E602)</f>
        <v>2.0680947652149242</v>
      </c>
      <c r="H603" s="44">
        <f>IF(OR($A603="",$B603=""),"",'OddsRatio_working_2-way'!M602)</f>
        <v>1.936102910899125</v>
      </c>
      <c r="I603" s="44">
        <f>IF(OR($A603="",$B603=""),"",'OddsRatio_working_2-way'!N602)</f>
        <v>2.0682586159672365</v>
      </c>
      <c r="J603" s="44">
        <f>IF('Log_working_2-way'!$D602="","",A603^('Log_working_2-way'!$D602))</f>
        <v>1.9347965200176827</v>
      </c>
      <c r="K603" s="46">
        <f>IF('Log_working_2-way'!$D602="","",B603^('Log_working_2-way'!$D602))</f>
        <v>2.0697515219465816</v>
      </c>
      <c r="L603" s="53">
        <f t="shared" si="108"/>
        <v>0.51570680628272247</v>
      </c>
      <c r="M603" s="53">
        <f t="shared" si="109"/>
        <v>0.48429319371727753</v>
      </c>
      <c r="N603" s="54">
        <v>700</v>
      </c>
      <c r="O603" s="54">
        <f t="shared" si="110"/>
        <v>321.62162162162156</v>
      </c>
      <c r="P603" s="54">
        <f t="shared" si="111"/>
        <v>344.67005076142129</v>
      </c>
      <c r="Q603" s="54">
        <f t="shared" si="112"/>
        <v>355.32994923857865</v>
      </c>
      <c r="R603" s="54">
        <f t="shared" si="113"/>
        <v>378.37837837837833</v>
      </c>
      <c r="S603" s="55">
        <f t="shared" si="114"/>
        <v>-33.708327616957092</v>
      </c>
      <c r="T603" s="55">
        <f t="shared" si="115"/>
        <v>-33.708327616957035</v>
      </c>
      <c r="U603" t="s">
        <v>470</v>
      </c>
      <c r="V603" t="s">
        <v>315</v>
      </c>
      <c r="W603" t="s">
        <v>445</v>
      </c>
      <c r="X603" s="38">
        <v>44282</v>
      </c>
      <c r="Y603" s="66"/>
    </row>
    <row r="604" spans="1:25" ht="15" x14ac:dyDescent="0.25">
      <c r="A604">
        <v>1.95</v>
      </c>
      <c r="B604">
        <v>1.87</v>
      </c>
      <c r="C604" s="43">
        <f t="shared" si="100"/>
        <v>4.7579871109282745E-2</v>
      </c>
      <c r="D604" s="44">
        <f>IF(OR($A604="",$B604=""),"",A604*'MPTO_working_2-way'!$G603)</f>
        <v>2.0427807486631013</v>
      </c>
      <c r="E604" s="46">
        <f>IF(OR($A604="",$B604=""),"",B604*'MPTO_working_2-way'!$G603)</f>
        <v>1.9589743589743589</v>
      </c>
      <c r="F604" s="44">
        <f>IF(OR($A604="",$B604=""),"",'MPTO_working_2-way'!D603)</f>
        <v>2.0448619094350202</v>
      </c>
      <c r="G604" s="46">
        <f>IF(OR($A604="",$B604=""),"",'MPTO_working_2-way'!E603)</f>
        <v>1.9570642694217093</v>
      </c>
      <c r="H604" s="44">
        <f>IF(OR($A604="",$B604=""),"",'OddsRatio_working_2-way'!M603)</f>
        <v>2.0449660391555815</v>
      </c>
      <c r="I604" s="44">
        <f>IF(OR($A604="",$B604=""),"",'OddsRatio_working_2-way'!N603)</f>
        <v>1.9569688990161649</v>
      </c>
      <c r="J604" s="44">
        <f>IF('Log_working_2-way'!$D603="","",A604^('Log_working_2-way'!$D603))</f>
        <v>2.0459265900711681</v>
      </c>
      <c r="K604" s="46">
        <f>IF('Log_working_2-way'!$D603="","",B604^('Log_working_2-way'!$D603))</f>
        <v>1.9560900444564779</v>
      </c>
      <c r="L604" s="53">
        <f t="shared" si="108"/>
        <v>0.48952879581151837</v>
      </c>
      <c r="M604" s="53">
        <f t="shared" si="109"/>
        <v>0.51047120418848169</v>
      </c>
      <c r="N604" s="54">
        <v>701</v>
      </c>
      <c r="O604" s="54">
        <f t="shared" si="110"/>
        <v>341.51282051282055</v>
      </c>
      <c r="P604" s="54">
        <f t="shared" si="111"/>
        <v>326.13368983957218</v>
      </c>
      <c r="Q604" s="54">
        <f t="shared" si="112"/>
        <v>374.86631016042776</v>
      </c>
      <c r="R604" s="54">
        <f t="shared" si="113"/>
        <v>359.48717948717956</v>
      </c>
      <c r="S604" s="55">
        <f t="shared" si="114"/>
        <v>-33.353489647607205</v>
      </c>
      <c r="T604" s="55">
        <f t="shared" si="115"/>
        <v>-33.353489647607375</v>
      </c>
      <c r="U604" t="s">
        <v>310</v>
      </c>
      <c r="V604" t="s">
        <v>513</v>
      </c>
      <c r="W604" t="s">
        <v>445</v>
      </c>
      <c r="X604" s="38">
        <v>44282</v>
      </c>
      <c r="Y604" s="66"/>
    </row>
    <row r="605" spans="1:25" ht="15" x14ac:dyDescent="0.25">
      <c r="A605">
        <v>2.08</v>
      </c>
      <c r="B605">
        <v>1.75</v>
      </c>
      <c r="C605" s="43">
        <f t="shared" si="100"/>
        <v>5.2197802197802012E-2</v>
      </c>
      <c r="D605" s="44">
        <f>IF(OR($A605="",$B605=""),"",A605*'MPTO_working_2-way'!$G604)</f>
        <v>2.1885714285714282</v>
      </c>
      <c r="E605" s="46">
        <f>IF(OR($A605="",$B605=""),"",B605*'MPTO_working_2-way'!$G604)</f>
        <v>1.8413461538461535</v>
      </c>
      <c r="F605" s="44">
        <f>IF(OR($A605="",$B605=""),"",'MPTO_working_2-way'!D604)</f>
        <v>2.1993957703927487</v>
      </c>
      <c r="G605" s="46">
        <f>IF(OR($A605="",$B605=""),"",'MPTO_working_2-way'!E604)</f>
        <v>1.8337531486146093</v>
      </c>
      <c r="H605" s="44">
        <f>IF(OR($A605="",$B605=""),"",'OddsRatio_working_2-way'!M604)</f>
        <v>2.1999999999999997</v>
      </c>
      <c r="I605" s="44">
        <f>IF(OR($A605="",$B605=""),"",'OddsRatio_working_2-way'!N604)</f>
        <v>1.833333333333333</v>
      </c>
      <c r="J605" s="44">
        <f>IF('Log_working_2-way'!$D604="","",A605^('Log_working_2-way'!$D604))</f>
        <v>2.2050532560252694</v>
      </c>
      <c r="K605" s="46">
        <f>IF('Log_working_2-way'!$D604="","",B605^('Log_working_2-way'!$D604))</f>
        <v>1.8298388432199988</v>
      </c>
      <c r="L605" s="53">
        <f t="shared" si="108"/>
        <v>0.45691906005221938</v>
      </c>
      <c r="M605" s="53">
        <f t="shared" si="109"/>
        <v>0.54308093994778073</v>
      </c>
      <c r="N605" s="54">
        <v>702</v>
      </c>
      <c r="O605" s="54">
        <f t="shared" si="110"/>
        <v>364.5</v>
      </c>
      <c r="P605" s="54">
        <f t="shared" si="111"/>
        <v>300.85714285714283</v>
      </c>
      <c r="Q605" s="54">
        <f t="shared" si="112"/>
        <v>401.14285714285711</v>
      </c>
      <c r="R605" s="54">
        <f t="shared" si="113"/>
        <v>337.49999999999994</v>
      </c>
      <c r="S605" s="55">
        <f t="shared" si="114"/>
        <v>-36.64285714285711</v>
      </c>
      <c r="T605" s="55">
        <f t="shared" si="115"/>
        <v>-36.64285714285711</v>
      </c>
      <c r="U605" t="s">
        <v>501</v>
      </c>
      <c r="V605" t="s">
        <v>502</v>
      </c>
      <c r="W605" t="s">
        <v>445</v>
      </c>
      <c r="X605" s="38">
        <v>44282</v>
      </c>
      <c r="Y605" s="66"/>
    </row>
    <row r="606" spans="1:25" ht="15" x14ac:dyDescent="0.25">
      <c r="A606">
        <v>1.94</v>
      </c>
      <c r="B606">
        <v>1.88</v>
      </c>
      <c r="C606" s="43">
        <f t="shared" si="100"/>
        <v>4.7378811142794408E-2</v>
      </c>
      <c r="D606" s="44">
        <f>IF(OR($A606="",$B606=""),"",A606*'MPTO_working_2-way'!$G605)</f>
        <v>2.0319148936170213</v>
      </c>
      <c r="E606" s="46">
        <f>IF(OR($A606="",$B606=""),"",B606*'MPTO_working_2-way'!$G605)</f>
        <v>1.9690721649484533</v>
      </c>
      <c r="F606" s="44">
        <f>IF(OR($A606="",$B606=""),"",'MPTO_working_2-way'!D605)</f>
        <v>2.033452274754683</v>
      </c>
      <c r="G606" s="46">
        <f>IF(OR($A606="",$B606=""),"",'MPTO_working_2-way'!E605)</f>
        <v>1.9676305567544234</v>
      </c>
      <c r="H606" s="44">
        <f>IF(OR($A606="",$B606=""),"",'OddsRatio_working_2-way'!M605)</f>
        <v>2.0335288182638238</v>
      </c>
      <c r="I606" s="44">
        <f>IF(OR($A606="",$B606=""),"",'OddsRatio_working_2-way'!N605)</f>
        <v>1.9675588936937933</v>
      </c>
      <c r="J606" s="44">
        <f>IF('Log_working_2-way'!$D605="","",A606^('Log_working_2-way'!$D605))</f>
        <v>2.0342379522187155</v>
      </c>
      <c r="K606" s="46">
        <f>IF('Log_working_2-way'!$D605="","",B606^('Log_working_2-way'!$D605))</f>
        <v>1.9668954787958726</v>
      </c>
      <c r="L606" s="53">
        <f t="shared" si="108"/>
        <v>0.49214659685863876</v>
      </c>
      <c r="M606" s="53">
        <f t="shared" si="109"/>
        <v>0.50785340314136129</v>
      </c>
      <c r="N606" s="54">
        <v>703</v>
      </c>
      <c r="O606" s="54">
        <f t="shared" si="110"/>
        <v>340.62886597938143</v>
      </c>
      <c r="P606" s="54">
        <f t="shared" si="111"/>
        <v>329.06382978723394</v>
      </c>
      <c r="Q606" s="54">
        <f t="shared" si="112"/>
        <v>373.93617021276594</v>
      </c>
      <c r="R606" s="54">
        <f t="shared" si="113"/>
        <v>362.37113402061857</v>
      </c>
      <c r="S606" s="55">
        <f t="shared" si="114"/>
        <v>-33.307304233384514</v>
      </c>
      <c r="T606" s="55">
        <f t="shared" si="115"/>
        <v>-33.307304233384627</v>
      </c>
      <c r="U606" t="s">
        <v>465</v>
      </c>
      <c r="V606" t="s">
        <v>503</v>
      </c>
      <c r="W606" t="s">
        <v>445</v>
      </c>
      <c r="X606" s="38">
        <v>44282</v>
      </c>
      <c r="Y606" s="66"/>
    </row>
    <row r="607" spans="1:25" ht="15" x14ac:dyDescent="0.25">
      <c r="A607">
        <v>2.04</v>
      </c>
      <c r="B607">
        <v>1.78</v>
      </c>
      <c r="C607" s="43">
        <f t="shared" si="100"/>
        <v>5.1993831240361388E-2</v>
      </c>
      <c r="D607" s="44">
        <f>IF(OR($A607="",$B607=""),"",A607*'MPTO_working_2-way'!$G606)</f>
        <v>2.1460674157303372</v>
      </c>
      <c r="E607" s="46">
        <f>IF(OR($A607="",$B607=""),"",B607*'MPTO_working_2-way'!$G606)</f>
        <v>1.8725490196078434</v>
      </c>
      <c r="F607" s="44">
        <f>IF(OR($A607="",$B607=""),"",'MPTO_working_2-way'!D606)</f>
        <v>2.1542477456098719</v>
      </c>
      <c r="G607" s="46">
        <f>IF(OR($A607="",$B607=""),"",'MPTO_working_2-way'!E606)</f>
        <v>1.8663651315789476</v>
      </c>
      <c r="H607" s="44">
        <f>IF(OR($A607="",$B607=""),"",'OddsRatio_working_2-way'!M606)</f>
        <v>2.1547005383792519</v>
      </c>
      <c r="I607" s="44">
        <f>IF(OR($A607="",$B607=""),"",'OddsRatio_working_2-way'!N606)</f>
        <v>1.8660254037844388</v>
      </c>
      <c r="J607" s="44">
        <f>IF('Log_working_2-way'!$D606="","",A607^('Log_working_2-way'!$D606))</f>
        <v>2.1585101502976682</v>
      </c>
      <c r="K607" s="46">
        <f>IF('Log_working_2-way'!$D606="","",B607^('Log_working_2-way'!$D606))</f>
        <v>1.8631775904092678</v>
      </c>
      <c r="L607" s="53">
        <f t="shared" si="108"/>
        <v>0.46596858638743455</v>
      </c>
      <c r="M607" s="53">
        <f t="shared" si="109"/>
        <v>0.53403141361256534</v>
      </c>
      <c r="N607" s="54">
        <v>704</v>
      </c>
      <c r="O607" s="54">
        <f t="shared" si="110"/>
        <v>358.90196078431376</v>
      </c>
      <c r="P607" s="54">
        <f t="shared" si="111"/>
        <v>308.494382022472</v>
      </c>
      <c r="Q607" s="54">
        <f t="shared" si="112"/>
        <v>395.50561797752812</v>
      </c>
      <c r="R607" s="54">
        <f t="shared" si="113"/>
        <v>345.09803921568624</v>
      </c>
      <c r="S607" s="55">
        <f t="shared" si="114"/>
        <v>-36.60365719321436</v>
      </c>
      <c r="T607" s="55">
        <f t="shared" si="115"/>
        <v>-36.603657193214246</v>
      </c>
      <c r="U607" t="s">
        <v>313</v>
      </c>
      <c r="V607" t="s">
        <v>515</v>
      </c>
      <c r="W607" t="s">
        <v>445</v>
      </c>
      <c r="X607" s="38">
        <v>44282</v>
      </c>
      <c r="Y607" s="66"/>
    </row>
    <row r="608" spans="1:25" ht="15" x14ac:dyDescent="0.25">
      <c r="A608">
        <v>2.02</v>
      </c>
      <c r="B608">
        <v>1.81</v>
      </c>
      <c r="C608" s="43">
        <f t="shared" si="100"/>
        <v>4.7535692795798834E-2</v>
      </c>
      <c r="D608" s="44">
        <f>IF(OR($A608="",$B608=""),"",A608*'MPTO_working_2-way'!$G607)</f>
        <v>2.1160220994475138</v>
      </c>
      <c r="E608" s="46">
        <f>IF(OR($A608="",$B608=""),"",B608*'MPTO_working_2-way'!$G607)</f>
        <v>1.8960396039603959</v>
      </c>
      <c r="F608" s="44">
        <f>IF(OR($A608="",$B608=""),"",'MPTO_working_2-way'!D607)</f>
        <v>2.1218733677673955</v>
      </c>
      <c r="G608" s="46">
        <f>IF(OR($A608="",$B608=""),"",'MPTO_working_2-way'!E607)</f>
        <v>1.8913661993688893</v>
      </c>
      <c r="H608" s="44">
        <f>IF(OR($A608="",$B608=""),"",'OddsRatio_working_2-way'!M607)</f>
        <v>2.1221672153735645</v>
      </c>
      <c r="I608" s="44">
        <f>IF(OR($A608="",$B608=""),"",'OddsRatio_working_2-way'!N607)</f>
        <v>1.8911327886790064</v>
      </c>
      <c r="J608" s="44">
        <f>IF('Log_working_2-way'!$D607="","",A608^('Log_working_2-way'!$D607))</f>
        <v>2.1248762951200719</v>
      </c>
      <c r="K608" s="46">
        <f>IF('Log_working_2-way'!$D607="","",B608^('Log_working_2-way'!$D607))</f>
        <v>1.8889866417645398</v>
      </c>
      <c r="L608" s="53">
        <f t="shared" si="108"/>
        <v>0.47258485639686681</v>
      </c>
      <c r="M608" s="53">
        <f t="shared" si="109"/>
        <v>0.52741514360313313</v>
      </c>
      <c r="N608" s="54">
        <v>705</v>
      </c>
      <c r="O608" s="54">
        <f t="shared" si="110"/>
        <v>355.99009900990092</v>
      </c>
      <c r="P608" s="54">
        <f t="shared" si="111"/>
        <v>315.49723756906076</v>
      </c>
      <c r="Q608" s="54">
        <f t="shared" si="112"/>
        <v>389.50276243093924</v>
      </c>
      <c r="R608" s="54">
        <f t="shared" si="113"/>
        <v>349.00990099009903</v>
      </c>
      <c r="S608" s="55">
        <f t="shared" si="114"/>
        <v>-33.512663421038326</v>
      </c>
      <c r="T608" s="55">
        <f t="shared" si="115"/>
        <v>-33.512663421038269</v>
      </c>
      <c r="U608" t="s">
        <v>316</v>
      </c>
      <c r="V608" t="s">
        <v>311</v>
      </c>
      <c r="W608" t="s">
        <v>445</v>
      </c>
      <c r="X608" s="38">
        <v>44282</v>
      </c>
      <c r="Y608" s="66"/>
    </row>
    <row r="609" spans="1:25" ht="15" x14ac:dyDescent="0.25">
      <c r="A609">
        <v>1.93</v>
      </c>
      <c r="B609">
        <v>1.88</v>
      </c>
      <c r="C609" s="43">
        <f t="shared" si="100"/>
        <v>5.0049608642928067E-2</v>
      </c>
      <c r="D609" s="44">
        <f>IF(OR($A609="",$B609=""),"",A609*'MPTO_working_2-way'!$G608)</f>
        <v>2.0265957446808511</v>
      </c>
      <c r="E609" s="46">
        <f>IF(OR($A609="",$B609=""),"",B609*'MPTO_working_2-way'!$G608)</f>
        <v>1.9740932642487046</v>
      </c>
      <c r="F609" s="44">
        <f>IF(OR($A609="",$B609=""),"",'MPTO_working_2-way'!D608)</f>
        <v>2.027945450480662</v>
      </c>
      <c r="G609" s="46">
        <f>IF(OR($A609="",$B609=""),"",'MPTO_working_2-way'!E608)</f>
        <v>1.9728142670726401</v>
      </c>
      <c r="H609" s="44">
        <f>IF(OR($A609="",$B609=""),"",'OddsRatio_working_2-way'!M608)</f>
        <v>2.0280166252635121</v>
      </c>
      <c r="I609" s="44">
        <f>IF(OR($A609="",$B609=""),"",'OddsRatio_working_2-way'!N608)</f>
        <v>1.97274691422784</v>
      </c>
      <c r="J609" s="44">
        <f>IF('Log_working_2-way'!$D608="","",A609^('Log_working_2-way'!$D608))</f>
        <v>2.0286405498267945</v>
      </c>
      <c r="K609" s="46">
        <f>IF('Log_working_2-way'!$D608="","",B609^('Log_working_2-way'!$D608))</f>
        <v>1.972156892091637</v>
      </c>
      <c r="L609" s="53">
        <f t="shared" si="108"/>
        <v>0.49343832020997375</v>
      </c>
      <c r="M609" s="53">
        <f t="shared" si="109"/>
        <v>0.50656167979002631</v>
      </c>
      <c r="N609" s="54">
        <v>706</v>
      </c>
      <c r="O609" s="54">
        <f t="shared" si="110"/>
        <v>340.19689119170982</v>
      </c>
      <c r="P609" s="54">
        <f t="shared" si="111"/>
        <v>330.46808510638294</v>
      </c>
      <c r="Q609" s="54">
        <f t="shared" si="112"/>
        <v>375.531914893617</v>
      </c>
      <c r="R609" s="54">
        <f t="shared" si="113"/>
        <v>365.80310880829018</v>
      </c>
      <c r="S609" s="55">
        <f t="shared" si="114"/>
        <v>-35.335023701907176</v>
      </c>
      <c r="T609" s="55">
        <f t="shared" si="115"/>
        <v>-35.335023701907232</v>
      </c>
      <c r="U609" t="s">
        <v>312</v>
      </c>
      <c r="V609" t="s">
        <v>318</v>
      </c>
      <c r="W609" t="s">
        <v>445</v>
      </c>
      <c r="X609" s="38">
        <v>44282</v>
      </c>
      <c r="Y609" s="66"/>
    </row>
    <row r="610" spans="1:25" ht="15" x14ac:dyDescent="0.25">
      <c r="A610">
        <v>1.66</v>
      </c>
      <c r="B610">
        <v>2.23</v>
      </c>
      <c r="C610" s="43">
        <f t="shared" si="100"/>
        <v>5.0840131827759594E-2</v>
      </c>
      <c r="D610" s="44">
        <f>IF(OR($A610="",$B610=""),"",A610*'MPTO_working_2-way'!$G609)</f>
        <v>1.7443946188340809</v>
      </c>
      <c r="E610" s="46">
        <f>IF(OR($A610="",$B610=""),"",B610*'MPTO_working_2-way'!$G609)</f>
        <v>2.3433734939759039</v>
      </c>
      <c r="F610" s="44">
        <f>IF(OR($A610="",$B610=""),"",'MPTO_working_2-way'!D609)</f>
        <v>1.7331335736691793</v>
      </c>
      <c r="G610" s="46">
        <f>IF(OR($A610="",$B610=""),"",'MPTO_working_2-way'!E609)</f>
        <v>2.3640079187687597</v>
      </c>
      <c r="H610" s="44">
        <f>IF(OR($A610="",$B610=""),"",'OddsRatio_working_2-way'!M609)</f>
        <v>1.7325198740332297</v>
      </c>
      <c r="I610" s="44">
        <f>IF(OR($A610="",$B610=""),"",'OddsRatio_working_2-way'!N609)</f>
        <v>2.3651506743346555</v>
      </c>
      <c r="J610" s="44">
        <f>IF('Log_working_2-way'!$D609="","",A610^('Log_working_2-way'!$D609))</f>
        <v>1.7273499498331912</v>
      </c>
      <c r="K610" s="46">
        <f>IF('Log_working_2-way'!$D609="","",B610^('Log_working_2-way'!$D609))</f>
        <v>2.3748540165951364</v>
      </c>
      <c r="L610" s="53">
        <f t="shared" si="108"/>
        <v>0.57326478149100257</v>
      </c>
      <c r="M610" s="53">
        <f t="shared" si="109"/>
        <v>0.42673521850899737</v>
      </c>
      <c r="N610" s="54">
        <v>707</v>
      </c>
      <c r="O610" s="54">
        <f t="shared" si="110"/>
        <v>281.09638554216866</v>
      </c>
      <c r="P610" s="54">
        <f t="shared" si="111"/>
        <v>389.95964125560533</v>
      </c>
      <c r="Q610" s="54">
        <f t="shared" si="112"/>
        <v>317.04035874439461</v>
      </c>
      <c r="R610" s="54">
        <f t="shared" si="113"/>
        <v>425.90361445783134</v>
      </c>
      <c r="S610" s="55">
        <f t="shared" si="114"/>
        <v>-35.943973202225948</v>
      </c>
      <c r="T610" s="55">
        <f t="shared" si="115"/>
        <v>-35.943973202226005</v>
      </c>
      <c r="U610" t="s">
        <v>317</v>
      </c>
      <c r="V610" t="s">
        <v>308</v>
      </c>
      <c r="W610" t="s">
        <v>445</v>
      </c>
      <c r="X610" s="38">
        <v>44282</v>
      </c>
      <c r="Y610" s="66"/>
    </row>
    <row r="611" spans="1:25" ht="15" x14ac:dyDescent="0.25">
      <c r="A611">
        <v>1.84</v>
      </c>
      <c r="B611">
        <v>1.98</v>
      </c>
      <c r="C611" s="43">
        <f t="shared" si="100"/>
        <v>4.852876592007016E-2</v>
      </c>
      <c r="D611" s="44">
        <f>IF(OR($A611="",$B611=""),"",A611*'MPTO_working_2-way'!$G610)</f>
        <v>1.9292929292929293</v>
      </c>
      <c r="E611" s="46">
        <f>IF(OR($A611="",$B611=""),"",B611*'MPTO_working_2-way'!$G610)</f>
        <v>2.0760869565217388</v>
      </c>
      <c r="F611" s="44">
        <f>IF(OR($A611="",$B611=""),"",'MPTO_working_2-way'!D610)</f>
        <v>1.925988581095369</v>
      </c>
      <c r="G611" s="46">
        <f>IF(OR($A611="",$B611=""),"",'MPTO_working_2-way'!E610)</f>
        <v>2.0799269239552407</v>
      </c>
      <c r="H611" s="44">
        <f>IF(OR($A611="",$B611=""),"",'OddsRatio_working_2-way'!M610)</f>
        <v>1.9258200997725512</v>
      </c>
      <c r="I611" s="44">
        <f>IF(OR($A611="",$B611=""),"",'OddsRatio_working_2-way'!N610)</f>
        <v>2.0801234497346428</v>
      </c>
      <c r="J611" s="44">
        <f>IF('Log_working_2-way'!$D610="","",A611^('Log_working_2-way'!$D610))</f>
        <v>1.9242999979641608</v>
      </c>
      <c r="K611" s="46">
        <f>IF('Log_working_2-way'!$D610="","",B611^('Log_working_2-way'!$D610))</f>
        <v>2.0818998184591693</v>
      </c>
      <c r="L611" s="53">
        <f t="shared" si="108"/>
        <v>0.51832460732984298</v>
      </c>
      <c r="M611" s="53">
        <f t="shared" si="109"/>
        <v>0.48167539267015713</v>
      </c>
      <c r="N611" s="54">
        <v>708</v>
      </c>
      <c r="O611" s="54">
        <f t="shared" si="110"/>
        <v>323.21739130434781</v>
      </c>
      <c r="P611" s="54">
        <f t="shared" si="111"/>
        <v>350.42424242424238</v>
      </c>
      <c r="Q611" s="54">
        <f t="shared" si="112"/>
        <v>357.57575757575762</v>
      </c>
      <c r="R611" s="54">
        <f t="shared" si="113"/>
        <v>384.78260869565213</v>
      </c>
      <c r="S611" s="55">
        <f t="shared" si="114"/>
        <v>-34.358366271409807</v>
      </c>
      <c r="T611" s="55">
        <f t="shared" si="115"/>
        <v>-34.35836627140975</v>
      </c>
      <c r="U611" t="s">
        <v>512</v>
      </c>
      <c r="V611" t="s">
        <v>452</v>
      </c>
      <c r="W611" t="s">
        <v>445</v>
      </c>
      <c r="X611" s="38">
        <v>44282</v>
      </c>
      <c r="Y611" s="66"/>
    </row>
    <row r="612" spans="1:25" ht="15" x14ac:dyDescent="0.25">
      <c r="A612">
        <v>1.91</v>
      </c>
      <c r="B612">
        <v>1.94</v>
      </c>
      <c r="C612" s="43">
        <f t="shared" si="100"/>
        <v>3.9024126949857019E-2</v>
      </c>
      <c r="D612" s="44">
        <f>IF(OR($A612="",$B612=""),"",A612*'MPTO_working_2-way'!$G611)</f>
        <v>1.9845360824742269</v>
      </c>
      <c r="E612" s="46">
        <f>IF(OR($A612="",$B612=""),"",B612*'MPTO_working_2-way'!$G611)</f>
        <v>2.0157068062827226</v>
      </c>
      <c r="F612" s="44">
        <f>IF(OR($A612="",$B612=""),"",'MPTO_working_2-way'!D611)</f>
        <v>1.98393746319002</v>
      </c>
      <c r="G612" s="46">
        <f>IF(OR($A612="",$B612=""),"",'MPTO_working_2-way'!E611)</f>
        <v>2.0163247537682976</v>
      </c>
      <c r="H612" s="44">
        <f>IF(OR($A612="",$B612=""),"",'OddsRatio_working_2-way'!M611)</f>
        <v>1.9839131599805839</v>
      </c>
      <c r="I612" s="44">
        <f>IF(OR($A612="",$B612=""),"",'OddsRatio_working_2-way'!N611)</f>
        <v>2.0163498575623611</v>
      </c>
      <c r="J612" s="44">
        <f>IF('Log_working_2-way'!$D611="","",A612^('Log_working_2-way'!$D611))</f>
        <v>1.9836394873960235</v>
      </c>
      <c r="K612" s="46">
        <f>IF('Log_working_2-way'!$D611="","",B612^('Log_working_2-way'!$D611))</f>
        <v>2.0166326309725022</v>
      </c>
      <c r="L612" s="53">
        <f t="shared" si="108"/>
        <v>0.50389610389610384</v>
      </c>
      <c r="M612" s="53">
        <f t="shared" si="109"/>
        <v>0.4961038961038961</v>
      </c>
      <c r="N612" s="54">
        <v>709</v>
      </c>
      <c r="O612" s="54">
        <f t="shared" si="110"/>
        <v>337.79581151832463</v>
      </c>
      <c r="P612" s="54">
        <f t="shared" si="111"/>
        <v>343.53608247422687</v>
      </c>
      <c r="Q612" s="54">
        <f t="shared" si="112"/>
        <v>365.46391752577324</v>
      </c>
      <c r="R612" s="54">
        <f t="shared" si="113"/>
        <v>371.20418848167537</v>
      </c>
      <c r="S612" s="55">
        <f t="shared" si="114"/>
        <v>-27.668106007448614</v>
      </c>
      <c r="T612" s="55">
        <f t="shared" si="115"/>
        <v>-27.6681060074485</v>
      </c>
      <c r="U612" t="s">
        <v>372</v>
      </c>
      <c r="V612" t="s">
        <v>472</v>
      </c>
      <c r="W612" t="s">
        <v>450</v>
      </c>
      <c r="X612" s="38">
        <v>44282</v>
      </c>
      <c r="Y612" s="66"/>
    </row>
    <row r="613" spans="1:25" ht="15" x14ac:dyDescent="0.25">
      <c r="A613">
        <v>1.61</v>
      </c>
      <c r="B613">
        <v>2.38</v>
      </c>
      <c r="C613" s="43">
        <f t="shared" si="100"/>
        <v>4.1286079649250906E-2</v>
      </c>
      <c r="D613" s="44">
        <f>IF(OR($A613="",$B613=""),"",A613*'MPTO_working_2-way'!$G612)</f>
        <v>1.6764705882352942</v>
      </c>
      <c r="E613" s="46">
        <f>IF(OR($A613="",$B613=""),"",B613*'MPTO_working_2-way'!$G612)</f>
        <v>2.4782608695652169</v>
      </c>
      <c r="F613" s="44">
        <f>IF(OR($A613="",$B613=""),"",'MPTO_working_2-way'!D612)</f>
        <v>1.6653483419531487</v>
      </c>
      <c r="G613" s="46">
        <f>IF(OR($A613="",$B613=""),"",'MPTO_working_2-way'!E612)</f>
        <v>2.5029721079103791</v>
      </c>
      <c r="H613" s="44">
        <f>IF(OR($A613="",$B613=""),"",'OddsRatio_working_2-way'!M612)</f>
        <v>1.6648526043471934</v>
      </c>
      <c r="I613" s="44">
        <f>IF(OR($A613="",$B613=""),"",'OddsRatio_working_2-way'!N612)</f>
        <v>2.5040927770477501</v>
      </c>
      <c r="J613" s="44">
        <f>IF('Log_working_2-way'!$D612="","",A613^('Log_working_2-way'!$D612))</f>
        <v>1.6597750977731451</v>
      </c>
      <c r="K613" s="46">
        <f>IF('Log_working_2-way'!$D612="","",B613^('Log_working_2-way'!$D612))</f>
        <v>2.5156679956166372</v>
      </c>
      <c r="L613" s="53">
        <f t="shared" si="108"/>
        <v>0.59649122807017541</v>
      </c>
      <c r="M613" s="53">
        <f t="shared" si="109"/>
        <v>0.40350877192982465</v>
      </c>
      <c r="N613" s="54">
        <v>710</v>
      </c>
      <c r="O613" s="54">
        <f t="shared" si="110"/>
        <v>269.0062111801243</v>
      </c>
      <c r="P613" s="54">
        <f t="shared" si="111"/>
        <v>411.68067226890753</v>
      </c>
      <c r="Q613" s="54">
        <f t="shared" si="112"/>
        <v>298.31932773109241</v>
      </c>
      <c r="R613" s="54">
        <f t="shared" si="113"/>
        <v>440.99378881987576</v>
      </c>
      <c r="S613" s="55">
        <f t="shared" si="114"/>
        <v>-29.313116550968118</v>
      </c>
      <c r="T613" s="55">
        <f t="shared" si="115"/>
        <v>-29.313116550968232</v>
      </c>
      <c r="U613" t="s">
        <v>373</v>
      </c>
      <c r="V613" t="s">
        <v>375</v>
      </c>
      <c r="W613" t="s">
        <v>450</v>
      </c>
      <c r="X613" s="38">
        <v>44282</v>
      </c>
      <c r="Y613" s="66"/>
    </row>
    <row r="614" spans="1:25" ht="15" x14ac:dyDescent="0.25">
      <c r="A614">
        <v>2.27</v>
      </c>
      <c r="B614">
        <v>1.66</v>
      </c>
      <c r="C614" s="43">
        <f t="shared" si="100"/>
        <v>4.2938272915450382E-2</v>
      </c>
      <c r="D614" s="44">
        <f>IF(OR($A614="",$B614=""),"",A614*'MPTO_working_2-way'!$G613)</f>
        <v>2.3674698795180724</v>
      </c>
      <c r="E614" s="46">
        <f>IF(OR($A614="",$B614=""),"",B614*'MPTO_working_2-way'!$G613)</f>
        <v>1.7312775330396475</v>
      </c>
      <c r="F614" s="44">
        <f>IF(OR($A614="",$B614=""),"",'MPTO_working_2-way'!D613)</f>
        <v>2.3862959913874993</v>
      </c>
      <c r="G614" s="46">
        <f>IF(OR($A614="",$B614=""),"",'MPTO_working_2-way'!E613)</f>
        <v>1.7213466721483714</v>
      </c>
      <c r="H614" s="44">
        <f>IF(OR($A614="",$B614=""),"",'OddsRatio_working_2-way'!M613)</f>
        <v>2.387170654332921</v>
      </c>
      <c r="I614" s="44">
        <f>IF(OR($A614="",$B614=""),"",'OddsRatio_working_2-way'!N613)</f>
        <v>1.7208918361100216</v>
      </c>
      <c r="J614" s="44">
        <f>IF('Log_working_2-way'!$D613="","",A614^('Log_working_2-way'!$D613))</f>
        <v>2.3959540887220943</v>
      </c>
      <c r="K614" s="46">
        <f>IF('Log_working_2-way'!$D613="","",B614^('Log_working_2-way'!$D613))</f>
        <v>1.7163559375473425</v>
      </c>
      <c r="L614" s="53">
        <f t="shared" si="108"/>
        <v>0.42239185750636132</v>
      </c>
      <c r="M614" s="53">
        <f t="shared" si="109"/>
        <v>0.57760814249363868</v>
      </c>
      <c r="N614" s="54">
        <v>711</v>
      </c>
      <c r="O614" s="54">
        <f t="shared" si="110"/>
        <v>397.78414096916299</v>
      </c>
      <c r="P614" s="54">
        <f t="shared" si="111"/>
        <v>282.68674698795184</v>
      </c>
      <c r="Q614" s="54">
        <f t="shared" si="112"/>
        <v>428.31325301204822</v>
      </c>
      <c r="R614" s="54">
        <f t="shared" si="113"/>
        <v>313.21585903083701</v>
      </c>
      <c r="S614" s="55">
        <f t="shared" si="114"/>
        <v>-30.529112042885231</v>
      </c>
      <c r="T614" s="55">
        <f t="shared" si="115"/>
        <v>-30.529112042885174</v>
      </c>
      <c r="U614" t="s">
        <v>374</v>
      </c>
      <c r="V614" t="s">
        <v>377</v>
      </c>
      <c r="W614" t="s">
        <v>450</v>
      </c>
      <c r="X614" s="38">
        <v>44282</v>
      </c>
      <c r="Y614" s="66"/>
    </row>
    <row r="615" spans="1:25" ht="15" x14ac:dyDescent="0.25">
      <c r="A615">
        <v>1.94</v>
      </c>
      <c r="B615">
        <v>1.91</v>
      </c>
      <c r="C615" s="43">
        <f t="shared" si="100"/>
        <v>3.9024126949857019E-2</v>
      </c>
      <c r="D615" s="44">
        <f>IF(OR($A615="",$B615=""),"",A615*'MPTO_working_2-way'!$G614)</f>
        <v>2.0157068062827226</v>
      </c>
      <c r="E615" s="46">
        <f>IF(OR($A615="",$B615=""),"",B615*'MPTO_working_2-way'!$G614)</f>
        <v>1.9845360824742269</v>
      </c>
      <c r="F615" s="44">
        <f>IF(OR($A615="",$B615=""),"",'MPTO_working_2-way'!D614)</f>
        <v>2.0163247537682976</v>
      </c>
      <c r="G615" s="46">
        <f>IF(OR($A615="",$B615=""),"",'MPTO_working_2-way'!E614)</f>
        <v>1.98393746319002</v>
      </c>
      <c r="H615" s="44">
        <f>IF(OR($A615="",$B615=""),"",'OddsRatio_working_2-way'!M614)</f>
        <v>2.0163498575623611</v>
      </c>
      <c r="I615" s="44">
        <f>IF(OR($A615="",$B615=""),"",'OddsRatio_working_2-way'!N614)</f>
        <v>1.9839131599805839</v>
      </c>
      <c r="J615" s="44">
        <f>IF('Log_working_2-way'!$D614="","",A615^('Log_working_2-way'!$D614))</f>
        <v>2.0166326309725022</v>
      </c>
      <c r="K615" s="46">
        <f>IF('Log_working_2-way'!$D614="","",B615^('Log_working_2-way'!$D614))</f>
        <v>1.9836394873960235</v>
      </c>
      <c r="L615" s="53">
        <f t="shared" si="108"/>
        <v>0.4961038961038961</v>
      </c>
      <c r="M615" s="53">
        <f t="shared" si="109"/>
        <v>0.50389610389610384</v>
      </c>
      <c r="N615" s="54">
        <v>712</v>
      </c>
      <c r="O615" s="54">
        <f t="shared" si="110"/>
        <v>344.98969072164948</v>
      </c>
      <c r="P615" s="54">
        <f t="shared" si="111"/>
        <v>339.2251308900523</v>
      </c>
      <c r="Q615" s="54">
        <f t="shared" si="112"/>
        <v>372.77486910994764</v>
      </c>
      <c r="R615" s="54">
        <f t="shared" si="113"/>
        <v>367.01030927835058</v>
      </c>
      <c r="S615" s="55">
        <f t="shared" si="114"/>
        <v>-27.785178388298164</v>
      </c>
      <c r="T615" s="55">
        <f t="shared" si="115"/>
        <v>-27.785178388298277</v>
      </c>
      <c r="U615" t="s">
        <v>471</v>
      </c>
      <c r="V615" t="s">
        <v>376</v>
      </c>
      <c r="W615" t="s">
        <v>450</v>
      </c>
      <c r="X615" s="38">
        <v>44282</v>
      </c>
      <c r="Y615" s="66"/>
    </row>
    <row r="616" spans="1:25" ht="15" x14ac:dyDescent="0.25">
      <c r="A616">
        <v>1.93</v>
      </c>
      <c r="B616">
        <v>1.92</v>
      </c>
      <c r="C616" s="43">
        <f t="shared" si="100"/>
        <v>3.8968048359240282E-2</v>
      </c>
      <c r="D616" s="44">
        <f>IF(OR($A616="",$B616=""),"",A616*'MPTO_working_2-way'!$G615)</f>
        <v>2.0052083333333335</v>
      </c>
      <c r="E616" s="46">
        <f>IF(OR($A616="",$B616=""),"",B616*'MPTO_working_2-way'!$G615)</f>
        <v>1.9948186528497414</v>
      </c>
      <c r="F616" s="44">
        <f>IF(OR($A616="",$B616=""),"",'MPTO_working_2-way'!D615)</f>
        <v>2.0054118411083453</v>
      </c>
      <c r="G616" s="46">
        <f>IF(OR($A616="",$B616=""),"",'MPTO_working_2-way'!E615)</f>
        <v>1.9946172892668752</v>
      </c>
      <c r="H616" s="44">
        <f>IF(OR($A616="",$B616=""),"",'OddsRatio_working_2-way'!M615)</f>
        <v>2.0054200938997546</v>
      </c>
      <c r="I616" s="44">
        <f>IF(OR($A616="",$B616=""),"",'OddsRatio_working_2-way'!N615)</f>
        <v>1.9946091251481448</v>
      </c>
      <c r="J616" s="44">
        <f>IF('Log_working_2-way'!$D615="","",A616^('Log_working_2-way'!$D615))</f>
        <v>2.0055131845379748</v>
      </c>
      <c r="K616" s="46">
        <f>IF('Log_working_2-way'!$D615="","",B616^('Log_working_2-way'!$D615))</f>
        <v>1.9945170440100763</v>
      </c>
      <c r="L616" s="53">
        <f t="shared" si="108"/>
        <v>0.49870129870129865</v>
      </c>
      <c r="M616" s="53">
        <f t="shared" si="109"/>
        <v>0.50129870129870124</v>
      </c>
      <c r="N616" s="54">
        <v>713</v>
      </c>
      <c r="O616" s="54">
        <f t="shared" si="110"/>
        <v>343.56994818652851</v>
      </c>
      <c r="P616" s="54">
        <f t="shared" si="111"/>
        <v>341.64583333333337</v>
      </c>
      <c r="Q616" s="54">
        <f t="shared" si="112"/>
        <v>371.35416666666669</v>
      </c>
      <c r="R616" s="54">
        <f t="shared" si="113"/>
        <v>369.43005181347155</v>
      </c>
      <c r="S616" s="55">
        <f t="shared" si="114"/>
        <v>-27.784218480138179</v>
      </c>
      <c r="T616" s="55">
        <f t="shared" si="115"/>
        <v>-27.784218480138179</v>
      </c>
      <c r="U616" t="s">
        <v>473</v>
      </c>
      <c r="V616" t="s">
        <v>474</v>
      </c>
      <c r="W616" t="s">
        <v>450</v>
      </c>
      <c r="X616" s="38">
        <v>44282</v>
      </c>
      <c r="Y616" s="66"/>
    </row>
    <row r="617" spans="1:25" ht="15" x14ac:dyDescent="0.25">
      <c r="A617">
        <v>2.23</v>
      </c>
      <c r="B617">
        <v>1.66</v>
      </c>
      <c r="C617" s="43">
        <f t="shared" si="100"/>
        <v>5.0840131827759594E-2</v>
      </c>
      <c r="D617" s="44">
        <f>IF(OR($A617="",$B617=""),"",A617*'MPTO_working_2-way'!$G616)</f>
        <v>2.3433734939759039</v>
      </c>
      <c r="E617" s="46">
        <f>IF(OR($A617="",$B617=""),"",B617*'MPTO_working_2-way'!$G616)</f>
        <v>1.7443946188340809</v>
      </c>
      <c r="F617" s="44">
        <f>IF(OR($A617="",$B617=""),"",'MPTO_working_2-way'!D616)</f>
        <v>2.3640079187687597</v>
      </c>
      <c r="G617" s="46">
        <f>IF(OR($A617="",$B617=""),"",'MPTO_working_2-way'!E616)</f>
        <v>1.7331335736691793</v>
      </c>
      <c r="H617" s="44">
        <f>IF(OR($A617="",$B617=""),"",'OddsRatio_working_2-way'!M616)</f>
        <v>2.3651506743346555</v>
      </c>
      <c r="I617" s="44">
        <f>IF(OR($A617="",$B617=""),"",'OddsRatio_working_2-way'!N616)</f>
        <v>1.7325198740332297</v>
      </c>
      <c r="J617" s="44">
        <f>IF('Log_working_2-way'!$D616="","",A617^('Log_working_2-way'!$D616))</f>
        <v>2.3748540165951364</v>
      </c>
      <c r="K617" s="46">
        <f>IF('Log_working_2-way'!$D616="","",B617^('Log_working_2-way'!$D616))</f>
        <v>1.7273499498331912</v>
      </c>
      <c r="L617" s="53">
        <f t="shared" si="108"/>
        <v>0.42673521850899737</v>
      </c>
      <c r="M617" s="53">
        <f t="shared" si="109"/>
        <v>0.57326478149100257</v>
      </c>
      <c r="N617" s="54">
        <v>714</v>
      </c>
      <c r="O617" s="54">
        <f t="shared" si="110"/>
        <v>393.82062780269064</v>
      </c>
      <c r="P617" s="54">
        <f t="shared" si="111"/>
        <v>283.87951807228916</v>
      </c>
      <c r="Q617" s="54">
        <f t="shared" si="112"/>
        <v>430.1204819277109</v>
      </c>
      <c r="R617" s="54">
        <f t="shared" si="113"/>
        <v>320.17937219730942</v>
      </c>
      <c r="S617" s="55">
        <f t="shared" si="114"/>
        <v>-36.299854125020261</v>
      </c>
      <c r="T617" s="55">
        <f t="shared" si="115"/>
        <v>-36.299854125020261</v>
      </c>
      <c r="U617" t="s">
        <v>525</v>
      </c>
      <c r="V617" t="s">
        <v>522</v>
      </c>
      <c r="W617" t="s">
        <v>540</v>
      </c>
      <c r="X617" s="38">
        <v>44282</v>
      </c>
      <c r="Y617" s="66"/>
    </row>
    <row r="618" spans="1:25" ht="15" x14ac:dyDescent="0.25">
      <c r="A618">
        <v>2.2999999999999998</v>
      </c>
      <c r="B618">
        <v>1.62</v>
      </c>
      <c r="C618" s="43">
        <f t="shared" si="100"/>
        <v>5.2066559312936134E-2</v>
      </c>
      <c r="D618" s="44">
        <f>IF(OR($A618="",$B618=""),"",A618*'MPTO_working_2-way'!$G617)</f>
        <v>2.4197530864197527</v>
      </c>
      <c r="E618" s="46">
        <f>IF(OR($A618="",$B618=""),"",B618*'MPTO_working_2-way'!$G617)</f>
        <v>1.7043478260869567</v>
      </c>
      <c r="F618" s="44">
        <f>IF(OR($A618="",$B618=""),"",'MPTO_working_2-way'!D617)</f>
        <v>2.4464871963230466</v>
      </c>
      <c r="G618" s="46">
        <f>IF(OR($A618="",$B618=""),"",'MPTO_working_2-way'!E617)</f>
        <v>1.6913300045392647</v>
      </c>
      <c r="H618" s="44">
        <f>IF(OR($A618="",$B618=""),"",'OddsRatio_working_2-way'!M617)</f>
        <v>2.4480242379008672</v>
      </c>
      <c r="I618" s="44">
        <f>IF(OR($A618="",$B618=""),"",'OddsRatio_working_2-way'!N617)</f>
        <v>1.6905961749988752</v>
      </c>
      <c r="J618" s="44">
        <f>IF('Log_working_2-way'!$D617="","",A618^('Log_working_2-way'!$D617))</f>
        <v>2.4606732094544723</v>
      </c>
      <c r="K618" s="46">
        <f>IF('Log_working_2-way'!$D617="","",B618^('Log_working_2-way'!$D617))</f>
        <v>1.6846158288692634</v>
      </c>
      <c r="L618" s="53">
        <f t="shared" si="108"/>
        <v>0.41326530612244905</v>
      </c>
      <c r="M618" s="53">
        <f t="shared" si="109"/>
        <v>0.58673469387755095</v>
      </c>
      <c r="N618" s="54">
        <v>715</v>
      </c>
      <c r="O618" s="54">
        <f t="shared" si="110"/>
        <v>404.13043478260863</v>
      </c>
      <c r="P618" s="54">
        <f t="shared" si="111"/>
        <v>273.64197530864209</v>
      </c>
      <c r="Q618" s="54">
        <f t="shared" si="112"/>
        <v>441.35802469135803</v>
      </c>
      <c r="R618" s="54">
        <f t="shared" si="113"/>
        <v>310.86956521739131</v>
      </c>
      <c r="S618" s="55">
        <f t="shared" si="114"/>
        <v>-37.227589908749394</v>
      </c>
      <c r="T618" s="55">
        <f t="shared" si="115"/>
        <v>-37.227589908749223</v>
      </c>
      <c r="U618" t="s">
        <v>518</v>
      </c>
      <c r="V618" t="s">
        <v>524</v>
      </c>
      <c r="W618" t="s">
        <v>540</v>
      </c>
      <c r="X618" s="38">
        <v>44282</v>
      </c>
      <c r="Y618" s="66"/>
    </row>
    <row r="619" spans="1:25" ht="15" x14ac:dyDescent="0.25">
      <c r="A619">
        <v>1.95</v>
      </c>
      <c r="B619">
        <v>1.86</v>
      </c>
      <c r="C619" s="43">
        <f t="shared" si="100"/>
        <v>5.0454921422663279E-2</v>
      </c>
      <c r="D619" s="44">
        <f>IF(OR($A619="",$B619=""),"",A619*'MPTO_working_2-way'!$G618)</f>
        <v>2.0483870967741935</v>
      </c>
      <c r="E619" s="46">
        <f>IF(OR($A619="",$B619=""),"",B619*'MPTO_working_2-way'!$G618)</f>
        <v>1.9538461538461538</v>
      </c>
      <c r="F619" s="44">
        <f>IF(OR($A619="",$B619=""),"",'MPTO_working_2-way'!D618)</f>
        <v>2.0508905852417301</v>
      </c>
      <c r="G619" s="46">
        <f>IF(OR($A619="",$B619=""),"",'MPTO_working_2-way'!E618)</f>
        <v>1.9515738498789346</v>
      </c>
      <c r="H619" s="44">
        <f>IF(OR($A619="",$B619=""),"",'OddsRatio_working_2-way'!M618)</f>
        <v>2.0510238640443412</v>
      </c>
      <c r="I619" s="44">
        <f>IF(OR($A619="",$B619=""),"",'OddsRatio_working_2-way'!N618)</f>
        <v>1.9514531821875092</v>
      </c>
      <c r="J619" s="44">
        <f>IF('Log_working_2-way'!$D618="","",A619^('Log_working_2-way'!$D618))</f>
        <v>2.0521826410070227</v>
      </c>
      <c r="K619" s="46">
        <f>IF('Log_working_2-way'!$D618="","",B619^('Log_working_2-way'!$D618))</f>
        <v>1.9504053393638028</v>
      </c>
      <c r="L619" s="53">
        <f t="shared" si="108"/>
        <v>0.48818897637795278</v>
      </c>
      <c r="M619" s="53">
        <f t="shared" si="109"/>
        <v>0.51181102362204722</v>
      </c>
      <c r="N619" s="54">
        <v>716</v>
      </c>
      <c r="O619" s="54">
        <f t="shared" si="110"/>
        <v>348.82051282051287</v>
      </c>
      <c r="P619" s="54">
        <f t="shared" si="111"/>
        <v>331.05376344086017</v>
      </c>
      <c r="Q619" s="54">
        <f t="shared" si="112"/>
        <v>384.94623655913978</v>
      </c>
      <c r="R619" s="54">
        <f t="shared" si="113"/>
        <v>367.17948717948724</v>
      </c>
      <c r="S619" s="55">
        <f t="shared" si="114"/>
        <v>-36.125723738626903</v>
      </c>
      <c r="T619" s="55">
        <f t="shared" si="115"/>
        <v>-36.125723738627073</v>
      </c>
      <c r="U619" t="s">
        <v>517</v>
      </c>
      <c r="V619" t="s">
        <v>523</v>
      </c>
      <c r="W619" t="s">
        <v>540</v>
      </c>
      <c r="X619" s="38">
        <v>44282</v>
      </c>
      <c r="Y619" s="66"/>
    </row>
    <row r="620" spans="1:25" ht="15" x14ac:dyDescent="0.25">
      <c r="A620">
        <v>1.94</v>
      </c>
      <c r="B620">
        <v>1.88</v>
      </c>
      <c r="C620" s="43">
        <f t="shared" si="100"/>
        <v>4.7378811142794408E-2</v>
      </c>
      <c r="D620" s="44">
        <f>IF(OR($A620="",$B620=""),"",A620*'MPTO_working_2-way'!$G619)</f>
        <v>2.0319148936170213</v>
      </c>
      <c r="E620" s="46">
        <f>IF(OR($A620="",$B620=""),"",B620*'MPTO_working_2-way'!$G619)</f>
        <v>1.9690721649484533</v>
      </c>
      <c r="F620" s="44">
        <f>IF(OR($A620="",$B620=""),"",'MPTO_working_2-way'!D619)</f>
        <v>2.033452274754683</v>
      </c>
      <c r="G620" s="46">
        <f>IF(OR($A620="",$B620=""),"",'MPTO_working_2-way'!E619)</f>
        <v>1.9676305567544234</v>
      </c>
      <c r="H620" s="44">
        <f>IF(OR($A620="",$B620=""),"",'OddsRatio_working_2-way'!M619)</f>
        <v>2.0335288182638238</v>
      </c>
      <c r="I620" s="44">
        <f>IF(OR($A620="",$B620=""),"",'OddsRatio_working_2-way'!N619)</f>
        <v>1.9675588936937933</v>
      </c>
      <c r="J620" s="44">
        <f>IF('Log_working_2-way'!$D619="","",A620^('Log_working_2-way'!$D619))</f>
        <v>2.0342379522187155</v>
      </c>
      <c r="K620" s="46">
        <f>IF('Log_working_2-way'!$D619="","",B620^('Log_working_2-way'!$D619))</f>
        <v>1.9668954787958726</v>
      </c>
      <c r="L620" s="53">
        <f t="shared" si="108"/>
        <v>0.49214659685863876</v>
      </c>
      <c r="M620" s="53">
        <f t="shared" si="109"/>
        <v>0.50785340314136129</v>
      </c>
      <c r="N620" s="54">
        <v>717</v>
      </c>
      <c r="O620" s="54">
        <f t="shared" si="110"/>
        <v>347.41237113402065</v>
      </c>
      <c r="P620" s="54">
        <f t="shared" si="111"/>
        <v>335.61702127659578</v>
      </c>
      <c r="Q620" s="54">
        <f t="shared" si="112"/>
        <v>381.38297872340422</v>
      </c>
      <c r="R620" s="54">
        <f t="shared" si="113"/>
        <v>369.58762886597941</v>
      </c>
      <c r="S620" s="55">
        <f t="shared" si="114"/>
        <v>-33.970607589383576</v>
      </c>
      <c r="T620" s="55">
        <f t="shared" si="115"/>
        <v>-33.970607589383633</v>
      </c>
      <c r="U620" t="s">
        <v>519</v>
      </c>
      <c r="V620" t="s">
        <v>520</v>
      </c>
      <c r="W620" t="s">
        <v>540</v>
      </c>
      <c r="X620" s="38">
        <v>44282</v>
      </c>
      <c r="Y620" s="66"/>
    </row>
    <row r="621" spans="1:25" ht="15" x14ac:dyDescent="0.25">
      <c r="A621">
        <v>1.7</v>
      </c>
      <c r="B621">
        <v>2.16</v>
      </c>
      <c r="C621" s="43">
        <f t="shared" si="100"/>
        <v>5.1198257080609988E-2</v>
      </c>
      <c r="D621" s="44">
        <f>IF(OR($A621="",$B621=""),"",A621*'MPTO_working_2-way'!$G620)</f>
        <v>1.787037037037037</v>
      </c>
      <c r="E621" s="46">
        <f>IF(OR($A621="",$B621=""),"",B621*'MPTO_working_2-way'!$G620)</f>
        <v>2.2705882352941176</v>
      </c>
      <c r="F621" s="44">
        <f>IF(OR($A621="",$B621=""),"",'MPTO_working_2-way'!D620)</f>
        <v>1.7773475314617617</v>
      </c>
      <c r="G621" s="46">
        <f>IF(OR($A621="",$B621=""),"",'MPTO_working_2-way'!E620)</f>
        <v>2.2864259028642593</v>
      </c>
      <c r="H621" s="44">
        <f>IF(OR($A621="",$B621=""),"",'OddsRatio_working_2-way'!M620)</f>
        <v>1.7768193328323316</v>
      </c>
      <c r="I621" s="44">
        <f>IF(OR($A621="",$B621=""),"",'OddsRatio_working_2-way'!N620)</f>
        <v>2.2873006086935783</v>
      </c>
      <c r="J621" s="44">
        <f>IF('Log_working_2-way'!$D620="","",A621^('Log_working_2-way'!$D620))</f>
        <v>1.7723678025741501</v>
      </c>
      <c r="K621" s="46">
        <f>IF('Log_working_2-way'!$D620="","",B621^('Log_working_2-way'!$D620))</f>
        <v>2.2947199464629975</v>
      </c>
      <c r="L621" s="53">
        <f t="shared" si="108"/>
        <v>0.55958549222797926</v>
      </c>
      <c r="M621" s="53">
        <f t="shared" si="109"/>
        <v>0.44041450777202074</v>
      </c>
      <c r="N621" s="54">
        <v>718</v>
      </c>
      <c r="O621" s="54">
        <f t="shared" si="110"/>
        <v>295.64705882352939</v>
      </c>
      <c r="P621" s="54">
        <f t="shared" si="111"/>
        <v>385.59259259259261</v>
      </c>
      <c r="Q621" s="54">
        <f t="shared" si="112"/>
        <v>332.40740740740739</v>
      </c>
      <c r="R621" s="54">
        <f t="shared" si="113"/>
        <v>422.35294117647061</v>
      </c>
      <c r="S621" s="55">
        <f t="shared" si="114"/>
        <v>-36.760348583877999</v>
      </c>
      <c r="T621" s="55">
        <f t="shared" si="115"/>
        <v>-36.760348583877999</v>
      </c>
      <c r="U621" t="s">
        <v>521</v>
      </c>
      <c r="V621" t="s">
        <v>516</v>
      </c>
      <c r="W621" t="s">
        <v>540</v>
      </c>
      <c r="X621" s="38">
        <v>44282</v>
      </c>
      <c r="Y621" s="66"/>
    </row>
    <row r="622" spans="1:25" ht="15" x14ac:dyDescent="0.25">
      <c r="A622">
        <v>1.7</v>
      </c>
      <c r="B622">
        <v>2.15</v>
      </c>
      <c r="C622" s="43">
        <f t="shared" si="100"/>
        <v>5.3351573187414569E-2</v>
      </c>
      <c r="D622" s="44">
        <f>IF(OR($A622="",$B622=""),"",A622*'MPTO_working_2-way'!$G621)</f>
        <v>1.7906976744186047</v>
      </c>
      <c r="E622" s="46">
        <f>IF(OR($A622="",$B622=""),"",B622*'MPTO_working_2-way'!$G621)</f>
        <v>2.2647058823529411</v>
      </c>
      <c r="F622" s="44">
        <f>IF(OR($A622="",$B622=""),"",'MPTO_working_2-way'!D621)</f>
        <v>1.7807551766138856</v>
      </c>
      <c r="G622" s="46">
        <f>IF(OR($A622="",$B622=""),"",'MPTO_working_2-way'!E621)</f>
        <v>2.280811232449298</v>
      </c>
      <c r="H622" s="44">
        <f>IF(OR($A622="",$B622=""),"",'OddsRatio_working_2-way'!M621)</f>
        <v>1.7801894976054942</v>
      </c>
      <c r="I622" s="44">
        <f>IF(OR($A622="",$B622=""),"",'OddsRatio_working_2-way'!N621)</f>
        <v>2.2817398889233114</v>
      </c>
      <c r="J622" s="44">
        <f>IF('Log_working_2-way'!$D621="","",A622^('Log_working_2-way'!$D621))</f>
        <v>1.7756146409553155</v>
      </c>
      <c r="K622" s="46">
        <f>IF('Log_working_2-way'!$D621="","",B622^('Log_working_2-way'!$D621))</f>
        <v>2.2893000559740977</v>
      </c>
      <c r="L622" s="53">
        <f t="shared" si="108"/>
        <v>0.55844155844155841</v>
      </c>
      <c r="M622" s="53">
        <f t="shared" si="109"/>
        <v>0.44155844155844159</v>
      </c>
      <c r="N622" s="54">
        <v>719</v>
      </c>
      <c r="O622" s="54">
        <f t="shared" si="110"/>
        <v>296.05882352941177</v>
      </c>
      <c r="P622" s="54">
        <f t="shared" si="111"/>
        <v>384.58139534883713</v>
      </c>
      <c r="Q622" s="54">
        <f t="shared" si="112"/>
        <v>334.41860465116281</v>
      </c>
      <c r="R622" s="54">
        <f t="shared" si="113"/>
        <v>422.94117647058823</v>
      </c>
      <c r="S622" s="55">
        <f t="shared" si="114"/>
        <v>-38.359781121751041</v>
      </c>
      <c r="T622" s="55">
        <f t="shared" si="115"/>
        <v>-38.359781121751098</v>
      </c>
      <c r="U622" t="s">
        <v>533</v>
      </c>
      <c r="V622" t="s">
        <v>526</v>
      </c>
      <c r="W622" t="s">
        <v>541</v>
      </c>
      <c r="X622" s="38">
        <v>44282</v>
      </c>
      <c r="Y622" s="66"/>
    </row>
    <row r="623" spans="1:25" ht="15" x14ac:dyDescent="0.25">
      <c r="A623">
        <v>1.68</v>
      </c>
      <c r="B623">
        <v>2.2000000000000002</v>
      </c>
      <c r="C623" s="43">
        <f t="shared" si="100"/>
        <v>4.9783549783549708E-2</v>
      </c>
      <c r="D623" s="44">
        <f>IF(OR($A623="",$B623=""),"",A623*'MPTO_working_2-way'!$G622)</f>
        <v>1.7636363636363634</v>
      </c>
      <c r="E623" s="46">
        <f>IF(OR($A623="",$B623=""),"",B623*'MPTO_working_2-way'!$G622)</f>
        <v>2.3095238095238098</v>
      </c>
      <c r="F623" s="44">
        <f>IF(OR($A623="",$B623=""),"",'MPTO_working_2-way'!D622)</f>
        <v>1.7533206831119543</v>
      </c>
      <c r="G623" s="46">
        <f>IF(OR($A623="",$B623=""),"",'MPTO_working_2-way'!E622)</f>
        <v>2.327455919395466</v>
      </c>
      <c r="H623" s="44">
        <f>IF(OR($A623="",$B623=""),"",'OddsRatio_working_2-way'!M622)</f>
        <v>1.7527726527090808</v>
      </c>
      <c r="I623" s="44">
        <f>IF(OR($A623="",$B623=""),"",'OddsRatio_working_2-way'!N622)</f>
        <v>2.3284223283101424</v>
      </c>
      <c r="J623" s="44">
        <f>IF('Log_working_2-way'!$D622="","",A623^('Log_working_2-way'!$D622))</f>
        <v>1.7480393304857011</v>
      </c>
      <c r="K623" s="46">
        <f>IF('Log_working_2-way'!$D622="","",B623^('Log_working_2-way'!$D622))</f>
        <v>2.3368281041445402</v>
      </c>
      <c r="L623" s="53">
        <f t="shared" si="108"/>
        <v>0.56701030927835061</v>
      </c>
      <c r="M623" s="53">
        <f t="shared" si="109"/>
        <v>0.43298969072164945</v>
      </c>
      <c r="N623" s="54">
        <v>720</v>
      </c>
      <c r="O623" s="54">
        <f t="shared" si="110"/>
        <v>291.42857142857139</v>
      </c>
      <c r="P623" s="54">
        <f t="shared" si="111"/>
        <v>392.7272727272728</v>
      </c>
      <c r="Q623" s="54">
        <f t="shared" si="112"/>
        <v>327.27272727272725</v>
      </c>
      <c r="R623" s="54">
        <f t="shared" si="113"/>
        <v>428.57142857142856</v>
      </c>
      <c r="S623" s="55">
        <f t="shared" si="114"/>
        <v>-35.844155844155864</v>
      </c>
      <c r="T623" s="55">
        <f t="shared" si="115"/>
        <v>-35.84415584415575</v>
      </c>
      <c r="U623" t="s">
        <v>535</v>
      </c>
      <c r="V623" t="s">
        <v>530</v>
      </c>
      <c r="W623" t="s">
        <v>541</v>
      </c>
      <c r="X623" s="38">
        <v>44282</v>
      </c>
      <c r="Y623" s="66"/>
    </row>
    <row r="624" spans="1:25" ht="15" x14ac:dyDescent="0.25">
      <c r="A624">
        <v>1.78</v>
      </c>
      <c r="B624">
        <v>2.04</v>
      </c>
      <c r="C624" s="43">
        <f t="shared" ref="C624:C635" si="116">IF(OR($A624="",$B624=""),"",(1/A624)+(1/B624)-1)</f>
        <v>5.1993831240361388E-2</v>
      </c>
      <c r="D624" s="44">
        <f>IF(OR($A624="",$B624=""),"",A624*'MPTO_working_2-way'!$G623)</f>
        <v>1.8725490196078434</v>
      </c>
      <c r="E624" s="46">
        <f>IF(OR($A624="",$B624=""),"",B624*'MPTO_working_2-way'!$G623)</f>
        <v>2.1460674157303372</v>
      </c>
      <c r="F624" s="44">
        <f>IF(OR($A624="",$B624=""),"",'MPTO_working_2-way'!D623)</f>
        <v>1.8663651315789476</v>
      </c>
      <c r="G624" s="46">
        <f>IF(OR($A624="",$B624=""),"",'MPTO_working_2-way'!E623)</f>
        <v>2.1542477456098719</v>
      </c>
      <c r="H624" s="44">
        <f>IF(OR($A624="",$B624=""),"",'OddsRatio_working_2-way'!M623)</f>
        <v>1.8660254037844388</v>
      </c>
      <c r="I624" s="44">
        <f>IF(OR($A624="",$B624=""),"",'OddsRatio_working_2-way'!N623)</f>
        <v>2.1547005383792519</v>
      </c>
      <c r="J624" s="44">
        <f>IF('Log_working_2-way'!$D623="","",A624^('Log_working_2-way'!$D623))</f>
        <v>1.8631775904092678</v>
      </c>
      <c r="K624" s="46">
        <f>IF('Log_working_2-way'!$D623="","",B624^('Log_working_2-way'!$D623))</f>
        <v>2.1585101502976682</v>
      </c>
      <c r="L624" s="53">
        <f t="shared" si="108"/>
        <v>0.53403141361256534</v>
      </c>
      <c r="M624" s="53">
        <f t="shared" si="109"/>
        <v>0.46596858638743455</v>
      </c>
      <c r="N624" s="54">
        <v>721</v>
      </c>
      <c r="O624" s="54">
        <f t="shared" si="110"/>
        <v>315.94382022471916</v>
      </c>
      <c r="P624" s="54">
        <f t="shared" si="111"/>
        <v>367.56862745098033</v>
      </c>
      <c r="Q624" s="54">
        <f t="shared" si="112"/>
        <v>353.43137254901961</v>
      </c>
      <c r="R624" s="54">
        <f t="shared" si="113"/>
        <v>405.05617977528095</v>
      </c>
      <c r="S624" s="55">
        <f t="shared" si="114"/>
        <v>-37.487552324300452</v>
      </c>
      <c r="T624" s="55">
        <f t="shared" si="115"/>
        <v>-37.487552324300623</v>
      </c>
      <c r="U624" t="s">
        <v>527</v>
      </c>
      <c r="V624" t="s">
        <v>531</v>
      </c>
      <c r="W624" t="s">
        <v>541</v>
      </c>
      <c r="X624" s="38">
        <v>44282</v>
      </c>
      <c r="Y624" s="66"/>
    </row>
    <row r="625" spans="1:25" ht="15" x14ac:dyDescent="0.25">
      <c r="A625">
        <v>1.7</v>
      </c>
      <c r="B625">
        <v>2.16</v>
      </c>
      <c r="C625" s="43">
        <f t="shared" si="116"/>
        <v>5.1198257080609988E-2</v>
      </c>
      <c r="D625" s="44">
        <f>IF(OR($A625="",$B625=""),"",A625*'MPTO_working_2-way'!$G624)</f>
        <v>1.787037037037037</v>
      </c>
      <c r="E625" s="46">
        <f>IF(OR($A625="",$B625=""),"",B625*'MPTO_working_2-way'!$G624)</f>
        <v>2.2705882352941176</v>
      </c>
      <c r="F625" s="44">
        <f>IF(OR($A625="",$B625=""),"",'MPTO_working_2-way'!D624)</f>
        <v>1.7773475314617617</v>
      </c>
      <c r="G625" s="46">
        <f>IF(OR($A625="",$B625=""),"",'MPTO_working_2-way'!E624)</f>
        <v>2.2864259028642593</v>
      </c>
      <c r="H625" s="44">
        <f>IF(OR($A625="",$B625=""),"",'OddsRatio_working_2-way'!M624)</f>
        <v>1.7768193328323316</v>
      </c>
      <c r="I625" s="44">
        <f>IF(OR($A625="",$B625=""),"",'OddsRatio_working_2-way'!N624)</f>
        <v>2.2873006086935783</v>
      </c>
      <c r="J625" s="44">
        <f>IF('Log_working_2-way'!$D624="","",A625^('Log_working_2-way'!$D624))</f>
        <v>1.7723678025741501</v>
      </c>
      <c r="K625" s="46">
        <f>IF('Log_working_2-way'!$D624="","",B625^('Log_working_2-way'!$D624))</f>
        <v>2.2947199464629975</v>
      </c>
      <c r="L625" s="53">
        <f t="shared" si="108"/>
        <v>0.55958549222797926</v>
      </c>
      <c r="M625" s="53">
        <f t="shared" si="109"/>
        <v>0.44041450777202074</v>
      </c>
      <c r="N625" s="54">
        <v>722</v>
      </c>
      <c r="O625" s="54">
        <f t="shared" si="110"/>
        <v>297.29411764705873</v>
      </c>
      <c r="P625" s="54">
        <f t="shared" si="111"/>
        <v>387.74074074074082</v>
      </c>
      <c r="Q625" s="54">
        <f t="shared" si="112"/>
        <v>334.25925925925924</v>
      </c>
      <c r="R625" s="54">
        <f t="shared" si="113"/>
        <v>424.70588235294122</v>
      </c>
      <c r="S625" s="55">
        <f t="shared" si="114"/>
        <v>-36.965141612200512</v>
      </c>
      <c r="T625" s="55">
        <f t="shared" si="115"/>
        <v>-36.965141612200398</v>
      </c>
      <c r="U625" t="s">
        <v>529</v>
      </c>
      <c r="V625" t="s">
        <v>532</v>
      </c>
      <c r="W625" t="s">
        <v>541</v>
      </c>
      <c r="X625" s="38">
        <v>44282</v>
      </c>
      <c r="Y625" s="66"/>
    </row>
    <row r="626" spans="1:25" ht="15" x14ac:dyDescent="0.25">
      <c r="A626">
        <v>1.68</v>
      </c>
      <c r="B626">
        <v>2.19</v>
      </c>
      <c r="C626" s="43">
        <f t="shared" si="116"/>
        <v>5.1859099804305364E-2</v>
      </c>
      <c r="D626" s="44">
        <f>IF(OR($A626="",$B626=""),"",A626*'MPTO_working_2-way'!$G625)</f>
        <v>1.7671232876712331</v>
      </c>
      <c r="E626" s="46">
        <f>IF(OR($A626="",$B626=""),"",B626*'MPTO_working_2-way'!$G625)</f>
        <v>2.3035714285714288</v>
      </c>
      <c r="F626" s="44">
        <f>IF(OR($A626="",$B626=""),"",'MPTO_working_2-way'!D625)</f>
        <v>1.7565167573761102</v>
      </c>
      <c r="G626" s="46">
        <f>IF(OR($A626="",$B626=""),"",'MPTO_working_2-way'!E625)</f>
        <v>2.3218477849299508</v>
      </c>
      <c r="H626" s="44">
        <f>IF(OR($A626="",$B626=""),"",'OddsRatio_working_2-way'!M625)</f>
        <v>1.7559289460184546</v>
      </c>
      <c r="I626" s="44">
        <f>IF(OR($A626="",$B626=""),"",'OddsRatio_working_2-way'!N625)</f>
        <v>2.3228756555322949</v>
      </c>
      <c r="J626" s="44">
        <f>IF('Log_working_2-way'!$D625="","",A626^('Log_working_2-way'!$D625))</f>
        <v>1.7510551899160973</v>
      </c>
      <c r="K626" s="46">
        <f>IF('Log_working_2-way'!$D625="","",B626^('Log_working_2-way'!$D625))</f>
        <v>2.331460075670357</v>
      </c>
      <c r="L626" s="53">
        <f t="shared" si="108"/>
        <v>0.56589147286821695</v>
      </c>
      <c r="M626" s="53">
        <f t="shared" si="109"/>
        <v>0.43410852713178288</v>
      </c>
      <c r="N626" s="54">
        <v>723</v>
      </c>
      <c r="O626" s="54">
        <f t="shared" si="110"/>
        <v>292.64285714285705</v>
      </c>
      <c r="P626" s="54">
        <f t="shared" si="111"/>
        <v>392.86301369863014</v>
      </c>
      <c r="Q626" s="54">
        <f t="shared" si="112"/>
        <v>330.13698630136986</v>
      </c>
      <c r="R626" s="54">
        <f t="shared" si="113"/>
        <v>430.35714285714283</v>
      </c>
      <c r="S626" s="55">
        <f t="shared" si="114"/>
        <v>-37.494129158512806</v>
      </c>
      <c r="T626" s="55">
        <f t="shared" si="115"/>
        <v>-37.494129158512692</v>
      </c>
      <c r="U626" t="s">
        <v>528</v>
      </c>
      <c r="V626" t="s">
        <v>534</v>
      </c>
      <c r="W626" t="s">
        <v>541</v>
      </c>
      <c r="X626" s="38">
        <v>44282</v>
      </c>
      <c r="Y626" s="66"/>
    </row>
    <row r="627" spans="1:25" ht="15" x14ac:dyDescent="0.25">
      <c r="A627">
        <v>2.52</v>
      </c>
      <c r="B627">
        <v>1.56</v>
      </c>
      <c r="C627" s="43">
        <f t="shared" si="116"/>
        <v>3.7851037851037717E-2</v>
      </c>
      <c r="D627" s="44">
        <f>IF(OR($A627="",$B627=""),"",A627*'MPTO_working_2-way'!$G626)</f>
        <v>2.615384615384615</v>
      </c>
      <c r="E627" s="46">
        <f>IF(OR($A627="",$B627=""),"",B627*'MPTO_working_2-way'!$G626)</f>
        <v>1.6190476190476188</v>
      </c>
      <c r="F627" s="44">
        <f>IF(OR($A627="",$B627=""),"",'MPTO_working_2-way'!D626)</f>
        <v>2.646203554119547</v>
      </c>
      <c r="G627" s="46">
        <f>IF(OR($A627="",$B627=""),"",'MPTO_working_2-way'!E626)</f>
        <v>1.6074582924435721</v>
      </c>
      <c r="H627" s="44">
        <f>IF(OR($A627="",$B627=""),"",'OddsRatio_working_2-way'!M626)</f>
        <v>2.6475089420958278</v>
      </c>
      <c r="I627" s="44">
        <f>IF(OR($A627="",$B627=""),"",'OddsRatio_working_2-way'!N626)</f>
        <v>1.6069769786668839</v>
      </c>
      <c r="J627" s="44">
        <f>IF('Log_working_2-way'!$D626="","",A627^('Log_working_2-way'!$D626))</f>
        <v>2.6619886766517245</v>
      </c>
      <c r="K627" s="46">
        <f>IF('Log_working_2-way'!$D626="","",B627^('Log_working_2-way'!$D626))</f>
        <v>1.6016888165654291</v>
      </c>
      <c r="L627" s="53">
        <f t="shared" si="108"/>
        <v>0.38235294117647067</v>
      </c>
      <c r="M627" s="53">
        <f t="shared" si="109"/>
        <v>0.61764705882352944</v>
      </c>
      <c r="N627" s="54">
        <v>724</v>
      </c>
      <c r="O627" s="54">
        <f t="shared" si="110"/>
        <v>436.69841269841265</v>
      </c>
      <c r="P627" s="54">
        <f t="shared" si="111"/>
        <v>259.89743589743591</v>
      </c>
      <c r="Q627" s="54">
        <f t="shared" si="112"/>
        <v>464.10256410256409</v>
      </c>
      <c r="R627" s="54">
        <f t="shared" si="113"/>
        <v>287.30158730158729</v>
      </c>
      <c r="S627" s="55">
        <f t="shared" si="114"/>
        <v>-27.404151404151435</v>
      </c>
      <c r="T627" s="55">
        <f t="shared" si="115"/>
        <v>-27.404151404151378</v>
      </c>
      <c r="U627" t="s">
        <v>158</v>
      </c>
      <c r="V627" t="s">
        <v>58</v>
      </c>
      <c r="W627" t="s">
        <v>437</v>
      </c>
      <c r="X627" s="38">
        <v>44282</v>
      </c>
      <c r="Y627" s="66"/>
    </row>
    <row r="628" spans="1:25" ht="15" x14ac:dyDescent="0.25">
      <c r="A628">
        <v>2.77</v>
      </c>
      <c r="B628">
        <v>1.47</v>
      </c>
      <c r="C628" s="43">
        <f t="shared" si="116"/>
        <v>4.1282939168447275E-2</v>
      </c>
      <c r="D628" s="44">
        <f>IF(OR($A628="",$B628=""),"",A628*'MPTO_working_2-way'!$G627)</f>
        <v>2.8843537414965992</v>
      </c>
      <c r="E628" s="46">
        <f>IF(OR($A628="",$B628=""),"",B628*'MPTO_working_2-way'!$G627)</f>
        <v>1.5306859205776175</v>
      </c>
      <c r="F628" s="44">
        <f>IF(OR($A628="",$B628=""),"",'MPTO_working_2-way'!D627)</f>
        <v>2.9379847757855626</v>
      </c>
      <c r="G628" s="46">
        <f>IF(OR($A628="",$B628=""),"",'MPTO_working_2-way'!E627)</f>
        <v>1.5159999255384502</v>
      </c>
      <c r="H628" s="44">
        <f>IF(OR($A628="",$B628=""),"",'OddsRatio_working_2-way'!M627)</f>
        <v>2.9406074942678422</v>
      </c>
      <c r="I628" s="44">
        <f>IF(OR($A628="",$B628=""),"",'OddsRatio_working_2-way'!N627)</f>
        <v>1.5153025549750767</v>
      </c>
      <c r="J628" s="44">
        <f>IF('Log_working_2-way'!$D627="","",A628^('Log_working_2-way'!$D627))</f>
        <v>2.9663306768709083</v>
      </c>
      <c r="K628" s="46">
        <f>IF('Log_working_2-way'!$D627="","",B628^('Log_working_2-way'!$D627))</f>
        <v>1.5085614600644057</v>
      </c>
      <c r="L628" s="53">
        <f t="shared" si="108"/>
        <v>0.34669811320754712</v>
      </c>
      <c r="M628" s="53">
        <f t="shared" si="109"/>
        <v>0.65330188679245271</v>
      </c>
      <c r="N628" s="54">
        <v>725</v>
      </c>
      <c r="O628" s="54">
        <f t="shared" si="110"/>
        <v>463.26714801444047</v>
      </c>
      <c r="P628" s="54">
        <f t="shared" si="111"/>
        <v>231.80272108843536</v>
      </c>
      <c r="Q628" s="54">
        <f t="shared" si="112"/>
        <v>493.19727891156464</v>
      </c>
      <c r="R628" s="54">
        <f t="shared" si="113"/>
        <v>261.73285198555959</v>
      </c>
      <c r="S628" s="55">
        <f t="shared" si="114"/>
        <v>-29.930130897124172</v>
      </c>
      <c r="T628" s="55">
        <f t="shared" si="115"/>
        <v>-29.930130897124229</v>
      </c>
      <c r="U628" t="s">
        <v>118</v>
      </c>
      <c r="V628" t="s">
        <v>122</v>
      </c>
      <c r="W628" t="s">
        <v>437</v>
      </c>
      <c r="X628" s="38">
        <v>44282</v>
      </c>
      <c r="Y628" s="66"/>
    </row>
    <row r="629" spans="1:25" ht="15" x14ac:dyDescent="0.25">
      <c r="A629">
        <v>2.57</v>
      </c>
      <c r="B629">
        <v>1.54</v>
      </c>
      <c r="C629" s="43">
        <f t="shared" si="116"/>
        <v>3.845570771640805E-2</v>
      </c>
      <c r="D629" s="44">
        <f>IF(OR($A629="",$B629=""),"",A629*'MPTO_working_2-way'!$G628)</f>
        <v>2.6688311688311686</v>
      </c>
      <c r="E629" s="46">
        <f>IF(OR($A629="",$B629=""),"",B629*'MPTO_working_2-way'!$G628)</f>
        <v>1.5992217898832684</v>
      </c>
      <c r="F629" s="44">
        <f>IF(OR($A629="",$B629=""),"",'MPTO_working_2-way'!D628)</f>
        <v>2.7035999726757289</v>
      </c>
      <c r="G629" s="46">
        <f>IF(OR($A629="",$B629=""),"",'MPTO_working_2-way'!E628)</f>
        <v>1.5869922611171257</v>
      </c>
      <c r="H629" s="44">
        <f>IF(OR($A629="",$B629=""),"",'OddsRatio_working_2-way'!M628)</f>
        <v>2.7051121392469786</v>
      </c>
      <c r="I629" s="44">
        <f>IF(OR($A629="",$B629=""),"",'OddsRatio_working_2-way'!N628)</f>
        <v>1.5864716912059673</v>
      </c>
      <c r="J629" s="44">
        <f>IF('Log_working_2-way'!$D628="","",A629^('Log_working_2-way'!$D628))</f>
        <v>2.7215097581692191</v>
      </c>
      <c r="K629" s="46">
        <f>IF('Log_working_2-way'!$D628="","",B629^('Log_working_2-way'!$D628))</f>
        <v>1.5808854671048231</v>
      </c>
      <c r="L629" s="53">
        <f t="shared" si="108"/>
        <v>0.37469586374695868</v>
      </c>
      <c r="M629" s="53">
        <f t="shared" si="109"/>
        <v>0.62530413625304138</v>
      </c>
      <c r="N629" s="54">
        <v>726</v>
      </c>
      <c r="O629" s="54">
        <f t="shared" si="110"/>
        <v>443.50972762645915</v>
      </c>
      <c r="P629" s="54">
        <f t="shared" si="111"/>
        <v>254.57142857142856</v>
      </c>
      <c r="Q629" s="54">
        <f t="shared" si="112"/>
        <v>471.42857142857144</v>
      </c>
      <c r="R629" s="54">
        <f t="shared" si="113"/>
        <v>282.49027237354085</v>
      </c>
      <c r="S629" s="55">
        <f t="shared" si="114"/>
        <v>-27.918843802112292</v>
      </c>
      <c r="T629" s="55">
        <f t="shared" si="115"/>
        <v>-27.918843802112292</v>
      </c>
      <c r="U629" t="s">
        <v>161</v>
      </c>
      <c r="V629" t="s">
        <v>151</v>
      </c>
      <c r="W629" t="s">
        <v>437</v>
      </c>
      <c r="X629" s="38">
        <v>44282</v>
      </c>
      <c r="Y629" s="66"/>
    </row>
    <row r="630" spans="1:25" ht="15" x14ac:dyDescent="0.25">
      <c r="A630">
        <v>3.03</v>
      </c>
      <c r="B630">
        <v>1.4</v>
      </c>
      <c r="C630" s="43">
        <f t="shared" si="116"/>
        <v>4.4318717586044443E-2</v>
      </c>
      <c r="D630" s="44">
        <f>IF(OR($A630="",$B630=""),"",A630*'MPTO_working_2-way'!$G629)</f>
        <v>3.1642857142857146</v>
      </c>
      <c r="E630" s="46">
        <f>IF(OR($A630="",$B630=""),"",B630*'MPTO_working_2-way'!$G629)</f>
        <v>1.4620462046204621</v>
      </c>
      <c r="F630" s="44">
        <f>IF(OR($A630="",$B630=""),"",'MPTO_working_2-way'!D629)</f>
        <v>3.2480857580398164</v>
      </c>
      <c r="G630" s="46">
        <f>IF(OR($A630="",$B630=""),"",'MPTO_working_2-way'!E629)</f>
        <v>1.4448228882833787</v>
      </c>
      <c r="H630" s="44">
        <f>IF(OR($A630="",$B630=""),"",'OddsRatio_working_2-way'!M629)</f>
        <v>3.2527760652137627</v>
      </c>
      <c r="I630" s="44">
        <f>IF(OR($A630="",$B630=""),"",'OddsRatio_working_2-way'!N629)</f>
        <v>1.443896761618475</v>
      </c>
      <c r="J630" s="44">
        <f>IF('Log_working_2-way'!$D629="","",A630^('Log_working_2-way'!$D629))</f>
        <v>3.2938984940016658</v>
      </c>
      <c r="K630" s="46">
        <f>IF('Log_working_2-way'!$D629="","",B630^('Log_working_2-way'!$D629))</f>
        <v>1.4359390803955929</v>
      </c>
      <c r="L630" s="53">
        <f t="shared" si="108"/>
        <v>0.31602708803611734</v>
      </c>
      <c r="M630" s="53">
        <f t="shared" si="109"/>
        <v>0.68397291196388255</v>
      </c>
      <c r="N630" s="54">
        <v>727</v>
      </c>
      <c r="O630" s="54">
        <f t="shared" si="110"/>
        <v>487.06600660066005</v>
      </c>
      <c r="P630" s="54">
        <f t="shared" si="111"/>
        <v>207.71428571428569</v>
      </c>
      <c r="Q630" s="54">
        <f t="shared" si="112"/>
        <v>519.28571428571433</v>
      </c>
      <c r="R630" s="54">
        <f t="shared" si="113"/>
        <v>239.93399339933993</v>
      </c>
      <c r="S630" s="55">
        <f t="shared" si="114"/>
        <v>-32.219707685054289</v>
      </c>
      <c r="T630" s="55">
        <f t="shared" si="115"/>
        <v>-32.219707685054232</v>
      </c>
      <c r="U630" t="s">
        <v>431</v>
      </c>
      <c r="V630" t="s">
        <v>116</v>
      </c>
      <c r="W630" t="s">
        <v>437</v>
      </c>
      <c r="X630" s="38">
        <v>44282</v>
      </c>
      <c r="Y630" s="66"/>
    </row>
    <row r="631" spans="1:25" ht="15" x14ac:dyDescent="0.25">
      <c r="A631">
        <v>2.97</v>
      </c>
      <c r="B631">
        <v>1.41</v>
      </c>
      <c r="C631" s="43">
        <f t="shared" si="116"/>
        <v>4.5920194856365004E-2</v>
      </c>
      <c r="D631" s="44">
        <f>IF(OR($A631="",$B631=""),"",A631*'MPTO_working_2-way'!$G630)</f>
        <v>3.1063829787234041</v>
      </c>
      <c r="E631" s="46">
        <f>IF(OR($A631="",$B631=""),"",B631*'MPTO_working_2-way'!$G630)</f>
        <v>1.4747474747474745</v>
      </c>
      <c r="F631" s="44">
        <f>IF(OR($A631="",$B631=""),"",'MPTO_working_2-way'!D630)</f>
        <v>3.1873501541271834</v>
      </c>
      <c r="G631" s="46">
        <f>IF(OR($A631="",$B631=""),"",'MPTO_working_2-way'!E630)</f>
        <v>1.4571741740174329</v>
      </c>
      <c r="H631" s="44">
        <f>IF(OR($A631="",$B631=""),"",'OddsRatio_working_2-way'!M630)</f>
        <v>3.1920032045552511</v>
      </c>
      <c r="I631" s="44">
        <f>IF(OR($A631="",$B631=""),"",'OddsRatio_working_2-way'!N630)</f>
        <v>1.4562037126231737</v>
      </c>
      <c r="J631" s="44">
        <f>IF('Log_working_2-way'!$D630="","",A631^('Log_working_2-way'!$D630))</f>
        <v>3.2317027218227024</v>
      </c>
      <c r="K631" s="46">
        <f>IF('Log_working_2-way'!$D630="","",B631^('Log_working_2-way'!$D630))</f>
        <v>1.4480883543389784</v>
      </c>
      <c r="L631" s="53">
        <f t="shared" si="108"/>
        <v>0.32191780821917809</v>
      </c>
      <c r="M631" s="53">
        <f t="shared" si="109"/>
        <v>0.67808219178082207</v>
      </c>
      <c r="N631" s="54">
        <v>728</v>
      </c>
      <c r="O631" s="54">
        <f t="shared" si="110"/>
        <v>482.88215488215496</v>
      </c>
      <c r="P631" s="54">
        <f t="shared" si="111"/>
        <v>211.68794326241138</v>
      </c>
      <c r="Q631" s="54">
        <f t="shared" si="112"/>
        <v>516.3120567375887</v>
      </c>
      <c r="R631" s="54">
        <f t="shared" si="113"/>
        <v>245.11784511784509</v>
      </c>
      <c r="S631" s="55">
        <f t="shared" si="114"/>
        <v>-33.429901855433741</v>
      </c>
      <c r="T631" s="55">
        <f t="shared" si="115"/>
        <v>-33.429901855433712</v>
      </c>
      <c r="U631" t="s">
        <v>237</v>
      </c>
      <c r="V631" t="s">
        <v>163</v>
      </c>
      <c r="W631" t="s">
        <v>437</v>
      </c>
      <c r="X631" s="38">
        <v>44282</v>
      </c>
      <c r="Y631" s="66"/>
    </row>
    <row r="632" spans="1:25" ht="15" x14ac:dyDescent="0.25">
      <c r="A632">
        <v>2.79</v>
      </c>
      <c r="B632">
        <v>1.47</v>
      </c>
      <c r="C632" s="43">
        <f t="shared" si="116"/>
        <v>3.8695047911637692E-2</v>
      </c>
      <c r="D632" s="44">
        <f>IF(OR($A632="",$B632=""),"",A632*'MPTO_working_2-way'!$G631)</f>
        <v>2.8979591836734691</v>
      </c>
      <c r="E632" s="46">
        <f>IF(OR($A632="",$B632=""),"",B632*'MPTO_working_2-way'!$G631)</f>
        <v>1.5268817204301073</v>
      </c>
      <c r="F632" s="44">
        <f>IF(OR($A632="",$B632=""),"",'MPTO_working_2-way'!D631)</f>
        <v>2.9491964189407831</v>
      </c>
      <c r="G632" s="46">
        <f>IF(OR($A632="",$B632=""),"",'MPTO_working_2-way'!E631)</f>
        <v>1.5130319296109787</v>
      </c>
      <c r="H632" s="44">
        <f>IF(OR($A632="",$B632=""),"",'OddsRatio_working_2-way'!M631)</f>
        <v>2.9515405807458559</v>
      </c>
      <c r="I632" s="44">
        <f>IF(OR($A632="",$B632=""),"",'OddsRatio_working_2-way'!N631)</f>
        <v>1.5124156832125992</v>
      </c>
      <c r="J632" s="44">
        <f>IF('Log_working_2-way'!$D631="","",A632^('Log_working_2-way'!$D631))</f>
        <v>2.9760334965497401</v>
      </c>
      <c r="K632" s="46">
        <f>IF('Log_working_2-way'!$D631="","",B632^('Log_working_2-way'!$D631))</f>
        <v>1.5060642958458816</v>
      </c>
      <c r="L632" s="53">
        <f t="shared" si="108"/>
        <v>0.34507042253521131</v>
      </c>
      <c r="M632" s="53">
        <f t="shared" si="109"/>
        <v>0.65492957746478886</v>
      </c>
      <c r="N632" s="54">
        <v>729</v>
      </c>
      <c r="O632" s="54">
        <f t="shared" si="110"/>
        <v>467.70967741935488</v>
      </c>
      <c r="P632" s="54">
        <f t="shared" si="111"/>
        <v>233.08163265306115</v>
      </c>
      <c r="Q632" s="54">
        <f t="shared" si="112"/>
        <v>495.91836734693874</v>
      </c>
      <c r="R632" s="54">
        <f t="shared" si="113"/>
        <v>261.29032258064518</v>
      </c>
      <c r="S632" s="55">
        <f t="shared" si="114"/>
        <v>-28.208689927583862</v>
      </c>
      <c r="T632" s="55">
        <f t="shared" si="115"/>
        <v>-28.208689927584032</v>
      </c>
      <c r="U632" t="s">
        <v>123</v>
      </c>
      <c r="V632" t="s">
        <v>236</v>
      </c>
      <c r="W632" t="s">
        <v>437</v>
      </c>
      <c r="X632" s="38">
        <v>44283</v>
      </c>
      <c r="Y632" s="66"/>
    </row>
    <row r="633" spans="1:25" ht="15" x14ac:dyDescent="0.25">
      <c r="A633">
        <v>2.59</v>
      </c>
      <c r="B633">
        <v>1.53</v>
      </c>
      <c r="C633" s="43">
        <f t="shared" si="116"/>
        <v>3.9695157342216181E-2</v>
      </c>
      <c r="D633" s="44">
        <f>IF(OR($A633="",$B633=""),"",A633*'MPTO_working_2-way'!$G632)</f>
        <v>2.6928104575163396</v>
      </c>
      <c r="E633" s="46">
        <f>IF(OR($A633="",$B633=""),"",B633*'MPTO_working_2-way'!$G632)</f>
        <v>1.5907335907335909</v>
      </c>
      <c r="F633" s="44">
        <f>IF(OR($A633="",$B633=""),"",'MPTO_working_2-way'!D632)</f>
        <v>2.7303544975367759</v>
      </c>
      <c r="G633" s="46">
        <f>IF(OR($A633="",$B633=""),"",'MPTO_working_2-way'!E632)</f>
        <v>1.5779162601787884</v>
      </c>
      <c r="H633" s="44">
        <f>IF(OR($A633="",$B633=""),"",'OddsRatio_working_2-way'!M632)</f>
        <v>2.7320508075688767</v>
      </c>
      <c r="I633" s="44">
        <f>IF(OR($A633="",$B633=""),"",'OddsRatio_working_2-way'!N632)</f>
        <v>1.577350269189626</v>
      </c>
      <c r="J633" s="44">
        <f>IF('Log_working_2-way'!$D632="","",A633^('Log_working_2-way'!$D632))</f>
        <v>2.7498126453259264</v>
      </c>
      <c r="K633" s="46">
        <f>IF('Log_working_2-way'!$D632="","",B633^('Log_working_2-way'!$D632))</f>
        <v>1.5714897550150251</v>
      </c>
      <c r="L633" s="53">
        <f t="shared" si="108"/>
        <v>0.37135922330097093</v>
      </c>
      <c r="M633" s="53">
        <f t="shared" si="109"/>
        <v>0.62864077669902907</v>
      </c>
      <c r="N633" s="54">
        <v>730</v>
      </c>
      <c r="O633" s="54">
        <f t="shared" si="110"/>
        <v>448.14671814671806</v>
      </c>
      <c r="P633" s="54">
        <f t="shared" si="111"/>
        <v>252.87581699346413</v>
      </c>
      <c r="Q633" s="54">
        <f t="shared" si="112"/>
        <v>477.12418300653593</v>
      </c>
      <c r="R633" s="54">
        <f t="shared" si="113"/>
        <v>281.85328185328189</v>
      </c>
      <c r="S633" s="55">
        <f t="shared" si="114"/>
        <v>-28.977464859817871</v>
      </c>
      <c r="T633" s="55">
        <f t="shared" si="115"/>
        <v>-28.977464859817758</v>
      </c>
      <c r="U633" t="s">
        <v>160</v>
      </c>
      <c r="V633" t="s">
        <v>156</v>
      </c>
      <c r="W633" t="s">
        <v>437</v>
      </c>
      <c r="X633" s="38">
        <v>44283</v>
      </c>
      <c r="Y633" s="66"/>
    </row>
    <row r="634" spans="1:25" ht="15" x14ac:dyDescent="0.25">
      <c r="A634">
        <v>2.87</v>
      </c>
      <c r="B634">
        <v>1.44</v>
      </c>
      <c r="C634" s="43">
        <f t="shared" si="116"/>
        <v>4.2876500193573364E-2</v>
      </c>
      <c r="D634" s="44">
        <f>IF(OR($A634="",$B634=""),"",A634*'MPTO_working_2-way'!$G633)</f>
        <v>2.9930555555555558</v>
      </c>
      <c r="E634" s="46">
        <f>IF(OR($A634="",$B634=""),"",B634*'MPTO_working_2-way'!$G633)</f>
        <v>1.5017421602787455</v>
      </c>
      <c r="F634" s="44">
        <f>IF(OR($A634="",$B634=""),"",'MPTO_working_2-way'!D633)</f>
        <v>3.0581619061713776</v>
      </c>
      <c r="G634" s="46">
        <f>IF(OR($A634="",$B634=""),"",'MPTO_working_2-way'!E633)</f>
        <v>1.4858704249658445</v>
      </c>
      <c r="H634" s="44">
        <f>IF(OR($A634="",$B634=""),"",'OddsRatio_working_2-way'!M633)</f>
        <v>3.0615528128088303</v>
      </c>
      <c r="I634" s="44">
        <f>IF(OR($A634="",$B634=""),"",'OddsRatio_working_2-way'!N633)</f>
        <v>1.4850712500726662</v>
      </c>
      <c r="J634" s="44">
        <f>IF('Log_working_2-way'!$D633="","",A634^('Log_working_2-way'!$D633))</f>
        <v>3.0930732542922734</v>
      </c>
      <c r="K634" s="46">
        <f>IF('Log_working_2-way'!$D633="","",B634^('Log_working_2-way'!$D633))</f>
        <v>1.4777663648165758</v>
      </c>
      <c r="L634" s="53">
        <f t="shared" si="108"/>
        <v>0.33410672853828305</v>
      </c>
      <c r="M634" s="53">
        <f t="shared" si="109"/>
        <v>0.66589327146171695</v>
      </c>
      <c r="N634" s="54">
        <v>731</v>
      </c>
      <c r="O634" s="54">
        <f t="shared" si="110"/>
        <v>476.29616724738679</v>
      </c>
      <c r="P634" s="54">
        <f t="shared" si="111"/>
        <v>223.361111111111</v>
      </c>
      <c r="Q634" s="54">
        <f t="shared" si="112"/>
        <v>507.63888888888886</v>
      </c>
      <c r="R634" s="54">
        <f t="shared" si="113"/>
        <v>254.70383275261321</v>
      </c>
      <c r="S634" s="55">
        <f t="shared" si="114"/>
        <v>-31.342721641502067</v>
      </c>
      <c r="T634" s="55">
        <f t="shared" si="115"/>
        <v>-31.342721641502209</v>
      </c>
      <c r="U634" t="s">
        <v>162</v>
      </c>
      <c r="V634" t="s">
        <v>119</v>
      </c>
      <c r="W634" t="s">
        <v>437</v>
      </c>
      <c r="X634" s="38">
        <v>44283</v>
      </c>
      <c r="Y634" s="66"/>
    </row>
    <row r="635" spans="1:25" ht="15" x14ac:dyDescent="0.25">
      <c r="A635">
        <v>2.82</v>
      </c>
      <c r="B635">
        <v>1.46</v>
      </c>
      <c r="C635" s="43">
        <f t="shared" si="116"/>
        <v>3.9541435927329172E-2</v>
      </c>
      <c r="D635" s="44">
        <f>IF(OR($A635="",$B635=""),"",A635*'MPTO_working_2-way'!$G634)</f>
        <v>2.9315068493150682</v>
      </c>
      <c r="E635" s="46">
        <f>IF(OR($A635="",$B635=""),"",B635*'MPTO_working_2-way'!$G634)</f>
        <v>1.5177304964539005</v>
      </c>
      <c r="F635" s="44">
        <f>IF(OR($A635="",$B635=""),"",'MPTO_working_2-way'!D634)</f>
        <v>2.9865080516465974</v>
      </c>
      <c r="G635" s="46">
        <f>IF(OR($A635="",$B635=""),"",'MPTO_working_2-way'!E634)</f>
        <v>1.5033958957131379</v>
      </c>
      <c r="H635" s="44">
        <f>IF(OR($A635="",$B635=""),"",'OddsRatio_working_2-way'!M634)</f>
        <v>2.9891007362952826</v>
      </c>
      <c r="I635" s="44">
        <f>IF(OR($A635="",$B635=""),"",'OddsRatio_working_2-way'!N634)</f>
        <v>1.50273974653617</v>
      </c>
      <c r="J635" s="44">
        <f>IF('Log_working_2-way'!$D634="","",A635^('Log_working_2-way'!$D634))</f>
        <v>3.0154812236740574</v>
      </c>
      <c r="K635" s="46">
        <f>IF('Log_working_2-way'!$D634="","",B635^('Log_working_2-way'!$D634))</f>
        <v>1.4961594225006967</v>
      </c>
      <c r="L635" s="53">
        <f t="shared" si="108"/>
        <v>0.34112149532710284</v>
      </c>
      <c r="M635" s="53">
        <f t="shared" si="109"/>
        <v>0.65887850467289732</v>
      </c>
      <c r="N635" s="54">
        <v>732</v>
      </c>
      <c r="O635" s="54">
        <f t="shared" si="110"/>
        <v>472.42553191489355</v>
      </c>
      <c r="P635" s="54">
        <f t="shared" si="111"/>
        <v>230.63013698630138</v>
      </c>
      <c r="Q635" s="54">
        <f t="shared" si="112"/>
        <v>501.36986301369859</v>
      </c>
      <c r="R635" s="54">
        <f t="shared" si="113"/>
        <v>259.57446808510639</v>
      </c>
      <c r="S635" s="55">
        <f t="shared" si="114"/>
        <v>-28.944331098805037</v>
      </c>
      <c r="T635" s="55">
        <f t="shared" si="115"/>
        <v>-28.944331098805009</v>
      </c>
      <c r="U635" t="s">
        <v>60</v>
      </c>
      <c r="V635" t="s">
        <v>152</v>
      </c>
      <c r="W635" t="s">
        <v>437</v>
      </c>
      <c r="X635" s="38">
        <v>44284</v>
      </c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117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17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17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17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17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17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17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17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17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17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17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17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17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17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17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17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17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17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17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17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17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17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17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17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17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17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17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17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17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17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17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17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17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17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17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17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8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8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8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8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8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8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8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8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8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8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8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8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8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8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8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8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8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8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8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8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8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8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8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8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8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8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8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8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8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8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8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8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8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8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8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8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8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8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8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8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8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8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8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8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8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8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19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19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19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19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19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19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19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19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19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19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19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19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19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19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19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19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19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19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19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19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19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19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19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19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19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19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19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19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19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19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19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19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19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19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19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19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19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19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19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19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19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19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19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19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19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19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20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20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20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20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20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20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20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20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20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20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20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20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20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20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20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20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20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20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20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20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20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20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20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20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20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20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20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20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20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20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20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20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20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20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20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20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20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20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20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20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20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20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20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20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20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20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21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21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21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21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21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21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21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21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21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21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21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21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21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21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21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21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21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21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21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21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21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21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21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21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21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21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21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21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21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21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21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21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21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21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21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21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21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21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21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21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21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21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21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21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21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21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22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22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22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22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22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22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22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22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22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22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22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22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22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22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22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22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22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22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22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22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22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22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22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22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22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22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22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22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22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22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22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22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22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22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22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22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22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22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22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22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596" activePane="bottomLeft" state="frozen"/>
      <selection pane="bottomLeft" activeCell="S581" sqref="S581:S63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4" t="s">
        <v>9</v>
      </c>
      <c r="B1" s="84"/>
      <c r="C1" s="85"/>
      <c r="D1" s="18"/>
      <c r="E1" s="86" t="s">
        <v>25</v>
      </c>
      <c r="F1" s="84"/>
      <c r="G1" s="85"/>
      <c r="H1" s="86" t="s">
        <v>23</v>
      </c>
      <c r="I1" s="84"/>
      <c r="J1" s="85"/>
      <c r="K1" s="86" t="s">
        <v>11</v>
      </c>
      <c r="L1" s="84"/>
      <c r="M1" s="85"/>
      <c r="N1" s="86" t="s">
        <v>181</v>
      </c>
      <c r="O1" s="84"/>
      <c r="P1" s="84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51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66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66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66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66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66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66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66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66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66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66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66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66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66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66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66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66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66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66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66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66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66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66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66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66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66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66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66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66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66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66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66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66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66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66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66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66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66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66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66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66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66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66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66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66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66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66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66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66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66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66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66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66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66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66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66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66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66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66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66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66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66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66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66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66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66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66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66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66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66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66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66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66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66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66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66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66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66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66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66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66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66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66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66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66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66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66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66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66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66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66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66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66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66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66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66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66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66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66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66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66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66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66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66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66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66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66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66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66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66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66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66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66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66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66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66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66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66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66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66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66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66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66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66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66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66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66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66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66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66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66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66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69" si="80">(1/A318)*((T318*A318)-T318)</f>
        <v>63.898916967509031</v>
      </c>
      <c r="V318" s="50">
        <f t="shared" ref="V318:V369" si="81">(1/B318)*((T318*B318)-T318)</f>
        <v>66.996699669967001</v>
      </c>
      <c r="W318" s="50">
        <f t="shared" ref="W318:W369" si="82">(1/C318)*((T318*C318)-T318)</f>
        <v>65.156794425087099</v>
      </c>
      <c r="X318" s="50">
        <f t="shared" ref="X318:X369" si="83">((1/B318)+(1/C318))*T318</f>
        <v>67.8465059049459</v>
      </c>
      <c r="Y318" s="50">
        <f t="shared" ref="Y318:Y369" si="84">((1/A318)+(1/C318))*T318</f>
        <v>70.944288607403877</v>
      </c>
      <c r="Z318" s="50">
        <f t="shared" ref="Z318:Z369" si="85">((1/A318)+(1/B318))*T318</f>
        <v>69.104383362523976</v>
      </c>
      <c r="AA318" s="50">
        <f t="shared" ref="AA318:AA369" si="86">U318-X318</f>
        <v>-3.9475889374368691</v>
      </c>
      <c r="AB318" s="50">
        <f t="shared" ref="AB318:AB369" si="87">V318-Y318</f>
        <v>-3.9475889374368762</v>
      </c>
      <c r="AC318" s="50">
        <f t="shared" ref="AC318:AC369" si="88">W318-Z318</f>
        <v>-3.9475889374368762</v>
      </c>
      <c r="AF318">
        <v>2.2400000000000002</v>
      </c>
      <c r="AG318">
        <v>1.68</v>
      </c>
      <c r="AH318" s="66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69" si="89">(1/E319)* 100</f>
        <v>32.168516406992843</v>
      </c>
      <c r="O319" s="48">
        <f t="shared" ref="O319:O369" si="90">(1/F319)* 100</f>
        <v>29.963820578476202</v>
      </c>
      <c r="P319" s="48">
        <f t="shared" ref="P319:P369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66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66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66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66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66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66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66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66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66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66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66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66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66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66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66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66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66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66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66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66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66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66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66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66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66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66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66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66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66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66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66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66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66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66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66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66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66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66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66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66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66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66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66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66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66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66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66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66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66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66" t="s">
        <v>479</v>
      </c>
      <c r="AJ368" t="s">
        <v>437</v>
      </c>
    </row>
    <row r="369" spans="1:36" s="28" customFormat="1" ht="15" x14ac:dyDescent="0.25">
      <c r="A369" s="23">
        <v>2.2999999999999998</v>
      </c>
      <c r="B369" s="23">
        <v>3.19</v>
      </c>
      <c r="C369" s="23">
        <v>3.43</v>
      </c>
      <c r="D369" s="24">
        <f t="shared" si="92"/>
        <v>3.9807422024476846E-2</v>
      </c>
      <c r="E369" s="25">
        <f>IF(OR($A369="",$B369="",$C369=""),"",A369*'MPTO_working_3-way'!$I368)</f>
        <v>2.3915570706562965</v>
      </c>
      <c r="F369" s="26">
        <f>IF(OR($A369="",$B369="",$C369=""),"",B369*'MPTO_working_3-way'!$I368)</f>
        <v>3.3169856762580809</v>
      </c>
      <c r="G369" s="27">
        <f>IF(OR($A369="",$B369="",$C369=""),"",C369*'MPTO_working_3-way'!$I368)</f>
        <v>3.5665394575439557</v>
      </c>
      <c r="H369" s="25">
        <f>IF(OR($A369="",$B369="",$C369=""),"",'MPTO_working_3-way'!E368)</f>
        <v>2.3724034363490158</v>
      </c>
      <c r="I369" s="26">
        <f>IF(OR($A369="",$B369="",$C369=""),"",'MPTO_working_3-way'!F368)</f>
        <v>3.3309962713780283</v>
      </c>
      <c r="J369" s="27">
        <f>IF(OR($A369="",$B369="",$C369=""),"",'MPTO_working_3-way'!G368)</f>
        <v>3.5935539699017722</v>
      </c>
      <c r="K369" s="25">
        <f>IF(OR($A369="",$B369="",$C369=""),"",'OddsRatio_working_3-way'!H368)</f>
        <v>2.3806455916234008</v>
      </c>
      <c r="L369" s="26">
        <f>IF(OR($A369="",$B369="",$C369=""),"",'OddsRatio_working_3-way'!I368)</f>
        <v>3.3258568043501899</v>
      </c>
      <c r="M369" s="27">
        <f>IF(OR($A369="",$B369="",$C369=""),"",'OddsRatio_working_3-way'!J368)</f>
        <v>3.5807452212652806</v>
      </c>
      <c r="N369" s="73">
        <f t="shared" si="89"/>
        <v>41.813762768604043</v>
      </c>
      <c r="O369" s="74">
        <f t="shared" si="90"/>
        <v>30.147854033789752</v>
      </c>
      <c r="P369" s="74">
        <f t="shared" si="91"/>
        <v>28.038383197606205</v>
      </c>
      <c r="Q369" s="23" t="s">
        <v>130</v>
      </c>
      <c r="R369" s="23" t="s">
        <v>167</v>
      </c>
      <c r="S369" s="23" t="s">
        <v>477</v>
      </c>
      <c r="T369" s="28">
        <v>100</v>
      </c>
      <c r="U369" s="28">
        <f t="shared" si="80"/>
        <v>56.521739130434774</v>
      </c>
      <c r="V369" s="28">
        <f t="shared" si="81"/>
        <v>68.652037617554868</v>
      </c>
      <c r="W369" s="28">
        <f t="shared" si="82"/>
        <v>70.845481049562679</v>
      </c>
      <c r="X369" s="28">
        <f t="shared" si="83"/>
        <v>60.502481332882454</v>
      </c>
      <c r="Y369" s="28">
        <f t="shared" si="84"/>
        <v>72.63277982000254</v>
      </c>
      <c r="Z369" s="28">
        <f t="shared" si="85"/>
        <v>74.826223252010365</v>
      </c>
      <c r="AA369" s="28">
        <f t="shared" si="86"/>
        <v>-3.9807422024476793</v>
      </c>
      <c r="AB369" s="28">
        <f t="shared" si="87"/>
        <v>-3.9807422024476722</v>
      </c>
      <c r="AC369" s="28">
        <f t="shared" si="88"/>
        <v>-3.9807422024476864</v>
      </c>
      <c r="AD369" s="41"/>
      <c r="AE369" s="41"/>
      <c r="AF369" s="23">
        <v>1.79</v>
      </c>
      <c r="AG369" s="23">
        <v>2.0699999999999998</v>
      </c>
      <c r="AH369" s="75" t="s">
        <v>479</v>
      </c>
      <c r="AI369" s="41"/>
      <c r="AJ369" s="23" t="s">
        <v>442</v>
      </c>
    </row>
    <row r="370" spans="1:36" s="50" customFormat="1" ht="15" x14ac:dyDescent="0.25">
      <c r="A370">
        <v>2.14</v>
      </c>
      <c r="B370">
        <v>3.65</v>
      </c>
      <c r="C370">
        <v>3.42</v>
      </c>
      <c r="D370" s="43">
        <f t="shared" si="92"/>
        <v>3.3659983184607611E-2</v>
      </c>
      <c r="E370" s="44">
        <f>IF(OR($A370="",$B370="",$C370=""),"",A370*'MPTO_working_3-way'!$I369)</f>
        <v>2.2120323640150605</v>
      </c>
      <c r="F370" s="45">
        <f>IF(OR($A370="",$B370="",$C370=""),"",B370*'MPTO_working_3-way'!$I369)</f>
        <v>3.7728589386238176</v>
      </c>
      <c r="G370" s="46">
        <f>IF(OR($A370="",$B370="",$C370=""),"",C370*'MPTO_working_3-way'!$I369)</f>
        <v>3.5351171424913579</v>
      </c>
      <c r="H370" s="44">
        <f>IF(OR($A370="",$B370="",$C370=""),"",'MPTO_working_3-way'!E369)</f>
        <v>2.1926471867713713</v>
      </c>
      <c r="I370" s="45">
        <f>IF(OR($A370="",$B370="",$C370=""),"",'MPTO_working_3-way'!F369)</f>
        <v>3.8058613625160387</v>
      </c>
      <c r="J370" s="46">
        <f>IF(OR($A370="",$B370="",$C370=""),"",'MPTO_working_3-way'!G369)</f>
        <v>3.5564702300808291</v>
      </c>
      <c r="K370" s="44">
        <f>IF(OR($A370="",$B370="",$C370=""),"",'OddsRatio_working_3-way'!H369)</f>
        <v>2.2006209573575912</v>
      </c>
      <c r="L370" s="45">
        <f>IF(OR($A370="",$B370="",$C370=""),"",'OddsRatio_working_3-way'!I369)</f>
        <v>3.7909171377172077</v>
      </c>
      <c r="M370" s="46">
        <f>IF(OR($A370="",$B370="",$C370=""),"",'OddsRatio_working_3-way'!J369)</f>
        <v>3.5486865936889216</v>
      </c>
      <c r="N370" s="47">
        <f t="shared" ref="N370:N433" si="93">(1/E370)* 100</f>
        <v>45.207295167458568</v>
      </c>
      <c r="O370" s="48">
        <f t="shared" ref="O370:O433" si="94">(1/F370)* 100</f>
        <v>26.505099084482563</v>
      </c>
      <c r="P370" s="48">
        <f t="shared" ref="P370:P433" si="95">(1/G370)* 100</f>
        <v>28.287605748058876</v>
      </c>
      <c r="Q370" t="s">
        <v>253</v>
      </c>
      <c r="R370" t="s">
        <v>381</v>
      </c>
      <c r="S370" t="s">
        <v>536</v>
      </c>
      <c r="T370" s="50">
        <v>100</v>
      </c>
      <c r="U370" s="50">
        <f t="shared" ref="U370:U433" si="96">(1/A370)*((T370*A370)-T370)</f>
        <v>53.271028037383175</v>
      </c>
      <c r="V370" s="50">
        <f t="shared" ref="V370:V433" si="97">(1/B370)*((T370*B370)-T370)</f>
        <v>72.602739726027394</v>
      </c>
      <c r="W370" s="50">
        <f t="shared" ref="W370:W433" si="98">(1/C370)*((T370*C370)-T370)</f>
        <v>70.760233918128648</v>
      </c>
      <c r="X370" s="50">
        <f t="shared" ref="X370:X433" si="99">((1/B370)+(1/C370))*T370</f>
        <v>56.637026355843943</v>
      </c>
      <c r="Y370" s="50">
        <f t="shared" ref="Y370:Y433" si="100">((1/A370)+(1/C370))*T370</f>
        <v>75.968738044488163</v>
      </c>
      <c r="Z370" s="50">
        <f t="shared" ref="Z370:Z433" si="101">((1/A370)+(1/B370))*T370</f>
        <v>74.126232236589431</v>
      </c>
      <c r="AA370" s="50">
        <f t="shared" ref="AA370:AA433" si="102">U370-X370</f>
        <v>-3.3659983184607682</v>
      </c>
      <c r="AB370" s="50">
        <f t="shared" ref="AB370:AB433" si="103">V370-Y370</f>
        <v>-3.3659983184607682</v>
      </c>
      <c r="AC370" s="50">
        <f t="shared" ref="AC370:AC433" si="104">W370-Z370</f>
        <v>-3.3659983184607825</v>
      </c>
      <c r="AD370" s="51"/>
      <c r="AE370" s="51"/>
      <c r="AF370">
        <v>1.87</v>
      </c>
      <c r="AG370">
        <v>2.0099999999999998</v>
      </c>
      <c r="AH370" s="66"/>
      <c r="AI370" s="51"/>
      <c r="AJ370" t="s">
        <v>438</v>
      </c>
    </row>
    <row r="371" spans="1:36" ht="15" x14ac:dyDescent="0.25">
      <c r="A371">
        <v>9.51</v>
      </c>
      <c r="B371">
        <v>5.13</v>
      </c>
      <c r="C371">
        <v>1.38</v>
      </c>
      <c r="D371" s="43">
        <f t="shared" si="92"/>
        <v>2.4721926121633153E-2</v>
      </c>
      <c r="E371" s="44">
        <f>IF(OR($A371="",$B371="",$C371=""),"",A371*'MPTO_working_3-way'!$I370)</f>
        <v>9.7451055174167305</v>
      </c>
      <c r="F371" s="45">
        <f>IF(OR($A371="",$B371="",$C371=""),"",B371*'MPTO_working_3-way'!$I370)</f>
        <v>5.2568234810039778</v>
      </c>
      <c r="G371" s="46">
        <f>IF(OR($A371="",$B371="",$C371=""),"",C371*'MPTO_working_3-way'!$I370)</f>
        <v>1.4141162580478537</v>
      </c>
      <c r="H371" s="44">
        <f>IF(OR($A371="",$B371="",$C371=""),"",'MPTO_working_3-way'!E370)</f>
        <v>10.318657793169789</v>
      </c>
      <c r="I371" s="45">
        <f>IF(OR($A371="",$B371="",$C371=""),"",'MPTO_working_3-way'!F370)</f>
        <v>5.3564408236837977</v>
      </c>
      <c r="J371" s="46">
        <f>IF(OR($A371="",$B371="",$C371=""),"",'MPTO_working_3-way'!G370)</f>
        <v>1.3958739991861751</v>
      </c>
      <c r="K371" s="44">
        <f>IF(OR($A371="",$B371="",$C371=""),"",'OddsRatio_working_3-way'!H370)</f>
        <v>9.9924120019630287</v>
      </c>
      <c r="L371" s="45">
        <f>IF(OR($A371="",$B371="",$C371=""),"",'OddsRatio_working_3-way'!I370)</f>
        <v>5.3641200432558538</v>
      </c>
      <c r="M371" s="46">
        <f>IF(OR($A371="",$B371="",$C371=""),"",'OddsRatio_working_3-way'!J370)</f>
        <v>1.4015413114860105</v>
      </c>
      <c r="N371" s="47">
        <f t="shared" si="93"/>
        <v>10.261561541973778</v>
      </c>
      <c r="O371" s="48">
        <f t="shared" si="94"/>
        <v>19.022894788337354</v>
      </c>
      <c r="P371" s="48">
        <f t="shared" si="95"/>
        <v>70.715543669688856</v>
      </c>
      <c r="Q371" t="s">
        <v>389</v>
      </c>
      <c r="R371" t="s">
        <v>269</v>
      </c>
      <c r="S371" t="s">
        <v>536</v>
      </c>
      <c r="T371" s="50">
        <v>100</v>
      </c>
      <c r="U371" s="50">
        <f t="shared" si="96"/>
        <v>89.484752891692949</v>
      </c>
      <c r="V371" s="50">
        <f t="shared" si="97"/>
        <v>80.50682261208577</v>
      </c>
      <c r="W371" s="50">
        <f t="shared" si="98"/>
        <v>27.536231884057976</v>
      </c>
      <c r="X371" s="50">
        <f t="shared" si="99"/>
        <v>91.956945503856275</v>
      </c>
      <c r="Y371" s="50">
        <f t="shared" si="100"/>
        <v>82.979015224249082</v>
      </c>
      <c r="Z371" s="50">
        <f t="shared" si="101"/>
        <v>30.008424496221274</v>
      </c>
      <c r="AA371" s="50">
        <f t="shared" si="102"/>
        <v>-2.472192612163326</v>
      </c>
      <c r="AB371" s="50">
        <f t="shared" si="103"/>
        <v>-2.4721926121633118</v>
      </c>
      <c r="AC371" s="50">
        <f t="shared" si="104"/>
        <v>-2.4721926121632976</v>
      </c>
      <c r="AF371">
        <v>1.73</v>
      </c>
      <c r="AG371">
        <v>2.2200000000000002</v>
      </c>
      <c r="AH371" s="66"/>
      <c r="AJ371" t="s">
        <v>230</v>
      </c>
    </row>
    <row r="372" spans="1:36" ht="15" x14ac:dyDescent="0.25">
      <c r="A372">
        <v>2.25</v>
      </c>
      <c r="B372">
        <v>3.63</v>
      </c>
      <c r="C372">
        <v>3.25</v>
      </c>
      <c r="D372" s="43">
        <f t="shared" si="92"/>
        <v>2.7618845800664094E-2</v>
      </c>
      <c r="E372" s="44">
        <f>IF(OR($A372="",$B372="",$C372=""),"",A372*'MPTO_working_3-way'!$I371)</f>
        <v>2.3121424030514941</v>
      </c>
      <c r="F372" s="45">
        <f>IF(OR($A372="",$B372="",$C372=""),"",B372*'MPTO_working_3-way'!$I371)</f>
        <v>3.7302564102564104</v>
      </c>
      <c r="G372" s="46">
        <f>IF(OR($A372="",$B372="",$C372=""),"",C372*'MPTO_working_3-way'!$I371)</f>
        <v>3.3397612488521582</v>
      </c>
      <c r="H372" s="44">
        <f>IF(OR($A372="",$B372="",$C372=""),"",'MPTO_working_3-way'!E371)</f>
        <v>2.2975926426832567</v>
      </c>
      <c r="I372" s="45">
        <f>IF(OR($A372="",$B372="",$C372=""),"",'MPTO_working_3-way'!F371)</f>
        <v>3.7555044654699801</v>
      </c>
      <c r="J372" s="46">
        <f>IF(OR($A372="",$B372="",$C372=""),"",'MPTO_working_3-way'!G371)</f>
        <v>3.3502405932002843</v>
      </c>
      <c r="K372" s="44">
        <f>IF(OR($A372="",$B372="",$C372=""),"",'OddsRatio_working_3-way'!H371)</f>
        <v>2.3038124303055483</v>
      </c>
      <c r="L372" s="45">
        <f>IF(OR($A372="",$B372="",$C372=""),"",'OddsRatio_working_3-way'!I371)</f>
        <v>3.7432213533628742</v>
      </c>
      <c r="M372" s="46">
        <f>IF(OR($A372="",$B372="",$C372=""),"",'OddsRatio_working_3-way'!J371)</f>
        <v>3.3468623745499864</v>
      </c>
      <c r="N372" s="47">
        <f t="shared" si="93"/>
        <v>43.249931262029136</v>
      </c>
      <c r="O372" s="48">
        <f t="shared" si="94"/>
        <v>26.807808633489138</v>
      </c>
      <c r="P372" s="48">
        <f t="shared" si="95"/>
        <v>29.942260104481715</v>
      </c>
      <c r="Q372" t="s">
        <v>272</v>
      </c>
      <c r="R372" t="s">
        <v>226</v>
      </c>
      <c r="S372" t="s">
        <v>536</v>
      </c>
      <c r="T372" s="50">
        <v>100</v>
      </c>
      <c r="U372" s="50">
        <f t="shared" si="96"/>
        <v>55.55555555555555</v>
      </c>
      <c r="V372" s="50">
        <f t="shared" si="97"/>
        <v>72.451790633608823</v>
      </c>
      <c r="W372" s="50">
        <f t="shared" si="98"/>
        <v>69.230769230769241</v>
      </c>
      <c r="X372" s="50">
        <f t="shared" si="99"/>
        <v>58.317440135621958</v>
      </c>
      <c r="Y372" s="50">
        <f t="shared" si="100"/>
        <v>75.213675213675216</v>
      </c>
      <c r="Z372" s="50">
        <f t="shared" si="101"/>
        <v>71.992653810835634</v>
      </c>
      <c r="AA372" s="50">
        <f t="shared" si="102"/>
        <v>-2.7618845800664076</v>
      </c>
      <c r="AB372" s="50">
        <f t="shared" si="103"/>
        <v>-2.7618845800663934</v>
      </c>
      <c r="AC372" s="50">
        <f t="shared" si="104"/>
        <v>-2.7618845800663934</v>
      </c>
      <c r="AF372">
        <v>1.74</v>
      </c>
      <c r="AG372">
        <v>2.17</v>
      </c>
      <c r="AH372" s="66"/>
      <c r="AJ372" t="s">
        <v>231</v>
      </c>
    </row>
    <row r="373" spans="1:36" s="50" customFormat="1" ht="15" x14ac:dyDescent="0.25">
      <c r="A373">
        <v>2.48</v>
      </c>
      <c r="B373">
        <v>3.42</v>
      </c>
      <c r="C373">
        <v>3.07</v>
      </c>
      <c r="D373" s="43">
        <f t="shared" si="92"/>
        <v>2.135636629312776E-2</v>
      </c>
      <c r="E373" s="44">
        <f>IF(OR($A373="",$B373="",$C373=""),"",A373*'MPTO_working_3-way'!$I372)</f>
        <v>2.5329637884069567</v>
      </c>
      <c r="F373" s="45">
        <f>IF(OR($A373="",$B373="",$C373=""),"",B373*'MPTO_working_3-way'!$I372)</f>
        <v>3.493038772722497</v>
      </c>
      <c r="G373" s="46">
        <f>IF(OR($A373="",$B373="",$C373=""),"",C373*'MPTO_working_3-way'!$I372)</f>
        <v>3.135564044519902</v>
      </c>
      <c r="H373" s="44">
        <f>IF(OR($A373="",$B373="",$C373=""),"",'MPTO_working_3-way'!E372)</f>
        <v>2.5245702685065581</v>
      </c>
      <c r="I373" s="45">
        <f>IF(OR($A373="",$B373="",$C373=""),"",'MPTO_working_3-way'!F372)</f>
        <v>3.5053419581998639</v>
      </c>
      <c r="J373" s="46">
        <f>IF(OR($A373="",$B373="",$C373=""),"",'MPTO_working_3-way'!G372)</f>
        <v>3.138592949285604</v>
      </c>
      <c r="K373" s="44">
        <f>IF(OR($A373="",$B373="",$C373=""),"",'OddsRatio_working_3-way'!H372)</f>
        <v>2.5283926759489255</v>
      </c>
      <c r="L373" s="45">
        <f>IF(OR($A373="",$B373="",$C373=""),"",'OddsRatio_working_3-way'!I372)</f>
        <v>3.4991285647272972</v>
      </c>
      <c r="M373" s="46">
        <f>IF(OR($A373="",$B373="",$C373=""),"",'OddsRatio_working_3-way'!J372)</f>
        <v>3.1376843508204559</v>
      </c>
      <c r="N373" s="47">
        <f t="shared" si="93"/>
        <v>39.47944319523512</v>
      </c>
      <c r="O373" s="48">
        <f t="shared" si="94"/>
        <v>28.628368164965817</v>
      </c>
      <c r="P373" s="48">
        <f t="shared" si="95"/>
        <v>31.892188639799059</v>
      </c>
      <c r="Q373" t="s">
        <v>41</v>
      </c>
      <c r="R373" t="s">
        <v>138</v>
      </c>
      <c r="S373" t="s">
        <v>536</v>
      </c>
      <c r="T373" s="50">
        <v>100</v>
      </c>
      <c r="U373" s="50">
        <f t="shared" si="96"/>
        <v>59.677419354838712</v>
      </c>
      <c r="V373" s="50">
        <f t="shared" si="97"/>
        <v>70.760233918128648</v>
      </c>
      <c r="W373" s="50">
        <f t="shared" si="98"/>
        <v>67.426710097719877</v>
      </c>
      <c r="X373" s="50">
        <f t="shared" si="99"/>
        <v>61.813055984151475</v>
      </c>
      <c r="Y373" s="50">
        <f t="shared" si="100"/>
        <v>72.895870547441419</v>
      </c>
      <c r="Z373" s="50">
        <f t="shared" si="101"/>
        <v>69.562346727032633</v>
      </c>
      <c r="AA373" s="50">
        <f t="shared" si="102"/>
        <v>-2.1356366293127635</v>
      </c>
      <c r="AB373" s="50">
        <f t="shared" si="103"/>
        <v>-2.1356366293127707</v>
      </c>
      <c r="AC373" s="50">
        <f t="shared" si="104"/>
        <v>-2.1356366293127564</v>
      </c>
      <c r="AD373" s="51"/>
      <c r="AF373">
        <v>2.09</v>
      </c>
      <c r="AG373">
        <v>1.82</v>
      </c>
      <c r="AH373" s="66"/>
      <c r="AI373" s="51"/>
      <c r="AJ373" t="s">
        <v>443</v>
      </c>
    </row>
    <row r="374" spans="1:36" s="50" customFormat="1" ht="15" x14ac:dyDescent="0.25">
      <c r="A374">
        <v>4.79</v>
      </c>
      <c r="B374">
        <v>3.74</v>
      </c>
      <c r="C374">
        <v>1.83</v>
      </c>
      <c r="D374" s="43">
        <f t="shared" si="92"/>
        <v>2.2596033799461068E-2</v>
      </c>
      <c r="E374" s="44">
        <f>IF(OR($A374="",$B374="",$C374=""),"",A374*'MPTO_working_3-way'!$I373)</f>
        <v>4.898235001899419</v>
      </c>
      <c r="F374" s="45">
        <f>IF(OR($A374="",$B374="",$C374=""),"",B374*'MPTO_working_3-way'!$I373)</f>
        <v>3.8245091664099844</v>
      </c>
      <c r="G374" s="46">
        <f>IF(OR($A374="",$B374="",$C374=""),"",C374*'MPTO_working_3-way'!$I373)</f>
        <v>1.8713507418530138</v>
      </c>
      <c r="H374" s="44">
        <f>IF(OR($A374="",$B374="",$C374=""),"",'MPTO_working_3-way'!E373)</f>
        <v>4.9692834685525105</v>
      </c>
      <c r="I374" s="45">
        <f>IF(OR($A374="",$B374="",$C374=""),"",'MPTO_working_3-way'!F373)</f>
        <v>3.8484086009573053</v>
      </c>
      <c r="J374" s="46">
        <f>IF(OR($A374="",$B374="",$C374=""),"",'MPTO_working_3-way'!G373)</f>
        <v>1.8555764881162051</v>
      </c>
      <c r="K374" s="44">
        <f>IF(OR($A374="",$B374="",$C374=""),"",'OddsRatio_working_3-way'!H373)</f>
        <v>4.9340310448288029</v>
      </c>
      <c r="L374" s="45">
        <f>IF(OR($A374="",$B374="",$C374=""),"",'OddsRatio_working_3-way'!I373)</f>
        <v>3.8441279849158105</v>
      </c>
      <c r="M374" s="46">
        <f>IF(OR($A374="",$B374="",$C374=""),"",'OddsRatio_working_3-way'!J373)</f>
        <v>1.861542418788366</v>
      </c>
      <c r="N374" s="47">
        <f t="shared" si="93"/>
        <v>20.415517009947948</v>
      </c>
      <c r="O374" s="48">
        <f t="shared" si="94"/>
        <v>26.147146117018899</v>
      </c>
      <c r="P374" s="48">
        <f t="shared" si="95"/>
        <v>53.437336873033161</v>
      </c>
      <c r="Q374" t="s">
        <v>396</v>
      </c>
      <c r="R374" t="s">
        <v>408</v>
      </c>
      <c r="S374" t="s">
        <v>536</v>
      </c>
      <c r="T374" s="50">
        <v>100</v>
      </c>
      <c r="U374" s="50">
        <f t="shared" si="96"/>
        <v>79.123173277661792</v>
      </c>
      <c r="V374" s="50">
        <f t="shared" si="97"/>
        <v>73.262032085561486</v>
      </c>
      <c r="W374" s="50">
        <f t="shared" si="98"/>
        <v>45.355191256830594</v>
      </c>
      <c r="X374" s="50">
        <f t="shared" si="99"/>
        <v>81.382776657607891</v>
      </c>
      <c r="Y374" s="50">
        <f t="shared" si="100"/>
        <v>75.5216354655076</v>
      </c>
      <c r="Z374" s="50">
        <f t="shared" si="101"/>
        <v>47.614794636776701</v>
      </c>
      <c r="AA374" s="50">
        <f t="shared" si="102"/>
        <v>-2.2596033799460997</v>
      </c>
      <c r="AB374" s="50">
        <f t="shared" si="103"/>
        <v>-2.2596033799461139</v>
      </c>
      <c r="AC374" s="50">
        <f t="shared" si="104"/>
        <v>-2.2596033799461068</v>
      </c>
      <c r="AD374" s="51"/>
      <c r="AF374">
        <v>2.11</v>
      </c>
      <c r="AG374">
        <v>1.81</v>
      </c>
      <c r="AH374" s="66"/>
      <c r="AI374" s="51"/>
      <c r="AJ374" t="s">
        <v>440</v>
      </c>
    </row>
    <row r="375" spans="1:36" s="50" customFormat="1" ht="15" x14ac:dyDescent="0.25">
      <c r="A375">
        <v>4.67</v>
      </c>
      <c r="B375">
        <v>3.18</v>
      </c>
      <c r="C375">
        <v>1.97</v>
      </c>
      <c r="D375" s="43">
        <f t="shared" si="92"/>
        <v>3.6212384315634782E-2</v>
      </c>
      <c r="E375" s="44">
        <f>IF(OR($A375="",$B375="",$C375=""),"",A375*'MPTO_working_3-way'!$I374)</f>
        <v>4.8391118347540143</v>
      </c>
      <c r="F375" s="45">
        <f>IF(OR($A375="",$B375="",$C375=""),"",B375*'MPTO_working_3-way'!$I374)</f>
        <v>3.2951553821237187</v>
      </c>
      <c r="G375" s="46">
        <f>IF(OR($A375="",$B375="",$C375=""),"",C375*'MPTO_working_3-way'!$I374)</f>
        <v>2.0413383971018004</v>
      </c>
      <c r="H375" s="44">
        <f>IF(OR($A375="",$B375="",$C375=""),"",'MPTO_working_3-way'!E374)</f>
        <v>4.9489768518575943</v>
      </c>
      <c r="I375" s="45">
        <f>IF(OR($A375="",$B375="",$C375=""),"",'MPTO_working_3-way'!F374)</f>
        <v>3.306937205866916</v>
      </c>
      <c r="J375" s="46">
        <f>IF(OR($A375="",$B375="",$C375=""),"",'MPTO_working_3-way'!G374)</f>
        <v>2.0179866441897802</v>
      </c>
      <c r="K375" s="44">
        <f>IF(OR($A375="",$B375="",$C375=""),"",'OddsRatio_working_3-way'!H374)</f>
        <v>4.8875831181959724</v>
      </c>
      <c r="L375" s="45">
        <f>IF(OR($A375="",$B375="",$C375=""),"",'OddsRatio_working_3-way'!I374)</f>
        <v>3.3092455579474711</v>
      </c>
      <c r="M375" s="46">
        <f>IF(OR($A375="",$B375="",$C375=""),"",'OddsRatio_working_3-way'!J374)</f>
        <v>2.0275083445913062</v>
      </c>
      <c r="N375" s="47">
        <f t="shared" si="93"/>
        <v>20.664949150753255</v>
      </c>
      <c r="O375" s="48">
        <f t="shared" si="94"/>
        <v>30.347582557867202</v>
      </c>
      <c r="P375" s="48">
        <f t="shared" si="95"/>
        <v>48.98746829137955</v>
      </c>
      <c r="Q375" t="s">
        <v>331</v>
      </c>
      <c r="R375" t="s">
        <v>327</v>
      </c>
      <c r="S375" t="s">
        <v>536</v>
      </c>
      <c r="T375" s="50">
        <v>100</v>
      </c>
      <c r="U375" s="50">
        <f t="shared" si="96"/>
        <v>78.586723768736618</v>
      </c>
      <c r="V375" s="50">
        <f t="shared" si="97"/>
        <v>68.55345911949685</v>
      </c>
      <c r="W375" s="50">
        <f t="shared" si="98"/>
        <v>49.238578680203041</v>
      </c>
      <c r="X375" s="50">
        <f t="shared" si="99"/>
        <v>82.207962200300088</v>
      </c>
      <c r="Y375" s="50">
        <f t="shared" si="100"/>
        <v>72.174697551060348</v>
      </c>
      <c r="Z375" s="50">
        <f t="shared" si="101"/>
        <v>52.859817111766525</v>
      </c>
      <c r="AA375" s="50">
        <f t="shared" si="102"/>
        <v>-3.6212384315634694</v>
      </c>
      <c r="AB375" s="50">
        <f t="shared" si="103"/>
        <v>-3.6212384315634978</v>
      </c>
      <c r="AC375" s="50">
        <f t="shared" si="104"/>
        <v>-3.6212384315634836</v>
      </c>
      <c r="AD375" s="51"/>
      <c r="AF375">
        <v>2.5299999999999998</v>
      </c>
      <c r="AG375">
        <v>1.55</v>
      </c>
      <c r="AH375" s="66"/>
      <c r="AI375" s="51"/>
      <c r="AJ375" t="s">
        <v>446</v>
      </c>
    </row>
    <row r="376" spans="1:36" s="50" customFormat="1" ht="15" x14ac:dyDescent="0.25">
      <c r="A376">
        <v>2.66</v>
      </c>
      <c r="B376">
        <v>3.12</v>
      </c>
      <c r="C376">
        <v>3.08</v>
      </c>
      <c r="D376" s="43">
        <f t="shared" si="92"/>
        <v>2.1127994812205397E-2</v>
      </c>
      <c r="E376" s="44">
        <f>IF(OR($A376="",$B376="",$C376=""),"",A376*'MPTO_working_3-way'!$I375)</f>
        <v>2.7162004662004664</v>
      </c>
      <c r="F376" s="45">
        <f>IF(OR($A376="",$B376="",$C376=""),"",B376*'MPTO_working_3-way'!$I375)</f>
        <v>3.1859193438140809</v>
      </c>
      <c r="G376" s="46">
        <f>IF(OR($A376="",$B376="",$C376=""),"",C376*'MPTO_working_3-way'!$I375)</f>
        <v>3.1450742240215925</v>
      </c>
      <c r="H376" s="44">
        <f>IF(OR($A376="",$B376="",$C376=""),"",'MPTO_working_3-way'!E375)</f>
        <v>2.7107824117698298</v>
      </c>
      <c r="I376" s="45">
        <f>IF(OR($A376="",$B376="",$C376=""),"",'MPTO_working_3-way'!F375)</f>
        <v>3.1900963527591926</v>
      </c>
      <c r="J376" s="46">
        <f>IF(OR($A376="",$B376="",$C376=""),"",'MPTO_working_3-way'!G375)</f>
        <v>3.1482908616043921</v>
      </c>
      <c r="K376" s="44">
        <f>IF(OR($A376="",$B376="",$C376=""),"",'OddsRatio_working_3-way'!H375)</f>
        <v>2.7133229670157113</v>
      </c>
      <c r="L376" s="45">
        <f>IF(OR($A376="",$B376="",$C376=""),"",'OddsRatio_working_3-way'!I375)</f>
        <v>3.1880992108875348</v>
      </c>
      <c r="M376" s="46">
        <f>IF(OR($A376="",$B376="",$C376=""),"",'OddsRatio_working_3-way'!J375)</f>
        <v>3.1468143201160714</v>
      </c>
      <c r="N376" s="47">
        <f t="shared" si="93"/>
        <v>36.816133876850458</v>
      </c>
      <c r="O376" s="48">
        <f t="shared" si="94"/>
        <v>31.388114138596869</v>
      </c>
      <c r="P376" s="48">
        <f t="shared" si="95"/>
        <v>31.795751984552673</v>
      </c>
      <c r="Q376" t="s">
        <v>103</v>
      </c>
      <c r="R376" t="s">
        <v>96</v>
      </c>
      <c r="S376" t="s">
        <v>536</v>
      </c>
      <c r="T376" s="50">
        <v>100</v>
      </c>
      <c r="U376" s="50">
        <f t="shared" si="96"/>
        <v>62.406015037593981</v>
      </c>
      <c r="V376" s="50">
        <f t="shared" si="97"/>
        <v>67.948717948717942</v>
      </c>
      <c r="W376" s="50">
        <f t="shared" si="98"/>
        <v>67.532467532467535</v>
      </c>
      <c r="X376" s="50">
        <f t="shared" si="99"/>
        <v>64.518814518814509</v>
      </c>
      <c r="Y376" s="50">
        <f t="shared" si="100"/>
        <v>70.061517429938476</v>
      </c>
      <c r="Z376" s="50">
        <f t="shared" si="101"/>
        <v>69.645267013688056</v>
      </c>
      <c r="AA376" s="50">
        <f t="shared" si="102"/>
        <v>-2.1127994812205273</v>
      </c>
      <c r="AB376" s="50">
        <f t="shared" si="103"/>
        <v>-2.1127994812205344</v>
      </c>
      <c r="AC376" s="50">
        <f t="shared" si="104"/>
        <v>-2.1127994812205202</v>
      </c>
      <c r="AD376" s="51"/>
      <c r="AF376">
        <v>2.36</v>
      </c>
      <c r="AG376">
        <v>1.65</v>
      </c>
      <c r="AH376" s="66"/>
      <c r="AI376" s="51"/>
      <c r="AJ376" t="s">
        <v>441</v>
      </c>
    </row>
    <row r="377" spans="1:36" ht="15" x14ac:dyDescent="0.25">
      <c r="A377">
        <v>3.36</v>
      </c>
      <c r="B377">
        <v>3.07</v>
      </c>
      <c r="C377">
        <v>2.4700000000000002</v>
      </c>
      <c r="D377" s="43">
        <f t="shared" si="92"/>
        <v>2.8210246236990644E-2</v>
      </c>
      <c r="E377" s="44">
        <f>IF(OR($A377="",$B377="",$C377=""),"",A377*'MPTO_working_3-way'!$I376)</f>
        <v>3.4547864273562885</v>
      </c>
      <c r="F377" s="45">
        <f>IF(OR($A377="",$B377="",$C377=""),"",B377*'MPTO_working_3-way'!$I376)</f>
        <v>3.1566054559475609</v>
      </c>
      <c r="G377" s="46">
        <f>IF(OR($A377="",$B377="",$C377=""),"",C377*'MPTO_working_3-way'!$I376)</f>
        <v>2.539679308205367</v>
      </c>
      <c r="H377" s="44">
        <f>IF(OR($A377="",$B377="",$C377=""),"",'MPTO_working_3-way'!E376)</f>
        <v>3.4696244348147234</v>
      </c>
      <c r="I377" s="45">
        <f>IF(OR($A377="",$B377="",$C377=""),"",'MPTO_working_3-way'!F376)</f>
        <v>3.1612608113109126</v>
      </c>
      <c r="J377" s="46">
        <f>IF(OR($A377="",$B377="",$C377=""),"",'MPTO_working_3-way'!G376)</f>
        <v>2.5287334661865462</v>
      </c>
      <c r="K377" s="44">
        <f>IF(OR($A377="",$B377="",$C377=""),"",'OddsRatio_working_3-way'!H376)</f>
        <v>3.4622427675909826</v>
      </c>
      <c r="L377" s="45">
        <f>IF(OR($A377="",$B377="",$C377=""),"",'OddsRatio_working_3-way'!I376)</f>
        <v>3.1596790376751418</v>
      </c>
      <c r="M377" s="46">
        <f>IF(OR($A377="",$B377="",$C377=""),"",'OddsRatio_working_3-way'!J376)</f>
        <v>2.5336851137113325</v>
      </c>
      <c r="N377" s="47">
        <f t="shared" si="93"/>
        <v>28.945349329892778</v>
      </c>
      <c r="O377" s="48">
        <f t="shared" si="94"/>
        <v>31.679600569524339</v>
      </c>
      <c r="P377" s="48">
        <f t="shared" si="95"/>
        <v>39.375050100582882</v>
      </c>
      <c r="Q377" t="s">
        <v>348</v>
      </c>
      <c r="R377" t="s">
        <v>419</v>
      </c>
      <c r="S377" t="s">
        <v>536</v>
      </c>
      <c r="T377" s="50">
        <v>100</v>
      </c>
      <c r="U377" s="50">
        <f t="shared" si="96"/>
        <v>70.238095238095241</v>
      </c>
      <c r="V377" s="50">
        <f t="shared" si="97"/>
        <v>67.426710097719877</v>
      </c>
      <c r="W377" s="50">
        <f t="shared" si="98"/>
        <v>59.514170040485837</v>
      </c>
      <c r="X377" s="50">
        <f t="shared" si="99"/>
        <v>73.059119861794301</v>
      </c>
      <c r="Y377" s="50">
        <f t="shared" si="100"/>
        <v>70.247734721418936</v>
      </c>
      <c r="Z377" s="50">
        <f t="shared" si="101"/>
        <v>62.33519466418489</v>
      </c>
      <c r="AA377" s="50">
        <f t="shared" si="102"/>
        <v>-2.8210246236990599</v>
      </c>
      <c r="AB377" s="50">
        <f t="shared" si="103"/>
        <v>-2.8210246236990599</v>
      </c>
      <c r="AC377" s="50">
        <f t="shared" si="104"/>
        <v>-2.8210246236990528</v>
      </c>
      <c r="AF377">
        <v>2.19</v>
      </c>
      <c r="AG377">
        <v>1.73</v>
      </c>
      <c r="AH377" s="66"/>
      <c r="AJ377" t="s">
        <v>434</v>
      </c>
    </row>
    <row r="378" spans="1:36" ht="15" x14ac:dyDescent="0.25">
      <c r="A378">
        <v>2.98</v>
      </c>
      <c r="B378">
        <v>3.52</v>
      </c>
      <c r="C378">
        <v>2.4500000000000002</v>
      </c>
      <c r="D378" s="43">
        <f t="shared" si="92"/>
        <v>2.7824644195689308E-2</v>
      </c>
      <c r="E378" s="44">
        <f>IF(OR($A378="",$B378="",$C378=""),"",A378*'MPTO_working_3-way'!$I377)</f>
        <v>3.062917439703154</v>
      </c>
      <c r="F378" s="45">
        <f>IF(OR($A378="",$B378="",$C378=""),"",B378*'MPTO_working_3-way'!$I377)</f>
        <v>3.6179427475688262</v>
      </c>
      <c r="G378" s="46">
        <f>IF(OR($A378="",$B378="",$C378=""),"",C378*'MPTO_working_3-way'!$I377)</f>
        <v>2.5181703782794389</v>
      </c>
      <c r="H378" s="44">
        <f>IF(OR($A378="",$B378="",$C378=""),"",'MPTO_working_3-way'!E377)</f>
        <v>3.0647058542937686</v>
      </c>
      <c r="I378" s="45">
        <f>IF(OR($A378="",$B378="",$C378=""),"",'MPTO_working_3-way'!F377)</f>
        <v>3.6387979565714805</v>
      </c>
      <c r="J378" s="46">
        <f>IF(OR($A378="",$B378="",$C378=""),"",'MPTO_working_3-way'!G377)</f>
        <v>2.5069669620455675</v>
      </c>
      <c r="K378" s="44">
        <f>IF(OR($A378="",$B378="",$C378=""),"",'OddsRatio_working_3-way'!H377)</f>
        <v>3.0647944041633925</v>
      </c>
      <c r="L378" s="45">
        <f>IF(OR($A378="",$B378="",$C378=""),"",'OddsRatio_working_3-way'!I377)</f>
        <v>3.6279201507534093</v>
      </c>
      <c r="M378" s="46">
        <f>IF(OR($A378="",$B378="",$C378=""),"",'OddsRatio_working_3-way'!J377)</f>
        <v>2.5120969121398593</v>
      </c>
      <c r="N378" s="47">
        <f t="shared" si="93"/>
        <v>32.648610995434339</v>
      </c>
      <c r="O378" s="48">
        <f t="shared" si="94"/>
        <v>27.640017263180212</v>
      </c>
      <c r="P378" s="48">
        <f t="shared" si="95"/>
        <v>39.711371741385442</v>
      </c>
      <c r="Q378" t="s">
        <v>421</v>
      </c>
      <c r="R378" t="s">
        <v>420</v>
      </c>
      <c r="S378" t="s">
        <v>536</v>
      </c>
      <c r="T378" s="50">
        <v>100</v>
      </c>
      <c r="U378" s="50">
        <f t="shared" si="96"/>
        <v>66.442953020134226</v>
      </c>
      <c r="V378" s="50">
        <f t="shared" si="97"/>
        <v>71.590909090909093</v>
      </c>
      <c r="W378" s="50">
        <f t="shared" si="98"/>
        <v>59.183673469387763</v>
      </c>
      <c r="X378" s="50">
        <f t="shared" si="99"/>
        <v>69.225417439703151</v>
      </c>
      <c r="Y378" s="50">
        <f t="shared" si="100"/>
        <v>74.373373510478018</v>
      </c>
      <c r="Z378" s="50">
        <f t="shared" si="101"/>
        <v>61.966137888956688</v>
      </c>
      <c r="AA378" s="50">
        <f t="shared" si="102"/>
        <v>-2.7824644195689245</v>
      </c>
      <c r="AB378" s="50">
        <f t="shared" si="103"/>
        <v>-2.7824644195689245</v>
      </c>
      <c r="AC378" s="50">
        <f t="shared" si="104"/>
        <v>-2.7824644195689245</v>
      </c>
      <c r="AF378">
        <v>1.78</v>
      </c>
      <c r="AG378">
        <v>2.13</v>
      </c>
      <c r="AH378" s="66"/>
      <c r="AJ378" t="s">
        <v>448</v>
      </c>
    </row>
    <row r="379" spans="1:36" ht="15" x14ac:dyDescent="0.25">
      <c r="A379">
        <v>2.12</v>
      </c>
      <c r="B379">
        <v>3.25</v>
      </c>
      <c r="C379">
        <v>4.03</v>
      </c>
      <c r="D379" s="43">
        <f t="shared" si="92"/>
        <v>2.7529378716231845E-2</v>
      </c>
      <c r="E379" s="44">
        <f>IF(OR($A379="",$B379="",$C379=""),"",A379*'MPTO_working_3-way'!$I378)</f>
        <v>2.1783622828784117</v>
      </c>
      <c r="F379" s="45">
        <f>IF(OR($A379="",$B379="",$C379=""),"",B379*'MPTO_working_3-way'!$I378)</f>
        <v>3.3394704808277536</v>
      </c>
      <c r="G379" s="46">
        <f>IF(OR($A379="",$B379="",$C379=""),"",C379*'MPTO_working_3-way'!$I378)</f>
        <v>4.1409433962264144</v>
      </c>
      <c r="H379" s="44">
        <f>IF(OR($A379="",$B379="",$C379=""),"",'MPTO_working_3-way'!E378)</f>
        <v>2.162060937341836</v>
      </c>
      <c r="I379" s="45">
        <f>IF(OR($A379="",$B379="",$C379=""),"",'MPTO_working_3-way'!F378)</f>
        <v>3.3499058971141777</v>
      </c>
      <c r="J379" s="46">
        <f>IF(OR($A379="",$B379="",$C379=""),"",'MPTO_working_3-way'!G378)</f>
        <v>4.184757053291535</v>
      </c>
      <c r="K379" s="44">
        <f>IF(OR($A379="",$B379="",$C379=""),"",'OddsRatio_working_3-way'!H378)</f>
        <v>2.1688637463799521</v>
      </c>
      <c r="L379" s="45">
        <f>IF(OR($A379="",$B379="",$C379=""),"",'OddsRatio_working_3-way'!I378)</f>
        <v>3.3481637762097245</v>
      </c>
      <c r="M379" s="46">
        <f>IF(OR($A379="",$B379="",$C379=""),"",'OddsRatio_working_3-way'!J378)</f>
        <v>4.1621938852957623</v>
      </c>
      <c r="N379" s="47">
        <f t="shared" si="93"/>
        <v>45.906046384471686</v>
      </c>
      <c r="O379" s="48">
        <f t="shared" si="94"/>
        <v>29.944867180024609</v>
      </c>
      <c r="P379" s="48">
        <f t="shared" si="95"/>
        <v>24.149086435503715</v>
      </c>
      <c r="Q379" t="s">
        <v>171</v>
      </c>
      <c r="R379" t="s">
        <v>364</v>
      </c>
      <c r="S379" t="s">
        <v>536</v>
      </c>
      <c r="T379" s="50">
        <v>100</v>
      </c>
      <c r="U379" s="50">
        <f t="shared" si="96"/>
        <v>52.830188679245275</v>
      </c>
      <c r="V379" s="50">
        <f t="shared" si="97"/>
        <v>69.230769230769241</v>
      </c>
      <c r="W379" s="50">
        <f t="shared" si="98"/>
        <v>75.186104218362274</v>
      </c>
      <c r="X379" s="50">
        <f t="shared" si="99"/>
        <v>55.583126550868492</v>
      </c>
      <c r="Y379" s="50">
        <f t="shared" si="100"/>
        <v>71.98370710239243</v>
      </c>
      <c r="Z379" s="50">
        <f t="shared" si="101"/>
        <v>77.939042089985477</v>
      </c>
      <c r="AA379" s="50">
        <f t="shared" si="102"/>
        <v>-2.7529378716232173</v>
      </c>
      <c r="AB379" s="50">
        <f t="shared" si="103"/>
        <v>-2.7529378716231889</v>
      </c>
      <c r="AC379" s="50">
        <f t="shared" si="104"/>
        <v>-2.7529378716232031</v>
      </c>
      <c r="AF379">
        <v>2.2799999999999998</v>
      </c>
      <c r="AG379">
        <v>1.68</v>
      </c>
      <c r="AH379" s="66"/>
      <c r="AJ379" t="s">
        <v>435</v>
      </c>
    </row>
    <row r="380" spans="1:36" ht="15" x14ac:dyDescent="0.25">
      <c r="A380">
        <v>5.47</v>
      </c>
      <c r="B380">
        <v>3.8</v>
      </c>
      <c r="C380">
        <v>1.69</v>
      </c>
      <c r="D380" s="43">
        <f t="shared" si="92"/>
        <v>3.7689227558148186E-2</v>
      </c>
      <c r="E380" s="44">
        <f>IF(OR($A380="",$B380="",$C380=""),"",A380*'MPTO_working_3-way'!$I379)</f>
        <v>5.6761600747430707</v>
      </c>
      <c r="F380" s="45">
        <f>IF(OR($A380="",$B380="",$C380=""),"",B380*'MPTO_working_3-way'!$I379)</f>
        <v>3.9432190647209628</v>
      </c>
      <c r="G380" s="46">
        <f>IF(OR($A380="",$B380="",$C380=""),"",C380*'MPTO_working_3-way'!$I379)</f>
        <v>1.7536947945732704</v>
      </c>
      <c r="H380" s="44">
        <f>IF(OR($A380="",$B380="",$C380=""),"",'MPTO_working_3-way'!E379)</f>
        <v>5.8736364426787588</v>
      </c>
      <c r="I380" s="45">
        <f>IF(OR($A380="",$B380="",$C380=""),"",'MPTO_working_3-way'!F379)</f>
        <v>3.9905054879143194</v>
      </c>
      <c r="J380" s="46">
        <f>IF(OR($A380="",$B380="",$C380=""),"",'MPTO_working_3-way'!G379)</f>
        <v>1.7266597459384958</v>
      </c>
      <c r="K380" s="44">
        <f>IF(OR($A380="",$B380="",$C380=""),"",'OddsRatio_working_3-way'!H379)</f>
        <v>5.7700164976679549</v>
      </c>
      <c r="L380" s="45">
        <f>IF(OR($A380="",$B380="",$C380=""),"",'OddsRatio_working_3-way'!I379)</f>
        <v>3.9879297971969296</v>
      </c>
      <c r="M380" s="46">
        <f>IF(OR($A380="",$B380="",$C380=""),"",'OddsRatio_working_3-way'!J379)</f>
        <v>1.7363112714521003</v>
      </c>
      <c r="N380" s="47">
        <f t="shared" si="93"/>
        <v>17.617544023285227</v>
      </c>
      <c r="O380" s="48">
        <f t="shared" si="94"/>
        <v>25.359991001939523</v>
      </c>
      <c r="P380" s="48">
        <f t="shared" si="95"/>
        <v>57.022464974775254</v>
      </c>
      <c r="Q380" t="s">
        <v>372</v>
      </c>
      <c r="R380" t="s">
        <v>473</v>
      </c>
      <c r="S380" t="s">
        <v>536</v>
      </c>
      <c r="T380" s="50">
        <v>100</v>
      </c>
      <c r="U380" s="50">
        <f t="shared" si="96"/>
        <v>81.71846435100548</v>
      </c>
      <c r="V380" s="50">
        <f t="shared" si="97"/>
        <v>73.68421052631578</v>
      </c>
      <c r="W380" s="50">
        <f t="shared" si="98"/>
        <v>40.828402366863905</v>
      </c>
      <c r="X380" s="50">
        <f t="shared" si="99"/>
        <v>85.487387106820307</v>
      </c>
      <c r="Y380" s="50">
        <f t="shared" si="100"/>
        <v>77.453133282130608</v>
      </c>
      <c r="Z380" s="50">
        <f t="shared" si="101"/>
        <v>44.597325122678718</v>
      </c>
      <c r="AA380" s="50">
        <f t="shared" si="102"/>
        <v>-3.7689227558148275</v>
      </c>
      <c r="AB380" s="50">
        <f t="shared" si="103"/>
        <v>-3.7689227558148275</v>
      </c>
      <c r="AC380" s="50">
        <f t="shared" si="104"/>
        <v>-3.7689227558148133</v>
      </c>
      <c r="AF380">
        <v>1.79</v>
      </c>
      <c r="AG380">
        <v>2.08</v>
      </c>
      <c r="AH380" s="66"/>
      <c r="AJ380" t="s">
        <v>450</v>
      </c>
    </row>
    <row r="381" spans="1:36" ht="15" x14ac:dyDescent="0.25">
      <c r="A381">
        <v>1.79</v>
      </c>
      <c r="B381">
        <v>3.86</v>
      </c>
      <c r="C381">
        <v>4.88</v>
      </c>
      <c r="D381" s="43">
        <f t="shared" si="92"/>
        <v>2.2644608176933589E-2</v>
      </c>
      <c r="E381" s="44">
        <f>IF(OR($A381="",$B381="",$C381=""),"",A381*'MPTO_working_3-way'!$I380)</f>
        <v>1.8305338486367111</v>
      </c>
      <c r="F381" s="45">
        <f>IF(OR($A381="",$B381="",$C381=""),"",B381*'MPTO_working_3-way'!$I380)</f>
        <v>3.9474081875629636</v>
      </c>
      <c r="G381" s="46">
        <f>IF(OR($A381="",$B381="",$C381=""),"",C381*'MPTO_working_3-way'!$I380)</f>
        <v>4.9905056879034362</v>
      </c>
      <c r="H381" s="44">
        <f>IF(OR($A381="",$B381="",$C381=""),"",'MPTO_working_3-way'!E380)</f>
        <v>1.8145164449765001</v>
      </c>
      <c r="I381" s="45">
        <f>IF(OR($A381="",$B381="",$C381=""),"",'MPTO_working_3-way'!F380)</f>
        <v>3.975840332501221</v>
      </c>
      <c r="J381" s="46">
        <f>IF(OR($A381="",$B381="",$C381=""),"",'MPTO_working_3-way'!G380)</f>
        <v>5.0666304961083259</v>
      </c>
      <c r="K381" s="44">
        <f>IF(OR($A381="",$B381="",$C381=""),"",'OddsRatio_working_3-way'!H380)</f>
        <v>1.8204689512899468</v>
      </c>
      <c r="L381" s="45">
        <f>IF(OR($A381="",$B381="",$C381=""),"",'OddsRatio_working_3-way'!I380)</f>
        <v>3.9703053173281604</v>
      </c>
      <c r="M381" s="46">
        <f>IF(OR($A381="",$B381="",$C381=""),"",'OddsRatio_working_3-way'!J380)</f>
        <v>5.0296449759556863</v>
      </c>
      <c r="N381" s="47">
        <f t="shared" si="93"/>
        <v>54.628872377571682</v>
      </c>
      <c r="O381" s="48">
        <f t="shared" si="94"/>
        <v>25.333078123278057</v>
      </c>
      <c r="P381" s="48">
        <f t="shared" si="95"/>
        <v>20.038049499150265</v>
      </c>
      <c r="Q381" t="s">
        <v>110</v>
      </c>
      <c r="R381" t="s">
        <v>153</v>
      </c>
      <c r="S381" t="s">
        <v>536</v>
      </c>
      <c r="T381" s="50">
        <v>100</v>
      </c>
      <c r="U381" s="50">
        <f t="shared" si="96"/>
        <v>44.134078212290497</v>
      </c>
      <c r="V381" s="50">
        <f t="shared" si="97"/>
        <v>74.093264248704671</v>
      </c>
      <c r="W381" s="50">
        <f t="shared" si="98"/>
        <v>79.508196721311478</v>
      </c>
      <c r="X381" s="50">
        <f t="shared" si="99"/>
        <v>46.398539029983866</v>
      </c>
      <c r="Y381" s="50">
        <f t="shared" si="100"/>
        <v>76.357725066398018</v>
      </c>
      <c r="Z381" s="50">
        <f t="shared" si="101"/>
        <v>81.77265753900484</v>
      </c>
      <c r="AA381" s="50">
        <f t="shared" si="102"/>
        <v>-2.2644608176933687</v>
      </c>
      <c r="AB381" s="50">
        <f t="shared" si="103"/>
        <v>-2.2644608176933474</v>
      </c>
      <c r="AC381" s="50">
        <f t="shared" si="104"/>
        <v>-2.2644608176933616</v>
      </c>
      <c r="AF381">
        <v>1.79</v>
      </c>
      <c r="AG381">
        <v>2.12</v>
      </c>
      <c r="AH381" s="66"/>
      <c r="AJ381" t="s">
        <v>436</v>
      </c>
    </row>
    <row r="382" spans="1:36" ht="15" x14ac:dyDescent="0.25">
      <c r="A382">
        <v>2.76</v>
      </c>
      <c r="B382">
        <v>2.89</v>
      </c>
      <c r="C382">
        <v>3.15</v>
      </c>
      <c r="D382" s="43">
        <f t="shared" si="92"/>
        <v>2.5799919285702355E-2</v>
      </c>
      <c r="E382" s="44">
        <f>IF(OR($A382="",$B382="",$C382=""),"",A382*'MPTO_working_3-way'!$I381)</f>
        <v>2.8312077772285384</v>
      </c>
      <c r="F382" s="45">
        <f>IF(OR($A382="",$B382="",$C382=""),"",B382*'MPTO_working_3-way'!$I381)</f>
        <v>2.9645617667356801</v>
      </c>
      <c r="G382" s="46">
        <f>IF(OR($A382="",$B382="",$C382=""),"",C382*'MPTO_working_3-way'!$I381)</f>
        <v>3.2312697457499624</v>
      </c>
      <c r="H382" s="44">
        <f>IF(OR($A382="",$B382="",$C382=""),"",'MPTO_working_3-way'!E381)</f>
        <v>2.8271039289242546</v>
      </c>
      <c r="I382" s="45">
        <f>IF(OR($A382="",$B382="",$C382=""),"",'MPTO_working_3-way'!F381)</f>
        <v>2.963658538886897</v>
      </c>
      <c r="J382" s="46">
        <f>IF(OR($A382="",$B382="",$C382=""),"",'MPTO_working_3-way'!G381)</f>
        <v>3.2377092697208361</v>
      </c>
      <c r="K382" s="44">
        <f>IF(OR($A382="",$B382="",$C382=""),"",'OddsRatio_working_3-way'!H381)</f>
        <v>2.8291088334044403</v>
      </c>
      <c r="L382" s="45">
        <f>IF(OR($A382="",$B382="",$C382=""),"",'OddsRatio_working_3-way'!I381)</f>
        <v>2.9642134631445418</v>
      </c>
      <c r="M382" s="46">
        <f>IF(OR($A382="",$B382="",$C382=""),"",'OddsRatio_working_3-way'!J381)</f>
        <v>3.2344227226247431</v>
      </c>
      <c r="N382" s="47">
        <f t="shared" si="93"/>
        <v>35.320615040797087</v>
      </c>
      <c r="O382" s="48">
        <f t="shared" si="94"/>
        <v>33.731798447266421</v>
      </c>
      <c r="P382" s="48">
        <f t="shared" si="95"/>
        <v>30.947586511936493</v>
      </c>
      <c r="Q382" t="s">
        <v>119</v>
      </c>
      <c r="R382" t="s">
        <v>160</v>
      </c>
      <c r="S382" t="s">
        <v>536</v>
      </c>
      <c r="T382" s="50">
        <v>100</v>
      </c>
      <c r="U382" s="50">
        <f t="shared" si="96"/>
        <v>63.768115942028999</v>
      </c>
      <c r="V382" s="50">
        <f t="shared" si="97"/>
        <v>65.397923875432525</v>
      </c>
      <c r="W382" s="50">
        <f t="shared" si="98"/>
        <v>68.253968253968253</v>
      </c>
      <c r="X382" s="50">
        <f t="shared" si="99"/>
        <v>66.348107870599222</v>
      </c>
      <c r="Y382" s="50">
        <f t="shared" si="100"/>
        <v>67.977915804002762</v>
      </c>
      <c r="Z382" s="50">
        <f t="shared" si="101"/>
        <v>70.83396018253849</v>
      </c>
      <c r="AA382" s="50">
        <f t="shared" si="102"/>
        <v>-2.5799919285702231</v>
      </c>
      <c r="AB382" s="50">
        <f t="shared" si="103"/>
        <v>-2.5799919285702373</v>
      </c>
      <c r="AC382" s="50">
        <f t="shared" si="104"/>
        <v>-2.5799919285702373</v>
      </c>
      <c r="AF382">
        <v>2.63</v>
      </c>
      <c r="AG382">
        <v>1.53</v>
      </c>
      <c r="AH382" s="66"/>
      <c r="AJ382" t="s">
        <v>437</v>
      </c>
    </row>
    <row r="383" spans="1:36" ht="15" x14ac:dyDescent="0.25">
      <c r="A383">
        <v>1.7</v>
      </c>
      <c r="B383">
        <v>4.1399999999999997</v>
      </c>
      <c r="C383">
        <v>4.9800000000000004</v>
      </c>
      <c r="D383" s="43">
        <f t="shared" si="92"/>
        <v>3.0584400688859592E-2</v>
      </c>
      <c r="E383" s="44">
        <f>IF(OR($A383="",$B383="",$C383=""),"",A383*'MPTO_working_3-way'!$I382)</f>
        <v>1.7519934811710614</v>
      </c>
      <c r="F383" s="45">
        <f>IF(OR($A383="",$B383="",$C383=""),"",B383*'MPTO_working_3-way'!$I382)</f>
        <v>4.266619418851878</v>
      </c>
      <c r="G383" s="46">
        <f>IF(OR($A383="",$B383="",$C383=""),"",C383*'MPTO_working_3-way'!$I382)</f>
        <v>5.1323103154305212</v>
      </c>
      <c r="H383" s="44">
        <f>IF(OR($A383="",$B383="",$C383=""),"",'MPTO_working_3-way'!E382)</f>
        <v>1.7299826060174097</v>
      </c>
      <c r="I383" s="45">
        <f>IF(OR($A383="",$B383="",$C383=""),"",'MPTO_working_3-way'!F382)</f>
        <v>4.3224347242707815</v>
      </c>
      <c r="J383" s="46">
        <f>IF(OR($A383="",$B383="",$C383=""),"",'MPTO_working_3-way'!G382)</f>
        <v>5.2463581551578597</v>
      </c>
      <c r="K383" s="44">
        <f>IF(OR($A383="",$B383="",$C383=""),"",'OddsRatio_working_3-way'!H382)</f>
        <v>1.737772181161116</v>
      </c>
      <c r="L383" s="45">
        <f>IF(OR($A383="",$B383="",$C383=""),"",'OddsRatio_working_3-way'!I382)</f>
        <v>4.3094352126370037</v>
      </c>
      <c r="M383" s="46">
        <f>IF(OR($A383="",$B383="",$C383=""),"",'OddsRatio_working_3-way'!J382)</f>
        <v>5.1947618300303446</v>
      </c>
      <c r="N383" s="47">
        <f t="shared" si="93"/>
        <v>57.077837945583198</v>
      </c>
      <c r="O383" s="48">
        <f t="shared" si="94"/>
        <v>23.437759542872332</v>
      </c>
      <c r="P383" s="48">
        <f t="shared" si="95"/>
        <v>19.484402511544463</v>
      </c>
      <c r="Q383" t="s">
        <v>251</v>
      </c>
      <c r="R383" t="s">
        <v>165</v>
      </c>
      <c r="S383" t="s">
        <v>536</v>
      </c>
      <c r="T383" s="50">
        <v>100</v>
      </c>
      <c r="U383" s="50">
        <f t="shared" si="96"/>
        <v>41.176470588235297</v>
      </c>
      <c r="V383" s="50">
        <f t="shared" si="97"/>
        <v>75.845410628019309</v>
      </c>
      <c r="W383" s="50">
        <f t="shared" si="98"/>
        <v>79.919678714859444</v>
      </c>
      <c r="X383" s="50">
        <f t="shared" si="99"/>
        <v>44.23491065712124</v>
      </c>
      <c r="Y383" s="50">
        <f t="shared" si="100"/>
        <v>78.903850696905266</v>
      </c>
      <c r="Z383" s="50">
        <f t="shared" si="101"/>
        <v>82.978118783745387</v>
      </c>
      <c r="AA383" s="50">
        <f t="shared" si="102"/>
        <v>-3.0584400688859432</v>
      </c>
      <c r="AB383" s="50">
        <f t="shared" si="103"/>
        <v>-3.0584400688859574</v>
      </c>
      <c r="AC383" s="50">
        <f t="shared" si="104"/>
        <v>-3.0584400688859432</v>
      </c>
      <c r="AF383">
        <v>1.86</v>
      </c>
      <c r="AG383">
        <v>2.04</v>
      </c>
      <c r="AH383" s="66"/>
      <c r="AJ383" t="s">
        <v>442</v>
      </c>
    </row>
    <row r="384" spans="1:36" ht="15" x14ac:dyDescent="0.25">
      <c r="A384">
        <v>1.32</v>
      </c>
      <c r="B384">
        <v>5.58</v>
      </c>
      <c r="C384">
        <v>10.58</v>
      </c>
      <c r="D384" s="43">
        <f t="shared" si="92"/>
        <v>3.1305185521905976E-2</v>
      </c>
      <c r="E384" s="44">
        <f>IF(OR($A384="",$B384="",$C384=""),"",A384*'MPTO_working_3-way'!$I383)</f>
        <v>1.3613228448889159</v>
      </c>
      <c r="F384" s="45">
        <f>IF(OR($A384="",$B384="",$C384=""),"",B384*'MPTO_working_3-way'!$I383)</f>
        <v>5.7546829352122355</v>
      </c>
      <c r="G384" s="46">
        <f>IF(OR($A384="",$B384="",$C384=""),"",C384*'MPTO_working_3-way'!$I383)</f>
        <v>10.911208862821764</v>
      </c>
      <c r="H384" s="44">
        <f>IF(OR($A384="",$B384="",$C384=""),"",'MPTO_working_3-way'!E383)</f>
        <v>1.3384359943291348</v>
      </c>
      <c r="I384" s="45">
        <f>IF(OR($A384="",$B384="",$C384=""),"",'MPTO_working_3-way'!F383)</f>
        <v>5.9249987226681391</v>
      </c>
      <c r="J384" s="46">
        <f>IF(OR($A384="",$B384="",$C384=""),"",'MPTO_working_3-way'!G383)</f>
        <v>11.893025107075006</v>
      </c>
      <c r="K384" s="44">
        <f>IF(OR($A384="",$B384="",$C384=""),"",'OddsRatio_working_3-way'!H383)</f>
        <v>1.3451510778528919</v>
      </c>
      <c r="L384" s="45">
        <f>IF(OR($A384="",$B384="",$C384=""),"",'OddsRatio_working_3-way'!I383)</f>
        <v>5.9399748017695169</v>
      </c>
      <c r="M384" s="46">
        <f>IF(OR($A384="",$B384="",$C384=""),"",'OddsRatio_working_3-way'!J383)</f>
        <v>11.332960393220956</v>
      </c>
      <c r="N384" s="47">
        <f t="shared" si="93"/>
        <v>73.457960670718052</v>
      </c>
      <c r="O384" s="48">
        <f t="shared" si="94"/>
        <v>17.377151986621474</v>
      </c>
      <c r="P384" s="48">
        <f t="shared" si="95"/>
        <v>9.164887342660478</v>
      </c>
      <c r="Q384" t="s">
        <v>129</v>
      </c>
      <c r="R384" t="s">
        <v>164</v>
      </c>
      <c r="S384" t="s">
        <v>536</v>
      </c>
      <c r="T384" s="50">
        <v>100</v>
      </c>
      <c r="U384" s="50">
        <f t="shared" si="96"/>
        <v>24.242424242424242</v>
      </c>
      <c r="V384" s="50">
        <f t="shared" si="97"/>
        <v>82.078853046594986</v>
      </c>
      <c r="W384" s="50">
        <f t="shared" si="98"/>
        <v>90.54820415879017</v>
      </c>
      <c r="X384" s="50">
        <f t="shared" si="99"/>
        <v>27.372942794614847</v>
      </c>
      <c r="Y384" s="50">
        <f t="shared" si="100"/>
        <v>85.209371598785594</v>
      </c>
      <c r="Z384" s="50">
        <f t="shared" si="101"/>
        <v>93.678722710980779</v>
      </c>
      <c r="AA384" s="50">
        <f t="shared" si="102"/>
        <v>-3.1305185521906047</v>
      </c>
      <c r="AB384" s="50">
        <f t="shared" si="103"/>
        <v>-3.1305185521906083</v>
      </c>
      <c r="AC384" s="50">
        <f t="shared" si="104"/>
        <v>-3.1305185521906083</v>
      </c>
      <c r="AF384">
        <v>1.69</v>
      </c>
      <c r="AG384">
        <v>2.2599999999999998</v>
      </c>
      <c r="AH384" s="66"/>
      <c r="AJ384" t="s">
        <v>442</v>
      </c>
    </row>
    <row r="385" spans="1:36" ht="15" x14ac:dyDescent="0.25">
      <c r="A385">
        <v>3.2</v>
      </c>
      <c r="B385">
        <v>3.35</v>
      </c>
      <c r="C385">
        <v>2.2000000000000002</v>
      </c>
      <c r="D385" s="43">
        <f t="shared" si="92"/>
        <v>6.5552917232021723E-2</v>
      </c>
      <c r="E385" s="44">
        <f>IF(OR($A385="",$B385="",$C385=""),"",A385*'MPTO_working_3-way'!$I384)</f>
        <v>3.4097693351424696</v>
      </c>
      <c r="F385" s="45">
        <f>IF(OR($A385="",$B385="",$C385=""),"",B385*'MPTO_working_3-way'!$I384)</f>
        <v>3.5696022727272729</v>
      </c>
      <c r="G385" s="46">
        <f>IF(OR($A385="",$B385="",$C385=""),"",C385*'MPTO_working_3-way'!$I384)</f>
        <v>2.3442164179104479</v>
      </c>
      <c r="H385" s="44">
        <f>IF(OR($A385="",$B385="",$C385=""),"",'MPTO_working_3-way'!E384)</f>
        <v>3.4405757634701426</v>
      </c>
      <c r="I385" s="45">
        <f>IF(OR($A385="",$B385="",$C385=""),"",'MPTO_working_3-way'!F384)</f>
        <v>3.6145907836926541</v>
      </c>
      <c r="J385" s="46">
        <f>IF(OR($A385="",$B385="",$C385=""),"",'MPTO_working_3-way'!G384)</f>
        <v>2.3110994969621741</v>
      </c>
      <c r="K385" s="44">
        <f>IF(OR($A385="",$B385="",$C385=""),"",'OddsRatio_working_3-way'!H384)</f>
        <v>3.4288085678505609</v>
      </c>
      <c r="L385" s="45">
        <f>IF(OR($A385="",$B385="",$C385=""),"",'OddsRatio_working_3-way'!I384)</f>
        <v>3.5944091520221906</v>
      </c>
      <c r="M385" s="46">
        <f>IF(OR($A385="",$B385="",$C385=""),"",'OddsRatio_working_3-way'!J384)</f>
        <v>2.3248046733730336</v>
      </c>
      <c r="N385" s="47">
        <f t="shared" si="93"/>
        <v>29.327497015519299</v>
      </c>
      <c r="O385" s="48">
        <f t="shared" si="94"/>
        <v>28.014325507361715</v>
      </c>
      <c r="P385" s="48">
        <f t="shared" si="95"/>
        <v>42.658177477118983</v>
      </c>
      <c r="Q385" t="s">
        <v>239</v>
      </c>
      <c r="R385" t="s">
        <v>386</v>
      </c>
      <c r="S385" t="s">
        <v>537</v>
      </c>
      <c r="T385" s="50">
        <v>100</v>
      </c>
      <c r="U385" s="50">
        <f t="shared" si="96"/>
        <v>68.75</v>
      </c>
      <c r="V385" s="50">
        <f t="shared" si="97"/>
        <v>70.149253731343279</v>
      </c>
      <c r="W385" s="50">
        <f t="shared" si="98"/>
        <v>54.545454545454554</v>
      </c>
      <c r="X385" s="50">
        <f t="shared" si="99"/>
        <v>75.305291723202174</v>
      </c>
      <c r="Y385" s="50">
        <f t="shared" si="100"/>
        <v>76.704545454545453</v>
      </c>
      <c r="Z385" s="50">
        <f t="shared" si="101"/>
        <v>61.100746268656714</v>
      </c>
      <c r="AA385" s="50">
        <f t="shared" si="102"/>
        <v>-6.5552917232021741</v>
      </c>
      <c r="AB385" s="50">
        <f t="shared" si="103"/>
        <v>-6.5552917232021741</v>
      </c>
      <c r="AC385" s="50">
        <f t="shared" si="104"/>
        <v>-6.5552917232021599</v>
      </c>
      <c r="AF385">
        <v>1.85</v>
      </c>
      <c r="AG385">
        <v>1.95</v>
      </c>
      <c r="AH385" s="66"/>
      <c r="AJ385" t="s">
        <v>438</v>
      </c>
    </row>
    <row r="386" spans="1:36" ht="15" x14ac:dyDescent="0.25">
      <c r="A386">
        <v>3.62</v>
      </c>
      <c r="B386">
        <v>3.44</v>
      </c>
      <c r="C386">
        <v>2.12</v>
      </c>
      <c r="D386" s="43">
        <f t="shared" si="92"/>
        <v>3.8638881548803683E-2</v>
      </c>
      <c r="E386" s="44">
        <f>IF(OR($A386="",$B386="",$C386=""),"",A386*'MPTO_working_3-way'!$I385)</f>
        <v>3.7598727512066694</v>
      </c>
      <c r="F386" s="45">
        <f>IF(OR($A386="",$B386="",$C386=""),"",B386*'MPTO_working_3-way'!$I385)</f>
        <v>3.5729177525278848</v>
      </c>
      <c r="G386" s="46">
        <f>IF(OR($A386="",$B386="",$C386=""),"",C386*'MPTO_working_3-way'!$I385)</f>
        <v>2.2019144288834638</v>
      </c>
      <c r="H386" s="44">
        <f>IF(OR($A386="",$B386="",$C386=""),"",'MPTO_working_3-way'!E385)</f>
        <v>3.7970338573508449</v>
      </c>
      <c r="I386" s="45">
        <f>IF(OR($A386="",$B386="",$C386=""),"",'MPTO_working_3-way'!F385)</f>
        <v>3.599478183473483</v>
      </c>
      <c r="J386" s="46">
        <f>IF(OR($A386="",$B386="",$C386=""),"",'MPTO_working_3-way'!G385)</f>
        <v>2.1795111366684483</v>
      </c>
      <c r="K386" s="44">
        <f>IF(OR($A386="",$B386="",$C386=""),"",'OddsRatio_working_3-way'!H385)</f>
        <v>3.7805801173069575</v>
      </c>
      <c r="L386" s="45">
        <f>IF(OR($A386="",$B386="",$C386=""),"",'OddsRatio_working_3-way'!I385)</f>
        <v>3.5895478955072435</v>
      </c>
      <c r="M386" s="46">
        <f>IF(OR($A386="",$B386="",$C386=""),"",'OddsRatio_working_3-way'!J385)</f>
        <v>2.1886449356426696</v>
      </c>
      <c r="N386" s="47">
        <f t="shared" si="93"/>
        <v>26.596644784828595</v>
      </c>
      <c r="O386" s="48">
        <f t="shared" si="94"/>
        <v>27.98832968636032</v>
      </c>
      <c r="P386" s="48">
        <f t="shared" si="95"/>
        <v>45.415025528811093</v>
      </c>
      <c r="Q386" t="s">
        <v>255</v>
      </c>
      <c r="R386" t="s">
        <v>383</v>
      </c>
      <c r="S386" t="s">
        <v>537</v>
      </c>
      <c r="T386" s="50">
        <v>100</v>
      </c>
      <c r="U386" s="50">
        <f t="shared" si="96"/>
        <v>72.375690607734811</v>
      </c>
      <c r="V386" s="50">
        <f t="shared" si="97"/>
        <v>70.930232558139537</v>
      </c>
      <c r="W386" s="50">
        <f t="shared" si="98"/>
        <v>52.830188679245275</v>
      </c>
      <c r="X386" s="50">
        <f t="shared" si="99"/>
        <v>76.239578762615182</v>
      </c>
      <c r="Y386" s="50">
        <f t="shared" si="100"/>
        <v>74.794120713019907</v>
      </c>
      <c r="Z386" s="50">
        <f t="shared" si="101"/>
        <v>56.69407683412566</v>
      </c>
      <c r="AA386" s="50">
        <f t="shared" si="102"/>
        <v>-3.863888154880371</v>
      </c>
      <c r="AB386" s="50">
        <f t="shared" si="103"/>
        <v>-3.863888154880371</v>
      </c>
      <c r="AC386" s="50">
        <f t="shared" si="104"/>
        <v>-3.8638881548803852</v>
      </c>
      <c r="AF386">
        <v>2.09</v>
      </c>
      <c r="AG386">
        <v>1.77</v>
      </c>
      <c r="AH386" s="66"/>
      <c r="AJ386" t="s">
        <v>438</v>
      </c>
    </row>
    <row r="387" spans="1:36" ht="15" x14ac:dyDescent="0.25">
      <c r="A387">
        <v>2</v>
      </c>
      <c r="B387">
        <v>4.21</v>
      </c>
      <c r="C387">
        <v>3.29</v>
      </c>
      <c r="D387" s="43">
        <f t="shared" si="92"/>
        <v>4.1481058992556497E-2</v>
      </c>
      <c r="E387" s="44">
        <f>IF(OR($A387="",$B387="",$C387=""),"",A387*'MPTO_working_3-way'!$I386)</f>
        <v>2.082962117985113</v>
      </c>
      <c r="F387" s="45">
        <f>IF(OR($A387="",$B387="",$C387=""),"",B387*'MPTO_working_3-way'!$I386)</f>
        <v>4.3846352583586627</v>
      </c>
      <c r="G387" s="46">
        <f>IF(OR($A387="",$B387="",$C387=""),"",C387*'MPTO_working_3-way'!$I386)</f>
        <v>3.4264726840855109</v>
      </c>
      <c r="H387" s="44">
        <f>IF(OR($A387="",$B387="",$C387=""),"",'MPTO_working_3-way'!E386)</f>
        <v>2.056881070003663</v>
      </c>
      <c r="I387" s="45">
        <f>IF(OR($A387="",$B387="",$C387=""),"",'MPTO_working_3-way'!F386)</f>
        <v>4.4702193008407338</v>
      </c>
      <c r="J387" s="46">
        <f>IF(OR($A387="",$B387="",$C387=""),"",'MPTO_working_3-way'!G386)</f>
        <v>3.4467979212721223</v>
      </c>
      <c r="K387" s="44">
        <f>IF(OR($A387="",$B387="",$C387=""),"",'OddsRatio_working_3-way'!H386)</f>
        <v>2.0673150100791506</v>
      </c>
      <c r="L387" s="45">
        <f>IF(OR($A387="",$B387="",$C387=""),"",'OddsRatio_working_3-way'!I386)</f>
        <v>4.4260811823540749</v>
      </c>
      <c r="M387" s="46">
        <f>IF(OR($A387="",$B387="",$C387=""),"",'OddsRatio_working_3-way'!J386)</f>
        <v>3.4441513730812563</v>
      </c>
      <c r="N387" s="47">
        <f t="shared" si="93"/>
        <v>48.008554325861581</v>
      </c>
      <c r="O387" s="48">
        <f t="shared" si="94"/>
        <v>22.806914169055386</v>
      </c>
      <c r="P387" s="48">
        <f t="shared" si="95"/>
        <v>29.184531505083029</v>
      </c>
      <c r="Q387" t="s">
        <v>257</v>
      </c>
      <c r="R387" t="s">
        <v>259</v>
      </c>
      <c r="S387" t="s">
        <v>537</v>
      </c>
      <c r="T387" s="50">
        <v>100</v>
      </c>
      <c r="U387" s="50">
        <f t="shared" si="96"/>
        <v>50</v>
      </c>
      <c r="V387" s="50">
        <f t="shared" si="97"/>
        <v>76.24703087885986</v>
      </c>
      <c r="W387" s="50">
        <f t="shared" si="98"/>
        <v>69.6048632218845</v>
      </c>
      <c r="X387" s="50">
        <f t="shared" si="99"/>
        <v>54.148105899255647</v>
      </c>
      <c r="Y387" s="50">
        <f t="shared" si="100"/>
        <v>80.3951367781155</v>
      </c>
      <c r="Z387" s="50">
        <f t="shared" si="101"/>
        <v>73.75296912114014</v>
      </c>
      <c r="AA387" s="50">
        <f t="shared" si="102"/>
        <v>-4.148105899255647</v>
      </c>
      <c r="AB387" s="50">
        <f t="shared" si="103"/>
        <v>-4.1481058992556399</v>
      </c>
      <c r="AC387" s="50">
        <f t="shared" si="104"/>
        <v>-4.1481058992556399</v>
      </c>
      <c r="AF387">
        <v>1.64</v>
      </c>
      <c r="AG387">
        <v>2.2999999999999998</v>
      </c>
      <c r="AH387" s="66"/>
      <c r="AJ387" t="s">
        <v>438</v>
      </c>
    </row>
    <row r="388" spans="1:36" ht="15" x14ac:dyDescent="0.25">
      <c r="A388">
        <v>2.6</v>
      </c>
      <c r="B388">
        <v>3.46</v>
      </c>
      <c r="C388">
        <v>2.74</v>
      </c>
      <c r="D388" s="43">
        <f t="shared" si="92"/>
        <v>3.859622930548201E-2</v>
      </c>
      <c r="E388" s="44">
        <f>IF(OR($A388="",$B388="",$C388=""),"",A388*'MPTO_working_3-way'!$I387)</f>
        <v>2.7003501961942535</v>
      </c>
      <c r="F388" s="45">
        <f>IF(OR($A388="",$B388="",$C388=""),"",B388*'MPTO_working_3-way'!$I387)</f>
        <v>3.5935429533969678</v>
      </c>
      <c r="G388" s="46">
        <f>IF(OR($A388="",$B388="",$C388=""),"",C388*'MPTO_working_3-way'!$I387)</f>
        <v>2.845753668297021</v>
      </c>
      <c r="H388" s="44">
        <f>IF(OR($A388="",$B388="",$C388=""),"",'MPTO_working_3-way'!E387)</f>
        <v>2.6899800071590088</v>
      </c>
      <c r="I388" s="45">
        <f>IF(OR($A388="",$B388="",$C388=""),"",'MPTO_working_3-way'!F387)</f>
        <v>3.6211950262087766</v>
      </c>
      <c r="J388" s="46">
        <f>IF(OR($A388="",$B388="",$C388=""),"",'MPTO_working_3-way'!G387)</f>
        <v>2.8401176188632635</v>
      </c>
      <c r="K388" s="44">
        <f>IF(OR($A388="",$B388="",$C388=""),"",'OddsRatio_working_3-way'!H387)</f>
        <v>2.6951812259845105</v>
      </c>
      <c r="L388" s="45">
        <f>IF(OR($A388="",$B388="",$C388=""),"",'OddsRatio_working_3-way'!I387)</f>
        <v>3.6063411349511849</v>
      </c>
      <c r="M388" s="46">
        <f>IF(OR($A388="",$B388="",$C388=""),"",'OddsRatio_working_3-way'!J387)</f>
        <v>2.8435095832581552</v>
      </c>
      <c r="N388" s="47">
        <f t="shared" si="93"/>
        <v>37.03223387134576</v>
      </c>
      <c r="O388" s="48">
        <f t="shared" si="94"/>
        <v>27.827690192340746</v>
      </c>
      <c r="P388" s="48">
        <f t="shared" si="95"/>
        <v>35.140075936313494</v>
      </c>
      <c r="Q388" t="s">
        <v>254</v>
      </c>
      <c r="R388" t="s">
        <v>258</v>
      </c>
      <c r="S388" t="s">
        <v>537</v>
      </c>
      <c r="T388" s="50">
        <v>100</v>
      </c>
      <c r="U388" s="50">
        <f t="shared" si="96"/>
        <v>61.538461538461533</v>
      </c>
      <c r="V388" s="50">
        <f t="shared" si="97"/>
        <v>71.098265895953759</v>
      </c>
      <c r="W388" s="50">
        <f t="shared" si="98"/>
        <v>63.503649635036496</v>
      </c>
      <c r="X388" s="50">
        <f t="shared" si="99"/>
        <v>65.398084469009746</v>
      </c>
      <c r="Y388" s="50">
        <f t="shared" si="100"/>
        <v>74.957888826501957</v>
      </c>
      <c r="Z388" s="50">
        <f t="shared" si="101"/>
        <v>67.363272565584694</v>
      </c>
      <c r="AA388" s="50">
        <f t="shared" si="102"/>
        <v>-3.8596229305482126</v>
      </c>
      <c r="AB388" s="50">
        <f t="shared" si="103"/>
        <v>-3.8596229305481984</v>
      </c>
      <c r="AC388" s="50">
        <f t="shared" si="104"/>
        <v>-3.8596229305481984</v>
      </c>
      <c r="AF388">
        <v>2.04</v>
      </c>
      <c r="AG388">
        <v>1.83</v>
      </c>
      <c r="AH388" s="66"/>
      <c r="AJ388" t="s">
        <v>438</v>
      </c>
    </row>
    <row r="389" spans="1:36" ht="15" x14ac:dyDescent="0.25">
      <c r="A389">
        <v>1.25</v>
      </c>
      <c r="B389">
        <v>7.04</v>
      </c>
      <c r="C389">
        <v>10.99</v>
      </c>
      <c r="D389" s="43">
        <f t="shared" si="92"/>
        <v>3.3037265282488182E-2</v>
      </c>
      <c r="E389" s="44">
        <f>IF(OR($A389="",$B389="",$C389=""),"",A389*'MPTO_working_3-way'!$I388)</f>
        <v>1.2912965816031101</v>
      </c>
      <c r="F389" s="45">
        <f>IF(OR($A389="",$B389="",$C389=""),"",B389*'MPTO_working_3-way'!$I388)</f>
        <v>7.2725823475887168</v>
      </c>
      <c r="G389" s="46">
        <f>IF(OR($A389="",$B389="",$C389=""),"",C389*'MPTO_working_3-way'!$I388)</f>
        <v>11.353079545454545</v>
      </c>
      <c r="H389" s="44">
        <f>IF(OR($A389="",$B389="",$C389=""),"",'MPTO_working_3-way'!E388)</f>
        <v>1.2674470772173094</v>
      </c>
      <c r="I389" s="45">
        <f>IF(OR($A389="",$B389="",$C389=""),"",'MPTO_working_3-way'!F388)</f>
        <v>7.6316633962343552</v>
      </c>
      <c r="J389" s="46">
        <f>IF(OR($A389="",$B389="",$C389=""),"",'MPTO_working_3-way'!G388)</f>
        <v>12.503221302397336</v>
      </c>
      <c r="K389" s="44">
        <f>IF(OR($A389="",$B389="",$C389=""),"",'OddsRatio_working_3-way'!H388)</f>
        <v>1.2738890878863445</v>
      </c>
      <c r="L389" s="45">
        <f>IF(OR($A389="",$B389="",$C389=""),"",'OddsRatio_working_3-way'!I388)</f>
        <v>7.6171603633340874</v>
      </c>
      <c r="M389" s="46">
        <f>IF(OR($A389="",$B389="",$C389=""),"",'OddsRatio_working_3-way'!J388)</f>
        <v>11.944607951938337</v>
      </c>
      <c r="N389" s="47">
        <f t="shared" si="93"/>
        <v>77.441543193626885</v>
      </c>
      <c r="O389" s="48">
        <f t="shared" si="94"/>
        <v>13.750274004550228</v>
      </c>
      <c r="P389" s="48">
        <f t="shared" si="95"/>
        <v>8.8081828018228929</v>
      </c>
      <c r="Q389" t="s">
        <v>225</v>
      </c>
      <c r="R389" t="s">
        <v>240</v>
      </c>
      <c r="S389" t="s">
        <v>537</v>
      </c>
      <c r="T389" s="50">
        <v>100</v>
      </c>
      <c r="U389" s="50">
        <f t="shared" si="96"/>
        <v>20</v>
      </c>
      <c r="V389" s="50">
        <f t="shared" si="97"/>
        <v>85.795454545454547</v>
      </c>
      <c r="W389" s="50">
        <f t="shared" si="98"/>
        <v>90.900818926296623</v>
      </c>
      <c r="X389" s="50">
        <f t="shared" si="99"/>
        <v>23.303726528248824</v>
      </c>
      <c r="Y389" s="50">
        <f t="shared" si="100"/>
        <v>89.099181073703377</v>
      </c>
      <c r="Z389" s="50">
        <f t="shared" si="101"/>
        <v>94.204545454545467</v>
      </c>
      <c r="AA389" s="50">
        <f t="shared" si="102"/>
        <v>-3.3037265282488235</v>
      </c>
      <c r="AB389" s="50">
        <f t="shared" si="103"/>
        <v>-3.3037265282488306</v>
      </c>
      <c r="AC389" s="50">
        <f t="shared" si="104"/>
        <v>-3.3037265282488448</v>
      </c>
      <c r="AF389">
        <v>1.24</v>
      </c>
      <c r="AG389">
        <v>4.28</v>
      </c>
      <c r="AH389" s="66"/>
      <c r="AJ389" t="s">
        <v>230</v>
      </c>
    </row>
    <row r="390" spans="1:36" ht="15" x14ac:dyDescent="0.25">
      <c r="A390">
        <v>1.89</v>
      </c>
      <c r="B390">
        <v>3.81</v>
      </c>
      <c r="C390">
        <v>4.3099999999999996</v>
      </c>
      <c r="D390" s="43">
        <f t="shared" si="92"/>
        <v>2.3586282186497831E-2</v>
      </c>
      <c r="E390" s="44">
        <f>IF(OR($A390="",$B390="",$C390=""),"",A390*'MPTO_working_3-way'!$I389)</f>
        <v>1.9345780733324809</v>
      </c>
      <c r="F390" s="45">
        <f>IF(OR($A390="",$B390="",$C390=""),"",B390*'MPTO_working_3-way'!$I389)</f>
        <v>3.8998637351305567</v>
      </c>
      <c r="G390" s="46">
        <f>IF(OR($A390="",$B390="",$C390=""),"",C390*'MPTO_working_3-way'!$I389)</f>
        <v>4.4116568762238053</v>
      </c>
      <c r="H390" s="44">
        <f>IF(OR($A390="",$B390="",$C390=""),"",'MPTO_working_3-way'!E389)</f>
        <v>1.9185077937055812</v>
      </c>
      <c r="I390" s="45">
        <f>IF(OR($A390="",$B390="",$C390=""),"",'MPTO_working_3-way'!F389)</f>
        <v>3.9276511337220081</v>
      </c>
      <c r="J390" s="46">
        <f>IF(OR($A390="",$B390="",$C390=""),"",'MPTO_working_3-way'!G389)</f>
        <v>4.4611695192092222</v>
      </c>
      <c r="K390" s="44">
        <f>IF(OR($A390="",$B390="",$C390=""),"",'OddsRatio_working_3-way'!H389)</f>
        <v>1.9246481398895321</v>
      </c>
      <c r="L390" s="45">
        <f>IF(OR($A390="",$B390="",$C390=""),"",'OddsRatio_working_3-way'!I389)</f>
        <v>3.9193946888647035</v>
      </c>
      <c r="M390" s="46">
        <f>IF(OR($A390="",$B390="",$C390=""),"",'OddsRatio_working_3-way'!J389)</f>
        <v>4.4388599359936531</v>
      </c>
      <c r="N390" s="47">
        <f t="shared" si="93"/>
        <v>51.6908577526371</v>
      </c>
      <c r="O390" s="48">
        <f t="shared" si="94"/>
        <v>25.641921562331788</v>
      </c>
      <c r="P390" s="48">
        <f t="shared" si="95"/>
        <v>22.667220685031118</v>
      </c>
      <c r="Q390" t="s">
        <v>263</v>
      </c>
      <c r="R390" t="s">
        <v>265</v>
      </c>
      <c r="S390" t="s">
        <v>537</v>
      </c>
      <c r="T390" s="50">
        <v>100</v>
      </c>
      <c r="U390" s="50">
        <f t="shared" si="96"/>
        <v>47.089947089947096</v>
      </c>
      <c r="V390" s="50">
        <f t="shared" si="97"/>
        <v>73.753280839895012</v>
      </c>
      <c r="W390" s="50">
        <f t="shared" si="98"/>
        <v>76.798143851508115</v>
      </c>
      <c r="X390" s="50">
        <f t="shared" si="99"/>
        <v>49.448575308596865</v>
      </c>
      <c r="Y390" s="50">
        <f t="shared" si="100"/>
        <v>76.111909058544796</v>
      </c>
      <c r="Z390" s="50">
        <f t="shared" si="101"/>
        <v>79.156772070157899</v>
      </c>
      <c r="AA390" s="50">
        <f t="shared" si="102"/>
        <v>-2.3586282186497698</v>
      </c>
      <c r="AB390" s="50">
        <f t="shared" si="103"/>
        <v>-2.358628218649784</v>
      </c>
      <c r="AC390" s="50">
        <f t="shared" si="104"/>
        <v>-2.358628218649784</v>
      </c>
      <c r="AF390">
        <v>1.85</v>
      </c>
      <c r="AG390">
        <v>2.06</v>
      </c>
      <c r="AH390" s="66"/>
      <c r="AJ390" t="s">
        <v>230</v>
      </c>
    </row>
    <row r="391" spans="1:36" ht="15" x14ac:dyDescent="0.25">
      <c r="A391">
        <v>7.45</v>
      </c>
      <c r="B391">
        <v>4.99</v>
      </c>
      <c r="C391">
        <v>1.45</v>
      </c>
      <c r="D391" s="43">
        <f t="shared" ref="D391:D454" si="105">IF(OR($A391="",$B391="",$C391=""),"",(1/A391)+(1/B391)+(1/C391)-1)</f>
        <v>2.4284161936462656E-2</v>
      </c>
      <c r="E391" s="44">
        <f>IF(OR($A391="",$B391="",$C391=""),"",A391*'MPTO_working_3-way'!$I390)</f>
        <v>7.6309170064266469</v>
      </c>
      <c r="F391" s="45">
        <f>IF(OR($A391="",$B391="",$C391=""),"",B391*'MPTO_working_3-way'!$I390)</f>
        <v>5.1111779680629486</v>
      </c>
      <c r="G391" s="46">
        <f>IF(OR($A391="",$B391="",$C391=""),"",C391*'MPTO_working_3-way'!$I390)</f>
        <v>1.4852120348078708</v>
      </c>
      <c r="H391" s="44">
        <f>IF(OR($A391="",$B391="",$C391=""),"",'MPTO_working_3-way'!E390)</f>
        <v>7.9281099743963424</v>
      </c>
      <c r="I391" s="45">
        <f>IF(OR($A391="",$B391="",$C391=""),"",'MPTO_working_3-way'!F390)</f>
        <v>5.2000435712683668</v>
      </c>
      <c r="J391" s="46">
        <f>IF(OR($A391="",$B391="",$C391=""),"",'MPTO_working_3-way'!G390)</f>
        <v>1.4672212822875863</v>
      </c>
      <c r="K391" s="44">
        <f>IF(OR($A391="",$B391="",$C391=""),"",'OddsRatio_working_3-way'!H390)</f>
        <v>7.7790962446178522</v>
      </c>
      <c r="L391" s="45">
        <f>IF(OR($A391="",$B391="",$C391=""),"",'OddsRatio_working_3-way'!I390)</f>
        <v>5.1935804676008113</v>
      </c>
      <c r="M391" s="46">
        <f>IF(OR($A391="",$B391="",$C391=""),"",'OddsRatio_working_3-way'!J390)</f>
        <v>1.4729602031128735</v>
      </c>
      <c r="N391" s="47">
        <f t="shared" si="93"/>
        <v>13.104584929410379</v>
      </c>
      <c r="O391" s="48">
        <f t="shared" si="94"/>
        <v>19.564961467756977</v>
      </c>
      <c r="P391" s="48">
        <f t="shared" si="95"/>
        <v>67.330453602832634</v>
      </c>
      <c r="Q391" t="s">
        <v>388</v>
      </c>
      <c r="R391" t="s">
        <v>261</v>
      </c>
      <c r="S391" t="s">
        <v>537</v>
      </c>
      <c r="T391" s="50">
        <v>100</v>
      </c>
      <c r="U391" s="50">
        <f t="shared" si="96"/>
        <v>86.577181208053688</v>
      </c>
      <c r="V391" s="50">
        <f t="shared" si="97"/>
        <v>79.959919839679344</v>
      </c>
      <c r="W391" s="50">
        <f t="shared" si="98"/>
        <v>31.03448275862069</v>
      </c>
      <c r="X391" s="50">
        <f t="shared" si="99"/>
        <v>89.005597401699958</v>
      </c>
      <c r="Y391" s="50">
        <f t="shared" si="100"/>
        <v>82.388336033325629</v>
      </c>
      <c r="Z391" s="50">
        <f t="shared" si="101"/>
        <v>33.462898952266954</v>
      </c>
      <c r="AA391" s="50">
        <f t="shared" si="102"/>
        <v>-2.4284161936462709</v>
      </c>
      <c r="AB391" s="50">
        <f t="shared" si="103"/>
        <v>-2.4284161936462851</v>
      </c>
      <c r="AC391" s="50">
        <f t="shared" si="104"/>
        <v>-2.4284161936462638</v>
      </c>
      <c r="AF391">
        <v>1.59</v>
      </c>
      <c r="AG391">
        <v>2.4900000000000002</v>
      </c>
      <c r="AH391" s="66"/>
      <c r="AJ391" t="s">
        <v>230</v>
      </c>
    </row>
    <row r="392" spans="1:36" ht="15" x14ac:dyDescent="0.25">
      <c r="A392">
        <v>4.45</v>
      </c>
      <c r="B392">
        <v>3.78</v>
      </c>
      <c r="C392">
        <v>1.87</v>
      </c>
      <c r="D392" s="43">
        <f t="shared" si="105"/>
        <v>2.4028723962630005E-2</v>
      </c>
      <c r="E392" s="44">
        <f>IF(OR($A392="",$B392="",$C392=""),"",A392*'MPTO_working_3-way'!$I391)</f>
        <v>4.5569278216337041</v>
      </c>
      <c r="F392" s="45">
        <f>IF(OR($A392="",$B392="",$C392=""),"",B392*'MPTO_working_3-way'!$I391)</f>
        <v>3.8708285765787411</v>
      </c>
      <c r="G392" s="46">
        <f>IF(OR($A392="",$B392="",$C392=""),"",C392*'MPTO_working_3-way'!$I391)</f>
        <v>1.9149337138101181</v>
      </c>
      <c r="H392" s="44">
        <f>IF(OR($A392="",$B392="",$C392=""),"",'MPTO_working_3-way'!E391)</f>
        <v>4.6144718060711085</v>
      </c>
      <c r="I392" s="45">
        <f>IF(OR($A392="",$B392="",$C392=""),"",'MPTO_working_3-way'!F391)</f>
        <v>3.898017115355779</v>
      </c>
      <c r="J392" s="46">
        <f>IF(OR($A392="",$B392="",$C392=""),"",'MPTO_working_3-way'!G391)</f>
        <v>1.8984345719138707</v>
      </c>
      <c r="K392" s="44">
        <f>IF(OR($A392="",$B392="",$C392=""),"",'OddsRatio_working_3-way'!H391)</f>
        <v>4.5876447748553915</v>
      </c>
      <c r="L392" s="45">
        <f>IF(OR($A392="",$B392="",$C392=""),"",'OddsRatio_working_3-way'!I391)</f>
        <v>3.890913760608111</v>
      </c>
      <c r="M392" s="46">
        <f>IF(OR($A392="",$B392="",$C392=""),"",'OddsRatio_working_3-way'!J391)</f>
        <v>1.9047104214852721</v>
      </c>
      <c r="N392" s="47">
        <f t="shared" si="93"/>
        <v>21.944609156470904</v>
      </c>
      <c r="O392" s="48">
        <f t="shared" si="94"/>
        <v>25.83426210219459</v>
      </c>
      <c r="P392" s="48">
        <f t="shared" si="95"/>
        <v>52.22112874133451</v>
      </c>
      <c r="Q392" t="s">
        <v>267</v>
      </c>
      <c r="R392" t="s">
        <v>390</v>
      </c>
      <c r="S392" t="s">
        <v>537</v>
      </c>
      <c r="T392" s="50">
        <v>100</v>
      </c>
      <c r="U392" s="50">
        <f t="shared" si="96"/>
        <v>77.528089887640448</v>
      </c>
      <c r="V392" s="50">
        <f t="shared" si="97"/>
        <v>73.544973544973558</v>
      </c>
      <c r="W392" s="50">
        <f t="shared" si="98"/>
        <v>46.524064171122987</v>
      </c>
      <c r="X392" s="50">
        <f t="shared" si="99"/>
        <v>79.930962283903455</v>
      </c>
      <c r="Y392" s="50">
        <f t="shared" si="100"/>
        <v>75.947845941236551</v>
      </c>
      <c r="Z392" s="50">
        <f t="shared" si="101"/>
        <v>48.926936567386008</v>
      </c>
      <c r="AA392" s="50">
        <f t="shared" si="102"/>
        <v>-2.4028723962630067</v>
      </c>
      <c r="AB392" s="50">
        <f t="shared" si="103"/>
        <v>-2.4028723962629925</v>
      </c>
      <c r="AC392" s="50">
        <f t="shared" si="104"/>
        <v>-2.402872396263021</v>
      </c>
      <c r="AF392">
        <v>1.98</v>
      </c>
      <c r="AG392">
        <v>1.93</v>
      </c>
      <c r="AH392" s="66"/>
      <c r="AJ392" t="s">
        <v>230</v>
      </c>
    </row>
    <row r="393" spans="1:36" ht="15" x14ac:dyDescent="0.25">
      <c r="A393">
        <v>7.56</v>
      </c>
      <c r="B393">
        <v>4.76</v>
      </c>
      <c r="C393">
        <v>1.46</v>
      </c>
      <c r="D393" s="43">
        <f t="shared" si="105"/>
        <v>2.7290672737892763E-2</v>
      </c>
      <c r="E393" s="44">
        <f>IF(OR($A393="",$B393="",$C393=""),"",A393*'MPTO_working_3-way'!$I392)</f>
        <v>7.7663174858984689</v>
      </c>
      <c r="F393" s="45">
        <f>IF(OR($A393="",$B393="",$C393=""),"",B393*'MPTO_working_3-way'!$I392)</f>
        <v>4.8899036022323692</v>
      </c>
      <c r="G393" s="46">
        <f>IF(OR($A393="",$B393="",$C393=""),"",C393*'MPTO_working_3-way'!$I392)</f>
        <v>1.4998443821973233</v>
      </c>
      <c r="H393" s="44">
        <f>IF(OR($A393="",$B393="",$C393=""),"",'MPTO_working_3-way'!E392)</f>
        <v>8.1183169116459393</v>
      </c>
      <c r="I393" s="45">
        <f>IF(OR($A393="",$B393="",$C393=""),"",'MPTO_working_3-way'!F392)</f>
        <v>4.9754426405701997</v>
      </c>
      <c r="J393" s="46">
        <f>IF(OR($A393="",$B393="",$C393=""),"",'MPTO_working_3-way'!G392)</f>
        <v>1.4796519391271983</v>
      </c>
      <c r="K393" s="44">
        <f>IF(OR($A393="",$B393="",$C393=""),"",'OddsRatio_working_3-way'!H392)</f>
        <v>7.9328112718610324</v>
      </c>
      <c r="L393" s="45">
        <f>IF(OR($A393="",$B393="",$C393=""),"",'OddsRatio_working_3-way'!I392)</f>
        <v>4.9736845094813233</v>
      </c>
      <c r="M393" s="46">
        <f>IF(OR($A393="",$B393="",$C393=""),"",'OddsRatio_working_3-way'!J392)</f>
        <v>1.4861422538195233</v>
      </c>
      <c r="N393" s="47">
        <f t="shared" si="93"/>
        <v>12.876115376634157</v>
      </c>
      <c r="O393" s="48">
        <f t="shared" si="94"/>
        <v>20.450300892301307</v>
      </c>
      <c r="P393" s="48">
        <f t="shared" si="95"/>
        <v>66.673583731064539</v>
      </c>
      <c r="Q393" t="s">
        <v>268</v>
      </c>
      <c r="R393" t="s">
        <v>266</v>
      </c>
      <c r="S393" t="s">
        <v>537</v>
      </c>
      <c r="T393" s="50">
        <v>100</v>
      </c>
      <c r="U393" s="50">
        <f t="shared" si="96"/>
        <v>86.772486772486786</v>
      </c>
      <c r="V393" s="50">
        <f t="shared" si="97"/>
        <v>78.991596638655466</v>
      </c>
      <c r="W393" s="50">
        <f t="shared" si="98"/>
        <v>31.506849315068493</v>
      </c>
      <c r="X393" s="50">
        <f t="shared" si="99"/>
        <v>89.501554046276041</v>
      </c>
      <c r="Y393" s="50">
        <f t="shared" si="100"/>
        <v>81.720663912444735</v>
      </c>
      <c r="Z393" s="50">
        <f t="shared" si="101"/>
        <v>34.235916588857769</v>
      </c>
      <c r="AA393" s="50">
        <f t="shared" si="102"/>
        <v>-2.729067273789255</v>
      </c>
      <c r="AB393" s="50">
        <f t="shared" si="103"/>
        <v>-2.7290672737892692</v>
      </c>
      <c r="AC393" s="50">
        <f t="shared" si="104"/>
        <v>-2.7290672737892763</v>
      </c>
      <c r="AF393">
        <v>1.61</v>
      </c>
      <c r="AG393">
        <v>2.4500000000000002</v>
      </c>
      <c r="AH393" s="66"/>
      <c r="AJ393" t="s">
        <v>230</v>
      </c>
    </row>
    <row r="394" spans="1:36" ht="15" x14ac:dyDescent="0.25">
      <c r="A394">
        <v>3.36</v>
      </c>
      <c r="B394">
        <v>3.44</v>
      </c>
      <c r="C394">
        <v>2.2799999999999998</v>
      </c>
      <c r="D394" s="43">
        <f t="shared" si="105"/>
        <v>2.691321326572238E-2</v>
      </c>
      <c r="E394" s="44">
        <f>IF(OR($A394="",$B394="",$C394=""),"",A394*'MPTO_working_3-way'!$I393)</f>
        <v>3.4504283965728271</v>
      </c>
      <c r="F394" s="45">
        <f>IF(OR($A394="",$B394="",$C394=""),"",B394*'MPTO_working_3-way'!$I393)</f>
        <v>3.5325814536340849</v>
      </c>
      <c r="G394" s="46">
        <f>IF(OR($A394="",$B394="",$C394=""),"",C394*'MPTO_working_3-way'!$I393)</f>
        <v>2.3413621262458468</v>
      </c>
      <c r="H394" s="44">
        <f>IF(OR($A394="",$B394="",$C394=""),"",'MPTO_working_3-way'!E393)</f>
        <v>3.4644275425725244</v>
      </c>
      <c r="I394" s="45">
        <f>IF(OR($A394="",$B394="",$C394=""),"",'MPTO_working_3-way'!F393)</f>
        <v>3.5495405410064995</v>
      </c>
      <c r="J394" s="46">
        <f>IF(OR($A394="",$B394="",$C394=""),"",'MPTO_working_3-way'!G393)</f>
        <v>2.3276090126960081</v>
      </c>
      <c r="K394" s="44">
        <f>IF(OR($A394="",$B394="",$C394=""),"",'OddsRatio_working_3-way'!H393)</f>
        <v>3.4586382489736547</v>
      </c>
      <c r="L394" s="45">
        <f>IF(OR($A394="",$B394="",$C394=""),"",'OddsRatio_working_3-way'!I393)</f>
        <v>3.5419819184303889</v>
      </c>
      <c r="M394" s="46">
        <f>IF(OR($A394="",$B394="",$C394=""),"",'OddsRatio_working_3-way'!J393)</f>
        <v>2.3334987113077448</v>
      </c>
      <c r="N394" s="47">
        <f t="shared" si="93"/>
        <v>28.981908478183755</v>
      </c>
      <c r="O394" s="48">
        <f t="shared" si="94"/>
        <v>28.307910606598085</v>
      </c>
      <c r="P394" s="48">
        <f t="shared" si="95"/>
        <v>42.710180915218174</v>
      </c>
      <c r="Q394" t="s">
        <v>274</v>
      </c>
      <c r="R394" t="s">
        <v>276</v>
      </c>
      <c r="S394" t="s">
        <v>537</v>
      </c>
      <c r="T394" s="50">
        <v>100</v>
      </c>
      <c r="U394" s="50">
        <f t="shared" si="96"/>
        <v>70.238095238095241</v>
      </c>
      <c r="V394" s="50">
        <f t="shared" si="97"/>
        <v>70.930232558139537</v>
      </c>
      <c r="W394" s="50">
        <f t="shared" si="98"/>
        <v>56.140350877192972</v>
      </c>
      <c r="X394" s="50">
        <f t="shared" si="99"/>
        <v>72.929416564667491</v>
      </c>
      <c r="Y394" s="50">
        <f t="shared" si="100"/>
        <v>73.621553884711787</v>
      </c>
      <c r="Z394" s="50">
        <f t="shared" si="101"/>
        <v>58.83167220376523</v>
      </c>
      <c r="AA394" s="50">
        <f t="shared" si="102"/>
        <v>-2.6913213265722504</v>
      </c>
      <c r="AB394" s="50">
        <f t="shared" si="103"/>
        <v>-2.6913213265722504</v>
      </c>
      <c r="AC394" s="50">
        <f t="shared" si="104"/>
        <v>-2.6913213265722575</v>
      </c>
      <c r="AF394">
        <v>1.95</v>
      </c>
      <c r="AG394">
        <v>1.93</v>
      </c>
      <c r="AH394" s="66"/>
      <c r="AJ394" t="s">
        <v>231</v>
      </c>
    </row>
    <row r="395" spans="1:36" ht="15" x14ac:dyDescent="0.25">
      <c r="A395">
        <v>2.2799999999999998</v>
      </c>
      <c r="B395">
        <v>3.46</v>
      </c>
      <c r="C395">
        <v>3.32</v>
      </c>
      <c r="D395" s="43">
        <f t="shared" si="105"/>
        <v>2.8818651545641005E-2</v>
      </c>
      <c r="E395" s="44">
        <f>IF(OR($A395="",$B395="",$C395=""),"",A395*'MPTO_working_3-way'!$I394)</f>
        <v>2.3457065255240614</v>
      </c>
      <c r="F395" s="45">
        <f>IF(OR($A395="",$B395="",$C395=""),"",B395*'MPTO_working_3-way'!$I394)</f>
        <v>3.5597125343479177</v>
      </c>
      <c r="G395" s="46">
        <f>IF(OR($A395="",$B395="",$C395=""),"",C395*'MPTO_working_3-way'!$I394)</f>
        <v>3.4156779231315282</v>
      </c>
      <c r="H395" s="44">
        <f>IF(OR($A395="",$B395="",$C395=""),"",'MPTO_working_3-way'!E394)</f>
        <v>2.3310551788694607</v>
      </c>
      <c r="I395" s="45">
        <f>IF(OR($A395="",$B395="",$C395=""),"",'MPTO_working_3-way'!F394)</f>
        <v>3.5789555769659631</v>
      </c>
      <c r="J395" s="46">
        <f>IF(OR($A395="",$B395="",$C395=""),"",'MPTO_working_3-way'!G394)</f>
        <v>3.4293717213137649</v>
      </c>
      <c r="K395" s="44">
        <f>IF(OR($A395="",$B395="",$C395=""),"",'OddsRatio_working_3-way'!H394)</f>
        <v>2.3373302803893057</v>
      </c>
      <c r="L395" s="45">
        <f>IF(OR($A395="",$B395="",$C395=""),"",'OddsRatio_working_3-way'!I394)</f>
        <v>3.5701816326231959</v>
      </c>
      <c r="M395" s="46">
        <f>IF(OR($A395="",$B395="",$C395=""),"",'OddsRatio_working_3-way'!J394)</f>
        <v>3.4239111332056158</v>
      </c>
      <c r="N395" s="47">
        <f t="shared" si="93"/>
        <v>42.631078914553768</v>
      </c>
      <c r="O395" s="48">
        <f t="shared" si="94"/>
        <v>28.092156047740634</v>
      </c>
      <c r="P395" s="48">
        <f t="shared" si="95"/>
        <v>29.276765037705598</v>
      </c>
      <c r="Q395" t="s">
        <v>242</v>
      </c>
      <c r="R395" t="s">
        <v>228</v>
      </c>
      <c r="S395" t="s">
        <v>537</v>
      </c>
      <c r="T395" s="50">
        <v>100</v>
      </c>
      <c r="U395" s="50">
        <f t="shared" si="96"/>
        <v>56.140350877192972</v>
      </c>
      <c r="V395" s="50">
        <f t="shared" si="97"/>
        <v>71.098265895953759</v>
      </c>
      <c r="W395" s="50">
        <f t="shared" si="98"/>
        <v>69.879518072289159</v>
      </c>
      <c r="X395" s="50">
        <f t="shared" si="99"/>
        <v>59.02221603175709</v>
      </c>
      <c r="Y395" s="50">
        <f t="shared" si="100"/>
        <v>73.980131050517855</v>
      </c>
      <c r="Z395" s="50">
        <f t="shared" si="101"/>
        <v>72.761383226853255</v>
      </c>
      <c r="AA395" s="50">
        <f t="shared" si="102"/>
        <v>-2.8818651545641174</v>
      </c>
      <c r="AB395" s="50">
        <f t="shared" si="103"/>
        <v>-2.8818651545640961</v>
      </c>
      <c r="AC395" s="50">
        <f t="shared" si="104"/>
        <v>-2.8818651545640961</v>
      </c>
      <c r="AF395">
        <v>1.95</v>
      </c>
      <c r="AG395">
        <v>1.93</v>
      </c>
      <c r="AH395" s="66"/>
      <c r="AJ395" t="s">
        <v>231</v>
      </c>
    </row>
    <row r="396" spans="1:36" ht="15" x14ac:dyDescent="0.25">
      <c r="A396">
        <v>1.95</v>
      </c>
      <c r="B396">
        <v>3.65</v>
      </c>
      <c r="C396">
        <v>4.1100000000000003</v>
      </c>
      <c r="D396" s="43">
        <f t="shared" si="105"/>
        <v>3.0102117993328958E-2</v>
      </c>
      <c r="E396" s="44">
        <f>IF(OR($A396="",$B396="",$C396=""),"",A396*'MPTO_working_3-way'!$I395)</f>
        <v>2.0086991300869914</v>
      </c>
      <c r="F396" s="45">
        <f>IF(OR($A396="",$B396="",$C396=""),"",B396*'MPTO_working_3-way'!$I395)</f>
        <v>3.7598727306756508</v>
      </c>
      <c r="G396" s="46">
        <f>IF(OR($A396="",$B396="",$C396=""),"",C396*'MPTO_working_3-way'!$I395)</f>
        <v>4.2337197049525823</v>
      </c>
      <c r="H396" s="44">
        <f>IF(OR($A396="",$B396="",$C396=""),"",'MPTO_working_3-way'!E395)</f>
        <v>1.9889158772706645</v>
      </c>
      <c r="I396" s="45">
        <f>IF(OR($A396="",$B396="",$C396=""),"",'MPTO_working_3-way'!F395)</f>
        <v>3.7887604868556113</v>
      </c>
      <c r="J396" s="46">
        <f>IF(OR($A396="",$B396="",$C396=""),"",'MPTO_working_3-way'!G395)</f>
        <v>4.2867866602676603</v>
      </c>
      <c r="K396" s="44">
        <f>IF(OR($A396="",$B396="",$C396=""),"",'OddsRatio_working_3-way'!H395)</f>
        <v>1.9966057478261312</v>
      </c>
      <c r="L396" s="45">
        <f>IF(OR($A396="",$B396="",$C396=""),"",'OddsRatio_working_3-way'!I395)</f>
        <v>3.7800055070939456</v>
      </c>
      <c r="M396" s="46">
        <f>IF(OR($A396="",$B396="",$C396=""),"",'OddsRatio_working_3-way'!J395)</f>
        <v>4.2625725007781776</v>
      </c>
      <c r="N396" s="47">
        <f t="shared" si="93"/>
        <v>49.78346358703768</v>
      </c>
      <c r="O396" s="48">
        <f t="shared" si="94"/>
        <v>26.596644930061224</v>
      </c>
      <c r="P396" s="48">
        <f t="shared" si="95"/>
        <v>23.619891482901085</v>
      </c>
      <c r="Q396" t="s">
        <v>271</v>
      </c>
      <c r="R396" t="s">
        <v>229</v>
      </c>
      <c r="S396" t="s">
        <v>537</v>
      </c>
      <c r="T396" s="50">
        <v>100</v>
      </c>
      <c r="U396" s="50">
        <f t="shared" si="96"/>
        <v>48.717948717948723</v>
      </c>
      <c r="V396" s="50">
        <f t="shared" si="97"/>
        <v>72.602739726027394</v>
      </c>
      <c r="W396" s="50">
        <f t="shared" si="98"/>
        <v>75.669099756691011</v>
      </c>
      <c r="X396" s="50">
        <f t="shared" si="99"/>
        <v>51.728160517281594</v>
      </c>
      <c r="Y396" s="50">
        <f t="shared" si="100"/>
        <v>75.612951525360302</v>
      </c>
      <c r="Z396" s="50">
        <f t="shared" si="101"/>
        <v>78.67931155602389</v>
      </c>
      <c r="AA396" s="50">
        <f t="shared" si="102"/>
        <v>-3.0102117993328719</v>
      </c>
      <c r="AB396" s="50">
        <f t="shared" si="103"/>
        <v>-3.0102117993329074</v>
      </c>
      <c r="AC396" s="50">
        <f t="shared" si="104"/>
        <v>-3.010211799332879</v>
      </c>
      <c r="AF396">
        <v>1.78</v>
      </c>
      <c r="AG396">
        <v>2.12</v>
      </c>
      <c r="AH396" s="66"/>
      <c r="AJ396" t="s">
        <v>231</v>
      </c>
    </row>
    <row r="397" spans="1:36" ht="15" x14ac:dyDescent="0.25">
      <c r="A397">
        <v>1.67</v>
      </c>
      <c r="B397">
        <v>3.61</v>
      </c>
      <c r="C397">
        <v>6.73</v>
      </c>
      <c r="D397" s="43">
        <f t="shared" si="105"/>
        <v>2.4399115562900198E-2</v>
      </c>
      <c r="E397" s="44">
        <f>IF(OR($A397="",$B397="",$C397=""),"",A397*'MPTO_working_3-way'!$I396)</f>
        <v>1.7107465229900432</v>
      </c>
      <c r="F397" s="45">
        <f>IF(OR($A397="",$B397="",$C397=""),"",B397*'MPTO_working_3-way'!$I396)</f>
        <v>3.6980808071820697</v>
      </c>
      <c r="G397" s="46">
        <f>IF(OR($A397="",$B397="",$C397=""),"",C397*'MPTO_working_3-way'!$I396)</f>
        <v>6.8942060477383187</v>
      </c>
      <c r="H397" s="44">
        <f>IF(OR($A397="",$B397="",$C397=""),"",'MPTO_working_3-way'!E396)</f>
        <v>1.6929945470781795</v>
      </c>
      <c r="I397" s="45">
        <f>IF(OR($A397="",$B397="",$C397=""),"",'MPTO_working_3-way'!F396)</f>
        <v>3.7191966132547667</v>
      </c>
      <c r="J397" s="46">
        <f>IF(OR($A397="",$B397="",$C397=""),"",'MPTO_working_3-way'!G396)</f>
        <v>7.1196992235269798</v>
      </c>
      <c r="K397" s="44">
        <f>IF(OR($A397="",$B397="",$C397=""),"",'OddsRatio_working_3-way'!H396)</f>
        <v>1.6996123164040871</v>
      </c>
      <c r="L397" s="45">
        <f>IF(OR($A397="",$B397="",$C397=""),"",'OddsRatio_working_3-way'!I396)</f>
        <v>3.7253554415144294</v>
      </c>
      <c r="M397" s="46">
        <f>IF(OR($A397="",$B397="",$C397=""),"",'OddsRatio_working_3-way'!J396)</f>
        <v>6.9832516014856996</v>
      </c>
      <c r="N397" s="47">
        <f t="shared" si="93"/>
        <v>58.454013295447169</v>
      </c>
      <c r="O397" s="48">
        <f t="shared" si="94"/>
        <v>27.041053241938162</v>
      </c>
      <c r="P397" s="48">
        <f t="shared" si="95"/>
        <v>14.504933462614675</v>
      </c>
      <c r="Q397" t="s">
        <v>74</v>
      </c>
      <c r="R397" t="s">
        <v>69</v>
      </c>
      <c r="S397" t="s">
        <v>537</v>
      </c>
      <c r="T397" s="50">
        <v>100</v>
      </c>
      <c r="U397" s="50">
        <f t="shared" si="96"/>
        <v>40.119760479041922</v>
      </c>
      <c r="V397" s="50">
        <f t="shared" si="97"/>
        <v>72.29916897506925</v>
      </c>
      <c r="W397" s="50">
        <f t="shared" si="98"/>
        <v>85.141158989598807</v>
      </c>
      <c r="X397" s="50">
        <f t="shared" si="99"/>
        <v>42.559672035331943</v>
      </c>
      <c r="Y397" s="50">
        <f t="shared" si="100"/>
        <v>74.739080531359278</v>
      </c>
      <c r="Z397" s="50">
        <f t="shared" si="101"/>
        <v>87.581070545888835</v>
      </c>
      <c r="AA397" s="50">
        <f t="shared" si="102"/>
        <v>-2.4399115562900207</v>
      </c>
      <c r="AB397" s="50">
        <f t="shared" si="103"/>
        <v>-2.4399115562900278</v>
      </c>
      <c r="AC397" s="50">
        <f t="shared" si="104"/>
        <v>-2.4399115562900278</v>
      </c>
      <c r="AF397">
        <v>2.35</v>
      </c>
      <c r="AG397">
        <v>1.66</v>
      </c>
      <c r="AH397" s="66"/>
      <c r="AJ397" t="s">
        <v>443</v>
      </c>
    </row>
    <row r="398" spans="1:36" ht="15" x14ac:dyDescent="0.25">
      <c r="A398">
        <v>1.71</v>
      </c>
      <c r="B398">
        <v>3.72</v>
      </c>
      <c r="C398">
        <v>5.66</v>
      </c>
      <c r="D398" s="43">
        <f t="shared" si="105"/>
        <v>3.0290971168184022E-2</v>
      </c>
      <c r="E398" s="44">
        <f>IF(OR($A398="",$B398="",$C398=""),"",A398*'MPTO_working_3-way'!$I397)</f>
        <v>1.7617975606975946</v>
      </c>
      <c r="F398" s="45">
        <f>IF(OR($A398="",$B398="",$C398=""),"",B398*'MPTO_working_3-way'!$I397)</f>
        <v>3.8326824127456449</v>
      </c>
      <c r="G398" s="46">
        <f>IF(OR($A398="",$B398="",$C398=""),"",C398*'MPTO_working_3-way'!$I397)</f>
        <v>5.8314468968119213</v>
      </c>
      <c r="H398" s="44">
        <f>IF(OR($A398="",$B398="",$C398=""),"",'MPTO_working_3-way'!E397)</f>
        <v>1.7400433333926162</v>
      </c>
      <c r="I398" s="45">
        <f>IF(OR($A398="",$B398="",$C398=""),"",'MPTO_working_3-way'!F397)</f>
        <v>3.8651792408511629</v>
      </c>
      <c r="J398" s="46">
        <f>IF(OR($A398="",$B398="",$C398=""),"",'MPTO_working_3-way'!G397)</f>
        <v>6.0030691949398953</v>
      </c>
      <c r="K398" s="44">
        <f>IF(OR($A398="",$B398="",$C398=""),"",'OddsRatio_working_3-way'!H397)</f>
        <v>1.7479969110879707</v>
      </c>
      <c r="L398" s="45">
        <f>IF(OR($A398="",$B398="",$C398=""),"",'OddsRatio_working_3-way'!I397)</f>
        <v>3.865565631210254</v>
      </c>
      <c r="M398" s="46">
        <f>IF(OR($A398="",$B398="",$C398=""),"",'OddsRatio_working_3-way'!J397)</f>
        <v>5.9093881769999195</v>
      </c>
      <c r="N398" s="47">
        <f t="shared" si="93"/>
        <v>56.760210270926002</v>
      </c>
      <c r="O398" s="48">
        <f t="shared" si="94"/>
        <v>26.091386979377273</v>
      </c>
      <c r="P398" s="48">
        <f t="shared" si="95"/>
        <v>17.148402749696729</v>
      </c>
      <c r="Q398" t="s">
        <v>42</v>
      </c>
      <c r="R398" t="s">
        <v>278</v>
      </c>
      <c r="S398" t="s">
        <v>537</v>
      </c>
      <c r="T398" s="50">
        <v>100</v>
      </c>
      <c r="U398" s="50">
        <f t="shared" si="96"/>
        <v>41.520467836257311</v>
      </c>
      <c r="V398" s="50">
        <f t="shared" si="97"/>
        <v>73.118279569892465</v>
      </c>
      <c r="W398" s="50">
        <f t="shared" si="98"/>
        <v>82.332155477031804</v>
      </c>
      <c r="X398" s="50">
        <f t="shared" si="99"/>
        <v>44.549564953075723</v>
      </c>
      <c r="Y398" s="50">
        <f t="shared" si="100"/>
        <v>76.147376686710885</v>
      </c>
      <c r="Z398" s="50">
        <f t="shared" si="101"/>
        <v>85.36125259385021</v>
      </c>
      <c r="AA398" s="50">
        <f t="shared" si="102"/>
        <v>-3.0290971168184129</v>
      </c>
      <c r="AB398" s="50">
        <f t="shared" si="103"/>
        <v>-3.02909711681842</v>
      </c>
      <c r="AC398" s="50">
        <f t="shared" si="104"/>
        <v>-3.0290971168184058</v>
      </c>
      <c r="AF398">
        <v>2.2599999999999998</v>
      </c>
      <c r="AG398">
        <v>1.69</v>
      </c>
      <c r="AH398" s="66"/>
      <c r="AJ398" t="s">
        <v>433</v>
      </c>
    </row>
    <row r="399" spans="1:36" ht="15" x14ac:dyDescent="0.25">
      <c r="A399">
        <v>1.66</v>
      </c>
      <c r="B399">
        <v>3.89</v>
      </c>
      <c r="C399">
        <v>5.83</v>
      </c>
      <c r="D399" s="43">
        <f t="shared" si="105"/>
        <v>3.100563391550315E-2</v>
      </c>
      <c r="E399" s="44">
        <f>IF(OR($A399="",$B399="",$C399=""),"",A399*'MPTO_working_3-way'!$I398)</f>
        <v>1.7114693522997351</v>
      </c>
      <c r="F399" s="45">
        <f>IF(OR($A399="",$B399="",$C399=""),"",B399*'MPTO_working_3-way'!$I398)</f>
        <v>4.0106119159313076</v>
      </c>
      <c r="G399" s="46">
        <f>IF(OR($A399="",$B399="",$C399=""),"",C399*'MPTO_working_3-way'!$I398)</f>
        <v>6.0107628457273838</v>
      </c>
      <c r="H399" s="44">
        <f>IF(OR($A399="",$B399="",$C399=""),"",'MPTO_working_3-way'!E398)</f>
        <v>1.6889768481410221</v>
      </c>
      <c r="I399" s="45">
        <f>IF(OR($A399="",$B399="",$C399=""),"",'MPTO_working_3-way'!F398)</f>
        <v>4.0529444657247495</v>
      </c>
      <c r="J399" s="46">
        <f>IF(OR($A399="",$B399="",$C399=""),"",'MPTO_working_3-way'!G398)</f>
        <v>6.2038058676594545</v>
      </c>
      <c r="K399" s="44">
        <f>IF(OR($A399="",$B399="",$C399=""),"",'OddsRatio_working_3-way'!H398)</f>
        <v>1.6969748805571523</v>
      </c>
      <c r="L399" s="45">
        <f>IF(OR($A399="",$B399="",$C399=""),"",'OddsRatio_working_3-way'!I398)</f>
        <v>4.0519051588032893</v>
      </c>
      <c r="M399" s="46">
        <f>IF(OR($A399="",$B399="",$C399=""),"",'OddsRatio_working_3-way'!J398)</f>
        <v>6.1005888986227985</v>
      </c>
      <c r="N399" s="47">
        <f t="shared" si="93"/>
        <v>58.429325576661959</v>
      </c>
      <c r="O399" s="48">
        <f t="shared" si="94"/>
        <v>24.933851017290191</v>
      </c>
      <c r="P399" s="48">
        <f t="shared" si="95"/>
        <v>16.636823406047828</v>
      </c>
      <c r="Q399" t="s">
        <v>45</v>
      </c>
      <c r="R399" t="s">
        <v>86</v>
      </c>
      <c r="S399" t="s">
        <v>537</v>
      </c>
      <c r="T399" s="50">
        <v>100</v>
      </c>
      <c r="U399" s="50">
        <f t="shared" si="96"/>
        <v>39.759036144578317</v>
      </c>
      <c r="V399" s="50">
        <f t="shared" si="97"/>
        <v>74.293059125964007</v>
      </c>
      <c r="W399" s="50">
        <f t="shared" si="98"/>
        <v>82.847341337907366</v>
      </c>
      <c r="X399" s="50">
        <f t="shared" si="99"/>
        <v>42.859599536128613</v>
      </c>
      <c r="Y399" s="50">
        <f t="shared" si="100"/>
        <v>77.393622517514316</v>
      </c>
      <c r="Z399" s="50">
        <f t="shared" si="101"/>
        <v>85.947904729457676</v>
      </c>
      <c r="AA399" s="50">
        <f t="shared" si="102"/>
        <v>-3.1005633915502955</v>
      </c>
      <c r="AB399" s="50">
        <f t="shared" si="103"/>
        <v>-3.1005633915503097</v>
      </c>
      <c r="AC399" s="50">
        <f t="shared" si="104"/>
        <v>-3.1005633915503097</v>
      </c>
      <c r="AF399">
        <v>2.2999999999999998</v>
      </c>
      <c r="AG399">
        <v>1.67</v>
      </c>
      <c r="AH399" s="66"/>
      <c r="AJ399" t="s">
        <v>433</v>
      </c>
    </row>
    <row r="400" spans="1:36" ht="15" x14ac:dyDescent="0.25">
      <c r="A400">
        <v>2.4700000000000002</v>
      </c>
      <c r="B400">
        <v>3.46</v>
      </c>
      <c r="C400">
        <v>3</v>
      </c>
      <c r="D400" s="43">
        <f t="shared" si="105"/>
        <v>2.72089739689374E-2</v>
      </c>
      <c r="E400" s="44">
        <f>IF(OR($A400="",$B400="",$C400=""),"",A400*'MPTO_working_3-way'!$I399)</f>
        <v>2.5372061657032754</v>
      </c>
      <c r="F400" s="45">
        <f>IF(OR($A400="",$B400="",$C400=""),"",B400*'MPTO_working_3-way'!$I399)</f>
        <v>3.5541430499325233</v>
      </c>
      <c r="G400" s="46">
        <f>IF(OR($A400="",$B400="",$C400=""),"",C400*'MPTO_working_3-way'!$I399)</f>
        <v>3.0816269219068122</v>
      </c>
      <c r="H400" s="44">
        <f>IF(OR($A400="",$B400="",$C400=""),"",'MPTO_working_3-way'!E399)</f>
        <v>2.5266010564213071</v>
      </c>
      <c r="I400" s="45">
        <f>IF(OR($A400="",$B400="",$C400=""),"",'MPTO_working_3-way'!F399)</f>
        <v>3.5720960041611702</v>
      </c>
      <c r="J400" s="46">
        <f>IF(OR($A400="",$B400="",$C400=""),"",'MPTO_working_3-way'!G399)</f>
        <v>3.08391002766529</v>
      </c>
      <c r="K400" s="44">
        <f>IF(OR($A400="",$B400="",$C400=""),"",'OddsRatio_working_3-way'!H399)</f>
        <v>2.5314537265311969</v>
      </c>
      <c r="L400" s="45">
        <f>IF(OR($A400="",$B400="",$C400=""),"",'OddsRatio_working_3-way'!I399)</f>
        <v>3.5628409301134312</v>
      </c>
      <c r="M400" s="46">
        <f>IF(OR($A400="",$B400="",$C400=""),"",'OddsRatio_working_3-way'!J399)</f>
        <v>3.0836105122873425</v>
      </c>
      <c r="N400" s="47">
        <f t="shared" si="93"/>
        <v>39.413430942960645</v>
      </c>
      <c r="O400" s="48">
        <f t="shared" si="94"/>
        <v>28.136177580668438</v>
      </c>
      <c r="P400" s="48">
        <f t="shared" si="95"/>
        <v>32.450391476370925</v>
      </c>
      <c r="Q400" t="s">
        <v>82</v>
      </c>
      <c r="R400" t="s">
        <v>279</v>
      </c>
      <c r="S400" t="s">
        <v>537</v>
      </c>
      <c r="T400" s="50">
        <v>100</v>
      </c>
      <c r="U400" s="50">
        <f t="shared" si="96"/>
        <v>59.514170040485837</v>
      </c>
      <c r="V400" s="50">
        <f t="shared" si="97"/>
        <v>71.098265895953759</v>
      </c>
      <c r="W400" s="50">
        <f t="shared" si="98"/>
        <v>66.666666666666657</v>
      </c>
      <c r="X400" s="50">
        <f t="shared" si="99"/>
        <v>62.235067437379577</v>
      </c>
      <c r="Y400" s="50">
        <f t="shared" si="100"/>
        <v>73.819163292847506</v>
      </c>
      <c r="Z400" s="50">
        <f t="shared" si="101"/>
        <v>69.387564063560419</v>
      </c>
      <c r="AA400" s="50">
        <f t="shared" si="102"/>
        <v>-2.72089739689374</v>
      </c>
      <c r="AB400" s="50">
        <f t="shared" si="103"/>
        <v>-2.7208973968937471</v>
      </c>
      <c r="AC400" s="50">
        <f t="shared" si="104"/>
        <v>-2.7208973968937613</v>
      </c>
      <c r="AF400">
        <v>2.0499999999999998</v>
      </c>
      <c r="AG400">
        <v>1.85</v>
      </c>
      <c r="AH400" s="66"/>
      <c r="AJ400" t="s">
        <v>433</v>
      </c>
    </row>
    <row r="401" spans="1:36" ht="15" x14ac:dyDescent="0.25">
      <c r="A401">
        <v>1.77</v>
      </c>
      <c r="B401">
        <v>3.65</v>
      </c>
      <c r="C401">
        <v>5.25</v>
      </c>
      <c r="D401" s="43">
        <f t="shared" si="105"/>
        <v>2.9420544628345979E-2</v>
      </c>
      <c r="E401" s="44">
        <f>IF(OR($A401="",$B401="",$C401=""),"",A401*'MPTO_working_3-way'!$I400)</f>
        <v>1.8220743639921724</v>
      </c>
      <c r="F401" s="45">
        <f>IF(OR($A401="",$B401="",$C401=""),"",B401*'MPTO_working_3-way'!$I400)</f>
        <v>3.7573849878934626</v>
      </c>
      <c r="G401" s="46">
        <f>IF(OR($A401="",$B401="",$C401=""),"",C401*'MPTO_working_3-way'!$I400)</f>
        <v>5.4044578592988159</v>
      </c>
      <c r="H401" s="44">
        <f>IF(OR($A401="",$B401="",$C401=""),"",'MPTO_working_3-way'!E400)</f>
        <v>1.8012666042658281</v>
      </c>
      <c r="I401" s="45">
        <f>IF(OR($A401="",$B401="",$C401=""),"",'MPTO_working_3-way'!F400)</f>
        <v>3.7855020298832294</v>
      </c>
      <c r="J401" s="46">
        <f>IF(OR($A401="",$B401="",$C401=""),"",'MPTO_working_3-way'!G400)</f>
        <v>5.5349733798421159</v>
      </c>
      <c r="K401" s="44">
        <f>IF(OR($A401="",$B401="",$C401=""),"",'OddsRatio_working_3-way'!H400)</f>
        <v>1.8090283474419213</v>
      </c>
      <c r="L401" s="45">
        <f>IF(OR($A401="",$B401="",$C401=""),"",'OddsRatio_working_3-way'!I400)</f>
        <v>3.7843183385988208</v>
      </c>
      <c r="M401" s="46">
        <f>IF(OR($A401="",$B401="",$C401=""),"",'OddsRatio_working_3-way'!J400)</f>
        <v>5.4654162034132039</v>
      </c>
      <c r="N401" s="47">
        <f t="shared" si="93"/>
        <v>54.882502040640965</v>
      </c>
      <c r="O401" s="48">
        <f t="shared" si="94"/>
        <v>26.61425441422864</v>
      </c>
      <c r="P401" s="48">
        <f t="shared" si="95"/>
        <v>18.503243545130385</v>
      </c>
      <c r="Q401" t="s">
        <v>208</v>
      </c>
      <c r="R401" t="s">
        <v>277</v>
      </c>
      <c r="S401" t="s">
        <v>537</v>
      </c>
      <c r="T401" s="50">
        <v>100</v>
      </c>
      <c r="U401" s="50">
        <f t="shared" si="96"/>
        <v>43.502824858757066</v>
      </c>
      <c r="V401" s="50">
        <f t="shared" si="97"/>
        <v>72.602739726027394</v>
      </c>
      <c r="W401" s="50">
        <f t="shared" si="98"/>
        <v>80.952380952380949</v>
      </c>
      <c r="X401" s="50">
        <f t="shared" si="99"/>
        <v>46.44487932159165</v>
      </c>
      <c r="Y401" s="50">
        <f t="shared" si="100"/>
        <v>75.544794188861985</v>
      </c>
      <c r="Z401" s="50">
        <f t="shared" si="101"/>
        <v>83.89443541521554</v>
      </c>
      <c r="AA401" s="50">
        <f t="shared" si="102"/>
        <v>-2.9420544628345837</v>
      </c>
      <c r="AB401" s="50">
        <f t="shared" si="103"/>
        <v>-2.9420544628345908</v>
      </c>
      <c r="AC401" s="50">
        <f t="shared" si="104"/>
        <v>-2.9420544628345908</v>
      </c>
      <c r="AF401">
        <v>2.09</v>
      </c>
      <c r="AG401">
        <v>1.8</v>
      </c>
      <c r="AH401" s="66"/>
      <c r="AJ401" t="s">
        <v>433</v>
      </c>
    </row>
    <row r="402" spans="1:36" ht="15" x14ac:dyDescent="0.25">
      <c r="A402">
        <v>3.05</v>
      </c>
      <c r="B402">
        <v>3.09</v>
      </c>
      <c r="C402">
        <v>2.67</v>
      </c>
      <c r="D402" s="43">
        <f t="shared" si="105"/>
        <v>2.6025283134264665E-2</v>
      </c>
      <c r="E402" s="44">
        <f>IF(OR($A402="",$B402="",$C402=""),"",A402*'MPTO_working_3-way'!$I401)</f>
        <v>3.129377113559507</v>
      </c>
      <c r="F402" s="45">
        <f>IF(OR($A402="",$B402="",$C402=""),"",B402*'MPTO_working_3-way'!$I401)</f>
        <v>3.1704181248848777</v>
      </c>
      <c r="G402" s="46">
        <f>IF(OR($A402="",$B402="",$C402=""),"",C402*'MPTO_working_3-way'!$I401)</f>
        <v>2.7394875059684867</v>
      </c>
      <c r="H402" s="44">
        <f>IF(OR($A402="",$B402="",$C402=""),"",'MPTO_working_3-way'!E401)</f>
        <v>3.1328933435673907</v>
      </c>
      <c r="I402" s="45">
        <f>IF(OR($A402="",$B402="",$C402=""),"",'MPTO_working_3-way'!F401)</f>
        <v>3.175112189526959</v>
      </c>
      <c r="J402" s="46">
        <f>IF(OR($A402="",$B402="",$C402=""),"",'MPTO_working_3-way'!G401)</f>
        <v>2.7333103053864218</v>
      </c>
      <c r="K402" s="44">
        <f>IF(OR($A402="",$B402="",$C402=""),"",'OddsRatio_working_3-way'!H401)</f>
        <v>3.1312775972381224</v>
      </c>
      <c r="L402" s="45">
        <f>IF(OR($A402="",$B402="",$C402=""),"",'OddsRatio_working_3-way'!I401)</f>
        <v>3.1728635015744757</v>
      </c>
      <c r="M402" s="46">
        <f>IF(OR($A402="",$B402="",$C402=""),"",'OddsRatio_working_3-way'!J401)</f>
        <v>2.7362115060427632</v>
      </c>
      <c r="N402" s="47">
        <f t="shared" si="93"/>
        <v>31.955241049952939</v>
      </c>
      <c r="O402" s="48">
        <f t="shared" si="94"/>
        <v>31.541580971636396</v>
      </c>
      <c r="P402" s="48">
        <f t="shared" si="95"/>
        <v>36.503177978410655</v>
      </c>
      <c r="Q402" t="s">
        <v>76</v>
      </c>
      <c r="R402" t="s">
        <v>77</v>
      </c>
      <c r="S402" t="s">
        <v>537</v>
      </c>
      <c r="T402" s="50">
        <v>100</v>
      </c>
      <c r="U402" s="50">
        <f t="shared" si="96"/>
        <v>67.21311475409837</v>
      </c>
      <c r="V402" s="50">
        <f t="shared" si="97"/>
        <v>67.637540453074436</v>
      </c>
      <c r="W402" s="50">
        <f t="shared" si="98"/>
        <v>62.546816479400754</v>
      </c>
      <c r="X402" s="50">
        <f t="shared" si="99"/>
        <v>69.815643067524817</v>
      </c>
      <c r="Y402" s="50">
        <f t="shared" si="100"/>
        <v>70.240068766500897</v>
      </c>
      <c r="Z402" s="50">
        <f t="shared" si="101"/>
        <v>65.149344792827208</v>
      </c>
      <c r="AA402" s="50">
        <f t="shared" si="102"/>
        <v>-2.602528313426447</v>
      </c>
      <c r="AB402" s="50">
        <f t="shared" si="103"/>
        <v>-2.6025283134264612</v>
      </c>
      <c r="AC402" s="50">
        <f t="shared" si="104"/>
        <v>-2.6025283134264541</v>
      </c>
      <c r="AF402">
        <v>2.59</v>
      </c>
      <c r="AG402">
        <v>1.54</v>
      </c>
      <c r="AH402" s="66"/>
      <c r="AJ402" t="s">
        <v>433</v>
      </c>
    </row>
    <row r="403" spans="1:36" ht="15" x14ac:dyDescent="0.25">
      <c r="A403">
        <v>1.59</v>
      </c>
      <c r="B403">
        <v>4.07</v>
      </c>
      <c r="C403">
        <v>6.41</v>
      </c>
      <c r="D403" s="43">
        <f t="shared" si="105"/>
        <v>3.0637303559918561E-2</v>
      </c>
      <c r="E403" s="44">
        <f>IF(OR($A403="",$B403="",$C403=""),"",A403*'MPTO_working_3-way'!$I402)</f>
        <v>1.6387133126602706</v>
      </c>
      <c r="F403" s="45">
        <f>IF(OR($A403="",$B403="",$C403=""),"",B403*'MPTO_working_3-way'!$I402)</f>
        <v>4.1946938254888693</v>
      </c>
      <c r="G403" s="46">
        <f>IF(OR($A403="",$B403="",$C403=""),"",C403*'MPTO_working_3-way'!$I402)</f>
        <v>6.6063851158190783</v>
      </c>
      <c r="H403" s="44">
        <f>IF(OR($A403="",$B403="",$C403=""),"",'MPTO_working_3-way'!E402)</f>
        <v>1.6162442030664419</v>
      </c>
      <c r="I403" s="45">
        <f>IF(OR($A403="",$B403="",$C403=""),"",'MPTO_working_3-way'!F402)</f>
        <v>4.2465042882175785</v>
      </c>
      <c r="J403" s="46">
        <f>IF(OR($A403="",$B403="",$C403=""),"",'MPTO_working_3-way'!G402)</f>
        <v>6.8590019651069367</v>
      </c>
      <c r="K403" s="44">
        <f>IF(OR($A403="",$B403="",$C403=""),"",'OddsRatio_working_3-way'!H402)</f>
        <v>1.6239989321643304</v>
      </c>
      <c r="L403" s="45">
        <f>IF(OR($A403="",$B403="",$C403=""),"",'OddsRatio_working_3-way'!I402)</f>
        <v>4.2469096978720264</v>
      </c>
      <c r="M403" s="46">
        <f>IF(OR($A403="",$B403="",$C403=""),"",'OddsRatio_working_3-way'!J402)</f>
        <v>6.7217529203542856</v>
      </c>
      <c r="N403" s="47">
        <f t="shared" si="93"/>
        <v>61.023486675446001</v>
      </c>
      <c r="O403" s="48">
        <f t="shared" si="94"/>
        <v>23.839642214731974</v>
      </c>
      <c r="P403" s="48">
        <f t="shared" si="95"/>
        <v>15.136871109822019</v>
      </c>
      <c r="Q403" t="s">
        <v>37</v>
      </c>
      <c r="R403" t="s">
        <v>49</v>
      </c>
      <c r="S403" t="s">
        <v>537</v>
      </c>
      <c r="T403" s="50">
        <v>100</v>
      </c>
      <c r="U403" s="50">
        <f t="shared" si="96"/>
        <v>37.106918238993707</v>
      </c>
      <c r="V403" s="50">
        <f t="shared" si="97"/>
        <v>75.429975429975428</v>
      </c>
      <c r="W403" s="50">
        <f t="shared" si="98"/>
        <v>84.399375975039007</v>
      </c>
      <c r="X403" s="50">
        <f t="shared" si="99"/>
        <v>40.170648594985572</v>
      </c>
      <c r="Y403" s="50">
        <f t="shared" si="100"/>
        <v>78.493705785967279</v>
      </c>
      <c r="Z403" s="50">
        <f t="shared" si="101"/>
        <v>87.463106331030843</v>
      </c>
      <c r="AA403" s="50">
        <f t="shared" si="102"/>
        <v>-3.0637303559918649</v>
      </c>
      <c r="AB403" s="50">
        <f t="shared" si="103"/>
        <v>-3.0637303559918507</v>
      </c>
      <c r="AC403" s="50">
        <f t="shared" si="104"/>
        <v>-3.0637303559918365</v>
      </c>
      <c r="AF403">
        <v>1.81</v>
      </c>
      <c r="AG403">
        <v>2.08</v>
      </c>
      <c r="AH403" s="66"/>
      <c r="AJ403" t="s">
        <v>433</v>
      </c>
    </row>
    <row r="404" spans="1:36" ht="15" x14ac:dyDescent="0.25">
      <c r="A404">
        <v>2.44</v>
      </c>
      <c r="B404">
        <v>3.23</v>
      </c>
      <c r="C404">
        <v>3.25</v>
      </c>
      <c r="D404" s="43">
        <f t="shared" si="105"/>
        <v>2.7125896485892476E-2</v>
      </c>
      <c r="E404" s="44">
        <f>IF(OR($A404="",$B404="",$C404=""),"",A404*'MPTO_working_3-way'!$I403)</f>
        <v>2.5061871874255774</v>
      </c>
      <c r="F404" s="45">
        <f>IF(OR($A404="",$B404="",$C404=""),"",B404*'MPTO_working_3-way'!$I403)</f>
        <v>3.3176166456494327</v>
      </c>
      <c r="G404" s="46">
        <f>IF(OR($A404="",$B404="",$C404=""),"",C404*'MPTO_working_3-way'!$I403)</f>
        <v>3.3381591635791503</v>
      </c>
      <c r="H404" s="44">
        <f>IF(OR($A404="",$B404="",$C404=""),"",'MPTO_working_3-way'!E403)</f>
        <v>2.4950467080333922</v>
      </c>
      <c r="I404" s="45">
        <f>IF(OR($A404="",$B404="",$C404=""),"",'MPTO_working_3-way'!F403)</f>
        <v>3.327171879871142</v>
      </c>
      <c r="J404" s="46">
        <f>IF(OR($A404="",$B404="",$C404=""),"",'MPTO_working_3-way'!G403)</f>
        <v>3.3483973018197029</v>
      </c>
      <c r="K404" s="44">
        <f>IF(OR($A404="",$B404="",$C404=""),"",'OddsRatio_working_3-way'!H403)</f>
        <v>2.5000133169580483</v>
      </c>
      <c r="L404" s="45">
        <f>IF(OR($A404="",$B404="",$C404=""),"",'OddsRatio_working_3-way'!I403)</f>
        <v>3.3229372894558669</v>
      </c>
      <c r="M404" s="46">
        <f>IF(OR($A404="",$B404="",$C404=""),"",'OddsRatio_working_3-way'!J403)</f>
        <v>3.3437708077469508</v>
      </c>
      <c r="N404" s="47">
        <f t="shared" si="93"/>
        <v>39.901249396587438</v>
      </c>
      <c r="O404" s="48">
        <f t="shared" si="94"/>
        <v>30.142120287205369</v>
      </c>
      <c r="P404" s="48">
        <f t="shared" si="95"/>
        <v>29.956630316207189</v>
      </c>
      <c r="Q404" t="s">
        <v>87</v>
      </c>
      <c r="R404" t="s">
        <v>44</v>
      </c>
      <c r="S404" t="s">
        <v>537</v>
      </c>
      <c r="T404" s="50">
        <v>100</v>
      </c>
      <c r="U404" s="50">
        <f t="shared" si="96"/>
        <v>59.016393442622956</v>
      </c>
      <c r="V404" s="50">
        <f t="shared" si="97"/>
        <v>69.040247678018574</v>
      </c>
      <c r="W404" s="50">
        <f t="shared" si="98"/>
        <v>69.230769230769241</v>
      </c>
      <c r="X404" s="50">
        <f t="shared" si="99"/>
        <v>61.7289830912122</v>
      </c>
      <c r="Y404" s="50">
        <f t="shared" si="100"/>
        <v>71.752837326607818</v>
      </c>
      <c r="Z404" s="50">
        <f t="shared" si="101"/>
        <v>71.94335887935847</v>
      </c>
      <c r="AA404" s="50">
        <f t="shared" si="102"/>
        <v>-2.712589648589244</v>
      </c>
      <c r="AB404" s="50">
        <f t="shared" si="103"/>
        <v>-2.712589648589244</v>
      </c>
      <c r="AC404" s="50">
        <f t="shared" si="104"/>
        <v>-2.7125896485892298</v>
      </c>
      <c r="AF404">
        <v>2.41</v>
      </c>
      <c r="AG404">
        <v>1.61</v>
      </c>
      <c r="AH404" s="66"/>
      <c r="AJ404" t="s">
        <v>433</v>
      </c>
    </row>
    <row r="405" spans="1:36" ht="15" x14ac:dyDescent="0.25">
      <c r="A405">
        <v>2.17</v>
      </c>
      <c r="B405">
        <v>3.35</v>
      </c>
      <c r="C405">
        <v>3.71</v>
      </c>
      <c r="D405" s="43">
        <f t="shared" si="105"/>
        <v>2.887873474986602E-2</v>
      </c>
      <c r="E405" s="44">
        <f>IF(OR($A405="",$B405="",$C405=""),"",A405*'MPTO_working_3-way'!$I404)</f>
        <v>2.232666854407209</v>
      </c>
      <c r="F405" s="45">
        <f>IF(OR($A405="",$B405="",$C405=""),"",B405*'MPTO_working_3-way'!$I404)</f>
        <v>3.4467437614120513</v>
      </c>
      <c r="G405" s="46">
        <f>IF(OR($A405="",$B405="",$C405=""),"",C405*'MPTO_working_3-way'!$I404)</f>
        <v>3.8171401059220029</v>
      </c>
      <c r="H405" s="44">
        <f>IF(OR($A405="",$B405="",$C405=""),"",'MPTO_working_3-way'!E404)</f>
        <v>2.2162961017097023</v>
      </c>
      <c r="I405" s="45">
        <f>IF(OR($A405="",$B405="",$C405=""),"",'MPTO_working_3-way'!F404)</f>
        <v>3.4616303812329017</v>
      </c>
      <c r="J405" s="46">
        <f>IF(OR($A405="",$B405="",$C405=""),"",'MPTO_working_3-way'!G404)</f>
        <v>3.8474037483752102</v>
      </c>
      <c r="K405" s="44">
        <f>IF(OR($A405="",$B405="",$C405=""),"",'OddsRatio_working_3-way'!H404)</f>
        <v>2.2231231296578473</v>
      </c>
      <c r="L405" s="45">
        <f>IF(OR($A405="",$B405="",$C405=""),"",'OddsRatio_working_3-way'!I404)</f>
        <v>3.4567003031589243</v>
      </c>
      <c r="M405" s="46">
        <f>IF(OR($A405="",$B405="",$C405=""),"",'OddsRatio_working_3-way'!J404)</f>
        <v>3.8330458815151851</v>
      </c>
      <c r="N405" s="47">
        <f t="shared" si="93"/>
        <v>44.789485633561213</v>
      </c>
      <c r="O405" s="48">
        <f t="shared" si="94"/>
        <v>29.012890693978456</v>
      </c>
      <c r="P405" s="48">
        <f t="shared" si="95"/>
        <v>26.197623672460331</v>
      </c>
      <c r="Q405" t="s">
        <v>46</v>
      </c>
      <c r="R405" t="s">
        <v>85</v>
      </c>
      <c r="S405" t="s">
        <v>537</v>
      </c>
      <c r="T405" s="50">
        <v>100</v>
      </c>
      <c r="U405" s="50">
        <f t="shared" si="96"/>
        <v>53.917050691244242</v>
      </c>
      <c r="V405" s="50">
        <f t="shared" si="97"/>
        <v>70.149253731343279</v>
      </c>
      <c r="W405" s="50">
        <f t="shared" si="98"/>
        <v>73.045822102425873</v>
      </c>
      <c r="X405" s="50">
        <f t="shared" si="99"/>
        <v>56.80492416623084</v>
      </c>
      <c r="Y405" s="50">
        <f t="shared" si="100"/>
        <v>73.037127206329885</v>
      </c>
      <c r="Z405" s="50">
        <f t="shared" si="101"/>
        <v>75.933695577412479</v>
      </c>
      <c r="AA405" s="50">
        <f t="shared" si="102"/>
        <v>-2.8878734749865984</v>
      </c>
      <c r="AB405" s="50">
        <f t="shared" si="103"/>
        <v>-2.8878734749866055</v>
      </c>
      <c r="AC405" s="50">
        <f t="shared" si="104"/>
        <v>-2.8878734749866055</v>
      </c>
      <c r="AF405">
        <v>2.2999999999999998</v>
      </c>
      <c r="AG405">
        <v>1.67</v>
      </c>
      <c r="AH405" s="66"/>
      <c r="AJ405" t="s">
        <v>433</v>
      </c>
    </row>
    <row r="406" spans="1:36" ht="15" x14ac:dyDescent="0.25">
      <c r="A406">
        <v>2.31</v>
      </c>
      <c r="B406">
        <v>3.2</v>
      </c>
      <c r="C406">
        <v>3.54</v>
      </c>
      <c r="D406" s="43">
        <f t="shared" si="105"/>
        <v>2.7886308606647647E-2</v>
      </c>
      <c r="E406" s="44">
        <f>IF(OR($A406="",$B406="",$C406=""),"",A406*'MPTO_working_3-way'!$I405)</f>
        <v>2.3744173728813562</v>
      </c>
      <c r="F406" s="45">
        <f>IF(OR($A406="",$B406="",$C406=""),"",B406*'MPTO_working_3-way'!$I405)</f>
        <v>3.2892361875412726</v>
      </c>
      <c r="G406" s="46">
        <f>IF(OR($A406="",$B406="",$C406=""),"",C406*'MPTO_working_3-way'!$I405)</f>
        <v>3.6387175324675325</v>
      </c>
      <c r="H406" s="44">
        <f>IF(OR($A406="",$B406="",$C406=""),"",'MPTO_working_3-way'!E405)</f>
        <v>2.3606898119580397</v>
      </c>
      <c r="I406" s="45">
        <f>IF(OR($A406="",$B406="",$C406=""),"",'MPTO_working_3-way'!F405)</f>
        <v>3.2981033909071664</v>
      </c>
      <c r="J406" s="46">
        <f>IF(OR($A406="",$B406="",$C406=""),"",'MPTO_working_3-way'!G405)</f>
        <v>3.6604502039514553</v>
      </c>
      <c r="K406" s="44">
        <f>IF(OR($A406="",$B406="",$C406=""),"",'OddsRatio_working_3-way'!H405)</f>
        <v>2.3666505155136437</v>
      </c>
      <c r="L406" s="45">
        <f>IF(OR($A406="",$B406="",$C406=""),"",'OddsRatio_working_3-way'!I405)</f>
        <v>3.2951382703282563</v>
      </c>
      <c r="M406" s="46">
        <f>IF(OR($A406="",$B406="",$C406=""),"",'OddsRatio_working_3-way'!J405)</f>
        <v>3.6498414575608051</v>
      </c>
      <c r="N406" s="47">
        <f t="shared" si="93"/>
        <v>42.1155948158558</v>
      </c>
      <c r="O406" s="48">
        <f t="shared" si="94"/>
        <v>30.402195007695909</v>
      </c>
      <c r="P406" s="48">
        <f t="shared" si="95"/>
        <v>27.48221017644828</v>
      </c>
      <c r="Q406" t="s">
        <v>139</v>
      </c>
      <c r="R406" t="s">
        <v>79</v>
      </c>
      <c r="S406" t="s">
        <v>537</v>
      </c>
      <c r="T406" s="50">
        <v>100</v>
      </c>
      <c r="U406" s="50">
        <f t="shared" si="96"/>
        <v>56.709956709956707</v>
      </c>
      <c r="V406" s="50">
        <f t="shared" si="97"/>
        <v>68.75</v>
      </c>
      <c r="W406" s="50">
        <f t="shared" si="98"/>
        <v>71.751412429378533</v>
      </c>
      <c r="X406" s="50">
        <f t="shared" si="99"/>
        <v>59.498587570621474</v>
      </c>
      <c r="Y406" s="50">
        <f t="shared" si="100"/>
        <v>71.538630860664767</v>
      </c>
      <c r="Z406" s="50">
        <f t="shared" si="101"/>
        <v>74.540043290043286</v>
      </c>
      <c r="AA406" s="50">
        <f t="shared" si="102"/>
        <v>-2.7886308606647674</v>
      </c>
      <c r="AB406" s="50">
        <f t="shared" si="103"/>
        <v>-2.7886308606647674</v>
      </c>
      <c r="AC406" s="50">
        <f t="shared" si="104"/>
        <v>-2.7886308606647532</v>
      </c>
      <c r="AF406">
        <v>2.62</v>
      </c>
      <c r="AG406">
        <v>1.53</v>
      </c>
      <c r="AH406" s="66"/>
      <c r="AJ406" t="s">
        <v>433</v>
      </c>
    </row>
    <row r="407" spans="1:36" s="50" customFormat="1" ht="15" x14ac:dyDescent="0.25">
      <c r="A407">
        <v>1.54</v>
      </c>
      <c r="B407">
        <v>4.1900000000000004</v>
      </c>
      <c r="C407">
        <v>6.97</v>
      </c>
      <c r="D407" s="43">
        <f t="shared" si="105"/>
        <v>3.1486156793046449E-2</v>
      </c>
      <c r="E407" s="44">
        <f>IF(OR($A407="",$B407="",$C407=""),"",A407*'MPTO_working_3-way'!$I406)</f>
        <v>1.5884886814612915</v>
      </c>
      <c r="F407" s="45">
        <f>IF(OR($A407="",$B407="",$C407=""),"",B407*'MPTO_working_3-way'!$I406)</f>
        <v>4.3219269969628646</v>
      </c>
      <c r="G407" s="46">
        <f>IF(OR($A407="",$B407="",$C407=""),"",C407*'MPTO_working_3-way'!$I406)</f>
        <v>7.1894585128475335</v>
      </c>
      <c r="H407" s="44">
        <f>IF(OR($A407="",$B407="",$C407=""),"",'MPTO_working_3-way'!E406)</f>
        <v>1.5652997740450338</v>
      </c>
      <c r="I407" s="45">
        <f>IF(OR($A407="",$B407="",$C407=""),"",'MPTO_working_3-way'!F406)</f>
        <v>4.3827336287078626</v>
      </c>
      <c r="J407" s="46">
        <f>IF(OR($A407="",$B407="",$C407=""),"",'MPTO_working_3-way'!G406)</f>
        <v>7.5201179686096999</v>
      </c>
      <c r="K407" s="44">
        <f>IF(OR($A407="",$B407="",$C407=""),"",'OddsRatio_working_3-way'!H406)</f>
        <v>1.5731273170422453</v>
      </c>
      <c r="L407" s="45">
        <f>IF(OR($A407="",$B407="",$C407=""),"",'OddsRatio_working_3-way'!I406)</f>
        <v>4.385696558082893</v>
      </c>
      <c r="M407" s="46">
        <f>IF(OR($A407="",$B407="",$C407=""),"",'OddsRatio_working_3-way'!J406)</f>
        <v>7.3362408939670445</v>
      </c>
      <c r="N407" s="47">
        <f t="shared" si="93"/>
        <v>62.952919442905589</v>
      </c>
      <c r="O407" s="48">
        <f t="shared" si="94"/>
        <v>23.137827193812555</v>
      </c>
      <c r="P407" s="48">
        <f t="shared" si="95"/>
        <v>13.909253363281868</v>
      </c>
      <c r="Q407" t="s">
        <v>36</v>
      </c>
      <c r="R407" t="s">
        <v>80</v>
      </c>
      <c r="S407" t="s">
        <v>537</v>
      </c>
      <c r="T407" s="50">
        <v>100</v>
      </c>
      <c r="U407" s="50">
        <f t="shared" si="96"/>
        <v>35.064935064935064</v>
      </c>
      <c r="V407" s="50">
        <f t="shared" si="97"/>
        <v>76.133651551312653</v>
      </c>
      <c r="W407" s="50">
        <f t="shared" si="98"/>
        <v>85.652797704447622</v>
      </c>
      <c r="X407" s="50">
        <f t="shared" si="99"/>
        <v>38.213550744239718</v>
      </c>
      <c r="Y407" s="50">
        <f t="shared" si="100"/>
        <v>79.282267230617293</v>
      </c>
      <c r="Z407" s="50">
        <f t="shared" si="101"/>
        <v>88.801413383752276</v>
      </c>
      <c r="AA407" s="50">
        <f t="shared" si="102"/>
        <v>-3.1486156793046547</v>
      </c>
      <c r="AB407" s="50">
        <f t="shared" si="103"/>
        <v>-3.1486156793046405</v>
      </c>
      <c r="AC407" s="50">
        <f t="shared" si="104"/>
        <v>-3.1486156793046547</v>
      </c>
      <c r="AD407" s="51"/>
      <c r="AE407" s="51"/>
      <c r="AF407">
        <v>2.12</v>
      </c>
      <c r="AG407">
        <v>1.78</v>
      </c>
      <c r="AH407" s="66"/>
      <c r="AI407" s="51"/>
      <c r="AJ407" t="s">
        <v>433</v>
      </c>
    </row>
    <row r="408" spans="1:36" ht="15" x14ac:dyDescent="0.25">
      <c r="A408">
        <v>2.68</v>
      </c>
      <c r="B408">
        <v>3.08</v>
      </c>
      <c r="C408">
        <v>3.03</v>
      </c>
      <c r="D408" s="43">
        <f t="shared" si="105"/>
        <v>2.7842656333863625E-2</v>
      </c>
      <c r="E408" s="44">
        <f>IF(OR($A408="",$B408="",$C408=""),"",A408*'MPTO_working_3-way'!$I407)</f>
        <v>2.7546183189747548</v>
      </c>
      <c r="F408" s="45">
        <f>IF(OR($A408="",$B408="",$C408=""),"",B408*'MPTO_working_3-way'!$I407)</f>
        <v>3.1657553815082999</v>
      </c>
      <c r="G408" s="46">
        <f>IF(OR($A408="",$B408="",$C408=""),"",C408*'MPTO_working_3-way'!$I407)</f>
        <v>3.1143632486916064</v>
      </c>
      <c r="H408" s="44">
        <f>IF(OR($A408="",$B408="",$C408=""),"",'MPTO_working_3-way'!E407)</f>
        <v>2.748359317401023</v>
      </c>
      <c r="I408" s="45">
        <f>IF(OR($A408="",$B408="",$C408=""),"",'MPTO_working_3-way'!F407)</f>
        <v>3.1706329459680931</v>
      </c>
      <c r="J408" s="46">
        <f>IF(OR($A408="",$B408="",$C408=""),"",'MPTO_working_3-way'!G407)</f>
        <v>3.1176723218078721</v>
      </c>
      <c r="K408" s="44">
        <f>IF(OR($A408="",$B408="",$C408=""),"",'OddsRatio_working_3-way'!H407)</f>
        <v>2.7513052052651541</v>
      </c>
      <c r="L408" s="45">
        <f>IF(OR($A408="",$B408="",$C408=""),"",'OddsRatio_working_3-way'!I407)</f>
        <v>3.1682826350901898</v>
      </c>
      <c r="M408" s="46">
        <f>IF(OR($A408="",$B408="",$C408=""),"",'OddsRatio_working_3-way'!J407)</f>
        <v>3.11616045636206</v>
      </c>
      <c r="N408" s="47">
        <f t="shared" si="93"/>
        <v>36.3026700690857</v>
      </c>
      <c r="O408" s="48">
        <f t="shared" si="94"/>
        <v>31.58803759258107</v>
      </c>
      <c r="P408" s="48">
        <f t="shared" si="95"/>
        <v>32.109292338333233</v>
      </c>
      <c r="Q408" t="s">
        <v>81</v>
      </c>
      <c r="R408" t="s">
        <v>48</v>
      </c>
      <c r="S408" t="s">
        <v>537</v>
      </c>
      <c r="T408" s="50">
        <v>100</v>
      </c>
      <c r="U408" s="50">
        <f t="shared" si="96"/>
        <v>62.686567164179095</v>
      </c>
      <c r="V408" s="50">
        <f t="shared" si="97"/>
        <v>67.532467532467535</v>
      </c>
      <c r="W408" s="50">
        <f t="shared" si="98"/>
        <v>66.996699669967001</v>
      </c>
      <c r="X408" s="50">
        <f t="shared" si="99"/>
        <v>65.470832797565464</v>
      </c>
      <c r="Y408" s="50">
        <f t="shared" si="100"/>
        <v>70.31673316585389</v>
      </c>
      <c r="Z408" s="50">
        <f t="shared" si="101"/>
        <v>69.780965303353355</v>
      </c>
      <c r="AA408" s="50">
        <f t="shared" si="102"/>
        <v>-2.7842656333863687</v>
      </c>
      <c r="AB408" s="50">
        <f t="shared" si="103"/>
        <v>-2.7842656333863545</v>
      </c>
      <c r="AC408" s="50">
        <f t="shared" si="104"/>
        <v>-2.7842656333863545</v>
      </c>
      <c r="AF408">
        <v>2.52</v>
      </c>
      <c r="AG408">
        <v>1.57</v>
      </c>
      <c r="AH408" s="66"/>
      <c r="AJ408" t="s">
        <v>433</v>
      </c>
    </row>
    <row r="409" spans="1:36" ht="15" x14ac:dyDescent="0.25">
      <c r="A409">
        <v>2.09</v>
      </c>
      <c r="B409">
        <v>3.4</v>
      </c>
      <c r="C409">
        <v>3.75</v>
      </c>
      <c r="D409" s="43">
        <f t="shared" si="105"/>
        <v>3.9253213247021357E-2</v>
      </c>
      <c r="E409" s="44">
        <f>IF(OR($A409="",$B409="",$C409=""),"",A409*'MPTO_working_3-way'!$I408)</f>
        <v>2.1720392156862744</v>
      </c>
      <c r="F409" s="45">
        <f>IF(OR($A409="",$B409="",$C409=""),"",B409*'MPTO_working_3-way'!$I408)</f>
        <v>3.5334609250398725</v>
      </c>
      <c r="G409" s="46">
        <f>IF(OR($A409="",$B409="",$C409=""),"",C409*'MPTO_working_3-way'!$I408)</f>
        <v>3.8971995496763299</v>
      </c>
      <c r="H409" s="44">
        <f>IF(OR($A409="",$B409="",$C409=""),"",'MPTO_working_3-way'!E408)</f>
        <v>2.1487608859262446</v>
      </c>
      <c r="I409" s="45">
        <f>IF(OR($A409="",$B409="",$C409=""),"",'MPTO_working_3-way'!F408)</f>
        <v>3.5582979102218859</v>
      </c>
      <c r="J409" s="46">
        <f>IF(OR($A409="",$B409="",$C409=""),"",'MPTO_working_3-way'!G408)</f>
        <v>3.9434934885556432</v>
      </c>
      <c r="K409" s="44">
        <f>IF(OR($A409="",$B409="",$C409=""),"",'OddsRatio_working_3-way'!H408)</f>
        <v>2.1581889832296715</v>
      </c>
      <c r="L409" s="45">
        <f>IF(OR($A409="",$B409="",$C409=""),"",'OddsRatio_working_3-way'!I408)</f>
        <v>3.5501408805056998</v>
      </c>
      <c r="M409" s="46">
        <f>IF(OR($A409="",$B409="",$C409=""),"",'OddsRatio_working_3-way'!J408)</f>
        <v>3.9220364255794467</v>
      </c>
      <c r="N409" s="47">
        <f t="shared" si="93"/>
        <v>46.039684402477114</v>
      </c>
      <c r="O409" s="48">
        <f t="shared" si="94"/>
        <v>28.300864823875639</v>
      </c>
      <c r="P409" s="48">
        <f t="shared" si="95"/>
        <v>25.659450773647247</v>
      </c>
      <c r="Q409" t="s">
        <v>458</v>
      </c>
      <c r="R409" t="s">
        <v>286</v>
      </c>
      <c r="S409" t="s">
        <v>537</v>
      </c>
      <c r="T409" s="50">
        <v>100</v>
      </c>
      <c r="U409" s="50">
        <f t="shared" si="96"/>
        <v>52.153110047846894</v>
      </c>
      <c r="V409" s="50">
        <f t="shared" si="97"/>
        <v>70.588235294117652</v>
      </c>
      <c r="W409" s="50">
        <f t="shared" si="98"/>
        <v>73.333333333333329</v>
      </c>
      <c r="X409" s="50">
        <f t="shared" si="99"/>
        <v>56.078431372549019</v>
      </c>
      <c r="Y409" s="50">
        <f t="shared" si="100"/>
        <v>74.513556618819777</v>
      </c>
      <c r="Z409" s="50">
        <f t="shared" si="101"/>
        <v>77.258654658035482</v>
      </c>
      <c r="AA409" s="50">
        <f t="shared" si="102"/>
        <v>-3.925321324702125</v>
      </c>
      <c r="AB409" s="50">
        <f t="shared" si="103"/>
        <v>-3.925321324702125</v>
      </c>
      <c r="AC409" s="50">
        <f t="shared" si="104"/>
        <v>-3.9253213247021534</v>
      </c>
      <c r="AF409">
        <v>2.2599999999999998</v>
      </c>
      <c r="AG409">
        <v>1.66</v>
      </c>
      <c r="AH409" s="66"/>
      <c r="AJ409" t="s">
        <v>444</v>
      </c>
    </row>
    <row r="410" spans="1:36" ht="15" x14ac:dyDescent="0.25">
      <c r="A410">
        <v>1.98</v>
      </c>
      <c r="B410">
        <v>3.94</v>
      </c>
      <c r="C410">
        <v>3.54</v>
      </c>
      <c r="D410" s="43">
        <f t="shared" si="105"/>
        <v>4.1343487355704589E-2</v>
      </c>
      <c r="E410" s="44">
        <f>IF(OR($A410="",$B410="",$C410=""),"",A410*'MPTO_working_3-way'!$I409)</f>
        <v>2.0618601049642953</v>
      </c>
      <c r="F410" s="45">
        <f>IF(OR($A410="",$B410="",$C410=""),"",B410*'MPTO_working_3-way'!$I409)</f>
        <v>4.1028933401814758</v>
      </c>
      <c r="G410" s="46">
        <f>IF(OR($A410="",$B410="",$C410=""),"",C410*'MPTO_working_3-way'!$I409)</f>
        <v>3.6863559452391943</v>
      </c>
      <c r="H410" s="44">
        <f>IF(OR($A410="",$B410="",$C410=""),"",'MPTO_working_3-way'!E409)</f>
        <v>2.035543261687021</v>
      </c>
      <c r="I410" s="45">
        <f>IF(OR($A410="",$B410="",$C410=""),"",'MPTO_working_3-way'!F409)</f>
        <v>4.166216296131803</v>
      </c>
      <c r="J410" s="46">
        <f>IF(OR($A410="",$B410="",$C410=""),"",'MPTO_working_3-way'!G409)</f>
        <v>3.7215573477996982</v>
      </c>
      <c r="K410" s="44">
        <f>IF(OR($A410="",$B410="",$C410=""),"",'OddsRatio_working_3-way'!H409)</f>
        <v>2.0458105641097295</v>
      </c>
      <c r="L410" s="45">
        <f>IF(OR($A410="",$B410="",$C410=""),"",'OddsRatio_working_3-way'!I409)</f>
        <v>4.1374316923291889</v>
      </c>
      <c r="M410" s="46">
        <f>IF(OR($A410="",$B410="",$C410=""),"",'OddsRatio_working_3-way'!J409)</f>
        <v>3.7105702375905238</v>
      </c>
      <c r="N410" s="47">
        <f t="shared" si="93"/>
        <v>48.499895681201743</v>
      </c>
      <c r="O410" s="48">
        <f t="shared" si="94"/>
        <v>24.373044022532859</v>
      </c>
      <c r="P410" s="48">
        <f t="shared" si="95"/>
        <v>27.127060296265388</v>
      </c>
      <c r="Q410" t="s">
        <v>293</v>
      </c>
      <c r="R410" t="s">
        <v>84</v>
      </c>
      <c r="S410" t="s">
        <v>537</v>
      </c>
      <c r="T410" s="50">
        <v>100</v>
      </c>
      <c r="U410" s="50">
        <f t="shared" si="96"/>
        <v>49.494949494949495</v>
      </c>
      <c r="V410" s="50">
        <f t="shared" si="97"/>
        <v>74.619289340101517</v>
      </c>
      <c r="W410" s="50">
        <f t="shared" si="98"/>
        <v>71.751412429378533</v>
      </c>
      <c r="X410" s="50">
        <f t="shared" si="99"/>
        <v>53.629298230519936</v>
      </c>
      <c r="Y410" s="50">
        <f t="shared" si="100"/>
        <v>78.753638075671972</v>
      </c>
      <c r="Z410" s="50">
        <f t="shared" si="101"/>
        <v>75.885761164948988</v>
      </c>
      <c r="AA410" s="50">
        <f t="shared" si="102"/>
        <v>-4.1343487355704411</v>
      </c>
      <c r="AB410" s="50">
        <f t="shared" si="103"/>
        <v>-4.1343487355704553</v>
      </c>
      <c r="AC410" s="50">
        <f t="shared" si="104"/>
        <v>-4.1343487355704553</v>
      </c>
      <c r="AF410">
        <v>1.88</v>
      </c>
      <c r="AG410">
        <v>1.98</v>
      </c>
      <c r="AH410" s="66"/>
      <c r="AJ410" t="s">
        <v>444</v>
      </c>
    </row>
    <row r="411" spans="1:36" ht="15" x14ac:dyDescent="0.25">
      <c r="A411">
        <v>3.78</v>
      </c>
      <c r="B411">
        <v>3.57</v>
      </c>
      <c r="C411">
        <v>2.02</v>
      </c>
      <c r="D411" s="43">
        <f t="shared" si="105"/>
        <v>3.9711814318686756E-2</v>
      </c>
      <c r="E411" s="44">
        <f>IF(OR($A411="",$B411="",$C411=""),"",A411*'MPTO_working_3-way'!$I410)</f>
        <v>3.9301106581246357</v>
      </c>
      <c r="F411" s="45">
        <f>IF(OR($A411="",$B411="",$C411=""),"",B411*'MPTO_working_3-way'!$I410)</f>
        <v>3.7117711771177118</v>
      </c>
      <c r="G411" s="46">
        <f>IF(OR($A411="",$B411="",$C411=""),"",C411*'MPTO_working_3-way'!$I410)</f>
        <v>2.1002178649237471</v>
      </c>
      <c r="H411" s="44">
        <f>IF(OR($A411="",$B411="",$C411=""),"",'MPTO_working_3-way'!E410)</f>
        <v>3.9791018666492275</v>
      </c>
      <c r="I411" s="45">
        <f>IF(OR($A411="",$B411="",$C411=""),"",'MPTO_working_3-way'!F410)</f>
        <v>3.7470757814274109</v>
      </c>
      <c r="J411" s="46">
        <f>IF(OR($A411="",$B411="",$C411=""),"",'MPTO_working_3-way'!G410)</f>
        <v>2.0754973212553538</v>
      </c>
      <c r="K411" s="44">
        <f>IF(OR($A411="",$B411="",$C411=""),"",'OddsRatio_working_3-way'!H410)</f>
        <v>3.9578489810720412</v>
      </c>
      <c r="L411" s="45">
        <f>IF(OR($A411="",$B411="",$C411=""),"",'OddsRatio_working_3-way'!I410)</f>
        <v>3.7344143458112038</v>
      </c>
      <c r="M411" s="46">
        <f>IF(OR($A411="",$B411="",$C411=""),"",'OddsRatio_working_3-way'!J410)</f>
        <v>2.085253942695497</v>
      </c>
      <c r="N411" s="47">
        <f t="shared" si="93"/>
        <v>25.444576170717255</v>
      </c>
      <c r="O411" s="48">
        <f t="shared" si="94"/>
        <v>26.941315945465323</v>
      </c>
      <c r="P411" s="48">
        <f t="shared" si="95"/>
        <v>47.614107883817432</v>
      </c>
      <c r="Q411" t="s">
        <v>282</v>
      </c>
      <c r="R411" t="s">
        <v>43</v>
      </c>
      <c r="S411" t="s">
        <v>537</v>
      </c>
      <c r="T411" s="50">
        <v>100</v>
      </c>
      <c r="U411" s="50">
        <f t="shared" si="96"/>
        <v>73.544973544973558</v>
      </c>
      <c r="V411" s="50">
        <f t="shared" si="97"/>
        <v>71.988795518207283</v>
      </c>
      <c r="W411" s="50">
        <f t="shared" si="98"/>
        <v>50.495049504950494</v>
      </c>
      <c r="X411" s="50">
        <f t="shared" si="99"/>
        <v>77.516154976842216</v>
      </c>
      <c r="Y411" s="50">
        <f t="shared" si="100"/>
        <v>75.959976950075969</v>
      </c>
      <c r="Z411" s="50">
        <f t="shared" si="101"/>
        <v>54.466230936819173</v>
      </c>
      <c r="AA411" s="50">
        <f t="shared" si="102"/>
        <v>-3.9711814318686578</v>
      </c>
      <c r="AB411" s="50">
        <f t="shared" si="103"/>
        <v>-3.9711814318686862</v>
      </c>
      <c r="AC411" s="50">
        <f t="shared" si="104"/>
        <v>-3.9711814318686791</v>
      </c>
      <c r="AF411">
        <v>2.0299999999999998</v>
      </c>
      <c r="AG411">
        <v>1.83</v>
      </c>
      <c r="AH411" s="66"/>
      <c r="AJ411" t="s">
        <v>444</v>
      </c>
    </row>
    <row r="412" spans="1:36" s="50" customFormat="1" ht="15" x14ac:dyDescent="0.25">
      <c r="A412">
        <v>2.72</v>
      </c>
      <c r="B412">
        <v>3.62</v>
      </c>
      <c r="C412">
        <v>2.5299999999999998</v>
      </c>
      <c r="D412" s="43">
        <f t="shared" si="105"/>
        <v>3.9147069742228702E-2</v>
      </c>
      <c r="E412" s="44">
        <f>IF(OR($A412="",$B412="",$C412=""),"",A412*'MPTO_working_3-way'!$I411)</f>
        <v>2.8264800296988621</v>
      </c>
      <c r="F412" s="45">
        <f>IF(OR($A412="",$B412="",$C412=""),"",B412*'MPTO_working_3-way'!$I411)</f>
        <v>3.7617123924668681</v>
      </c>
      <c r="G412" s="46">
        <f>IF(OR($A412="",$B412="",$C412=""),"",C412*'MPTO_working_3-way'!$I411)</f>
        <v>2.6290420864478383</v>
      </c>
      <c r="H412" s="44">
        <f>IF(OR($A412="",$B412="",$C412=""),"",'MPTO_working_3-way'!E411)</f>
        <v>2.8200945850568164</v>
      </c>
      <c r="I412" s="45">
        <f>IF(OR($A412="",$B412="",$C412=""),"",'MPTO_working_3-way'!F411)</f>
        <v>3.799477691250535</v>
      </c>
      <c r="J412" s="46">
        <f>IF(OR($A412="",$B412="",$C412=""),"",'MPTO_working_3-way'!G411)</f>
        <v>2.6163771506447695</v>
      </c>
      <c r="K412" s="44">
        <f>IF(OR($A412="",$B412="",$C412=""),"",'OddsRatio_working_3-way'!H411)</f>
        <v>2.8242282369273584</v>
      </c>
      <c r="L412" s="45">
        <f>IF(OR($A412="",$B412="",$C412=""),"",'OddsRatio_working_3-way'!I411)</f>
        <v>3.7787662678777196</v>
      </c>
      <c r="M412" s="46">
        <f>IF(OR($A412="",$B412="",$C412=""),"",'OddsRatio_working_3-way'!J411)</f>
        <v>2.6227146526156142</v>
      </c>
      <c r="N412" s="47">
        <f t="shared" si="93"/>
        <v>35.37969451376388</v>
      </c>
      <c r="O412" s="48">
        <f t="shared" si="94"/>
        <v>26.583637866695508</v>
      </c>
      <c r="P412" s="48">
        <f t="shared" si="95"/>
        <v>38.036667619540623</v>
      </c>
      <c r="Q412" t="s">
        <v>455</v>
      </c>
      <c r="R412" t="s">
        <v>283</v>
      </c>
      <c r="S412" t="s">
        <v>537</v>
      </c>
      <c r="T412" s="50">
        <v>100</v>
      </c>
      <c r="U412" s="50">
        <f t="shared" si="96"/>
        <v>63.235294117647051</v>
      </c>
      <c r="V412" s="50">
        <f t="shared" si="97"/>
        <v>72.375690607734811</v>
      </c>
      <c r="W412" s="50">
        <f t="shared" si="98"/>
        <v>60.474308300395251</v>
      </c>
      <c r="X412" s="50">
        <f t="shared" si="99"/>
        <v>67.150001091869953</v>
      </c>
      <c r="Y412" s="50">
        <f t="shared" si="100"/>
        <v>76.290397581957677</v>
      </c>
      <c r="Z412" s="50">
        <f t="shared" si="101"/>
        <v>64.389015274618131</v>
      </c>
      <c r="AA412" s="50">
        <f t="shared" si="102"/>
        <v>-3.9147069742229021</v>
      </c>
      <c r="AB412" s="50">
        <f t="shared" si="103"/>
        <v>-3.9147069742228666</v>
      </c>
      <c r="AC412" s="50">
        <f t="shared" si="104"/>
        <v>-3.9147069742228808</v>
      </c>
      <c r="AD412" s="51"/>
      <c r="AE412" s="51"/>
      <c r="AF412">
        <v>1.79</v>
      </c>
      <c r="AG412">
        <v>2.0699999999999998</v>
      </c>
      <c r="AH412" s="66"/>
      <c r="AI412" s="51"/>
      <c r="AJ412" t="s">
        <v>444</v>
      </c>
    </row>
    <row r="413" spans="1:36" ht="15" x14ac:dyDescent="0.25">
      <c r="A413">
        <v>1.69</v>
      </c>
      <c r="B413">
        <v>3.82</v>
      </c>
      <c r="C413">
        <v>5.23</v>
      </c>
      <c r="D413" s="43">
        <f t="shared" si="105"/>
        <v>4.4700669953536831E-2</v>
      </c>
      <c r="E413" s="44">
        <f>IF(OR($A413="",$B413="",$C413=""),"",A413*'MPTO_working_3-way'!$I412)</f>
        <v>1.7655441322214771</v>
      </c>
      <c r="F413" s="45">
        <f>IF(OR($A413="",$B413="",$C413=""),"",B413*'MPTO_working_3-way'!$I412)</f>
        <v>3.9907565592225107</v>
      </c>
      <c r="G413" s="46">
        <f>IF(OR($A413="",$B413="",$C413=""),"",C413*'MPTO_working_3-way'!$I412)</f>
        <v>5.4637845038569983</v>
      </c>
      <c r="H413" s="44">
        <f>IF(OR($A413="",$B413="",$C413=""),"",'MPTO_working_3-way'!E412)</f>
        <v>1.7336558420528592</v>
      </c>
      <c r="I413" s="45">
        <f>IF(OR($A413="",$B413="",$C413=""),"",'MPTO_working_3-way'!F412)</f>
        <v>4.0505528208808848</v>
      </c>
      <c r="J413" s="46">
        <f>IF(OR($A413="",$B413="",$C413=""),"",'MPTO_working_3-way'!G412)</f>
        <v>5.672009292796214</v>
      </c>
      <c r="K413" s="44">
        <f>IF(OR($A413="",$B413="",$C413=""),"",'OddsRatio_working_3-way'!H412)</f>
        <v>1.7448999186830885</v>
      </c>
      <c r="L413" s="45">
        <f>IF(OR($A413="",$B413="",$C413=""),"",'OddsRatio_working_3-way'!I412)</f>
        <v>4.0443735807047947</v>
      </c>
      <c r="M413" s="46">
        <f>IF(OR($A413="",$B413="",$C413=""),"",'OddsRatio_working_3-way'!J412)</f>
        <v>5.5665603710571938</v>
      </c>
      <c r="N413" s="47">
        <f t="shared" si="93"/>
        <v>56.639762311790001</v>
      </c>
      <c r="O413" s="48">
        <f t="shared" si="94"/>
        <v>25.057905315948975</v>
      </c>
      <c r="P413" s="48">
        <f t="shared" si="95"/>
        <v>18.302332372261009</v>
      </c>
      <c r="Q413" t="s">
        <v>291</v>
      </c>
      <c r="R413" t="s">
        <v>287</v>
      </c>
      <c r="S413" t="s">
        <v>537</v>
      </c>
      <c r="T413" s="50">
        <v>100</v>
      </c>
      <c r="U413" s="50">
        <f t="shared" si="96"/>
        <v>40.828402366863905</v>
      </c>
      <c r="V413" s="50">
        <f t="shared" si="97"/>
        <v>73.821989528795811</v>
      </c>
      <c r="W413" s="50">
        <f t="shared" si="98"/>
        <v>80.879541108986615</v>
      </c>
      <c r="X413" s="50">
        <f t="shared" si="99"/>
        <v>45.298469362217574</v>
      </c>
      <c r="Y413" s="50">
        <f t="shared" si="100"/>
        <v>78.292056524149473</v>
      </c>
      <c r="Z413" s="50">
        <f t="shared" si="101"/>
        <v>85.349608104340291</v>
      </c>
      <c r="AA413" s="50">
        <f t="shared" si="102"/>
        <v>-4.4700669953536689</v>
      </c>
      <c r="AB413" s="50">
        <f t="shared" si="103"/>
        <v>-4.4700669953536618</v>
      </c>
      <c r="AC413" s="50">
        <f t="shared" si="104"/>
        <v>-4.470066995353676</v>
      </c>
      <c r="AF413">
        <v>2.0099999999999998</v>
      </c>
      <c r="AG413">
        <v>1.85</v>
      </c>
      <c r="AH413" s="66"/>
      <c r="AJ413" t="s">
        <v>444</v>
      </c>
    </row>
    <row r="414" spans="1:36" s="50" customFormat="1" ht="15" x14ac:dyDescent="0.25">
      <c r="A414">
        <v>2.36</v>
      </c>
      <c r="B414">
        <v>3.56</v>
      </c>
      <c r="C414">
        <v>3</v>
      </c>
      <c r="D414" s="43">
        <f t="shared" si="105"/>
        <v>3.7961023297149676E-2</v>
      </c>
      <c r="E414" s="44">
        <f>IF(OR($A414="",$B414="",$C414=""),"",A414*'MPTO_working_3-way'!$I413)</f>
        <v>2.449588014981273</v>
      </c>
      <c r="F414" s="45">
        <f>IF(OR($A414="",$B414="",$C414=""),"",B414*'MPTO_working_3-way'!$I413)</f>
        <v>3.695141242937853</v>
      </c>
      <c r="G414" s="46">
        <f>IF(OR($A414="",$B414="",$C414=""),"",C414*'MPTO_working_3-way'!$I413)</f>
        <v>3.113883069891449</v>
      </c>
      <c r="H414" s="44">
        <f>IF(OR($A414="",$B414="",$C414=""),"",'MPTO_working_3-way'!E413)</f>
        <v>2.4326452874864875</v>
      </c>
      <c r="I414" s="45">
        <f>IF(OR($A414="",$B414="",$C414=""),"",'MPTO_working_3-way'!F413)</f>
        <v>3.7279324761378874</v>
      </c>
      <c r="J414" s="46">
        <f>IF(OR($A414="",$B414="",$C414=""),"",'MPTO_working_3-way'!G413)</f>
        <v>3.1183767733421313</v>
      </c>
      <c r="K414" s="44">
        <f>IF(OR($A414="",$B414="",$C414=""),"",'OddsRatio_working_3-way'!H413)</f>
        <v>2.4401970252123477</v>
      </c>
      <c r="L414" s="45">
        <f>IF(OR($A414="",$B414="",$C414=""),"",'OddsRatio_working_3-way'!I413)</f>
        <v>3.7109591062820657</v>
      </c>
      <c r="M414" s="46">
        <f>IF(OR($A414="",$B414="",$C414=""),"",'OddsRatio_working_3-way'!J413)</f>
        <v>3.1179368017828644</v>
      </c>
      <c r="N414" s="47">
        <f t="shared" si="93"/>
        <v>40.823191242125873</v>
      </c>
      <c r="O414" s="48">
        <f t="shared" si="94"/>
        <v>27.062564980735125</v>
      </c>
      <c r="P414" s="48">
        <f t="shared" si="95"/>
        <v>32.114243777139016</v>
      </c>
      <c r="Q414" t="s">
        <v>281</v>
      </c>
      <c r="R414" t="s">
        <v>289</v>
      </c>
      <c r="S414" t="s">
        <v>537</v>
      </c>
      <c r="T414" s="50">
        <v>100</v>
      </c>
      <c r="U414" s="50">
        <f t="shared" si="96"/>
        <v>57.627118644067799</v>
      </c>
      <c r="V414" s="50">
        <f t="shared" si="97"/>
        <v>71.910112359550567</v>
      </c>
      <c r="W414" s="50">
        <f t="shared" si="98"/>
        <v>66.666666666666657</v>
      </c>
      <c r="X414" s="50">
        <f t="shared" si="99"/>
        <v>61.423220973782769</v>
      </c>
      <c r="Y414" s="50">
        <f t="shared" si="100"/>
        <v>75.706214689265536</v>
      </c>
      <c r="Z414" s="50">
        <f t="shared" si="101"/>
        <v>70.462768996381641</v>
      </c>
      <c r="AA414" s="50">
        <f t="shared" si="102"/>
        <v>-3.7961023297149694</v>
      </c>
      <c r="AB414" s="50">
        <f t="shared" si="103"/>
        <v>-3.7961023297149694</v>
      </c>
      <c r="AC414" s="50">
        <f t="shared" si="104"/>
        <v>-3.7961023297149836</v>
      </c>
      <c r="AD414" s="51"/>
      <c r="AE414" s="51"/>
      <c r="AF414">
        <v>1.85</v>
      </c>
      <c r="AG414">
        <v>2.0099999999999998</v>
      </c>
      <c r="AH414" s="66"/>
      <c r="AI414" s="51"/>
      <c r="AJ414" t="s">
        <v>444</v>
      </c>
    </row>
    <row r="415" spans="1:36" ht="15" x14ac:dyDescent="0.25">
      <c r="A415">
        <v>2.97</v>
      </c>
      <c r="B415">
        <v>3.36</v>
      </c>
      <c r="C415">
        <v>2.48</v>
      </c>
      <c r="D415" s="43">
        <f t="shared" si="105"/>
        <v>3.7545190770997161E-2</v>
      </c>
      <c r="E415" s="44">
        <f>IF(OR($A415="",$B415="",$C415=""),"",A415*'MPTO_working_3-way'!$I414)</f>
        <v>3.0815092165898617</v>
      </c>
      <c r="F415" s="45">
        <f>IF(OR($A415="",$B415="",$C415=""),"",B415*'MPTO_working_3-way'!$I414)</f>
        <v>3.4861518409905505</v>
      </c>
      <c r="G415" s="46">
        <f>IF(OR($A415="",$B415="",$C415=""),"",C415*'MPTO_working_3-way'!$I414)</f>
        <v>2.5731120731120729</v>
      </c>
      <c r="H415" s="44">
        <f>IF(OR($A415="",$B415="",$C415=""),"",'MPTO_working_3-way'!E414)</f>
        <v>3.0846558525213283</v>
      </c>
      <c r="I415" s="45">
        <f>IF(OR($A415="",$B415="",$C415=""),"",'MPTO_working_3-way'!F414)</f>
        <v>3.5074921994049779</v>
      </c>
      <c r="J415" s="46">
        <f>IF(OR($A415="",$B415="",$C415=""),"",'MPTO_working_3-way'!G414)</f>
        <v>2.5594381989006223</v>
      </c>
      <c r="K415" s="44">
        <f>IF(OR($A415="",$B415="",$C415=""),"",'OddsRatio_working_3-way'!H414)</f>
        <v>3.0840456506011118</v>
      </c>
      <c r="L415" s="45">
        <f>IF(OR($A415="",$B415="",$C415=""),"",'OddsRatio_working_3-way'!I414)</f>
        <v>3.49662321594854</v>
      </c>
      <c r="M415" s="46">
        <f>IF(OR($A415="",$B415="",$C415=""),"",'OddsRatio_working_3-way'!J414)</f>
        <v>2.5656789659338299</v>
      </c>
      <c r="N415" s="47">
        <f t="shared" si="93"/>
        <v>32.4516309935508</v>
      </c>
      <c r="O415" s="48">
        <f t="shared" si="94"/>
        <v>28.684923824656511</v>
      </c>
      <c r="P415" s="48">
        <f t="shared" si="95"/>
        <v>38.863445181792692</v>
      </c>
      <c r="Q415" t="s">
        <v>290</v>
      </c>
      <c r="R415" t="s">
        <v>467</v>
      </c>
      <c r="S415" t="s">
        <v>537</v>
      </c>
      <c r="T415" s="50">
        <v>100</v>
      </c>
      <c r="U415" s="50">
        <f t="shared" si="96"/>
        <v>66.329966329966325</v>
      </c>
      <c r="V415" s="50">
        <f t="shared" si="97"/>
        <v>70.238095238095241</v>
      </c>
      <c r="W415" s="50">
        <f t="shared" si="98"/>
        <v>59.677419354838712</v>
      </c>
      <c r="X415" s="50">
        <f t="shared" si="99"/>
        <v>70.084485407066055</v>
      </c>
      <c r="Y415" s="50">
        <f t="shared" si="100"/>
        <v>73.992614315194956</v>
      </c>
      <c r="Z415" s="50">
        <f t="shared" si="101"/>
        <v>63.431938431938427</v>
      </c>
      <c r="AA415" s="50">
        <f t="shared" si="102"/>
        <v>-3.7545190770997294</v>
      </c>
      <c r="AB415" s="50">
        <f t="shared" si="103"/>
        <v>-3.7545190770997152</v>
      </c>
      <c r="AC415" s="50">
        <f t="shared" si="104"/>
        <v>-3.7545190770997152</v>
      </c>
      <c r="AF415">
        <v>2.0299999999999998</v>
      </c>
      <c r="AG415">
        <v>1.83</v>
      </c>
      <c r="AH415" s="66"/>
      <c r="AJ415" t="s">
        <v>444</v>
      </c>
    </row>
    <row r="416" spans="1:36" ht="15" x14ac:dyDescent="0.25">
      <c r="A416">
        <v>2.6</v>
      </c>
      <c r="B416">
        <v>3.34</v>
      </c>
      <c r="C416">
        <v>2.82</v>
      </c>
      <c r="D416" s="43">
        <f t="shared" si="105"/>
        <v>3.862651129818917E-2</v>
      </c>
      <c r="E416" s="44">
        <f>IF(OR($A416="",$B416="",$C416=""),"",A416*'MPTO_working_3-way'!$I415)</f>
        <v>2.7004289293752919</v>
      </c>
      <c r="F416" s="45">
        <f>IF(OR($A416="",$B416="",$C416=""),"",B416*'MPTO_working_3-way'!$I415)</f>
        <v>3.4690125477359515</v>
      </c>
      <c r="G416" s="46">
        <f>IF(OR($A416="",$B416="",$C416=""),"",C416*'MPTO_working_3-way'!$I415)</f>
        <v>2.9289267618608932</v>
      </c>
      <c r="H416" s="44">
        <f>IF(OR($A416="",$B416="",$C416=""),"",'MPTO_working_3-way'!E415)</f>
        <v>2.6900530492323829</v>
      </c>
      <c r="I416" s="45">
        <f>IF(OR($A416="",$B416="",$C416=""),"",'MPTO_working_3-way'!F415)</f>
        <v>3.4900883987139242</v>
      </c>
      <c r="J416" s="46">
        <f>IF(OR($A416="",$B416="",$C416=""),"",'MPTO_working_3-way'!G415)</f>
        <v>2.9262489404956882</v>
      </c>
      <c r="K416" s="44">
        <f>IF(OR($A416="",$B416="",$C416=""),"",'OddsRatio_working_3-way'!H415)</f>
        <v>2.6950622762559764</v>
      </c>
      <c r="L416" s="45">
        <f>IF(OR($A416="",$B416="",$C416=""),"",'OddsRatio_working_3-way'!I415)</f>
        <v>3.4790285790243645</v>
      </c>
      <c r="M416" s="46">
        <f>IF(OR($A416="",$B416="",$C416=""),"",'OddsRatio_working_3-way'!J415)</f>
        <v>2.9281333392411724</v>
      </c>
      <c r="N416" s="47">
        <f t="shared" si="93"/>
        <v>37.031154166732193</v>
      </c>
      <c r="O416" s="48">
        <f t="shared" si="94"/>
        <v>28.826646956138834</v>
      </c>
      <c r="P416" s="48">
        <f t="shared" si="95"/>
        <v>34.142198877128976</v>
      </c>
      <c r="Q416" t="s">
        <v>466</v>
      </c>
      <c r="R416" t="s">
        <v>451</v>
      </c>
      <c r="S416" t="s">
        <v>537</v>
      </c>
      <c r="T416" s="50">
        <v>100</v>
      </c>
      <c r="U416" s="50">
        <f t="shared" si="96"/>
        <v>61.538461538461533</v>
      </c>
      <c r="V416" s="50">
        <f t="shared" si="97"/>
        <v>70.059880239520965</v>
      </c>
      <c r="W416" s="50">
        <f t="shared" si="98"/>
        <v>64.539007092198588</v>
      </c>
      <c r="X416" s="50">
        <f t="shared" si="99"/>
        <v>65.401112668280462</v>
      </c>
      <c r="Y416" s="50">
        <f t="shared" si="100"/>
        <v>73.922531369339879</v>
      </c>
      <c r="Z416" s="50">
        <f t="shared" si="101"/>
        <v>68.401658222017502</v>
      </c>
      <c r="AA416" s="50">
        <f t="shared" si="102"/>
        <v>-3.8626511298189286</v>
      </c>
      <c r="AB416" s="50">
        <f t="shared" si="103"/>
        <v>-3.8626511298189143</v>
      </c>
      <c r="AC416" s="50">
        <f t="shared" si="104"/>
        <v>-3.8626511298189143</v>
      </c>
      <c r="AF416">
        <v>2.17</v>
      </c>
      <c r="AG416">
        <v>1.72</v>
      </c>
      <c r="AH416" s="66"/>
      <c r="AJ416" t="s">
        <v>444</v>
      </c>
    </row>
    <row r="417" spans="1:36" ht="15" x14ac:dyDescent="0.25">
      <c r="A417">
        <v>2.6</v>
      </c>
      <c r="B417">
        <v>3.33</v>
      </c>
      <c r="C417">
        <v>2.82</v>
      </c>
      <c r="D417" s="43">
        <f t="shared" si="105"/>
        <v>3.9525613993699027E-2</v>
      </c>
      <c r="E417" s="44">
        <f>IF(OR($A417="",$B417="",$C417=""),"",A417*'MPTO_working_3-way'!$I416)</f>
        <v>2.7027665963836176</v>
      </c>
      <c r="F417" s="45">
        <f>IF(OR($A417="",$B417="",$C417=""),"",B417*'MPTO_working_3-way'!$I416)</f>
        <v>3.461620294599018</v>
      </c>
      <c r="G417" s="46">
        <f>IF(OR($A417="",$B417="",$C417=""),"",C417*'MPTO_working_3-way'!$I416)</f>
        <v>2.9314622314622309</v>
      </c>
      <c r="H417" s="44">
        <f>IF(OR($A417="",$B417="",$C417=""),"",'MPTO_working_3-way'!E416)</f>
        <v>2.6922235503235226</v>
      </c>
      <c r="I417" s="45">
        <f>IF(OR($A417="",$B417="",$C417=""),"",'MPTO_working_3-way'!F416)</f>
        <v>3.4828024968902986</v>
      </c>
      <c r="J417" s="46">
        <f>IF(OR($A417="",$B417="",$C417=""),"",'MPTO_working_3-way'!G416)</f>
        <v>2.9288175118037687</v>
      </c>
      <c r="K417" s="44">
        <f>IF(OR($A417="",$B417="",$C417=""),"",'OddsRatio_working_3-way'!H416)</f>
        <v>2.6973073891267787</v>
      </c>
      <c r="L417" s="45">
        <f>IF(OR($A417="",$B417="",$C417=""),"",'OddsRatio_working_3-way'!I416)</f>
        <v>3.471703885415871</v>
      </c>
      <c r="M417" s="46">
        <f>IF(OR($A417="",$B417="",$C417=""),"",'OddsRatio_working_3-way'!J416)</f>
        <v>2.9306871551317113</v>
      </c>
      <c r="N417" s="47">
        <f t="shared" si="93"/>
        <v>36.99912531618638</v>
      </c>
      <c r="O417" s="48">
        <f t="shared" si="94"/>
        <v>28.888205952577955</v>
      </c>
      <c r="P417" s="48">
        <f t="shared" si="95"/>
        <v>34.112668731235672</v>
      </c>
      <c r="Q417" t="s">
        <v>292</v>
      </c>
      <c r="R417" t="s">
        <v>284</v>
      </c>
      <c r="S417" t="s">
        <v>537</v>
      </c>
      <c r="T417" s="50">
        <v>100</v>
      </c>
      <c r="U417" s="50">
        <f t="shared" si="96"/>
        <v>61.538461538461533</v>
      </c>
      <c r="V417" s="50">
        <f t="shared" si="97"/>
        <v>69.969969969969966</v>
      </c>
      <c r="W417" s="50">
        <f t="shared" si="98"/>
        <v>64.539007092198588</v>
      </c>
      <c r="X417" s="50">
        <f t="shared" si="99"/>
        <v>65.491022937831445</v>
      </c>
      <c r="Y417" s="50">
        <f t="shared" si="100"/>
        <v>73.922531369339879</v>
      </c>
      <c r="Z417" s="50">
        <f t="shared" si="101"/>
        <v>68.491568491568486</v>
      </c>
      <c r="AA417" s="50">
        <f t="shared" si="102"/>
        <v>-3.9525613993699125</v>
      </c>
      <c r="AB417" s="50">
        <f t="shared" si="103"/>
        <v>-3.9525613993699125</v>
      </c>
      <c r="AC417" s="50">
        <f t="shared" si="104"/>
        <v>-3.9525613993698983</v>
      </c>
      <c r="AF417">
        <v>1.8</v>
      </c>
      <c r="AG417">
        <v>2.0499999999999998</v>
      </c>
      <c r="AH417" s="66"/>
      <c r="AJ417" t="s">
        <v>444</v>
      </c>
    </row>
    <row r="418" spans="1:36" ht="15" x14ac:dyDescent="0.25">
      <c r="A418">
        <v>4.67</v>
      </c>
      <c r="B418">
        <v>3.7</v>
      </c>
      <c r="C418">
        <v>1.79</v>
      </c>
      <c r="D418" s="43">
        <f t="shared" si="105"/>
        <v>4.3062250459998896E-2</v>
      </c>
      <c r="E418" s="44">
        <f>IF(OR($A418="",$B418="",$C418=""),"",A418*'MPTO_working_3-way'!$I417)</f>
        <v>4.8711007096481946</v>
      </c>
      <c r="F418" s="45">
        <f>IF(OR($A418="",$B418="",$C418=""),"",B418*'MPTO_working_3-way'!$I417)</f>
        <v>3.8593303267019961</v>
      </c>
      <c r="G418" s="46">
        <f>IF(OR($A418="",$B418="",$C418=""),"",C418*'MPTO_working_3-way'!$I417)</f>
        <v>1.8670814283233981</v>
      </c>
      <c r="H418" s="44">
        <f>IF(OR($A418="",$B418="",$C418=""),"",'MPTO_working_3-way'!E417)</f>
        <v>5.0055391590166947</v>
      </c>
      <c r="I418" s="45">
        <f>IF(OR($A418="",$B418="",$C418=""),"",'MPTO_working_3-way'!F417)</f>
        <v>3.9075293070288435</v>
      </c>
      <c r="J418" s="46">
        <f>IF(OR($A418="",$B418="",$C418=""),"",'MPTO_working_3-way'!G417)</f>
        <v>1.8372047897727573</v>
      </c>
      <c r="K418" s="44">
        <f>IF(OR($A418="",$B418="",$C418=""),"",'OddsRatio_working_3-way'!H417)</f>
        <v>4.9401276065192334</v>
      </c>
      <c r="L418" s="45">
        <f>IF(OR($A418="",$B418="",$C418=""),"",'OddsRatio_working_3-way'!I417)</f>
        <v>3.8987314816354033</v>
      </c>
      <c r="M418" s="46">
        <f>IF(OR($A418="",$B418="",$C418=""),"",'OddsRatio_working_3-way'!J417)</f>
        <v>1.8481473594414703</v>
      </c>
      <c r="N418" s="47">
        <f t="shared" si="93"/>
        <v>20.529240917136015</v>
      </c>
      <c r="O418" s="48">
        <f t="shared" si="94"/>
        <v>25.911231103520322</v>
      </c>
      <c r="P418" s="48">
        <f t="shared" si="95"/>
        <v>53.559527979343677</v>
      </c>
      <c r="Q418" t="s">
        <v>285</v>
      </c>
      <c r="R418" t="s">
        <v>295</v>
      </c>
      <c r="S418" t="s">
        <v>537</v>
      </c>
      <c r="T418" s="50">
        <v>100</v>
      </c>
      <c r="U418" s="50">
        <f t="shared" si="96"/>
        <v>78.586723768736618</v>
      </c>
      <c r="V418" s="50">
        <f t="shared" si="97"/>
        <v>72.972972972972968</v>
      </c>
      <c r="W418" s="50">
        <f t="shared" si="98"/>
        <v>44.134078212290497</v>
      </c>
      <c r="X418" s="50">
        <f t="shared" si="99"/>
        <v>82.892948814736528</v>
      </c>
      <c r="Y418" s="50">
        <f t="shared" si="100"/>
        <v>77.279198018972878</v>
      </c>
      <c r="Z418" s="50">
        <f t="shared" si="101"/>
        <v>48.440303258290406</v>
      </c>
      <c r="AA418" s="50">
        <f t="shared" si="102"/>
        <v>-4.3062250459999092</v>
      </c>
      <c r="AB418" s="50">
        <f t="shared" si="103"/>
        <v>-4.3062250459999092</v>
      </c>
      <c r="AC418" s="50">
        <f t="shared" si="104"/>
        <v>-4.3062250459999092</v>
      </c>
      <c r="AF418">
        <v>1.81</v>
      </c>
      <c r="AG418">
        <v>2.0299999999999998</v>
      </c>
      <c r="AH418" s="66"/>
      <c r="AJ418" t="s">
        <v>444</v>
      </c>
    </row>
    <row r="419" spans="1:36" ht="15" x14ac:dyDescent="0.25">
      <c r="A419">
        <v>4.62</v>
      </c>
      <c r="B419">
        <v>3.34</v>
      </c>
      <c r="C419">
        <v>1.9</v>
      </c>
      <c r="D419" s="43">
        <f t="shared" si="105"/>
        <v>4.2167203528691077E-2</v>
      </c>
      <c r="E419" s="44">
        <f>IF(OR($A419="",$B419="",$C419=""),"",A419*'MPTO_working_3-way'!$I418)</f>
        <v>4.8148124803025532</v>
      </c>
      <c r="F419" s="45">
        <f>IF(OR($A419="",$B419="",$C419=""),"",B419*'MPTO_working_3-way'!$I418)</f>
        <v>3.480838459785828</v>
      </c>
      <c r="G419" s="46">
        <f>IF(OR($A419="",$B419="",$C419=""),"",C419*'MPTO_working_3-way'!$I418)</f>
        <v>1.9801176867045129</v>
      </c>
      <c r="H419" s="44">
        <f>IF(OR($A419="",$B419="",$C419=""),"",'MPTO_working_3-way'!E418)</f>
        <v>4.9408461654267111</v>
      </c>
      <c r="I419" s="45">
        <f>IF(OR($A419="",$B419="",$C419=""),"",'MPTO_working_3-way'!F418)</f>
        <v>3.504523916913568</v>
      </c>
      <c r="J419" s="46">
        <f>IF(OR($A419="",$B419="",$C419=""),"",'MPTO_working_3-way'!G418)</f>
        <v>1.9521334726558788</v>
      </c>
      <c r="K419" s="44">
        <f>IF(OR($A419="",$B419="",$C419=""),"",'OddsRatio_working_3-way'!H418)</f>
        <v>4.8735526915887313</v>
      </c>
      <c r="L419" s="45">
        <f>IF(OR($A419="",$B419="",$C419=""),"",'OddsRatio_working_3-way'!I418)</f>
        <v>3.503898701192715</v>
      </c>
      <c r="M419" s="46">
        <f>IF(OR($A419="",$B419="",$C419=""),"",'OddsRatio_working_3-way'!J418)</f>
        <v>1.9630379619971983</v>
      </c>
      <c r="N419" s="47">
        <f t="shared" si="93"/>
        <v>20.769240839409843</v>
      </c>
      <c r="O419" s="48">
        <f t="shared" si="94"/>
        <v>28.728710382656736</v>
      </c>
      <c r="P419" s="48">
        <f t="shared" si="95"/>
        <v>50.502048777933418</v>
      </c>
      <c r="Q419" t="s">
        <v>294</v>
      </c>
      <c r="R419" t="s">
        <v>83</v>
      </c>
      <c r="S419" t="s">
        <v>537</v>
      </c>
      <c r="T419" s="50">
        <v>100</v>
      </c>
      <c r="U419" s="50">
        <f t="shared" si="96"/>
        <v>78.354978354978357</v>
      </c>
      <c r="V419" s="50">
        <f t="shared" si="97"/>
        <v>70.059880239520965</v>
      </c>
      <c r="W419" s="50">
        <f t="shared" si="98"/>
        <v>47.368421052631575</v>
      </c>
      <c r="X419" s="50">
        <f t="shared" si="99"/>
        <v>82.57169870784746</v>
      </c>
      <c r="Y419" s="50">
        <f t="shared" si="100"/>
        <v>74.276600592390068</v>
      </c>
      <c r="Z419" s="50">
        <f t="shared" si="101"/>
        <v>51.585141405500693</v>
      </c>
      <c r="AA419" s="50">
        <f t="shared" si="102"/>
        <v>-4.2167203528691033</v>
      </c>
      <c r="AB419" s="50">
        <f t="shared" si="103"/>
        <v>-4.2167203528691033</v>
      </c>
      <c r="AC419" s="50">
        <f t="shared" si="104"/>
        <v>-4.2167203528691175</v>
      </c>
      <c r="AF419">
        <v>2.2599999999999998</v>
      </c>
      <c r="AG419">
        <v>1.66</v>
      </c>
      <c r="AH419" s="66"/>
      <c r="AJ419" t="s">
        <v>444</v>
      </c>
    </row>
    <row r="420" spans="1:36" ht="15" x14ac:dyDescent="0.25">
      <c r="A420">
        <v>1.83</v>
      </c>
      <c r="B420">
        <v>3.71</v>
      </c>
      <c r="C420">
        <v>4.46</v>
      </c>
      <c r="D420" s="43">
        <f t="shared" si="105"/>
        <v>4.0205113044206486E-2</v>
      </c>
      <c r="E420" s="44">
        <f>IF(OR($A420="",$B420="",$C420=""),"",A420*'MPTO_working_3-way'!$I419)</f>
        <v>1.903575356870898</v>
      </c>
      <c r="F420" s="45">
        <f>IF(OR($A420="",$B420="",$C420=""),"",B420*'MPTO_working_3-way'!$I419)</f>
        <v>3.8591609693940061</v>
      </c>
      <c r="G420" s="46">
        <f>IF(OR($A420="",$B420="",$C420=""),"",C420*'MPTO_working_3-way'!$I419)</f>
        <v>4.639314804177161</v>
      </c>
      <c r="H420" s="44">
        <f>IF(OR($A420="",$B420="",$C420=""),"",'MPTO_working_3-way'!E419)</f>
        <v>1.876009352535309</v>
      </c>
      <c r="I420" s="45">
        <f>IF(OR($A420="",$B420="",$C420=""),"",'MPTO_working_3-way'!F419)</f>
        <v>3.9041137996606317</v>
      </c>
      <c r="J420" s="46">
        <f>IF(OR($A420="",$B420="",$C420=""),"",'MPTO_working_3-way'!G419)</f>
        <v>4.7435282816439353</v>
      </c>
      <c r="K420" s="44">
        <f>IF(OR($A420="",$B420="",$C420=""),"",'OddsRatio_working_3-way'!H419)</f>
        <v>1.8862441453137131</v>
      </c>
      <c r="L420" s="45">
        <f>IF(OR($A420="",$B420="",$C420=""),"",'OddsRatio_working_3-way'!I419)</f>
        <v>3.8936405226507991</v>
      </c>
      <c r="M420" s="46">
        <f>IF(OR($A420="",$B420="",$C420=""),"",'OddsRatio_working_3-way'!J419)</f>
        <v>4.6944635455246351</v>
      </c>
      <c r="N420" s="47">
        <f t="shared" si="93"/>
        <v>52.532724611638315</v>
      </c>
      <c r="O420" s="48">
        <f t="shared" si="94"/>
        <v>25.912368204662563</v>
      </c>
      <c r="P420" s="48">
        <f t="shared" si="95"/>
        <v>21.554907183699129</v>
      </c>
      <c r="Q420" t="s">
        <v>280</v>
      </c>
      <c r="R420" t="s">
        <v>288</v>
      </c>
      <c r="S420" t="s">
        <v>537</v>
      </c>
      <c r="T420" s="50">
        <v>100</v>
      </c>
      <c r="U420" s="50">
        <f t="shared" si="96"/>
        <v>45.355191256830594</v>
      </c>
      <c r="V420" s="50">
        <f t="shared" si="97"/>
        <v>73.045822102425873</v>
      </c>
      <c r="W420" s="50">
        <f t="shared" si="98"/>
        <v>77.578475336322867</v>
      </c>
      <c r="X420" s="50">
        <f t="shared" si="99"/>
        <v>49.375702561251259</v>
      </c>
      <c r="Y420" s="50">
        <f t="shared" si="100"/>
        <v>77.066333406846525</v>
      </c>
      <c r="Z420" s="50">
        <f t="shared" si="101"/>
        <v>81.598986640743519</v>
      </c>
      <c r="AA420" s="50">
        <f t="shared" si="102"/>
        <v>-4.0205113044206655</v>
      </c>
      <c r="AB420" s="50">
        <f t="shared" si="103"/>
        <v>-4.0205113044206513</v>
      </c>
      <c r="AC420" s="50">
        <f t="shared" si="104"/>
        <v>-4.0205113044206513</v>
      </c>
      <c r="AF420">
        <v>2</v>
      </c>
      <c r="AG420">
        <v>1.85</v>
      </c>
      <c r="AH420" s="66"/>
      <c r="AJ420" t="s">
        <v>444</v>
      </c>
    </row>
    <row r="421" spans="1:36" ht="15" x14ac:dyDescent="0.25">
      <c r="A421">
        <v>1.99</v>
      </c>
      <c r="B421">
        <v>3.54</v>
      </c>
      <c r="C421">
        <v>3.91</v>
      </c>
      <c r="D421" s="43">
        <f t="shared" si="105"/>
        <v>4.0752914223609826E-2</v>
      </c>
      <c r="E421" s="44">
        <f>IF(OR($A421="",$B421="",$C421=""),"",A421*'MPTO_working_3-way'!$I420)</f>
        <v>2.0710982993049836</v>
      </c>
      <c r="F421" s="45">
        <f>IF(OR($A421="",$B421="",$C421=""),"",B421*'MPTO_working_3-way'!$I420)</f>
        <v>3.6842653163515786</v>
      </c>
      <c r="G421" s="46">
        <f>IF(OR($A421="",$B421="",$C421=""),"",C421*'MPTO_working_3-way'!$I420)</f>
        <v>4.069343894614315</v>
      </c>
      <c r="H421" s="44">
        <f>IF(OR($A421="",$B421="",$C421=""),"",'MPTO_working_3-way'!E420)</f>
        <v>2.0452898426070631</v>
      </c>
      <c r="I421" s="45">
        <f>IF(OR($A421="",$B421="",$C421=""),"",'MPTO_working_3-way'!F420)</f>
        <v>3.7188328666555717</v>
      </c>
      <c r="J421" s="46">
        <f>IF(OR($A421="",$B421="",$C421=""),"",'MPTO_working_3-way'!G420)</f>
        <v>4.1293277203673968</v>
      </c>
      <c r="K421" s="44">
        <f>IF(OR($A421="",$B421="",$C421=""),"",'OddsRatio_working_3-way'!H420)</f>
        <v>2.055391520210113</v>
      </c>
      <c r="L421" s="45">
        <f>IF(OR($A421="",$B421="",$C421=""),"",'OddsRatio_working_3-way'!I420)</f>
        <v>3.707772183165341</v>
      </c>
      <c r="M421" s="46">
        <f>IF(OR($A421="",$B421="",$C421=""),"",'OddsRatio_working_3-way'!J420)</f>
        <v>4.1022114381933621</v>
      </c>
      <c r="N421" s="47">
        <f t="shared" si="93"/>
        <v>48.283560482647239</v>
      </c>
      <c r="O421" s="48">
        <f t="shared" si="94"/>
        <v>27.142453491657626</v>
      </c>
      <c r="P421" s="48">
        <f t="shared" si="95"/>
        <v>24.573986025695135</v>
      </c>
      <c r="Q421" t="s">
        <v>462</v>
      </c>
      <c r="R421" t="s">
        <v>468</v>
      </c>
      <c r="S421" t="s">
        <v>537</v>
      </c>
      <c r="T421" s="50">
        <v>100</v>
      </c>
      <c r="U421" s="50">
        <f t="shared" si="96"/>
        <v>49.748743718592962</v>
      </c>
      <c r="V421" s="50">
        <f t="shared" si="97"/>
        <v>71.751412429378533</v>
      </c>
      <c r="W421" s="50">
        <f t="shared" si="98"/>
        <v>74.424552429667528</v>
      </c>
      <c r="X421" s="50">
        <f t="shared" si="99"/>
        <v>53.824035140953953</v>
      </c>
      <c r="Y421" s="50">
        <f t="shared" si="100"/>
        <v>75.826703851739509</v>
      </c>
      <c r="Z421" s="50">
        <f t="shared" si="101"/>
        <v>78.499843852028505</v>
      </c>
      <c r="AA421" s="50">
        <f t="shared" si="102"/>
        <v>-4.0752914223609906</v>
      </c>
      <c r="AB421" s="50">
        <f t="shared" si="103"/>
        <v>-4.0752914223609764</v>
      </c>
      <c r="AC421" s="50">
        <f t="shared" si="104"/>
        <v>-4.0752914223609764</v>
      </c>
      <c r="AF421">
        <v>2.29</v>
      </c>
      <c r="AG421">
        <v>1.65</v>
      </c>
      <c r="AH421" s="66"/>
      <c r="AJ421" t="s">
        <v>439</v>
      </c>
    </row>
    <row r="422" spans="1:36" ht="14.25" customHeight="1" x14ac:dyDescent="0.25">
      <c r="A422">
        <v>3.53</v>
      </c>
      <c r="B422">
        <v>3.24</v>
      </c>
      <c r="C422">
        <v>2.23</v>
      </c>
      <c r="D422" s="43">
        <f t="shared" si="105"/>
        <v>4.0358587562354442E-2</v>
      </c>
      <c r="E422" s="44">
        <f>IF(OR($A422="",$B422="",$C422=""),"",A422*'MPTO_working_3-way'!$I421)</f>
        <v>3.6724658140951112</v>
      </c>
      <c r="F422" s="45">
        <f>IF(OR($A422="",$B422="",$C422=""),"",B422*'MPTO_working_3-way'!$I421)</f>
        <v>3.3707618237020287</v>
      </c>
      <c r="G422" s="46">
        <f>IF(OR($A422="",$B422="",$C422=""),"",C422*'MPTO_working_3-way'!$I421)</f>
        <v>2.3199996502640503</v>
      </c>
      <c r="H422" s="44">
        <f>IF(OR($A422="",$B422="",$C422=""),"",'MPTO_working_3-way'!E421)</f>
        <v>3.7059924085025382</v>
      </c>
      <c r="I422" s="45">
        <f>IF(OR($A422="",$B422="",$C422=""),"",'MPTO_working_3-way'!F421)</f>
        <v>3.3876588149057776</v>
      </c>
      <c r="J422" s="46">
        <f>IF(OR($A422="",$B422="",$C422=""),"",'MPTO_working_3-way'!G421)</f>
        <v>2.2989687958652798</v>
      </c>
      <c r="K422" s="44">
        <f>IF(OR($A422="",$B422="",$C422=""),"",'OddsRatio_working_3-way'!H421)</f>
        <v>3.6901284164371746</v>
      </c>
      <c r="L422" s="45">
        <f>IF(OR($A422="",$B422="",$C422=""),"",'OddsRatio_working_3-way'!I421)</f>
        <v>3.3817737758178934</v>
      </c>
      <c r="M422" s="46">
        <f>IF(OR($A422="",$B422="",$C422=""),"",'OddsRatio_working_3-way'!J421)</f>
        <v>2.3078489929714321</v>
      </c>
      <c r="N422" s="47">
        <f t="shared" si="93"/>
        <v>27.229661230935054</v>
      </c>
      <c r="O422" s="48">
        <f t="shared" si="94"/>
        <v>29.666883995432325</v>
      </c>
      <c r="P422" s="48">
        <f t="shared" si="95"/>
        <v>43.103454773632627</v>
      </c>
      <c r="Q422" t="s">
        <v>301</v>
      </c>
      <c r="R422" t="s">
        <v>461</v>
      </c>
      <c r="S422" t="s">
        <v>537</v>
      </c>
      <c r="T422" s="50">
        <v>100</v>
      </c>
      <c r="U422" s="50">
        <f t="shared" si="96"/>
        <v>71.671388101982998</v>
      </c>
      <c r="V422" s="50">
        <f t="shared" si="97"/>
        <v>69.135802469135797</v>
      </c>
      <c r="W422" s="50">
        <f t="shared" si="98"/>
        <v>55.156950672645742</v>
      </c>
      <c r="X422" s="50">
        <f t="shared" si="99"/>
        <v>75.707246858218454</v>
      </c>
      <c r="Y422" s="50">
        <f t="shared" si="100"/>
        <v>73.171661225371267</v>
      </c>
      <c r="Z422" s="50">
        <f t="shared" si="101"/>
        <v>59.192809428881191</v>
      </c>
      <c r="AA422" s="50">
        <f t="shared" si="102"/>
        <v>-4.0358587562354558</v>
      </c>
      <c r="AB422" s="50">
        <f t="shared" si="103"/>
        <v>-4.03585875623547</v>
      </c>
      <c r="AC422" s="50">
        <f t="shared" si="104"/>
        <v>-4.0358587562354487</v>
      </c>
      <c r="AF422">
        <v>2.34</v>
      </c>
      <c r="AG422">
        <v>1.63</v>
      </c>
      <c r="AH422" s="66"/>
      <c r="AJ422" t="s">
        <v>439</v>
      </c>
    </row>
    <row r="423" spans="1:36" ht="15" x14ac:dyDescent="0.25">
      <c r="A423">
        <v>2.54</v>
      </c>
      <c r="B423">
        <v>3.26</v>
      </c>
      <c r="C423">
        <v>2.91</v>
      </c>
      <c r="D423" s="43">
        <f t="shared" si="105"/>
        <v>4.4091865343092174E-2</v>
      </c>
      <c r="E423" s="44">
        <f>IF(OR($A423="",$B423="",$C423=""),"",A423*'MPTO_working_3-way'!$I422)</f>
        <v>2.651993337971454</v>
      </c>
      <c r="F423" s="45">
        <f>IF(OR($A423="",$B423="",$C423=""),"",B423*'MPTO_working_3-way'!$I422)</f>
        <v>3.4037394810184805</v>
      </c>
      <c r="G423" s="46">
        <f>IF(OR($A423="",$B423="",$C423=""),"",C423*'MPTO_working_3-way'!$I422)</f>
        <v>3.0383073281483983</v>
      </c>
      <c r="H423" s="44">
        <f>IF(OR($A423="",$B423="",$C423=""),"",'MPTO_working_3-way'!E422)</f>
        <v>2.6384980686463115</v>
      </c>
      <c r="I423" s="45">
        <f>IF(OR($A423="",$B423="",$C423=""),"",'MPTO_working_3-way'!F422)</f>
        <v>3.4240574117823592</v>
      </c>
      <c r="J423" s="46">
        <f>IF(OR($A423="",$B423="",$C423=""),"",'MPTO_working_3-way'!G422)</f>
        <v>3.0400189008982972</v>
      </c>
      <c r="K423" s="44">
        <f>IF(OR($A423="",$B423="",$C423=""),"",'OddsRatio_working_3-way'!H422)</f>
        <v>2.6447478153048953</v>
      </c>
      <c r="L423" s="45">
        <f>IF(OR($A423="",$B423="",$C423=""),"",'OddsRatio_working_3-way'!I422)</f>
        <v>3.4137208198630282</v>
      </c>
      <c r="M423" s="46">
        <f>IF(OR($A423="",$B423="",$C423=""),"",'OddsRatio_working_3-way'!J422)</f>
        <v>3.0399144982028248</v>
      </c>
      <c r="N423" s="47">
        <f t="shared" si="93"/>
        <v>37.707485372678718</v>
      </c>
      <c r="O423" s="48">
        <f t="shared" si="94"/>
        <v>29.37945179343679</v>
      </c>
      <c r="P423" s="48">
        <f t="shared" si="95"/>
        <v>32.91306283388451</v>
      </c>
      <c r="Q423" t="s">
        <v>464</v>
      </c>
      <c r="R423" t="s">
        <v>459</v>
      </c>
      <c r="S423" t="s">
        <v>537</v>
      </c>
      <c r="T423" s="50">
        <v>100</v>
      </c>
      <c r="U423" s="50">
        <f t="shared" si="96"/>
        <v>60.629921259842511</v>
      </c>
      <c r="V423" s="50">
        <f t="shared" si="97"/>
        <v>69.325153374233125</v>
      </c>
      <c r="W423" s="50">
        <f t="shared" si="98"/>
        <v>65.635738831615114</v>
      </c>
      <c r="X423" s="50">
        <f t="shared" si="99"/>
        <v>65.039107794151747</v>
      </c>
      <c r="Y423" s="50">
        <f t="shared" si="100"/>
        <v>73.734339908542353</v>
      </c>
      <c r="Z423" s="50">
        <f t="shared" si="101"/>
        <v>70.044925365924342</v>
      </c>
      <c r="AA423" s="50">
        <f t="shared" si="102"/>
        <v>-4.4091865343092351</v>
      </c>
      <c r="AB423" s="50">
        <f t="shared" si="103"/>
        <v>-4.409186534309228</v>
      </c>
      <c r="AC423" s="50">
        <f t="shared" si="104"/>
        <v>-4.409186534309228</v>
      </c>
      <c r="AF423">
        <v>2.13</v>
      </c>
      <c r="AG423">
        <v>1.73</v>
      </c>
      <c r="AH423" s="66"/>
      <c r="AJ423" t="s">
        <v>439</v>
      </c>
    </row>
    <row r="424" spans="1:36" ht="15" x14ac:dyDescent="0.25">
      <c r="A424">
        <v>1.76</v>
      </c>
      <c r="B424">
        <v>3.46</v>
      </c>
      <c r="C424">
        <v>5.39</v>
      </c>
      <c r="D424" s="43">
        <f t="shared" si="105"/>
        <v>4.2727916179609249E-2</v>
      </c>
      <c r="E424" s="44">
        <f>IF(OR($A424="",$B424="",$C424=""),"",A424*'MPTO_working_3-way'!$I423)</f>
        <v>1.8352011324761124</v>
      </c>
      <c r="F424" s="45">
        <f>IF(OR($A424="",$B424="",$C424=""),"",B424*'MPTO_working_3-way'!$I423)</f>
        <v>3.6078385899814478</v>
      </c>
      <c r="G424" s="46">
        <f>IF(OR($A424="",$B424="",$C424=""),"",C424*'MPTO_working_3-way'!$I423)</f>
        <v>5.6203034682080935</v>
      </c>
      <c r="H424" s="44">
        <f>IF(OR($A424="",$B424="",$C424=""),"",'MPTO_working_3-way'!E423)</f>
        <v>1.805252340127582</v>
      </c>
      <c r="I424" s="45">
        <f>IF(OR($A424="",$B424="",$C424=""),"",'MPTO_working_3-way'!F423)</f>
        <v>3.6393452220267162</v>
      </c>
      <c r="J424" s="46">
        <f>IF(OR($A424="",$B424="",$C424=""),"",'MPTO_working_3-way'!G423)</f>
        <v>5.8381847304904984</v>
      </c>
      <c r="K424" s="44">
        <f>IF(OR($A424="",$B424="",$C424=""),"",'OddsRatio_working_3-way'!H423)</f>
        <v>1.8164359268791137</v>
      </c>
      <c r="L424" s="45">
        <f>IF(OR($A424="",$B424="",$C424=""),"",'OddsRatio_working_3-way'!I423)</f>
        <v>3.6426741843718666</v>
      </c>
      <c r="M424" s="46">
        <f>IF(OR($A424="",$B424="",$C424=""),"",'OddsRatio_working_3-way'!J423)</f>
        <v>5.7159917355254057</v>
      </c>
      <c r="N424" s="47">
        <f t="shared" si="93"/>
        <v>54.489940219836711</v>
      </c>
      <c r="O424" s="48">
        <f t="shared" si="94"/>
        <v>27.717426238992086</v>
      </c>
      <c r="P424" s="48">
        <f t="shared" si="95"/>
        <v>17.792633541171174</v>
      </c>
      <c r="Q424" t="s">
        <v>296</v>
      </c>
      <c r="R424" t="s">
        <v>306</v>
      </c>
      <c r="S424" t="s">
        <v>537</v>
      </c>
      <c r="T424" s="50">
        <v>100</v>
      </c>
      <c r="U424" s="50">
        <f t="shared" si="96"/>
        <v>43.181818181818187</v>
      </c>
      <c r="V424" s="50">
        <f t="shared" si="97"/>
        <v>71.098265895953759</v>
      </c>
      <c r="W424" s="50">
        <f t="shared" si="98"/>
        <v>81.447124304267163</v>
      </c>
      <c r="X424" s="50">
        <f t="shared" si="99"/>
        <v>47.454609799779085</v>
      </c>
      <c r="Y424" s="50">
        <f t="shared" si="100"/>
        <v>75.371057513914664</v>
      </c>
      <c r="Z424" s="50">
        <f t="shared" si="101"/>
        <v>85.719915922228068</v>
      </c>
      <c r="AA424" s="50">
        <f t="shared" si="102"/>
        <v>-4.2727916179608982</v>
      </c>
      <c r="AB424" s="50">
        <f t="shared" si="103"/>
        <v>-4.2727916179609053</v>
      </c>
      <c r="AC424" s="50">
        <f t="shared" si="104"/>
        <v>-4.2727916179609053</v>
      </c>
      <c r="AF424">
        <v>2.19</v>
      </c>
      <c r="AG424">
        <v>1.71</v>
      </c>
      <c r="AH424" s="66"/>
      <c r="AJ424" t="s">
        <v>439</v>
      </c>
    </row>
    <row r="425" spans="1:36" s="50" customFormat="1" ht="15" x14ac:dyDescent="0.25">
      <c r="A425">
        <v>2.02</v>
      </c>
      <c r="B425">
        <v>3.29</v>
      </c>
      <c r="C425">
        <v>4.12</v>
      </c>
      <c r="D425" s="43">
        <f t="shared" si="105"/>
        <v>4.1719319333591631E-2</v>
      </c>
      <c r="E425" s="44">
        <f>IF(OR($A425="",$B425="",$C425=""),"",A425*'MPTO_working_3-way'!$I424)</f>
        <v>2.1042730250538551</v>
      </c>
      <c r="F425" s="45">
        <f>IF(OR($A425="",$B425="",$C425=""),"",B425*'MPTO_working_3-way'!$I424)</f>
        <v>3.4272565606075167</v>
      </c>
      <c r="G425" s="46">
        <f>IF(OR($A425="",$B425="",$C425=""),"",C425*'MPTO_working_3-way'!$I424)</f>
        <v>4.2918835956543973</v>
      </c>
      <c r="H425" s="44">
        <f>IF(OR($A425="",$B425="",$C425=""),"",'MPTO_working_3-way'!E424)</f>
        <v>2.0783838994773962</v>
      </c>
      <c r="I425" s="45">
        <f>IF(OR($A425="",$B425="",$C425=""),"",'MPTO_working_3-way'!F424)</f>
        <v>3.4477417236154984</v>
      </c>
      <c r="J425" s="46">
        <f>IF(OR($A425="",$B425="",$C425=""),"",'MPTO_working_3-way'!G424)</f>
        <v>4.3704000234954892</v>
      </c>
      <c r="K425" s="44">
        <f>IF(OR($A425="",$B425="",$C425=""),"",'OddsRatio_working_3-way'!H424)</f>
        <v>2.0887791153883941</v>
      </c>
      <c r="L425" s="45">
        <f>IF(OR($A425="",$B425="",$C425=""),"",'OddsRatio_working_3-way'!I424)</f>
        <v>3.4444158570974719</v>
      </c>
      <c r="M425" s="46">
        <f>IF(OR($A425="",$B425="",$C425=""),"",'OddsRatio_working_3-way'!J424)</f>
        <v>4.3303831764821457</v>
      </c>
      <c r="N425" s="47">
        <f t="shared" si="93"/>
        <v>47.522350383900722</v>
      </c>
      <c r="O425" s="48">
        <f t="shared" si="94"/>
        <v>29.177856466711077</v>
      </c>
      <c r="P425" s="48">
        <f t="shared" si="95"/>
        <v>23.299793149388218</v>
      </c>
      <c r="Q425" t="s">
        <v>297</v>
      </c>
      <c r="R425" t="s">
        <v>457</v>
      </c>
      <c r="S425" t="s">
        <v>537</v>
      </c>
      <c r="T425" s="50">
        <v>100</v>
      </c>
      <c r="U425" s="50">
        <f t="shared" si="96"/>
        <v>50.495049504950494</v>
      </c>
      <c r="V425" s="50">
        <f t="shared" si="97"/>
        <v>69.6048632218845</v>
      </c>
      <c r="W425" s="50">
        <f t="shared" si="98"/>
        <v>75.728155339805824</v>
      </c>
      <c r="X425" s="50">
        <f t="shared" si="99"/>
        <v>54.666981438309683</v>
      </c>
      <c r="Y425" s="50">
        <f t="shared" si="100"/>
        <v>73.776795155243676</v>
      </c>
      <c r="Z425" s="50">
        <f t="shared" si="101"/>
        <v>79.900087273164999</v>
      </c>
      <c r="AA425" s="50">
        <f t="shared" si="102"/>
        <v>-4.1719319333591898</v>
      </c>
      <c r="AB425" s="50">
        <f t="shared" si="103"/>
        <v>-4.1719319333591756</v>
      </c>
      <c r="AC425" s="50">
        <f t="shared" si="104"/>
        <v>-4.1719319333591756</v>
      </c>
      <c r="AD425" s="51"/>
      <c r="AE425" s="51"/>
      <c r="AF425">
        <v>1.9</v>
      </c>
      <c r="AG425">
        <v>1.95</v>
      </c>
      <c r="AH425" s="66"/>
      <c r="AI425" s="51"/>
      <c r="AJ425" t="s">
        <v>439</v>
      </c>
    </row>
    <row r="426" spans="1:36" ht="15" x14ac:dyDescent="0.25">
      <c r="A426">
        <v>2.67</v>
      </c>
      <c r="B426">
        <v>3.16</v>
      </c>
      <c r="C426">
        <v>2.88</v>
      </c>
      <c r="D426" s="43">
        <f t="shared" si="105"/>
        <v>3.8209753630746413E-2</v>
      </c>
      <c r="E426" s="44">
        <f>IF(OR($A426="",$B426="",$C426=""),"",A426*'MPTO_working_3-way'!$I425)</f>
        <v>2.772020042194093</v>
      </c>
      <c r="F426" s="45">
        <f>IF(OR($A426="",$B426="",$C426=""),"",B426*'MPTO_working_3-way'!$I425)</f>
        <v>3.2807428214731589</v>
      </c>
      <c r="G426" s="46">
        <f>IF(OR($A426="",$B426="",$C426=""),"",C426*'MPTO_working_3-way'!$I425)</f>
        <v>2.9900440904565495</v>
      </c>
      <c r="H426" s="44">
        <f>IF(OR($A426="",$B426="",$C426=""),"",'MPTO_working_3-way'!E425)</f>
        <v>2.7639942707072622</v>
      </c>
      <c r="I426" s="45">
        <f>IF(OR($A426="",$B426="",$C426=""),"",'MPTO_working_3-way'!F425)</f>
        <v>3.2925158859377746</v>
      </c>
      <c r="J426" s="46">
        <f>IF(OR($A426="",$B426="",$C426=""),"",'MPTO_working_3-way'!G425)</f>
        <v>2.9896649881295008</v>
      </c>
      <c r="K426" s="44">
        <f>IF(OR($A426="",$B426="",$C426=""),"",'OddsRatio_working_3-way'!H425)</f>
        <v>2.7678276736027767</v>
      </c>
      <c r="L426" s="45">
        <f>IF(OR($A426="",$B426="",$C426=""),"",'OddsRatio_working_3-way'!I425)</f>
        <v>3.2865316017856272</v>
      </c>
      <c r="M426" s="46">
        <f>IF(OR($A426="",$B426="",$C426=""),"",'OddsRatio_working_3-way'!J425)</f>
        <v>2.9901293571097125</v>
      </c>
      <c r="N426" s="47">
        <f t="shared" si="93"/>
        <v>36.074775246158964</v>
      </c>
      <c r="O426" s="48">
        <f t="shared" si="94"/>
        <v>30.48090186938115</v>
      </c>
      <c r="P426" s="48">
        <f t="shared" si="95"/>
        <v>33.444322884459879</v>
      </c>
      <c r="Q426" t="s">
        <v>298</v>
      </c>
      <c r="R426" t="s">
        <v>456</v>
      </c>
      <c r="S426" t="s">
        <v>537</v>
      </c>
      <c r="T426" s="50">
        <v>100</v>
      </c>
      <c r="U426" s="50">
        <f t="shared" si="96"/>
        <v>62.546816479400754</v>
      </c>
      <c r="V426" s="50">
        <f t="shared" si="97"/>
        <v>68.35443037974683</v>
      </c>
      <c r="W426" s="50">
        <f t="shared" si="98"/>
        <v>65.277777777777771</v>
      </c>
      <c r="X426" s="50">
        <f t="shared" si="99"/>
        <v>66.367791842475384</v>
      </c>
      <c r="Y426" s="50">
        <f t="shared" si="100"/>
        <v>72.175405742821468</v>
      </c>
      <c r="Z426" s="50">
        <f t="shared" si="101"/>
        <v>69.098753140852409</v>
      </c>
      <c r="AA426" s="50">
        <f t="shared" si="102"/>
        <v>-3.8209753630746306</v>
      </c>
      <c r="AB426" s="50">
        <f t="shared" si="103"/>
        <v>-3.8209753630746377</v>
      </c>
      <c r="AC426" s="50">
        <f t="shared" si="104"/>
        <v>-3.8209753630746377</v>
      </c>
      <c r="AF426">
        <v>2.1</v>
      </c>
      <c r="AG426">
        <v>1.76</v>
      </c>
      <c r="AH426" s="66"/>
      <c r="AJ426" t="s">
        <v>439</v>
      </c>
    </row>
    <row r="427" spans="1:36" ht="15" x14ac:dyDescent="0.25">
      <c r="A427">
        <v>2.46</v>
      </c>
      <c r="B427">
        <v>3.04</v>
      </c>
      <c r="C427">
        <v>3.3</v>
      </c>
      <c r="D427" s="43">
        <f t="shared" si="105"/>
        <v>3.8481736492006036E-2</v>
      </c>
      <c r="E427" s="44">
        <f>IF(OR($A427="",$B427="",$C427=""),"",A427*'MPTO_working_3-way'!$I426)</f>
        <v>2.554665071770335</v>
      </c>
      <c r="F427" s="45">
        <f>IF(OR($A427="",$B427="",$C427=""),"",B427*'MPTO_working_3-way'!$I426)</f>
        <v>3.1569844789356982</v>
      </c>
      <c r="G427" s="46">
        <f>IF(OR($A427="",$B427="",$C427=""),"",C427*'MPTO_working_3-way'!$I426)</f>
        <v>3.4269897304236197</v>
      </c>
      <c r="H427" s="44">
        <f>IF(OR($A427="",$B427="",$C427=""),"",'MPTO_working_3-way'!E426)</f>
        <v>2.5401546404486055</v>
      </c>
      <c r="I427" s="45">
        <f>IF(OR($A427="",$B427="",$C427=""),"",'MPTO_working_3-way'!F426)</f>
        <v>3.1633544576385897</v>
      </c>
      <c r="J427" s="46">
        <f>IF(OR($A427="",$B427="",$C427=""),"",'MPTO_working_3-way'!G426)</f>
        <v>3.4458630742937562</v>
      </c>
      <c r="K427" s="44">
        <f>IF(OR($A427="",$B427="",$C427=""),"",'OddsRatio_working_3-way'!H426)</f>
        <v>2.5466839208941736</v>
      </c>
      <c r="L427" s="45">
        <f>IF(OR($A427="",$B427="",$C427=""),"",'OddsRatio_working_3-way'!I426)</f>
        <v>3.161119999057612</v>
      </c>
      <c r="M427" s="46">
        <f>IF(OR($A427="",$B427="",$C427=""),"",'OddsRatio_working_3-way'!J426)</f>
        <v>3.4365568616826012</v>
      </c>
      <c r="N427" s="47">
        <f t="shared" si="93"/>
        <v>39.144074542304629</v>
      </c>
      <c r="O427" s="48">
        <f t="shared" si="94"/>
        <v>31.67579716252283</v>
      </c>
      <c r="P427" s="48">
        <f t="shared" si="95"/>
        <v>29.180128295172548</v>
      </c>
      <c r="Q427" t="s">
        <v>299</v>
      </c>
      <c r="R427" t="s">
        <v>304</v>
      </c>
      <c r="S427" t="s">
        <v>537</v>
      </c>
      <c r="T427" s="50">
        <v>100</v>
      </c>
      <c r="U427" s="50">
        <f t="shared" si="96"/>
        <v>59.349593495934961</v>
      </c>
      <c r="V427" s="50">
        <f t="shared" si="97"/>
        <v>67.10526315789474</v>
      </c>
      <c r="W427" s="50">
        <f t="shared" si="98"/>
        <v>69.696969696969703</v>
      </c>
      <c r="X427" s="50">
        <f t="shared" si="99"/>
        <v>63.197767145135565</v>
      </c>
      <c r="Y427" s="50">
        <f t="shared" si="100"/>
        <v>70.953436807095343</v>
      </c>
      <c r="Z427" s="50">
        <f t="shared" si="101"/>
        <v>73.545143346170306</v>
      </c>
      <c r="AA427" s="50">
        <f t="shared" si="102"/>
        <v>-3.8481736492006036</v>
      </c>
      <c r="AB427" s="50">
        <f t="shared" si="103"/>
        <v>-3.8481736492006036</v>
      </c>
      <c r="AC427" s="50">
        <f t="shared" si="104"/>
        <v>-3.8481736492006036</v>
      </c>
      <c r="AF427">
        <v>2.5299999999999998</v>
      </c>
      <c r="AG427">
        <v>1.54</v>
      </c>
      <c r="AH427" s="66"/>
      <c r="AJ427" t="s">
        <v>439</v>
      </c>
    </row>
    <row r="428" spans="1:36" ht="15" x14ac:dyDescent="0.25">
      <c r="A428">
        <v>2.92</v>
      </c>
      <c r="B428">
        <v>3.34</v>
      </c>
      <c r="C428">
        <v>2.52</v>
      </c>
      <c r="D428" s="43">
        <f t="shared" si="105"/>
        <v>3.8692347854844655E-2</v>
      </c>
      <c r="E428" s="44">
        <f>IF(OR($A428="",$B428="",$C428=""),"",A428*'MPTO_working_3-way'!$I427)</f>
        <v>3.0329816557361462</v>
      </c>
      <c r="F428" s="45">
        <f>IF(OR($A428="",$B428="",$C428=""),"",B428*'MPTO_working_3-way'!$I427)</f>
        <v>3.4692324418351812</v>
      </c>
      <c r="G428" s="46">
        <f>IF(OR($A428="",$B428="",$C428=""),"",C428*'MPTO_working_3-way'!$I427)</f>
        <v>2.6175047165942087</v>
      </c>
      <c r="H428" s="44">
        <f>IF(OR($A428="",$B428="",$C428=""),"",'MPTO_working_3-way'!E427)</f>
        <v>3.0342723721880844</v>
      </c>
      <c r="I428" s="45">
        <f>IF(OR($A428="",$B428="",$C428=""),"",'MPTO_working_3-way'!F427)</f>
        <v>3.4903557313450468</v>
      </c>
      <c r="J428" s="46">
        <f>IF(OR($A428="",$B428="",$C428=""),"",'MPTO_working_3-way'!G427)</f>
        <v>2.60465539538417</v>
      </c>
      <c r="K428" s="44">
        <f>IF(OR($A428="",$B428="",$C428=""),"",'OddsRatio_working_3-way'!H427)</f>
        <v>3.0344517680485641</v>
      </c>
      <c r="L428" s="45">
        <f>IF(OR($A428="",$B428="",$C428=""),"",'OddsRatio_working_3-way'!I427)</f>
        <v>3.4794880923091864</v>
      </c>
      <c r="M428" s="46">
        <f>IF(OR($A428="",$B428="",$C428=""),"",'OddsRatio_working_3-way'!J427)</f>
        <v>2.6106076497051136</v>
      </c>
      <c r="N428" s="47">
        <f t="shared" si="93"/>
        <v>32.970855531181456</v>
      </c>
      <c r="O428" s="48">
        <f t="shared" si="94"/>
        <v>28.824819805703545</v>
      </c>
      <c r="P428" s="48">
        <f t="shared" si="95"/>
        <v>38.204324663115017</v>
      </c>
      <c r="Q428" t="s">
        <v>245</v>
      </c>
      <c r="R428" t="s">
        <v>469</v>
      </c>
      <c r="S428" t="s">
        <v>537</v>
      </c>
      <c r="T428" s="50">
        <v>100</v>
      </c>
      <c r="U428" s="50">
        <f t="shared" si="96"/>
        <v>65.753424657534239</v>
      </c>
      <c r="V428" s="50">
        <f t="shared" si="97"/>
        <v>70.059880239520965</v>
      </c>
      <c r="W428" s="50">
        <f t="shared" si="98"/>
        <v>60.317460317460316</v>
      </c>
      <c r="X428" s="50">
        <f t="shared" si="99"/>
        <v>69.622659443018733</v>
      </c>
      <c r="Y428" s="50">
        <f t="shared" si="100"/>
        <v>73.92911502500543</v>
      </c>
      <c r="Z428" s="50">
        <f t="shared" si="101"/>
        <v>64.186695102944796</v>
      </c>
      <c r="AA428" s="50">
        <f t="shared" si="102"/>
        <v>-3.869234785484494</v>
      </c>
      <c r="AB428" s="50">
        <f t="shared" si="103"/>
        <v>-3.8692347854844655</v>
      </c>
      <c r="AC428" s="50">
        <f t="shared" si="104"/>
        <v>-3.8692347854844797</v>
      </c>
      <c r="AF428">
        <v>2.2000000000000002</v>
      </c>
      <c r="AG428">
        <v>1.7</v>
      </c>
      <c r="AH428" s="66"/>
      <c r="AJ428" t="s">
        <v>439</v>
      </c>
    </row>
    <row r="429" spans="1:36" ht="15" x14ac:dyDescent="0.25">
      <c r="A429">
        <v>2.2799999999999998</v>
      </c>
      <c r="B429">
        <v>3.23</v>
      </c>
      <c r="C429">
        <v>3.43</v>
      </c>
      <c r="D429" s="43">
        <f t="shared" si="105"/>
        <v>3.9739203952257718E-2</v>
      </c>
      <c r="E429" s="44">
        <f>IF(OR($A429="",$B429="",$C429=""),"",A429*'MPTO_working_3-way'!$I428)</f>
        <v>2.3706053850111473</v>
      </c>
      <c r="F429" s="45">
        <f>IF(OR($A429="",$B429="",$C429=""),"",B429*'MPTO_working_3-way'!$I428)</f>
        <v>3.3583576287657926</v>
      </c>
      <c r="G429" s="46">
        <f>IF(OR($A429="",$B429="",$C429=""),"",C429*'MPTO_working_3-way'!$I428)</f>
        <v>3.5663054695562439</v>
      </c>
      <c r="H429" s="44">
        <f>IF(OR($A429="",$B429="",$C429=""),"",'MPTO_working_3-way'!E428)</f>
        <v>2.3510045577045959</v>
      </c>
      <c r="I429" s="45">
        <f>IF(OR($A429="",$B429="",$C429=""),"",'MPTO_working_3-way'!F428)</f>
        <v>3.3743756176140138</v>
      </c>
      <c r="J429" s="46">
        <f>IF(OR($A429="",$B429="",$C429=""),"",'MPTO_working_3-way'!G428)</f>
        <v>3.5932603462442168</v>
      </c>
      <c r="K429" s="44">
        <f>IF(OR($A429="",$B429="",$C429=""),"",'OddsRatio_working_3-way'!H428)</f>
        <v>2.3593830040038712</v>
      </c>
      <c r="L429" s="45">
        <f>IF(OR($A429="",$B429="",$C429=""),"",'OddsRatio_working_3-way'!I428)</f>
        <v>3.3683000772879934</v>
      </c>
      <c r="M429" s="46">
        <f>IF(OR($A429="",$B429="",$C429=""),"",'OddsRatio_working_3-way'!J428)</f>
        <v>3.5807036716635992</v>
      </c>
      <c r="N429" s="47">
        <f t="shared" si="93"/>
        <v>42.183317658974175</v>
      </c>
      <c r="O429" s="48">
        <f t="shared" si="94"/>
        <v>29.776459523981764</v>
      </c>
      <c r="P429" s="48">
        <f t="shared" si="95"/>
        <v>28.040222817044054</v>
      </c>
      <c r="Q429" t="s">
        <v>460</v>
      </c>
      <c r="R429" t="s">
        <v>302</v>
      </c>
      <c r="S429" t="s">
        <v>537</v>
      </c>
      <c r="T429" s="50">
        <v>100</v>
      </c>
      <c r="U429" s="50">
        <f t="shared" si="96"/>
        <v>56.140350877192972</v>
      </c>
      <c r="V429" s="50">
        <f t="shared" si="97"/>
        <v>69.040247678018574</v>
      </c>
      <c r="W429" s="50">
        <f t="shared" si="98"/>
        <v>70.845481049562679</v>
      </c>
      <c r="X429" s="50">
        <f t="shared" si="99"/>
        <v>60.11427127241874</v>
      </c>
      <c r="Y429" s="50">
        <f t="shared" si="100"/>
        <v>73.014168073244335</v>
      </c>
      <c r="Z429" s="50">
        <f t="shared" si="101"/>
        <v>74.81940144478844</v>
      </c>
      <c r="AA429" s="50">
        <f t="shared" si="102"/>
        <v>-3.9739203952257682</v>
      </c>
      <c r="AB429" s="50">
        <f t="shared" si="103"/>
        <v>-3.9739203952257611</v>
      </c>
      <c r="AC429" s="50">
        <f t="shared" si="104"/>
        <v>-3.9739203952257611</v>
      </c>
      <c r="AF429">
        <v>2.0699999999999998</v>
      </c>
      <c r="AG429">
        <v>1.8</v>
      </c>
      <c r="AH429" s="66"/>
      <c r="AJ429" t="s">
        <v>439</v>
      </c>
    </row>
    <row r="430" spans="1:36" ht="15" x14ac:dyDescent="0.25">
      <c r="A430">
        <v>1.73</v>
      </c>
      <c r="B430">
        <v>3.65</v>
      </c>
      <c r="C430">
        <v>5.23</v>
      </c>
      <c r="D430" s="43">
        <f t="shared" si="105"/>
        <v>4.3211873730784722E-2</v>
      </c>
      <c r="E430" s="44">
        <f>IF(OR($A430="",$B430="",$C430=""),"",A430*'MPTO_working_3-way'!$I429)</f>
        <v>1.8047565415542575</v>
      </c>
      <c r="F430" s="45">
        <f>IF(OR($A430="",$B430="",$C430=""),"",B430*'MPTO_working_3-way'!$I429)</f>
        <v>3.8077233391173642</v>
      </c>
      <c r="G430" s="46">
        <f>IF(OR($A430="",$B430="",$C430=""),"",C430*'MPTO_working_3-way'!$I429)</f>
        <v>5.4559980996120041</v>
      </c>
      <c r="H430" s="44">
        <f>IF(OR($A430="",$B430="",$C430=""),"",'MPTO_working_3-way'!E429)</f>
        <v>1.7742113002647586</v>
      </c>
      <c r="I430" s="45">
        <f>IF(OR($A430="",$B430="",$C430=""),"",'MPTO_working_3-way'!F429)</f>
        <v>3.8525454438343116</v>
      </c>
      <c r="J430" s="46">
        <f>IF(OR($A430="",$B430="",$C430=""),"",'MPTO_working_3-way'!G429)</f>
        <v>5.6560884106840241</v>
      </c>
      <c r="K430" s="44">
        <f>IF(OR($A430="",$B430="",$C430=""),"",'OddsRatio_working_3-way'!H429)</f>
        <v>1.7852810442407048</v>
      </c>
      <c r="L430" s="45">
        <f>IF(OR($A430="",$B430="",$C430=""),"",'OddsRatio_working_3-way'!I429)</f>
        <v>3.8506777633395446</v>
      </c>
      <c r="M430" s="46">
        <f>IF(OR($A430="",$B430="",$C430=""),"",'OddsRatio_working_3-way'!J429)</f>
        <v>5.5503271467646318</v>
      </c>
      <c r="N430" s="47">
        <f t="shared" si="93"/>
        <v>55.409135635480197</v>
      </c>
      <c r="O430" s="48">
        <f t="shared" si="94"/>
        <v>26.262412232707049</v>
      </c>
      <c r="P430" s="48">
        <f t="shared" si="95"/>
        <v>18.32845213181276</v>
      </c>
      <c r="Q430" t="s">
        <v>307</v>
      </c>
      <c r="R430" t="s">
        <v>300</v>
      </c>
      <c r="S430" t="s">
        <v>537</v>
      </c>
      <c r="T430" s="50">
        <v>100</v>
      </c>
      <c r="U430" s="50">
        <f t="shared" si="96"/>
        <v>42.196531791907518</v>
      </c>
      <c r="V430" s="50">
        <f t="shared" si="97"/>
        <v>72.602739726027394</v>
      </c>
      <c r="W430" s="50">
        <f t="shared" si="98"/>
        <v>80.879541108986615</v>
      </c>
      <c r="X430" s="50">
        <f t="shared" si="99"/>
        <v>46.517719164985984</v>
      </c>
      <c r="Y430" s="50">
        <f t="shared" si="100"/>
        <v>76.923927099105867</v>
      </c>
      <c r="Z430" s="50">
        <f t="shared" si="101"/>
        <v>85.200728482065088</v>
      </c>
      <c r="AA430" s="50">
        <f t="shared" si="102"/>
        <v>-4.321187373078466</v>
      </c>
      <c r="AB430" s="50">
        <f t="shared" si="103"/>
        <v>-4.3211873730784731</v>
      </c>
      <c r="AC430" s="50">
        <f t="shared" si="104"/>
        <v>-4.3211873730784731</v>
      </c>
      <c r="AF430">
        <v>2.2400000000000002</v>
      </c>
      <c r="AG430">
        <v>1.68</v>
      </c>
      <c r="AH430" s="66"/>
      <c r="AJ430" t="s">
        <v>439</v>
      </c>
    </row>
    <row r="431" spans="1:36" s="50" customFormat="1" ht="15" x14ac:dyDescent="0.25">
      <c r="A431">
        <v>2.27</v>
      </c>
      <c r="B431">
        <v>3.16</v>
      </c>
      <c r="C431">
        <v>3.55</v>
      </c>
      <c r="D431" s="43">
        <f t="shared" si="105"/>
        <v>3.867447140883562E-2</v>
      </c>
      <c r="E431" s="44">
        <f>IF(OR($A431="",$B431="",$C431=""),"",A431*'MPTO_working_3-way'!$I430)</f>
        <v>2.357791050098057</v>
      </c>
      <c r="F431" s="45">
        <f>IF(OR($A431="",$B431="",$C431=""),"",B431*'MPTO_working_3-way'!$I430)</f>
        <v>3.2822113296519206</v>
      </c>
      <c r="G431" s="46">
        <f>IF(OR($A431="",$B431="",$C431=""),"",C431*'MPTO_working_3-way'!$I430)</f>
        <v>3.6872943735013664</v>
      </c>
      <c r="H431" s="44">
        <f>IF(OR($A431="",$B431="",$C431=""),"",'MPTO_working_3-way'!E430)</f>
        <v>2.3384311075032236</v>
      </c>
      <c r="I431" s="45">
        <f>IF(OR($A431="",$B431="",$C431=""),"",'MPTO_working_3-way'!F430)</f>
        <v>3.2941960254688745</v>
      </c>
      <c r="J431" s="46">
        <f>IF(OR($A431="",$B431="",$C431=""),"",'MPTO_working_3-way'!G430)</f>
        <v>3.7202567743669759</v>
      </c>
      <c r="K431" s="44">
        <f>IF(OR($A431="",$B431="",$C431=""),"",'OddsRatio_working_3-way'!H430)</f>
        <v>2.3467375011517371</v>
      </c>
      <c r="L431" s="45">
        <f>IF(OR($A431="",$B431="",$C431=""),"",'OddsRatio_working_3-way'!I430)</f>
        <v>3.2905141751872065</v>
      </c>
      <c r="M431" s="46">
        <f>IF(OR($A431="",$B431="",$C431=""),"",'OddsRatio_working_3-way'!J430)</f>
        <v>3.7040792345960072</v>
      </c>
      <c r="N431" s="47">
        <f t="shared" si="93"/>
        <v>42.412579348726062</v>
      </c>
      <c r="O431" s="48">
        <f t="shared" si="94"/>
        <v>30.46726427898993</v>
      </c>
      <c r="P431" s="48">
        <f t="shared" si="95"/>
        <v>27.120156372283994</v>
      </c>
      <c r="Q431" t="s">
        <v>246</v>
      </c>
      <c r="R431" t="s">
        <v>305</v>
      </c>
      <c r="S431" t="s">
        <v>537</v>
      </c>
      <c r="T431" s="50">
        <v>100</v>
      </c>
      <c r="U431" s="50">
        <f t="shared" si="96"/>
        <v>55.947136563876647</v>
      </c>
      <c r="V431" s="50">
        <f t="shared" si="97"/>
        <v>68.35443037974683</v>
      </c>
      <c r="W431" s="50">
        <f t="shared" si="98"/>
        <v>71.83098591549296</v>
      </c>
      <c r="X431" s="50">
        <f t="shared" si="99"/>
        <v>59.814583704760203</v>
      </c>
      <c r="Y431" s="50">
        <f t="shared" si="100"/>
        <v>72.221877520630386</v>
      </c>
      <c r="Z431" s="50">
        <f t="shared" si="101"/>
        <v>75.698433056376516</v>
      </c>
      <c r="AA431" s="50">
        <f t="shared" si="102"/>
        <v>-3.8674471408835558</v>
      </c>
      <c r="AB431" s="50">
        <f t="shared" si="103"/>
        <v>-3.8674471408835558</v>
      </c>
      <c r="AC431" s="50">
        <f t="shared" si="104"/>
        <v>-3.8674471408835558</v>
      </c>
      <c r="AD431" s="51"/>
      <c r="AE431" s="51"/>
      <c r="AF431">
        <v>2.52</v>
      </c>
      <c r="AG431">
        <v>1.55</v>
      </c>
      <c r="AH431" s="66"/>
      <c r="AI431" s="51"/>
      <c r="AJ431" t="s">
        <v>439</v>
      </c>
    </row>
    <row r="432" spans="1:36" ht="15" x14ac:dyDescent="0.25">
      <c r="A432">
        <v>3.1</v>
      </c>
      <c r="B432">
        <v>3.13</v>
      </c>
      <c r="C432">
        <v>2.52</v>
      </c>
      <c r="D432" s="43">
        <f t="shared" si="105"/>
        <v>3.8894859878060961E-2</v>
      </c>
      <c r="E432" s="44">
        <f>IF(OR($A432="",$B432="",$C432=""),"",A432*'MPTO_working_3-way'!$I431)</f>
        <v>3.2205740656219892</v>
      </c>
      <c r="F432" s="45">
        <f>IF(OR($A432="",$B432="",$C432=""),"",B432*'MPTO_working_3-way'!$I431)</f>
        <v>3.2517409114183309</v>
      </c>
      <c r="G432" s="46">
        <f>IF(OR($A432="",$B432="",$C432=""),"",C432*'MPTO_working_3-way'!$I431)</f>
        <v>2.6180150468927135</v>
      </c>
      <c r="H432" s="44">
        <f>IF(OR($A432="",$B432="",$C432=""),"",'MPTO_working_3-way'!E431)</f>
        <v>3.229810459427187</v>
      </c>
      <c r="I432" s="45">
        <f>IF(OR($A432="",$B432="",$C432=""),"",'MPTO_working_3-way'!F431)</f>
        <v>3.262388725619259</v>
      </c>
      <c r="J432" s="46">
        <f>IF(OR($A432="",$B432="",$C432=""),"",'MPTO_working_3-way'!G431)</f>
        <v>2.6051134386155814</v>
      </c>
      <c r="K432" s="44">
        <f>IF(OR($A432="",$B432="",$C432=""),"",'OddsRatio_working_3-way'!H431)</f>
        <v>3.2256733212269473</v>
      </c>
      <c r="L432" s="45">
        <f>IF(OR($A432="",$B432="",$C432=""),"",'OddsRatio_working_3-way'!I431)</f>
        <v>3.2574686543873317</v>
      </c>
      <c r="M432" s="46">
        <f>IF(OR($A432="",$B432="",$C432=""),"",'OddsRatio_working_3-way'!J431)</f>
        <v>2.610963546792838</v>
      </c>
      <c r="N432" s="47">
        <f t="shared" si="93"/>
        <v>31.05036492327557</v>
      </c>
      <c r="O432" s="48">
        <f t="shared" si="94"/>
        <v>30.752757591742576</v>
      </c>
      <c r="P432" s="48">
        <f t="shared" si="95"/>
        <v>38.196877484981854</v>
      </c>
      <c r="Q432" t="s">
        <v>303</v>
      </c>
      <c r="R432" t="s">
        <v>463</v>
      </c>
      <c r="S432" t="s">
        <v>537</v>
      </c>
      <c r="T432" s="50">
        <v>100</v>
      </c>
      <c r="U432" s="50">
        <f t="shared" si="96"/>
        <v>67.741935483870961</v>
      </c>
      <c r="V432" s="50">
        <f t="shared" si="97"/>
        <v>68.051118210862612</v>
      </c>
      <c r="W432" s="50">
        <f t="shared" si="98"/>
        <v>60.317460317460316</v>
      </c>
      <c r="X432" s="50">
        <f t="shared" si="99"/>
        <v>71.631421471677058</v>
      </c>
      <c r="Y432" s="50">
        <f t="shared" si="100"/>
        <v>71.940604198668709</v>
      </c>
      <c r="Z432" s="50">
        <f t="shared" si="101"/>
        <v>64.206946305266413</v>
      </c>
      <c r="AA432" s="50">
        <f t="shared" si="102"/>
        <v>-3.889485987806097</v>
      </c>
      <c r="AB432" s="50">
        <f t="shared" si="103"/>
        <v>-3.889485987806097</v>
      </c>
      <c r="AC432" s="50">
        <f t="shared" si="104"/>
        <v>-3.889485987806097</v>
      </c>
      <c r="AF432">
        <v>2.06</v>
      </c>
      <c r="AG432">
        <v>1.81</v>
      </c>
      <c r="AH432" s="66"/>
      <c r="AJ432" t="s">
        <v>439</v>
      </c>
    </row>
    <row r="433" spans="1:36" ht="15" x14ac:dyDescent="0.25">
      <c r="A433">
        <v>2.96</v>
      </c>
      <c r="B433">
        <v>3.31</v>
      </c>
      <c r="C433">
        <v>2.44</v>
      </c>
      <c r="D433" s="43">
        <f t="shared" si="105"/>
        <v>4.9788707036986013E-2</v>
      </c>
      <c r="E433" s="44">
        <f>IF(OR($A433="",$B433="",$C433=""),"",A433*'MPTO_working_3-way'!$I432)</f>
        <v>3.1073745728294786</v>
      </c>
      <c r="F433" s="45">
        <f>IF(OR($A433="",$B433="",$C433=""),"",B433*'MPTO_working_3-way'!$I432)</f>
        <v>3.4748006202924238</v>
      </c>
      <c r="G433" s="46">
        <f>IF(OR($A433="",$B433="",$C433=""),"",C433*'MPTO_working_3-way'!$I432)</f>
        <v>2.5614844451702456</v>
      </c>
      <c r="H433" s="44">
        <f>IF(OR($A433="",$B433="",$C433=""),"",'MPTO_working_3-way'!E432)</f>
        <v>3.1129218422511031</v>
      </c>
      <c r="I433" s="45">
        <f>IF(OR($A433="",$B433="",$C433=""),"",'MPTO_working_3-way'!F432)</f>
        <v>3.5023991861285553</v>
      </c>
      <c r="J433" s="46">
        <f>IF(OR($A433="",$B433="",$C433=""),"",'MPTO_working_3-way'!G432)</f>
        <v>2.5429773994856633</v>
      </c>
      <c r="K433" s="44">
        <f>IF(OR($A433="",$B433="",$C433=""),"",'OddsRatio_working_3-way'!H432)</f>
        <v>3.1114880281221335</v>
      </c>
      <c r="L433" s="45">
        <f>IF(OR($A433="",$B433="",$C433=""),"",'OddsRatio_working_3-way'!I432)</f>
        <v>3.4885394617153724</v>
      </c>
      <c r="M433" s="46">
        <f>IF(OR($A433="",$B433="",$C433=""),"",'OddsRatio_working_3-way'!J432)</f>
        <v>2.5512973267836085</v>
      </c>
      <c r="N433" s="47">
        <f t="shared" si="93"/>
        <v>32.18150810474809</v>
      </c>
      <c r="O433" s="48">
        <f t="shared" si="94"/>
        <v>28.778629604246024</v>
      </c>
      <c r="P433" s="48">
        <f t="shared" si="95"/>
        <v>39.039862291005882</v>
      </c>
      <c r="Q433" t="s">
        <v>515</v>
      </c>
      <c r="R433" t="s">
        <v>309</v>
      </c>
      <c r="S433" t="s">
        <v>537</v>
      </c>
      <c r="T433" s="50">
        <v>100</v>
      </c>
      <c r="U433" s="50">
        <f t="shared" si="96"/>
        <v>66.21621621621621</v>
      </c>
      <c r="V433" s="50">
        <f t="shared" si="97"/>
        <v>69.78851963746223</v>
      </c>
      <c r="W433" s="50">
        <f t="shared" si="98"/>
        <v>59.016393442622956</v>
      </c>
      <c r="X433" s="50">
        <f t="shared" si="99"/>
        <v>71.195086919914814</v>
      </c>
      <c r="Y433" s="50">
        <f t="shared" si="100"/>
        <v>74.767390341160834</v>
      </c>
      <c r="Z433" s="50">
        <f t="shared" si="101"/>
        <v>63.995264146321553</v>
      </c>
      <c r="AA433" s="50">
        <f t="shared" si="102"/>
        <v>-4.978870703698604</v>
      </c>
      <c r="AB433" s="50">
        <f t="shared" si="103"/>
        <v>-4.978870703698604</v>
      </c>
      <c r="AC433" s="50">
        <f t="shared" si="104"/>
        <v>-4.9788707036985969</v>
      </c>
      <c r="AF433">
        <v>2.0699999999999998</v>
      </c>
      <c r="AG433">
        <v>1.75</v>
      </c>
      <c r="AH433" s="66"/>
      <c r="AJ433" t="s">
        <v>445</v>
      </c>
    </row>
    <row r="434" spans="1:36" ht="15" x14ac:dyDescent="0.25">
      <c r="A434" s="80">
        <v>2.2149927139587935</v>
      </c>
      <c r="B434" s="80">
        <v>3.2513845491543862</v>
      </c>
      <c r="C434" s="80">
        <v>4.341172641200286</v>
      </c>
      <c r="D434" s="43">
        <f t="shared" si="105"/>
        <v>-1.0617457658121277E-2</v>
      </c>
      <c r="E434" s="44">
        <f>IF(OR($A434="",$B434="",$C434=""),"",A434*'MPTO_working_3-way'!$I433)</f>
        <v>2.1914751226052887</v>
      </c>
      <c r="F434" s="45">
        <f>IF(OR($A434="",$B434="",$C434=""),"",B434*'MPTO_working_3-way'!$I433)</f>
        <v>3.2168631113734696</v>
      </c>
      <c r="G434" s="46">
        <f>IF(OR($A434="",$B434="",$C434=""),"",C434*'MPTO_working_3-way'!$I433)</f>
        <v>4.2950804244957475</v>
      </c>
      <c r="H434" s="44">
        <f>IF(OR($A434="",$B434="",$C434=""),"",'MPTO_working_3-way'!E433)</f>
        <v>2.1977640086762968</v>
      </c>
      <c r="I434" s="45">
        <f>IF(OR($A434="",$B434="",$C434=""),"",'MPTO_working_3-way'!F433)</f>
        <v>3.2143960250273182</v>
      </c>
      <c r="J434" s="46">
        <f>IF(OR($A434="",$B434="",$C434=""),"",'MPTO_working_3-way'!G433)</f>
        <v>4.2754837992693968</v>
      </c>
      <c r="K434" s="44">
        <f>IF(OR($A434="",$B434="",$C434=""),"",'OddsRatio_working_3-way'!H433)</f>
        <v>2.194989107437979</v>
      </c>
      <c r="L434" s="45">
        <f>IF(OR($A434="",$B434="",$C434=""),"",'OddsRatio_working_3-way'!I433)</f>
        <v>3.2143178160530939</v>
      </c>
      <c r="M434" s="46">
        <f>IF(OR($A434="",$B434="",$C434=""),"",'OddsRatio_working_3-way'!J433)</f>
        <v>4.2861636670189407</v>
      </c>
      <c r="N434" s="47">
        <f t="shared" ref="N434:N497" si="106">(1/E434)* 100</f>
        <v>45.631364448763222</v>
      </c>
      <c r="O434" s="48">
        <f t="shared" ref="O434:O497" si="107">(1/F434)* 100</f>
        <v>31.086184440501128</v>
      </c>
      <c r="P434" s="48">
        <f t="shared" ref="P434:P497" si="108">(1/G434)* 100</f>
        <v>23.282451110735657</v>
      </c>
      <c r="Q434" t="s">
        <v>452</v>
      </c>
      <c r="R434" t="s">
        <v>310</v>
      </c>
      <c r="S434" t="s">
        <v>537</v>
      </c>
      <c r="T434" s="50">
        <v>100</v>
      </c>
      <c r="U434" s="50">
        <f t="shared" ref="U434:U497" si="109">(1/A434)*((T434*A434)-T434)</f>
        <v>54.853124631153833</v>
      </c>
      <c r="V434" s="50">
        <f t="shared" ref="V434:V497" si="110">(1/B434)*((T434*B434)-T434)</f>
        <v>69.243871806548441</v>
      </c>
      <c r="W434" s="50">
        <f t="shared" ref="W434:W497" si="111">(1/C434)*((T434*C434)-T434)</f>
        <v>76.96474932810986</v>
      </c>
      <c r="X434" s="50">
        <f t="shared" ref="X434:X497" si="112">((1/B434)+(1/C434))*T434</f>
        <v>53.791378865341713</v>
      </c>
      <c r="Y434" s="50">
        <f t="shared" ref="Y434:Y497" si="113">((1/A434)+(1/C434))*T434</f>
        <v>68.182126040736321</v>
      </c>
      <c r="Z434" s="50">
        <f t="shared" ref="Z434:Z497" si="114">((1/A434)+(1/B434))*T434</f>
        <v>75.903003562297727</v>
      </c>
      <c r="AA434" s="50">
        <f t="shared" ref="AA434:AA497" si="115">U434-X434</f>
        <v>1.0617457658121197</v>
      </c>
      <c r="AB434" s="50">
        <f t="shared" ref="AB434:AB497" si="116">V434-Y434</f>
        <v>1.0617457658121197</v>
      </c>
      <c r="AC434" s="50">
        <f t="shared" ref="AC434:AC497" si="117">W434-Z434</f>
        <v>1.0617457658121339</v>
      </c>
      <c r="AF434">
        <v>3.33</v>
      </c>
      <c r="AG434">
        <v>1.43</v>
      </c>
      <c r="AH434" s="66"/>
      <c r="AJ434" t="s">
        <v>445</v>
      </c>
    </row>
    <row r="435" spans="1:36" ht="15" x14ac:dyDescent="0.25">
      <c r="A435">
        <v>4.97</v>
      </c>
      <c r="B435">
        <v>3.89</v>
      </c>
      <c r="C435">
        <v>1.68</v>
      </c>
      <c r="D435" s="43">
        <f t="shared" si="105"/>
        <v>5.351474743921969E-2</v>
      </c>
      <c r="E435" s="44">
        <f>IF(OR($A435="",$B435="",$C435=""),"",A435*'MPTO_working_3-way'!$I434)</f>
        <v>5.2359682947729214</v>
      </c>
      <c r="F435" s="45">
        <f>IF(OR($A435="",$B435="",$C435=""),"",B435*'MPTO_working_3-way'!$I434)</f>
        <v>4.0981723675385648</v>
      </c>
      <c r="G435" s="46">
        <f>IF(OR($A435="",$B435="",$C435=""),"",C435*'MPTO_working_3-way'!$I434)</f>
        <v>1.769904775697889</v>
      </c>
      <c r="H435" s="44">
        <f>IF(OR($A435="",$B435="",$C435=""),"",'MPTO_working_3-way'!E434)</f>
        <v>5.4534846730175834</v>
      </c>
      <c r="I435" s="45">
        <f>IF(OR($A435="",$B435="",$C435=""),"",'MPTO_working_3-way'!F434)</f>
        <v>4.1800574879012355</v>
      </c>
      <c r="J435" s="46">
        <f>IF(OR($A435="",$B435="",$C435=""),"",'MPTO_working_3-way'!G434)</f>
        <v>1.7319020896330553</v>
      </c>
      <c r="K435" s="44">
        <f>IF(OR($A435="",$B435="",$C435=""),"",'OddsRatio_working_3-way'!H434)</f>
        <v>5.3496638944586747</v>
      </c>
      <c r="L435" s="45">
        <f>IF(OR($A435="",$B435="",$C435=""),"",'OddsRatio_working_3-way'!I434)</f>
        <v>4.1663800138502696</v>
      </c>
      <c r="M435" s="46">
        <f>IF(OR($A435="",$B435="",$C435=""),"",'OddsRatio_working_3-way'!J434)</f>
        <v>1.7450305914941813</v>
      </c>
      <c r="N435" s="47">
        <f t="shared" si="106"/>
        <v>19.098664157273493</v>
      </c>
      <c r="O435" s="48">
        <f t="shared" si="107"/>
        <v>24.40112104412577</v>
      </c>
      <c r="P435" s="48">
        <f t="shared" si="108"/>
        <v>56.500214798600744</v>
      </c>
      <c r="Q435" t="s">
        <v>308</v>
      </c>
      <c r="R435" t="s">
        <v>470</v>
      </c>
      <c r="S435" t="s">
        <v>537</v>
      </c>
      <c r="T435" s="50">
        <v>100</v>
      </c>
      <c r="U435" s="50">
        <f t="shared" si="109"/>
        <v>79.879275653923543</v>
      </c>
      <c r="V435" s="50">
        <f t="shared" si="110"/>
        <v>74.293059125964007</v>
      </c>
      <c r="W435" s="50">
        <f t="shared" si="111"/>
        <v>40.476190476190474</v>
      </c>
      <c r="X435" s="50">
        <f t="shared" si="112"/>
        <v>85.230750397845512</v>
      </c>
      <c r="Y435" s="50">
        <f t="shared" si="113"/>
        <v>79.644533869885976</v>
      </c>
      <c r="Z435" s="50">
        <f t="shared" si="114"/>
        <v>45.827665220112443</v>
      </c>
      <c r="AA435" s="50">
        <f t="shared" si="115"/>
        <v>-5.351474743921969</v>
      </c>
      <c r="AB435" s="50">
        <f t="shared" si="116"/>
        <v>-5.351474743921969</v>
      </c>
      <c r="AC435" s="50">
        <f t="shared" si="117"/>
        <v>-5.351474743921969</v>
      </c>
      <c r="AF435">
        <v>1.88</v>
      </c>
      <c r="AG435">
        <v>1.93</v>
      </c>
      <c r="AH435" s="66"/>
      <c r="AJ435" t="s">
        <v>445</v>
      </c>
    </row>
    <row r="436" spans="1:36" ht="15" x14ac:dyDescent="0.25">
      <c r="A436">
        <v>2.3199999999999998</v>
      </c>
      <c r="B436">
        <v>3.44</v>
      </c>
      <c r="C436">
        <v>2.96</v>
      </c>
      <c r="D436" s="43">
        <f t="shared" si="105"/>
        <v>5.9569995015063215E-2</v>
      </c>
      <c r="E436" s="44">
        <f>IF(OR($A436="",$B436="",$C436=""),"",A436*'MPTO_working_3-way'!$I435)</f>
        <v>2.4582023884349464</v>
      </c>
      <c r="F436" s="45">
        <f>IF(OR($A436="",$B436="",$C436=""),"",B436*'MPTO_working_3-way'!$I435)</f>
        <v>3.6449207828518175</v>
      </c>
      <c r="G436" s="46">
        <f>IF(OR($A436="",$B436="",$C436=""),"",C436*'MPTO_working_3-way'!$I435)</f>
        <v>3.1363271852445869</v>
      </c>
      <c r="H436" s="44">
        <f>IF(OR($A436="",$B436="",$C436=""),"",'MPTO_working_3-way'!E435)</f>
        <v>2.432037811434796</v>
      </c>
      <c r="I436" s="45">
        <f>IF(OR($A436="",$B436="",$C436=""),"",'MPTO_working_3-way'!F435)</f>
        <v>3.6922030462268935</v>
      </c>
      <c r="J436" s="46">
        <f>IF(OR($A436="",$B436="",$C436=""),"",'MPTO_working_3-way'!G435)</f>
        <v>3.144840278093334</v>
      </c>
      <c r="K436" s="44">
        <f>IF(OR($A436="",$B436="",$C436=""),"",'OddsRatio_working_3-way'!H435)</f>
        <v>2.4434665678452618</v>
      </c>
      <c r="L436" s="45">
        <f>IF(OR($A436="",$B436="",$C436=""),"",'OddsRatio_working_3-way'!I435)</f>
        <v>3.6682260799563924</v>
      </c>
      <c r="M436" s="46">
        <f>IF(OR($A436="",$B436="",$C436=""),"",'OddsRatio_working_3-way'!J435)</f>
        <v>3.1433291461944797</v>
      </c>
      <c r="N436" s="47">
        <f t="shared" si="106"/>
        <v>40.680132958322687</v>
      </c>
      <c r="O436" s="48">
        <f t="shared" si="107"/>
        <v>27.43543850677576</v>
      </c>
      <c r="P436" s="48">
        <f t="shared" si="108"/>
        <v>31.884428534901559</v>
      </c>
      <c r="Q436" t="s">
        <v>318</v>
      </c>
      <c r="R436" t="s">
        <v>313</v>
      </c>
      <c r="S436" t="s">
        <v>537</v>
      </c>
      <c r="T436" s="50">
        <v>100</v>
      </c>
      <c r="U436" s="50">
        <f t="shared" si="109"/>
        <v>56.896551724137922</v>
      </c>
      <c r="V436" s="50">
        <f t="shared" si="110"/>
        <v>70.930232558139537</v>
      </c>
      <c r="W436" s="50">
        <f t="shared" si="111"/>
        <v>66.21621621621621</v>
      </c>
      <c r="X436" s="50">
        <f t="shared" si="112"/>
        <v>62.853551225644246</v>
      </c>
      <c r="Y436" s="50">
        <f t="shared" si="113"/>
        <v>76.887232059645854</v>
      </c>
      <c r="Z436" s="50">
        <f t="shared" si="114"/>
        <v>72.173215717722542</v>
      </c>
      <c r="AA436" s="50">
        <f t="shared" si="115"/>
        <v>-5.9569995015063242</v>
      </c>
      <c r="AB436" s="50">
        <f t="shared" si="116"/>
        <v>-5.9569995015063171</v>
      </c>
      <c r="AC436" s="50">
        <f t="shared" si="117"/>
        <v>-5.9569995015063313</v>
      </c>
      <c r="AF436">
        <v>1.88</v>
      </c>
      <c r="AG436">
        <v>1.94</v>
      </c>
      <c r="AH436" s="66"/>
      <c r="AJ436" t="s">
        <v>445</v>
      </c>
    </row>
    <row r="437" spans="1:36" ht="15" x14ac:dyDescent="0.25">
      <c r="A437">
        <v>2.9</v>
      </c>
      <c r="B437">
        <v>2.85</v>
      </c>
      <c r="C437">
        <v>2.84</v>
      </c>
      <c r="D437" s="43">
        <f t="shared" si="105"/>
        <v>4.7817455245690699E-2</v>
      </c>
      <c r="E437" s="44">
        <f>IF(OR($A437="",$B437="",$C437=""),"",A437*'MPTO_working_3-way'!$I436)</f>
        <v>3.0386706202125029</v>
      </c>
      <c r="F437" s="45">
        <f>IF(OR($A437="",$B437="",$C437=""),"",B437*'MPTO_working_3-way'!$I436)</f>
        <v>2.9862797474502187</v>
      </c>
      <c r="G437" s="46">
        <f>IF(OR($A437="",$B437="",$C437=""),"",C437*'MPTO_working_3-way'!$I436)</f>
        <v>2.9758015728977614</v>
      </c>
      <c r="H437" s="44">
        <f>IF(OR($A437="",$B437="",$C437=""),"",'MPTO_working_3-way'!E436)</f>
        <v>3.040544741705383</v>
      </c>
      <c r="I437" s="45">
        <f>IF(OR($A437="",$B437="",$C437=""),"",'MPTO_working_3-way'!F436)</f>
        <v>2.985626823146327</v>
      </c>
      <c r="J437" s="46">
        <f>IF(OR($A437="",$B437="",$C437=""),"",'MPTO_working_3-way'!G436)</f>
        <v>2.974654241612666</v>
      </c>
      <c r="K437" s="44">
        <f>IF(OR($A437="",$B437="",$C437=""),"",'OddsRatio_working_3-way'!H436)</f>
        <v>3.0396242086658432</v>
      </c>
      <c r="L437" s="45">
        <f>IF(OR($A437="",$B437="",$C437=""),"",'OddsRatio_working_3-way'!I436)</f>
        <v>2.9859498873851642</v>
      </c>
      <c r="M437" s="46">
        <f>IF(OR($A437="",$B437="",$C437=""),"",'OddsRatio_working_3-way'!J436)</f>
        <v>2.9752150231290271</v>
      </c>
      <c r="N437" s="47">
        <f t="shared" si="106"/>
        <v>32.909127871518599</v>
      </c>
      <c r="O437" s="48">
        <f t="shared" si="107"/>
        <v>33.486480992071556</v>
      </c>
      <c r="P437" s="48">
        <f t="shared" si="108"/>
        <v>33.604391136409845</v>
      </c>
      <c r="Q437" t="s">
        <v>503</v>
      </c>
      <c r="R437" t="s">
        <v>501</v>
      </c>
      <c r="S437" t="s">
        <v>537</v>
      </c>
      <c r="T437" s="50">
        <v>100</v>
      </c>
      <c r="U437" s="50">
        <f t="shared" si="109"/>
        <v>65.517241379310349</v>
      </c>
      <c r="V437" s="50">
        <f t="shared" si="110"/>
        <v>64.912280701754383</v>
      </c>
      <c r="W437" s="50">
        <f t="shared" si="111"/>
        <v>64.788732394366207</v>
      </c>
      <c r="X437" s="50">
        <f t="shared" si="112"/>
        <v>70.29898690387941</v>
      </c>
      <c r="Y437" s="50">
        <f t="shared" si="113"/>
        <v>69.694026226323459</v>
      </c>
      <c r="Z437" s="50">
        <f t="shared" si="114"/>
        <v>69.570477918935268</v>
      </c>
      <c r="AA437" s="50">
        <f t="shared" si="115"/>
        <v>-4.781745524569061</v>
      </c>
      <c r="AB437" s="50">
        <f t="shared" si="116"/>
        <v>-4.7817455245690752</v>
      </c>
      <c r="AC437" s="50">
        <f t="shared" si="117"/>
        <v>-4.781745524569061</v>
      </c>
      <c r="AF437">
        <v>2.21</v>
      </c>
      <c r="AG437">
        <v>1.67</v>
      </c>
      <c r="AH437" s="66"/>
      <c r="AJ437" t="s">
        <v>445</v>
      </c>
    </row>
    <row r="438" spans="1:36" ht="15" x14ac:dyDescent="0.25">
      <c r="A438">
        <v>1.85</v>
      </c>
      <c r="B438">
        <v>3.47</v>
      </c>
      <c r="C438">
        <v>4.45</v>
      </c>
      <c r="D438" s="43">
        <f t="shared" si="105"/>
        <v>5.344407970448195E-2</v>
      </c>
      <c r="E438" s="44">
        <f>IF(OR($A438="",$B438="",$C438=""),"",A438*'MPTO_working_3-way'!$I437)</f>
        <v>1.9488715474532916</v>
      </c>
      <c r="F438" s="45">
        <f>IF(OR($A438="",$B438="",$C438=""),"",B438*'MPTO_working_3-way'!$I437)</f>
        <v>3.6554509565745525</v>
      </c>
      <c r="G438" s="46">
        <f>IF(OR($A438="",$B438="",$C438=""),"",C438*'MPTO_working_3-way'!$I437)</f>
        <v>4.6878261546849451</v>
      </c>
      <c r="H438" s="44">
        <f>IF(OR($A438="",$B438="",$C438=""),"",'MPTO_working_3-way'!E437)</f>
        <v>1.9130486949407646</v>
      </c>
      <c r="I438" s="45">
        <f>IF(OR($A438="",$B438="",$C438=""),"",'MPTO_working_3-way'!F437)</f>
        <v>3.6986386946487553</v>
      </c>
      <c r="J438" s="46">
        <f>IF(OR($A438="",$B438="",$C438=""),"",'MPTO_working_3-way'!G437)</f>
        <v>4.8331498115670888</v>
      </c>
      <c r="K438" s="44">
        <f>IF(OR($A438="",$B438="",$C438=""),"",'OddsRatio_working_3-way'!H437)</f>
        <v>1.9264575500348879</v>
      </c>
      <c r="L438" s="45">
        <f>IF(OR($A438="",$B438="",$C438=""),"",'OddsRatio_working_3-way'!I437)</f>
        <v>3.6921766453954961</v>
      </c>
      <c r="M438" s="46">
        <f>IF(OR($A438="",$B438="",$C438=""),"",'OddsRatio_working_3-way'!J437)</f>
        <v>4.7603277030827797</v>
      </c>
      <c r="N438" s="47">
        <f t="shared" si="106"/>
        <v>51.311745061225842</v>
      </c>
      <c r="O438" s="48">
        <f t="shared" si="107"/>
        <v>27.356405868376889</v>
      </c>
      <c r="P438" s="48">
        <f t="shared" si="108"/>
        <v>21.331849070397258</v>
      </c>
      <c r="Q438" t="s">
        <v>311</v>
      </c>
      <c r="R438" t="s">
        <v>500</v>
      </c>
      <c r="S438" t="s">
        <v>537</v>
      </c>
      <c r="T438" s="50">
        <v>100</v>
      </c>
      <c r="U438" s="50">
        <f t="shared" si="109"/>
        <v>45.945945945945937</v>
      </c>
      <c r="V438" s="50">
        <f t="shared" si="110"/>
        <v>71.181556195965413</v>
      </c>
      <c r="W438" s="50">
        <f t="shared" si="111"/>
        <v>77.528089887640448</v>
      </c>
      <c r="X438" s="50">
        <f t="shared" si="112"/>
        <v>51.290353916394139</v>
      </c>
      <c r="Y438" s="50">
        <f t="shared" si="113"/>
        <v>76.525964166413601</v>
      </c>
      <c r="Z438" s="50">
        <f t="shared" si="114"/>
        <v>82.872497858088636</v>
      </c>
      <c r="AA438" s="50">
        <f t="shared" si="115"/>
        <v>-5.3444079704482021</v>
      </c>
      <c r="AB438" s="50">
        <f t="shared" si="116"/>
        <v>-5.3444079704481879</v>
      </c>
      <c r="AC438" s="50">
        <f t="shared" si="117"/>
        <v>-5.3444079704481879</v>
      </c>
      <c r="AF438">
        <v>2.06</v>
      </c>
      <c r="AG438">
        <v>1.76</v>
      </c>
      <c r="AH438" s="66"/>
      <c r="AJ438" t="s">
        <v>445</v>
      </c>
    </row>
    <row r="439" spans="1:36" ht="15" x14ac:dyDescent="0.25">
      <c r="A439">
        <v>1.94</v>
      </c>
      <c r="B439">
        <v>3.6</v>
      </c>
      <c r="C439">
        <v>3.85</v>
      </c>
      <c r="D439" s="43">
        <f t="shared" si="105"/>
        <v>5.2981955043810647E-2</v>
      </c>
      <c r="E439" s="44">
        <f>IF(OR($A439="",$B439="",$C439=""),"",A439*'MPTO_working_3-way'!$I438)</f>
        <v>2.0427849927849926</v>
      </c>
      <c r="F439" s="45">
        <f>IF(OR($A439="",$B439="",$C439=""),"",B439*'MPTO_working_3-way'!$I438)</f>
        <v>3.7907350381577185</v>
      </c>
      <c r="G439" s="46">
        <f>IF(OR($A439="",$B439="",$C439=""),"",C439*'MPTO_working_3-way'!$I438)</f>
        <v>4.0539805269186715</v>
      </c>
      <c r="H439" s="44">
        <f>IF(OR($A439="",$B439="",$C439=""),"",'MPTO_working_3-way'!E438)</f>
        <v>2.0088257121084587</v>
      </c>
      <c r="I439" s="45">
        <f>IF(OR($A439="",$B439="",$C439=""),"",'MPTO_working_3-way'!F438)</f>
        <v>3.8444219917645266</v>
      </c>
      <c r="J439" s="46">
        <f>IF(OR($A439="",$B439="",$C439=""),"",'MPTO_working_3-way'!G438)</f>
        <v>4.1308725175906673</v>
      </c>
      <c r="K439" s="44">
        <f>IF(OR($A439="",$B439="",$C439=""),"",'OddsRatio_working_3-way'!H438)</f>
        <v>2.0217702674607247</v>
      </c>
      <c r="L439" s="45">
        <f>IF(OR($A439="",$B439="",$C439=""),"",'OddsRatio_working_3-way'!I438)</f>
        <v>3.8261730802105154</v>
      </c>
      <c r="M439" s="46">
        <f>IF(OR($A439="",$B439="",$C439=""),"",'OddsRatio_working_3-way'!J438)</f>
        <v>4.0979204917692211</v>
      </c>
      <c r="N439" s="47">
        <f t="shared" si="106"/>
        <v>48.952777875887406</v>
      </c>
      <c r="O439" s="48">
        <f t="shared" si="107"/>
        <v>26.380108077561541</v>
      </c>
      <c r="P439" s="48">
        <f t="shared" si="108"/>
        <v>24.667114046551053</v>
      </c>
      <c r="Q439" t="s">
        <v>504</v>
      </c>
      <c r="R439" t="s">
        <v>317</v>
      </c>
      <c r="S439" t="s">
        <v>537</v>
      </c>
      <c r="T439" s="50">
        <v>100</v>
      </c>
      <c r="U439" s="50">
        <f t="shared" si="109"/>
        <v>48.453608247422686</v>
      </c>
      <c r="V439" s="50">
        <f t="shared" si="110"/>
        <v>72.222222222222229</v>
      </c>
      <c r="W439" s="50">
        <f t="shared" si="111"/>
        <v>74.025974025974023</v>
      </c>
      <c r="X439" s="50">
        <f t="shared" si="112"/>
        <v>53.751803751803749</v>
      </c>
      <c r="Y439" s="50">
        <f t="shared" si="113"/>
        <v>77.520417726603299</v>
      </c>
      <c r="Z439" s="50">
        <f t="shared" si="114"/>
        <v>79.324169530355107</v>
      </c>
      <c r="AA439" s="50">
        <f t="shared" si="115"/>
        <v>-5.2981955043810629</v>
      </c>
      <c r="AB439" s="50">
        <f t="shared" si="116"/>
        <v>-5.29819550438107</v>
      </c>
      <c r="AC439" s="50">
        <f t="shared" si="117"/>
        <v>-5.2981955043810842</v>
      </c>
      <c r="AF439">
        <v>1.98</v>
      </c>
      <c r="AG439">
        <v>1.84</v>
      </c>
      <c r="AH439" s="66"/>
      <c r="AJ439" t="s">
        <v>445</v>
      </c>
    </row>
    <row r="440" spans="1:36" ht="15" x14ac:dyDescent="0.25">
      <c r="A440">
        <v>2.52</v>
      </c>
      <c r="B440">
        <v>3.16</v>
      </c>
      <c r="C440">
        <v>2.98</v>
      </c>
      <c r="D440" s="43">
        <f t="shared" si="105"/>
        <v>4.8851562826586203E-2</v>
      </c>
      <c r="E440" s="44">
        <f>IF(OR($A440="",$B440="",$C440=""),"",A440*'MPTO_working_3-way'!$I439)</f>
        <v>2.6431059383229973</v>
      </c>
      <c r="F440" s="45">
        <f>IF(OR($A440="",$B440="",$C440=""),"",B440*'MPTO_working_3-way'!$I439)</f>
        <v>3.3143709385320124</v>
      </c>
      <c r="G440" s="46">
        <f>IF(OR($A440="",$B440="",$C440=""),"",C440*'MPTO_working_3-way'!$I439)</f>
        <v>3.1255776572232268</v>
      </c>
      <c r="H440" s="44">
        <f>IF(OR($A440="",$B440="",$C440=""),"",'MPTO_working_3-way'!E439)</f>
        <v>2.6278339896857781</v>
      </c>
      <c r="I440" s="45">
        <f>IF(OR($A440="",$B440="",$C440=""),"",'MPTO_working_3-way'!F439)</f>
        <v>3.331425071653404</v>
      </c>
      <c r="J440" s="46">
        <f>IF(OR($A440="",$B440="",$C440=""),"",'MPTO_working_3-way'!G439)</f>
        <v>3.1319822109096846</v>
      </c>
      <c r="K440" s="44">
        <f>IF(OR($A440="",$B440="",$C440=""),"",'OddsRatio_working_3-way'!H439)</f>
        <v>2.634779080010234</v>
      </c>
      <c r="L440" s="45">
        <f>IF(OR($A440="",$B440="",$C440=""),"",'OddsRatio_working_3-way'!I439)</f>
        <v>3.3231071136987538</v>
      </c>
      <c r="M440" s="46">
        <f>IF(OR($A440="",$B440="",$C440=""),"",'OddsRatio_working_3-way'!J439)</f>
        <v>3.1295148542238569</v>
      </c>
      <c r="N440" s="47">
        <f t="shared" si="106"/>
        <v>37.834276163538185</v>
      </c>
      <c r="O440" s="48">
        <f t="shared" si="107"/>
        <v>30.171637953201337</v>
      </c>
      <c r="P440" s="48">
        <f t="shared" si="108"/>
        <v>31.994085883260482</v>
      </c>
      <c r="Q440" t="s">
        <v>502</v>
      </c>
      <c r="R440" t="s">
        <v>316</v>
      </c>
      <c r="S440" t="s">
        <v>537</v>
      </c>
      <c r="T440" s="50">
        <v>100</v>
      </c>
      <c r="U440" s="50">
        <f t="shared" si="109"/>
        <v>60.317460317460316</v>
      </c>
      <c r="V440" s="50">
        <f t="shared" si="110"/>
        <v>68.35443037974683</v>
      </c>
      <c r="W440" s="50">
        <f t="shared" si="111"/>
        <v>66.442953020134226</v>
      </c>
      <c r="X440" s="50">
        <f t="shared" si="112"/>
        <v>65.20261660011893</v>
      </c>
      <c r="Y440" s="50">
        <f t="shared" si="113"/>
        <v>73.239586662405458</v>
      </c>
      <c r="Z440" s="50">
        <f t="shared" si="114"/>
        <v>71.328109302792839</v>
      </c>
      <c r="AA440" s="50">
        <f t="shared" si="115"/>
        <v>-4.8851562826586132</v>
      </c>
      <c r="AB440" s="50">
        <f t="shared" si="116"/>
        <v>-4.8851562826586274</v>
      </c>
      <c r="AC440" s="50">
        <f t="shared" si="117"/>
        <v>-4.8851562826586132</v>
      </c>
      <c r="AF440">
        <v>2.34</v>
      </c>
      <c r="AG440">
        <v>1.6</v>
      </c>
      <c r="AH440" s="66"/>
      <c r="AJ440" t="s">
        <v>445</v>
      </c>
    </row>
    <row r="441" spans="1:36" ht="15" x14ac:dyDescent="0.25">
      <c r="A441" s="81">
        <v>1.3072822602454202</v>
      </c>
      <c r="B441" s="81">
        <v>6.7394179675843295</v>
      </c>
      <c r="C441" s="81">
        <v>13.163478062009611</v>
      </c>
      <c r="D441" s="43">
        <f t="shared" si="105"/>
        <v>-1.0705726574239849E-2</v>
      </c>
      <c r="E441" s="44">
        <f>IF(OR($A441="",$B441="",$C441=""),"",A441*'MPTO_working_3-way'!$I440)</f>
        <v>1.2932868538118785</v>
      </c>
      <c r="F441" s="45">
        <f>IF(OR($A441="",$B441="",$C441=""),"",B441*'MPTO_working_3-way'!$I440)</f>
        <v>6.6672676015538528</v>
      </c>
      <c r="G441" s="46">
        <f>IF(OR($A441="",$B441="",$C441=""),"",C441*'MPTO_working_3-way'!$I440)</f>
        <v>13.022553465111733</v>
      </c>
      <c r="H441" s="44">
        <f>IF(OR($A441="",$B441="",$C441=""),"",'MPTO_working_3-way'!E440)</f>
        <v>1.3012119303051555</v>
      </c>
      <c r="I441" s="45">
        <f>IF(OR($A441="",$B441="",$C441=""),"",'MPTO_working_3-way'!F440)</f>
        <v>6.5811407300603504</v>
      </c>
      <c r="J441" s="46">
        <f>IF(OR($A441="",$B441="",$C441=""),"",'MPTO_working_3-way'!G440)</f>
        <v>12.572869219793239</v>
      </c>
      <c r="K441" s="44">
        <f>IF(OR($A441="",$B441="",$C441=""),"",'OddsRatio_working_3-way'!H440)</f>
        <v>1.2986818845800745</v>
      </c>
      <c r="L441" s="45">
        <f>IF(OR($A441="",$B441="",$C441=""),"",'OddsRatio_working_3-way'!I440)</f>
        <v>6.578780153405809</v>
      </c>
      <c r="M441" s="46">
        <f>IF(OR($A441="",$B441="",$C441=""),"",'OddsRatio_working_3-way'!J440)</f>
        <v>12.823040313839829</v>
      </c>
      <c r="N441" s="47">
        <f t="shared" si="106"/>
        <v>77.322366422620419</v>
      </c>
      <c r="O441" s="48">
        <f t="shared" si="107"/>
        <v>14.998648018371771</v>
      </c>
      <c r="P441" s="48">
        <f t="shared" si="108"/>
        <v>7.6789855590078018</v>
      </c>
      <c r="Q441" t="s">
        <v>513</v>
      </c>
      <c r="R441" t="s">
        <v>465</v>
      </c>
      <c r="S441" t="s">
        <v>537</v>
      </c>
      <c r="T441" s="50">
        <v>100</v>
      </c>
      <c r="U441" s="50">
        <f t="shared" si="109"/>
        <v>23.505425690373329</v>
      </c>
      <c r="V441" s="50">
        <f t="shared" si="110"/>
        <v>85.161923406296182</v>
      </c>
      <c r="W441" s="50">
        <f t="shared" si="111"/>
        <v>92.403223560754469</v>
      </c>
      <c r="X441" s="50">
        <f t="shared" si="112"/>
        <v>22.434853032949349</v>
      </c>
      <c r="Y441" s="50">
        <f t="shared" si="113"/>
        <v>84.091350748872202</v>
      </c>
      <c r="Z441" s="50">
        <f t="shared" si="114"/>
        <v>91.332650903330489</v>
      </c>
      <c r="AA441" s="50">
        <f t="shared" si="115"/>
        <v>1.0705726574239804</v>
      </c>
      <c r="AB441" s="50">
        <f t="shared" si="116"/>
        <v>1.0705726574239804</v>
      </c>
      <c r="AC441" s="50">
        <f t="shared" si="117"/>
        <v>1.0705726574239804</v>
      </c>
      <c r="AF441">
        <v>1.51</v>
      </c>
      <c r="AG441">
        <v>3.12</v>
      </c>
      <c r="AH441" s="66"/>
      <c r="AJ441" t="s">
        <v>445</v>
      </c>
    </row>
    <row r="442" spans="1:36" ht="15" x14ac:dyDescent="0.25">
      <c r="A442">
        <v>2.34</v>
      </c>
      <c r="B442">
        <v>3.48</v>
      </c>
      <c r="C442">
        <v>2.99</v>
      </c>
      <c r="D442" s="43">
        <f t="shared" si="105"/>
        <v>4.9154909724624885E-2</v>
      </c>
      <c r="E442" s="44">
        <f>IF(OR($A442="",$B442="",$C442=""),"",A442*'MPTO_working_3-way'!$I441)</f>
        <v>2.4550224887556222</v>
      </c>
      <c r="F442" s="45">
        <f>IF(OR($A442="",$B442="",$C442=""),"",B442*'MPTO_working_3-way'!$I441)</f>
        <v>3.6510590858416947</v>
      </c>
      <c r="G442" s="46">
        <f>IF(OR($A442="",$B442="",$C442=""),"",C442*'MPTO_working_3-way'!$I441)</f>
        <v>3.1369731800766285</v>
      </c>
      <c r="H442" s="44">
        <f>IF(OR($A442="",$B442="",$C442=""),"",'MPTO_working_3-way'!E441)</f>
        <v>2.4332945309414429</v>
      </c>
      <c r="I442" s="45">
        <f>IF(OR($A442="",$B442="",$C442=""),"",'MPTO_working_3-way'!F441)</f>
        <v>3.6904270243856305</v>
      </c>
      <c r="J442" s="46">
        <f>IF(OR($A442="",$B442="",$C442=""),"",'MPTO_working_3-way'!G441)</f>
        <v>3.1440293296089385</v>
      </c>
      <c r="K442" s="44">
        <f>IF(OR($A442="",$B442="",$C442=""),"",'OddsRatio_working_3-way'!H441)</f>
        <v>2.4428615171102859</v>
      </c>
      <c r="L442" s="45">
        <f>IF(OR($A442="",$B442="",$C442=""),"",'OddsRatio_working_3-way'!I441)</f>
        <v>3.670370568980232</v>
      </c>
      <c r="M442" s="46">
        <f>IF(OR($A442="",$B442="",$C442=""),"",'OddsRatio_working_3-way'!J441)</f>
        <v>3.1427570291413955</v>
      </c>
      <c r="N442" s="47">
        <f t="shared" si="106"/>
        <v>40.732824427480914</v>
      </c>
      <c r="O442" s="48">
        <f t="shared" si="107"/>
        <v>27.389312977099234</v>
      </c>
      <c r="P442" s="48">
        <f t="shared" si="108"/>
        <v>31.877862595419849</v>
      </c>
      <c r="Q442" t="s">
        <v>315</v>
      </c>
      <c r="R442" t="s">
        <v>314</v>
      </c>
      <c r="S442" t="s">
        <v>537</v>
      </c>
      <c r="T442" s="50">
        <v>100</v>
      </c>
      <c r="U442" s="50">
        <f t="shared" si="109"/>
        <v>57.264957264957268</v>
      </c>
      <c r="V442" s="50">
        <f t="shared" si="110"/>
        <v>71.264367816091948</v>
      </c>
      <c r="W442" s="50">
        <f t="shared" si="111"/>
        <v>66.555183946488299</v>
      </c>
      <c r="X442" s="50">
        <f t="shared" si="112"/>
        <v>62.180448237419753</v>
      </c>
      <c r="Y442" s="50">
        <f t="shared" si="113"/>
        <v>76.179858788554441</v>
      </c>
      <c r="Z442" s="50">
        <f t="shared" si="114"/>
        <v>71.470674918950778</v>
      </c>
      <c r="AA442" s="50">
        <f t="shared" si="115"/>
        <v>-4.9154909724624858</v>
      </c>
      <c r="AB442" s="50">
        <f t="shared" si="116"/>
        <v>-4.9154909724624929</v>
      </c>
      <c r="AC442" s="50">
        <f t="shared" si="117"/>
        <v>-4.9154909724624787</v>
      </c>
      <c r="AF442">
        <v>1.8</v>
      </c>
      <c r="AG442">
        <v>2.0699999999999998</v>
      </c>
      <c r="AH442" s="66"/>
      <c r="AJ442" t="s">
        <v>445</v>
      </c>
    </row>
    <row r="443" spans="1:36" ht="15" x14ac:dyDescent="0.25">
      <c r="A443">
        <v>3.55</v>
      </c>
      <c r="B443">
        <v>3.19</v>
      </c>
      <c r="C443">
        <v>2.34</v>
      </c>
      <c r="D443" s="43">
        <f t="shared" si="105"/>
        <v>2.252019201994937E-2</v>
      </c>
      <c r="E443" s="44">
        <f>IF(OR($A443="",$B443="",$C443=""),"",A443*'MPTO_working_3-way'!$I442)</f>
        <v>3.6299466816708201</v>
      </c>
      <c r="F443" s="45">
        <f>IF(OR($A443="",$B443="",$C443=""),"",B443*'MPTO_working_3-way'!$I442)</f>
        <v>3.2618394125436385</v>
      </c>
      <c r="G443" s="46">
        <f>IF(OR($A443="",$B443="",$C443=""),"",C443*'MPTO_working_3-way'!$I442)</f>
        <v>2.3926972493266816</v>
      </c>
      <c r="H443" s="44">
        <f>IF(OR($A443="",$B443="",$C443=""),"",'MPTO_working_3-way'!E442)</f>
        <v>3.647193677303743</v>
      </c>
      <c r="I443" s="45">
        <f>IF(OR($A443="",$B443="",$C443=""),"",'MPTO_working_3-way'!F442)</f>
        <v>3.2682633735990829</v>
      </c>
      <c r="J443" s="46">
        <f>IF(OR($A443="",$B443="",$C443=""),"",'MPTO_working_3-way'!G442)</f>
        <v>2.3818387840869977</v>
      </c>
      <c r="K443" s="44">
        <f>IF(OR($A443="",$B443="",$C443=""),"",'OddsRatio_working_3-way'!H442)</f>
        <v>3.6386834790929918</v>
      </c>
      <c r="L443" s="45">
        <f>IF(OR($A443="",$B443="",$C443=""),"",'OddsRatio_working_3-way'!I442)</f>
        <v>3.2661634585151571</v>
      </c>
      <c r="M443" s="46">
        <f>IF(OR($A443="",$B443="",$C443=""),"",'OddsRatio_working_3-way'!J442)</f>
        <v>2.3866022988174933</v>
      </c>
      <c r="N443" s="47">
        <f t="shared" si="106"/>
        <v>27.548614007181843</v>
      </c>
      <c r="O443" s="48">
        <f t="shared" si="107"/>
        <v>30.657548503290133</v>
      </c>
      <c r="P443" s="48">
        <f t="shared" si="108"/>
        <v>41.793837489528002</v>
      </c>
      <c r="Q443" t="s">
        <v>400</v>
      </c>
      <c r="R443" t="s">
        <v>322</v>
      </c>
      <c r="S443" t="s">
        <v>537</v>
      </c>
      <c r="T443" s="50">
        <v>100</v>
      </c>
      <c r="U443" s="50">
        <f t="shared" si="109"/>
        <v>71.83098591549296</v>
      </c>
      <c r="V443" s="50">
        <f t="shared" si="110"/>
        <v>68.652037617554868</v>
      </c>
      <c r="W443" s="50">
        <f t="shared" si="111"/>
        <v>57.264957264957268</v>
      </c>
      <c r="X443" s="50">
        <f t="shared" si="112"/>
        <v>74.083005117487886</v>
      </c>
      <c r="Y443" s="50">
        <f t="shared" si="113"/>
        <v>70.904056819549794</v>
      </c>
      <c r="Z443" s="50">
        <f t="shared" si="114"/>
        <v>59.516976466952187</v>
      </c>
      <c r="AA443" s="50">
        <f t="shared" si="115"/>
        <v>-2.2520192019949263</v>
      </c>
      <c r="AB443" s="50">
        <f t="shared" si="116"/>
        <v>-2.2520192019949263</v>
      </c>
      <c r="AC443" s="50">
        <f t="shared" si="117"/>
        <v>-2.2520192019949192</v>
      </c>
      <c r="AF443">
        <v>2.5499999999999998</v>
      </c>
      <c r="AG443">
        <v>1.57</v>
      </c>
      <c r="AH443" s="66"/>
      <c r="AJ443" t="s">
        <v>440</v>
      </c>
    </row>
    <row r="444" spans="1:36" ht="15" x14ac:dyDescent="0.25">
      <c r="A444">
        <v>3.03</v>
      </c>
      <c r="B444">
        <v>3.32</v>
      </c>
      <c r="C444">
        <v>2.56</v>
      </c>
      <c r="D444" s="43">
        <f t="shared" si="105"/>
        <v>2.1862822577438434E-2</v>
      </c>
      <c r="E444" s="44">
        <f>IF(OR($A444="",$B444="",$C444=""),"",A444*'MPTO_working_3-way'!$I443)</f>
        <v>3.0962443524096384</v>
      </c>
      <c r="F444" s="45">
        <f>IF(OR($A444="",$B444="",$C444=""),"",B444*'MPTO_working_3-way'!$I443)</f>
        <v>3.3925845709570956</v>
      </c>
      <c r="G444" s="46">
        <f>IF(OR($A444="",$B444="",$C444=""),"",C444*'MPTO_working_3-way'!$I443)</f>
        <v>2.6159688257982423</v>
      </c>
      <c r="H444" s="44">
        <f>IF(OR($A444="",$B444="",$C444=""),"",'MPTO_working_3-way'!E443)</f>
        <v>3.0984175548042203</v>
      </c>
      <c r="I444" s="45">
        <f>IF(OR($A444="",$B444="",$C444=""),"",'MPTO_working_3-way'!F443)</f>
        <v>3.4023186122429996</v>
      </c>
      <c r="J444" s="46">
        <f>IF(OR($A444="",$B444="",$C444=""),"",'MPTO_working_3-way'!G443)</f>
        <v>2.6086680288235566</v>
      </c>
      <c r="K444" s="44">
        <f>IF(OR($A444="",$B444="",$C444=""),"",'OddsRatio_working_3-way'!H443)</f>
        <v>3.0977316672563053</v>
      </c>
      <c r="L444" s="45">
        <f>IF(OR($A444="",$B444="",$C444=""),"",'OddsRatio_working_3-way'!I443)</f>
        <v>3.3974076197214909</v>
      </c>
      <c r="M444" s="46">
        <f>IF(OR($A444="",$B444="",$C444=""),"",'OddsRatio_working_3-way'!J443)</f>
        <v>2.612049951192037</v>
      </c>
      <c r="N444" s="47">
        <f t="shared" si="106"/>
        <v>32.297192539786288</v>
      </c>
      <c r="O444" s="48">
        <f t="shared" si="107"/>
        <v>29.476052227576037</v>
      </c>
      <c r="P444" s="48">
        <f t="shared" si="108"/>
        <v>38.226755232637679</v>
      </c>
      <c r="Q444" t="s">
        <v>395</v>
      </c>
      <c r="R444" t="s">
        <v>321</v>
      </c>
      <c r="S444" t="s">
        <v>537</v>
      </c>
      <c r="T444" s="50">
        <v>100</v>
      </c>
      <c r="U444" s="50">
        <f t="shared" si="109"/>
        <v>66.996699669967001</v>
      </c>
      <c r="V444" s="50">
        <f t="shared" si="110"/>
        <v>69.879518072289159</v>
      </c>
      <c r="W444" s="50">
        <f t="shared" si="111"/>
        <v>60.9375</v>
      </c>
      <c r="X444" s="50">
        <f t="shared" si="112"/>
        <v>69.182981927710841</v>
      </c>
      <c r="Y444" s="50">
        <f t="shared" si="113"/>
        <v>72.065800330032999</v>
      </c>
      <c r="Z444" s="50">
        <f t="shared" si="114"/>
        <v>63.123782257743841</v>
      </c>
      <c r="AA444" s="50">
        <f t="shared" si="115"/>
        <v>-2.1862822577438408</v>
      </c>
      <c r="AB444" s="50">
        <f t="shared" si="116"/>
        <v>-2.1862822577438408</v>
      </c>
      <c r="AC444" s="50">
        <f t="shared" si="117"/>
        <v>-2.1862822577438408</v>
      </c>
      <c r="AF444">
        <v>2.1800000000000002</v>
      </c>
      <c r="AG444">
        <v>1.75</v>
      </c>
      <c r="AH444" s="66"/>
      <c r="AJ444" t="s">
        <v>440</v>
      </c>
    </row>
    <row r="445" spans="1:36" ht="15" x14ac:dyDescent="0.25">
      <c r="A445">
        <v>4.09</v>
      </c>
      <c r="B445">
        <v>3.37</v>
      </c>
      <c r="C445">
        <v>2.0099999999999998</v>
      </c>
      <c r="D445" s="43">
        <f t="shared" si="105"/>
        <v>3.8747120361568133E-2</v>
      </c>
      <c r="E445" s="44">
        <f>IF(OR($A445="",$B445="",$C445=""),"",A445*'MPTO_working_3-way'!$I444)</f>
        <v>4.2484757222788136</v>
      </c>
      <c r="F445" s="45">
        <f>IF(OR($A445="",$B445="",$C445=""),"",B445*'MPTO_working_3-way'!$I444)</f>
        <v>3.5005777956184847</v>
      </c>
      <c r="G445" s="46">
        <f>IF(OR($A445="",$B445="",$C445=""),"",C445*'MPTO_working_3-way'!$I444)</f>
        <v>2.0878817119267516</v>
      </c>
      <c r="H445" s="44">
        <f>IF(OR($A445="",$B445="",$C445=""),"",'MPTO_working_3-way'!E444)</f>
        <v>4.3181049326948413</v>
      </c>
      <c r="I445" s="45">
        <f>IF(OR($A445="",$B445="",$C445=""),"",'MPTO_working_3-way'!F444)</f>
        <v>3.523357414800218</v>
      </c>
      <c r="J445" s="46">
        <f>IF(OR($A445="",$B445="",$C445=""),"",'MPTO_working_3-way'!G444)</f>
        <v>2.0635714935332032</v>
      </c>
      <c r="K445" s="44">
        <f>IF(OR($A445="",$B445="",$C445=""),"",'OddsRatio_working_3-way'!H444)</f>
        <v>4.2835420536779889</v>
      </c>
      <c r="L445" s="45">
        <f>IF(OR($A445="",$B445="",$C445=""),"",'OddsRatio_working_3-way'!I444)</f>
        <v>3.5184448761219533</v>
      </c>
      <c r="M445" s="46">
        <f>IF(OR($A445="",$B445="",$C445=""),"",'OddsRatio_working_3-way'!J444)</f>
        <v>2.073261318516106</v>
      </c>
      <c r="N445" s="47">
        <f t="shared" si="106"/>
        <v>23.537853700235249</v>
      </c>
      <c r="O445" s="48">
        <f t="shared" si="107"/>
        <v>28.566712651027348</v>
      </c>
      <c r="P445" s="48">
        <f t="shared" si="108"/>
        <v>47.895433648737409</v>
      </c>
      <c r="Q445" t="s">
        <v>329</v>
      </c>
      <c r="R445" t="s">
        <v>325</v>
      </c>
      <c r="S445" t="s">
        <v>537</v>
      </c>
      <c r="T445" s="50">
        <v>100</v>
      </c>
      <c r="U445" s="50">
        <f t="shared" si="109"/>
        <v>75.550122249388764</v>
      </c>
      <c r="V445" s="50">
        <f t="shared" si="110"/>
        <v>70.326409495548958</v>
      </c>
      <c r="W445" s="50">
        <f t="shared" si="111"/>
        <v>50.248756218905463</v>
      </c>
      <c r="X445" s="50">
        <f t="shared" si="112"/>
        <v>79.424834285545558</v>
      </c>
      <c r="Y445" s="50">
        <f t="shared" si="113"/>
        <v>74.20112153170578</v>
      </c>
      <c r="Z445" s="50">
        <f t="shared" si="114"/>
        <v>54.123468255062292</v>
      </c>
      <c r="AA445" s="50">
        <f t="shared" si="115"/>
        <v>-3.8747120361567937</v>
      </c>
      <c r="AB445" s="50">
        <f t="shared" si="116"/>
        <v>-3.8747120361568221</v>
      </c>
      <c r="AC445" s="50">
        <f t="shared" si="117"/>
        <v>-3.8747120361568292</v>
      </c>
      <c r="AF445">
        <v>2.21</v>
      </c>
      <c r="AG445">
        <v>1.69</v>
      </c>
      <c r="AH445" s="66"/>
      <c r="AJ445" t="s">
        <v>446</v>
      </c>
    </row>
    <row r="446" spans="1:36" ht="15" x14ac:dyDescent="0.25">
      <c r="A446">
        <v>2.77</v>
      </c>
      <c r="B446">
        <v>2.98</v>
      </c>
      <c r="C446">
        <v>2.92</v>
      </c>
      <c r="D446" s="43">
        <f t="shared" si="105"/>
        <v>3.9047053548225019E-2</v>
      </c>
      <c r="E446" s="44">
        <f>IF(OR($A446="",$B446="",$C446=""),"",A446*'MPTO_working_3-way'!$I445)</f>
        <v>2.8781603383285832</v>
      </c>
      <c r="F446" s="45">
        <f>IF(OR($A446="",$B446="",$C446=""),"",B446*'MPTO_working_3-way'!$I445)</f>
        <v>3.0963602195737105</v>
      </c>
      <c r="G446" s="46">
        <f>IF(OR($A446="",$B446="",$C446=""),"",C446*'MPTO_working_3-way'!$I445)</f>
        <v>3.034017396360817</v>
      </c>
      <c r="H446" s="44">
        <f>IF(OR($A446="",$B446="",$C446=""),"",'MPTO_working_3-way'!E445)</f>
        <v>2.8736033017809195</v>
      </c>
      <c r="I446" s="45">
        <f>IF(OR($A446="",$B446="",$C446=""),"",'MPTO_working_3-way'!F445)</f>
        <v>3.1002485333582119</v>
      </c>
      <c r="J446" s="46">
        <f>IF(OR($A446="",$B446="",$C446=""),"",'MPTO_working_3-way'!G445)</f>
        <v>3.0353613320308184</v>
      </c>
      <c r="K446" s="44">
        <f>IF(OR($A446="",$B446="",$C446=""),"",'OddsRatio_working_3-way'!H445)</f>
        <v>2.87578925109759</v>
      </c>
      <c r="L446" s="45">
        <f>IF(OR($A446="",$B446="",$C446=""),"",'OddsRatio_working_3-way'!I445)</f>
        <v>3.0983405181769652</v>
      </c>
      <c r="M446" s="46">
        <f>IF(OR($A446="",$B446="",$C446=""),"",'OddsRatio_working_3-way'!J445)</f>
        <v>3.0347544418685732</v>
      </c>
      <c r="N446" s="47">
        <f t="shared" si="106"/>
        <v>34.744415961923927</v>
      </c>
      <c r="O446" s="48">
        <f t="shared" si="107"/>
        <v>32.295983964607139</v>
      </c>
      <c r="P446" s="48">
        <f t="shared" si="108"/>
        <v>32.959600073468934</v>
      </c>
      <c r="Q446" t="s">
        <v>330</v>
      </c>
      <c r="R446" t="s">
        <v>332</v>
      </c>
      <c r="S446" t="s">
        <v>537</v>
      </c>
      <c r="T446" s="50">
        <v>100</v>
      </c>
      <c r="U446" s="50">
        <f t="shared" si="109"/>
        <v>63.898916967509031</v>
      </c>
      <c r="V446" s="50">
        <f t="shared" si="110"/>
        <v>66.442953020134226</v>
      </c>
      <c r="W446" s="50">
        <f t="shared" si="111"/>
        <v>65.753424657534239</v>
      </c>
      <c r="X446" s="50">
        <f t="shared" si="112"/>
        <v>67.80362232233152</v>
      </c>
      <c r="Y446" s="50">
        <f t="shared" si="113"/>
        <v>70.347658374956737</v>
      </c>
      <c r="Z446" s="50">
        <f t="shared" si="114"/>
        <v>69.65813001235675</v>
      </c>
      <c r="AA446" s="50">
        <f t="shared" si="115"/>
        <v>-3.9047053548224895</v>
      </c>
      <c r="AB446" s="50">
        <f t="shared" si="116"/>
        <v>-3.9047053548225108</v>
      </c>
      <c r="AC446" s="50">
        <f t="shared" si="117"/>
        <v>-3.9047053548225108</v>
      </c>
      <c r="AF446">
        <v>2.4700000000000002</v>
      </c>
      <c r="AG446">
        <v>1.56</v>
      </c>
      <c r="AH446" s="66"/>
      <c r="AJ446" t="s">
        <v>446</v>
      </c>
    </row>
    <row r="447" spans="1:36" ht="15" x14ac:dyDescent="0.25">
      <c r="A447">
        <v>2.58</v>
      </c>
      <c r="B447">
        <v>2.89</v>
      </c>
      <c r="C447">
        <v>3.28</v>
      </c>
      <c r="D447" s="43">
        <f t="shared" si="105"/>
        <v>3.849570925096879E-2</v>
      </c>
      <c r="E447" s="44">
        <f>IF(OR($A447="",$B447="",$C447=""),"",A447*'MPTO_working_3-way'!$I446)</f>
        <v>2.6793189298674998</v>
      </c>
      <c r="F447" s="45">
        <f>IF(OR($A447="",$B447="",$C447=""),"",B447*'MPTO_working_3-way'!$I446)</f>
        <v>3.0012525997353001</v>
      </c>
      <c r="G447" s="46">
        <f>IF(OR($A447="",$B447="",$C447=""),"",C447*'MPTO_working_3-way'!$I446)</f>
        <v>3.4062659263431776</v>
      </c>
      <c r="H447" s="44">
        <f>IF(OR($A447="",$B447="",$C447=""),"",'MPTO_working_3-way'!E446)</f>
        <v>2.6683388531392196</v>
      </c>
      <c r="I447" s="45">
        <f>IF(OR($A447="",$B447="",$C447=""),"",'MPTO_working_3-way'!F446)</f>
        <v>3.0013008403592352</v>
      </c>
      <c r="J447" s="46">
        <f>IF(OR($A447="",$B447="",$C447=""),"",'MPTO_working_3-way'!G446)</f>
        <v>3.4241164101445944</v>
      </c>
      <c r="K447" s="44">
        <f>IF(OR($A447="",$B447="",$C447=""),"",'OddsRatio_working_3-way'!H446)</f>
        <v>2.6735057170148839</v>
      </c>
      <c r="L447" s="45">
        <f>IF(OR($A447="",$B447="",$C447=""),"",'OddsRatio_working_3-way'!I446)</f>
        <v>3.0018517754165384</v>
      </c>
      <c r="M447" s="46">
        <f>IF(OR($A447="",$B447="",$C447=""),"",'OddsRatio_working_3-way'!J446)</f>
        <v>3.4149323005024907</v>
      </c>
      <c r="N447" s="47">
        <f t="shared" si="106"/>
        <v>37.322917733031993</v>
      </c>
      <c r="O447" s="48">
        <f t="shared" si="107"/>
        <v>33.319421367205024</v>
      </c>
      <c r="P447" s="48">
        <f t="shared" si="108"/>
        <v>29.357660899762973</v>
      </c>
      <c r="Q447" t="s">
        <v>333</v>
      </c>
      <c r="R447" t="s">
        <v>339</v>
      </c>
      <c r="S447" t="s">
        <v>537</v>
      </c>
      <c r="T447" s="50">
        <v>100</v>
      </c>
      <c r="U447" s="50">
        <f t="shared" si="109"/>
        <v>61.240310077519375</v>
      </c>
      <c r="V447" s="50">
        <f t="shared" si="110"/>
        <v>65.397923875432525</v>
      </c>
      <c r="W447" s="50">
        <f t="shared" si="111"/>
        <v>69.512195121951223</v>
      </c>
      <c r="X447" s="50">
        <f t="shared" si="112"/>
        <v>65.089881002616252</v>
      </c>
      <c r="Y447" s="50">
        <f t="shared" si="113"/>
        <v>69.247494800529395</v>
      </c>
      <c r="Z447" s="50">
        <f t="shared" si="114"/>
        <v>73.361766047048093</v>
      </c>
      <c r="AA447" s="50">
        <f t="shared" si="115"/>
        <v>-3.8495709250968773</v>
      </c>
      <c r="AB447" s="50">
        <f t="shared" si="116"/>
        <v>-3.8495709250968702</v>
      </c>
      <c r="AC447" s="50">
        <f t="shared" si="117"/>
        <v>-3.8495709250968702</v>
      </c>
      <c r="AF447">
        <v>2.64</v>
      </c>
      <c r="AG447">
        <v>1.51</v>
      </c>
      <c r="AH447" s="66"/>
      <c r="AJ447" t="s">
        <v>446</v>
      </c>
    </row>
    <row r="448" spans="1:36" ht="15" x14ac:dyDescent="0.25">
      <c r="A448">
        <v>2.96</v>
      </c>
      <c r="B448">
        <v>2.95</v>
      </c>
      <c r="C448">
        <v>2.77</v>
      </c>
      <c r="D448" s="43">
        <f t="shared" si="105"/>
        <v>3.7831719010205322E-2</v>
      </c>
      <c r="E448" s="44">
        <f>IF(OR($A448="",$B448="",$C448=""),"",A448*'MPTO_working_3-way'!$I447)</f>
        <v>3.0719818882702077</v>
      </c>
      <c r="F448" s="45">
        <f>IF(OR($A448="",$B448="",$C448=""),"",B448*'MPTO_working_3-way'!$I447)</f>
        <v>3.0616035710801057</v>
      </c>
      <c r="G448" s="46">
        <f>IF(OR($A448="",$B448="",$C448=""),"",C448*'MPTO_working_3-way'!$I447)</f>
        <v>2.8747938616582687</v>
      </c>
      <c r="H448" s="44">
        <f>IF(OR($A448="",$B448="",$C448=""),"",'MPTO_working_3-way'!E447)</f>
        <v>3.0747729607143222</v>
      </c>
      <c r="I448" s="45">
        <f>IF(OR($A448="",$B448="",$C448=""),"",'MPTO_working_3-way'!F447)</f>
        <v>3.0639838463272948</v>
      </c>
      <c r="J448" s="46">
        <f>IF(OR($A448="",$B448="",$C448=""),"",'MPTO_working_3-way'!G447)</f>
        <v>2.8702619443739041</v>
      </c>
      <c r="K448" s="44">
        <f>IF(OR($A448="",$B448="",$C448=""),"",'OddsRatio_working_3-way'!H447)</f>
        <v>3.0734278732342433</v>
      </c>
      <c r="L448" s="45">
        <f>IF(OR($A448="",$B448="",$C448=""),"",'OddsRatio_working_3-way'!I447)</f>
        <v>3.0628491595952925</v>
      </c>
      <c r="M448" s="46">
        <f>IF(OR($A448="",$B448="",$C448=""),"",'OddsRatio_working_3-way'!J447)</f>
        <v>2.8724323140941883</v>
      </c>
      <c r="N448" s="47">
        <f t="shared" si="106"/>
        <v>32.552275253259602</v>
      </c>
      <c r="O448" s="48">
        <f t="shared" si="107"/>
        <v>32.662621949033365</v>
      </c>
      <c r="P448" s="48">
        <f t="shared" si="108"/>
        <v>34.785102797707019</v>
      </c>
      <c r="Q448" t="s">
        <v>338</v>
      </c>
      <c r="R448" t="s">
        <v>340</v>
      </c>
      <c r="S448" t="s">
        <v>537</v>
      </c>
      <c r="T448" s="50">
        <v>100</v>
      </c>
      <c r="U448" s="50">
        <f t="shared" si="109"/>
        <v>66.21621621621621</v>
      </c>
      <c r="V448" s="50">
        <f t="shared" si="110"/>
        <v>66.101694915254228</v>
      </c>
      <c r="W448" s="50">
        <f t="shared" si="111"/>
        <v>63.898916967509031</v>
      </c>
      <c r="X448" s="50">
        <f t="shared" si="112"/>
        <v>69.999388117236734</v>
      </c>
      <c r="Y448" s="50">
        <f t="shared" si="113"/>
        <v>69.884866816274766</v>
      </c>
      <c r="Z448" s="50">
        <f t="shared" si="114"/>
        <v>67.682088868529547</v>
      </c>
      <c r="AA448" s="50">
        <f t="shared" si="115"/>
        <v>-3.7831719010205234</v>
      </c>
      <c r="AB448" s="50">
        <f t="shared" si="116"/>
        <v>-3.7831719010205376</v>
      </c>
      <c r="AC448" s="50">
        <f t="shared" si="117"/>
        <v>-3.7831719010205163</v>
      </c>
      <c r="AF448">
        <v>2.91</v>
      </c>
      <c r="AG448">
        <v>1.42</v>
      </c>
      <c r="AH448" s="66"/>
      <c r="AJ448" t="s">
        <v>446</v>
      </c>
    </row>
    <row r="449" spans="1:36" ht="15" x14ac:dyDescent="0.25">
      <c r="A449">
        <v>4.7</v>
      </c>
      <c r="B449">
        <v>3.14</v>
      </c>
      <c r="C449">
        <v>1.96</v>
      </c>
      <c r="D449" s="43">
        <f t="shared" si="105"/>
        <v>4.1441376659079321E-2</v>
      </c>
      <c r="E449" s="44">
        <f>IF(OR($A449="",$B449="",$C449=""),"",A449*'MPTO_working_3-way'!$I448)</f>
        <v>4.8947744702976728</v>
      </c>
      <c r="F449" s="45">
        <f>IF(OR($A449="",$B449="",$C449=""),"",B449*'MPTO_working_3-way'!$I448)</f>
        <v>3.2701259227095094</v>
      </c>
      <c r="G449" s="46">
        <f>IF(OR($A449="",$B449="",$C449=""),"",C449*'MPTO_working_3-way'!$I448)</f>
        <v>2.0412250982517954</v>
      </c>
      <c r="H449" s="44">
        <f>IF(OR($A449="",$B449="",$C449=""),"",'MPTO_working_3-way'!E448)</f>
        <v>5.0263338368720047</v>
      </c>
      <c r="I449" s="45">
        <f>IF(OR($A449="",$B449="",$C449=""),"",'MPTO_working_3-way'!F448)</f>
        <v>3.2823739809844281</v>
      </c>
      <c r="J449" s="46">
        <f>IF(OR($A449="",$B449="",$C449=""),"",'MPTO_working_3-way'!G448)</f>
        <v>2.0145438404579146</v>
      </c>
      <c r="K449" s="44">
        <f>IF(OR($A449="",$B449="",$C449=""),"",'OddsRatio_working_3-way'!H448)</f>
        <v>4.9521052688136962</v>
      </c>
      <c r="L449" s="45">
        <f>IF(OR($A449="",$B449="",$C449=""),"",'OddsRatio_working_3-way'!I448)</f>
        <v>3.2858122365571112</v>
      </c>
      <c r="M449" s="46">
        <f>IF(OR($A449="",$B449="",$C449=""),"",'OddsRatio_working_3-way'!J448)</f>
        <v>2.0254110967732837</v>
      </c>
      <c r="N449" s="47">
        <f t="shared" si="106"/>
        <v>20.429950472042599</v>
      </c>
      <c r="O449" s="48">
        <f t="shared" si="107"/>
        <v>30.579862171528728</v>
      </c>
      <c r="P449" s="48">
        <f t="shared" si="108"/>
        <v>48.990187356428684</v>
      </c>
      <c r="Q449" t="s">
        <v>335</v>
      </c>
      <c r="R449" t="s">
        <v>324</v>
      </c>
      <c r="S449" t="s">
        <v>537</v>
      </c>
      <c r="T449" s="50">
        <v>100</v>
      </c>
      <c r="U449" s="50">
        <f t="shared" si="109"/>
        <v>78.723404255319153</v>
      </c>
      <c r="V449" s="50">
        <f t="shared" si="110"/>
        <v>68.152866242038215</v>
      </c>
      <c r="W449" s="50">
        <f t="shared" si="111"/>
        <v>48.979591836734699</v>
      </c>
      <c r="X449" s="50">
        <f t="shared" si="112"/>
        <v>82.867541921227101</v>
      </c>
      <c r="Y449" s="50">
        <f t="shared" si="113"/>
        <v>72.297003907946163</v>
      </c>
      <c r="Z449" s="50">
        <f t="shared" si="114"/>
        <v>53.123729502642632</v>
      </c>
      <c r="AA449" s="50">
        <f t="shared" si="115"/>
        <v>-4.1441376659079481</v>
      </c>
      <c r="AB449" s="50">
        <f t="shared" si="116"/>
        <v>-4.1441376659079481</v>
      </c>
      <c r="AC449" s="50">
        <f t="shared" si="117"/>
        <v>-4.1441376659079339</v>
      </c>
      <c r="AF449">
        <v>2.2599999999999998</v>
      </c>
      <c r="AG449">
        <v>1.66</v>
      </c>
      <c r="AH449" s="66"/>
      <c r="AJ449" t="s">
        <v>446</v>
      </c>
    </row>
    <row r="450" spans="1:36" ht="15" x14ac:dyDescent="0.25">
      <c r="A450">
        <v>5.56</v>
      </c>
      <c r="B450">
        <v>3.59</v>
      </c>
      <c r="C450">
        <v>1.71</v>
      </c>
      <c r="D450" s="43">
        <f t="shared" si="105"/>
        <v>4.3202968778766726E-2</v>
      </c>
      <c r="E450" s="44">
        <f>IF(OR($A450="",$B450="",$C450=""),"",A450*'MPTO_working_3-way'!$I449)</f>
        <v>5.8002085064099429</v>
      </c>
      <c r="F450" s="45">
        <f>IF(OR($A450="",$B450="",$C450=""),"",B450*'MPTO_working_3-way'!$I449)</f>
        <v>3.7450986579157726</v>
      </c>
      <c r="G450" s="46">
        <f>IF(OR($A450="",$B450="",$C450=""),"",C450*'MPTO_working_3-way'!$I449)</f>
        <v>1.7838770766116911</v>
      </c>
      <c r="H450" s="44">
        <f>IF(OR($A450="",$B450="",$C450=""),"",'MPTO_working_3-way'!E449)</f>
        <v>6.0439348547675706</v>
      </c>
      <c r="I450" s="45">
        <f>IF(OR($A450="",$B450="",$C450=""),"",'MPTO_working_3-way'!F449)</f>
        <v>3.785720032073133</v>
      </c>
      <c r="J450" s="46">
        <f>IF(OR($A450="",$B450="",$C450=""),"",'MPTO_working_3-way'!G449)</f>
        <v>1.753173101169553</v>
      </c>
      <c r="K450" s="44">
        <f>IF(OR($A450="",$B450="",$C450=""),"",'OddsRatio_working_3-way'!H449)</f>
        <v>5.9089441160776071</v>
      </c>
      <c r="L450" s="45">
        <f>IF(OR($A450="",$B450="",$C450=""),"",'OddsRatio_working_3-way'!I449)</f>
        <v>3.7881941361054836</v>
      </c>
      <c r="M450" s="46">
        <f>IF(OR($A450="",$B450="",$C450=""),"",'OddsRatio_working_3-way'!J449)</f>
        <v>1.7643312110559433</v>
      </c>
      <c r="N450" s="47">
        <f t="shared" si="106"/>
        <v>17.240759515711844</v>
      </c>
      <c r="O450" s="48">
        <f t="shared" si="107"/>
        <v>26.701566269459008</v>
      </c>
      <c r="P450" s="48">
        <f t="shared" si="108"/>
        <v>56.057674214829149</v>
      </c>
      <c r="Q450" t="s">
        <v>337</v>
      </c>
      <c r="R450" t="s">
        <v>323</v>
      </c>
      <c r="S450" t="s">
        <v>537</v>
      </c>
      <c r="T450" s="50">
        <v>100</v>
      </c>
      <c r="U450" s="50">
        <f t="shared" si="109"/>
        <v>82.014388489208642</v>
      </c>
      <c r="V450" s="50">
        <f t="shared" si="110"/>
        <v>72.14484679665739</v>
      </c>
      <c r="W450" s="50">
        <f t="shared" si="111"/>
        <v>41.520467836257311</v>
      </c>
      <c r="X450" s="50">
        <f t="shared" si="112"/>
        <v>86.334685367085314</v>
      </c>
      <c r="Y450" s="50">
        <f t="shared" si="113"/>
        <v>76.465143674534048</v>
      </c>
      <c r="Z450" s="50">
        <f t="shared" si="114"/>
        <v>45.840764714133982</v>
      </c>
      <c r="AA450" s="50">
        <f t="shared" si="115"/>
        <v>-4.3202968778766717</v>
      </c>
      <c r="AB450" s="50">
        <f t="shared" si="116"/>
        <v>-4.3202968778766575</v>
      </c>
      <c r="AC450" s="50">
        <f t="shared" si="117"/>
        <v>-4.3202968778766717</v>
      </c>
      <c r="AF450">
        <v>1.85</v>
      </c>
      <c r="AG450">
        <v>2</v>
      </c>
      <c r="AH450" s="66"/>
      <c r="AJ450" t="s">
        <v>446</v>
      </c>
    </row>
    <row r="451" spans="1:36" ht="15" x14ac:dyDescent="0.25">
      <c r="A451">
        <v>2.11</v>
      </c>
      <c r="B451">
        <v>3.47</v>
      </c>
      <c r="C451">
        <v>3.59</v>
      </c>
      <c r="D451" s="43">
        <f t="shared" si="105"/>
        <v>4.0669619362871501E-2</v>
      </c>
      <c r="E451" s="44">
        <f>IF(OR($A451="",$B451="",$C451=""),"",A451*'MPTO_working_3-way'!$I450)</f>
        <v>2.1958128968556587</v>
      </c>
      <c r="F451" s="45">
        <f>IF(OR($A451="",$B451="",$C451=""),"",B451*'MPTO_working_3-way'!$I450)</f>
        <v>3.6111235791891643</v>
      </c>
      <c r="G451" s="46">
        <f>IF(OR($A451="",$B451="",$C451=""),"",C451*'MPTO_working_3-way'!$I450)</f>
        <v>3.7360039335127087</v>
      </c>
      <c r="H451" s="44">
        <f>IF(OR($A451="",$B451="",$C451=""),"",'MPTO_working_3-way'!E450)</f>
        <v>2.1721323223104223</v>
      </c>
      <c r="I451" s="45">
        <f>IF(OR($A451="",$B451="",$C451=""),"",'MPTO_working_3-way'!F450)</f>
        <v>3.6412906567844967</v>
      </c>
      <c r="J451" s="46">
        <f>IF(OR($A451="",$B451="",$C451=""),"",'MPTO_working_3-way'!G450)</f>
        <v>3.7736562171424977</v>
      </c>
      <c r="K451" s="44">
        <f>IF(OR($A451="",$B451="",$C451=""),"",'OddsRatio_working_3-way'!H450)</f>
        <v>2.1817423982137973</v>
      </c>
      <c r="L451" s="45">
        <f>IF(OR($A451="",$B451="",$C451=""),"",'OddsRatio_working_3-way'!I450)</f>
        <v>3.6296429942234947</v>
      </c>
      <c r="M451" s="46">
        <f>IF(OR($A451="",$B451="",$C451=""),"",'OddsRatio_working_3-way'!J450)</f>
        <v>3.757398929165527</v>
      </c>
      <c r="N451" s="47">
        <f t="shared" si="106"/>
        <v>45.541220813119885</v>
      </c>
      <c r="O451" s="48">
        <f t="shared" si="107"/>
        <v>27.692212079447536</v>
      </c>
      <c r="P451" s="48">
        <f t="shared" si="108"/>
        <v>26.766567107432582</v>
      </c>
      <c r="Q451" t="s">
        <v>336</v>
      </c>
      <c r="R451" t="s">
        <v>328</v>
      </c>
      <c r="S451" t="s">
        <v>537</v>
      </c>
      <c r="T451" s="50">
        <v>100</v>
      </c>
      <c r="U451" s="50">
        <f t="shared" si="109"/>
        <v>52.606635071090047</v>
      </c>
      <c r="V451" s="50">
        <f t="shared" si="110"/>
        <v>71.181556195965413</v>
      </c>
      <c r="W451" s="50">
        <f t="shared" si="111"/>
        <v>72.14484679665739</v>
      </c>
      <c r="X451" s="50">
        <f t="shared" si="112"/>
        <v>56.673597007377197</v>
      </c>
      <c r="Y451" s="50">
        <f t="shared" si="113"/>
        <v>75.24851813225257</v>
      </c>
      <c r="Z451" s="50">
        <f t="shared" si="114"/>
        <v>76.211808732944533</v>
      </c>
      <c r="AA451" s="50">
        <f t="shared" si="115"/>
        <v>-4.0669619362871501</v>
      </c>
      <c r="AB451" s="50">
        <f t="shared" si="116"/>
        <v>-4.0669619362871572</v>
      </c>
      <c r="AC451" s="50">
        <f t="shared" si="117"/>
        <v>-4.066961936287143</v>
      </c>
      <c r="AF451">
        <v>2.2200000000000002</v>
      </c>
      <c r="AG451">
        <v>1.68</v>
      </c>
      <c r="AH451" s="66"/>
      <c r="AJ451" t="s">
        <v>446</v>
      </c>
    </row>
    <row r="452" spans="1:36" ht="15" x14ac:dyDescent="0.25">
      <c r="A452">
        <v>2.2599999999999998</v>
      </c>
      <c r="B452">
        <v>3.05</v>
      </c>
      <c r="C452">
        <v>3.73</v>
      </c>
      <c r="D452" s="43">
        <f t="shared" si="105"/>
        <v>3.8443243310519515E-2</v>
      </c>
      <c r="E452" s="44">
        <f>IF(OR($A452="",$B452="",$C452=""),"",A452*'MPTO_working_3-way'!$I451)</f>
        <v>2.3468817298817739</v>
      </c>
      <c r="F452" s="45">
        <f>IF(OR($A452="",$B452="",$C452=""),"",B452*'MPTO_working_3-way'!$I451)</f>
        <v>3.1672518920970845</v>
      </c>
      <c r="G452" s="46">
        <f>IF(OR($A452="",$B452="",$C452=""),"",C452*'MPTO_working_3-way'!$I451)</f>
        <v>3.8733932975482377</v>
      </c>
      <c r="H452" s="44">
        <f>IF(OR($A452="",$B452="",$C452=""),"",'MPTO_working_3-way'!E451)</f>
        <v>2.3274029309235154</v>
      </c>
      <c r="I452" s="45">
        <f>IF(OR($A452="",$B452="",$C452=""),"",'MPTO_working_3-way'!F451)</f>
        <v>3.1740546372802094</v>
      </c>
      <c r="J452" s="46">
        <f>IF(OR($A452="",$B452="",$C452=""),"",'MPTO_working_3-way'!G451)</f>
        <v>3.9172350853885032</v>
      </c>
      <c r="K452" s="44">
        <f>IF(OR($A452="",$B452="",$C452=""),"",'OddsRatio_working_3-way'!H451)</f>
        <v>2.3358730738865199</v>
      </c>
      <c r="L452" s="45">
        <f>IF(OR($A452="",$B452="",$C452=""),"",'OddsRatio_working_3-way'!I451)</f>
        <v>3.1734442868788606</v>
      </c>
      <c r="M452" s="46">
        <f>IF(OR($A452="",$B452="",$C452=""),"",'OddsRatio_working_3-way'!J451)</f>
        <v>3.8943916600874591</v>
      </c>
      <c r="N452" s="47">
        <f t="shared" si="106"/>
        <v>42.609731341271115</v>
      </c>
      <c r="O452" s="48">
        <f t="shared" si="107"/>
        <v>31.573112403695973</v>
      </c>
      <c r="P452" s="48">
        <f t="shared" si="108"/>
        <v>25.817156255032902</v>
      </c>
      <c r="Q452" t="s">
        <v>334</v>
      </c>
      <c r="R452" t="s">
        <v>342</v>
      </c>
      <c r="S452" t="s">
        <v>537</v>
      </c>
      <c r="T452" s="50">
        <v>100</v>
      </c>
      <c r="U452" s="50">
        <f t="shared" si="109"/>
        <v>55.752212389380524</v>
      </c>
      <c r="V452" s="50">
        <f t="shared" si="110"/>
        <v>67.21311475409837</v>
      </c>
      <c r="W452" s="50">
        <f t="shared" si="111"/>
        <v>73.190348525469176</v>
      </c>
      <c r="X452" s="50">
        <f t="shared" si="112"/>
        <v>59.596536720432482</v>
      </c>
      <c r="Y452" s="50">
        <f t="shared" si="113"/>
        <v>71.057439085150293</v>
      </c>
      <c r="Z452" s="50">
        <f t="shared" si="114"/>
        <v>77.034672856521112</v>
      </c>
      <c r="AA452" s="50">
        <f t="shared" si="115"/>
        <v>-3.8443243310519577</v>
      </c>
      <c r="AB452" s="50">
        <f t="shared" si="116"/>
        <v>-3.8443243310519222</v>
      </c>
      <c r="AC452" s="50">
        <f t="shared" si="117"/>
        <v>-3.8443243310519364</v>
      </c>
      <c r="AF452">
        <v>2.4900000000000002</v>
      </c>
      <c r="AG452">
        <v>1.56</v>
      </c>
      <c r="AH452" s="66"/>
      <c r="AJ452" t="s">
        <v>446</v>
      </c>
    </row>
    <row r="453" spans="1:36" ht="15" x14ac:dyDescent="0.25">
      <c r="A453">
        <v>4.28</v>
      </c>
      <c r="B453">
        <v>3.26</v>
      </c>
      <c r="C453">
        <v>2</v>
      </c>
      <c r="D453" s="43">
        <f t="shared" si="105"/>
        <v>4.0393326070752966E-2</v>
      </c>
      <c r="E453" s="44">
        <f>IF(OR($A453="",$B453="",$C453=""),"",A453*'MPTO_working_3-way'!$I452)</f>
        <v>4.4528834355828231</v>
      </c>
      <c r="F453" s="45">
        <f>IF(OR($A453="",$B453="",$C453=""),"",B453*'MPTO_working_3-way'!$I452)</f>
        <v>3.3916822429906546</v>
      </c>
      <c r="G453" s="46">
        <f>IF(OR($A453="",$B453="",$C453=""),"",C453*'MPTO_working_3-way'!$I452)</f>
        <v>2.0807866521415059</v>
      </c>
      <c r="H453" s="44">
        <f>IF(OR($A453="",$B453="",$C453=""),"",'MPTO_working_3-way'!E452)</f>
        <v>4.5417299596371699</v>
      </c>
      <c r="I453" s="45">
        <f>IF(OR($A453="",$B453="",$C453=""),"",'MPTO_working_3-way'!F452)</f>
        <v>3.4096640709002646</v>
      </c>
      <c r="J453" s="46">
        <f>IF(OR($A453="",$B453="",$C453=""),"",'MPTO_working_3-way'!G452)</f>
        <v>2.055348234277409</v>
      </c>
      <c r="K453" s="44">
        <f>IF(OR($A453="",$B453="",$C453=""),"",'OddsRatio_working_3-way'!H452)</f>
        <v>4.4950965640076195</v>
      </c>
      <c r="L453" s="45">
        <f>IF(OR($A453="",$B453="",$C453=""),"",'OddsRatio_working_3-way'!I452)</f>
        <v>3.4082067788589097</v>
      </c>
      <c r="M453" s="46">
        <f>IF(OR($A453="",$B453="",$C453=""),"",'OddsRatio_working_3-way'!J452)</f>
        <v>2.0655782207340305</v>
      </c>
      <c r="N453" s="47">
        <f t="shared" si="106"/>
        <v>22.457358573751062</v>
      </c>
      <c r="O453" s="48">
        <f t="shared" si="107"/>
        <v>29.483894078421645</v>
      </c>
      <c r="P453" s="48">
        <f t="shared" si="108"/>
        <v>48.058747347827278</v>
      </c>
      <c r="Q453" t="s">
        <v>341</v>
      </c>
      <c r="R453" t="s">
        <v>326</v>
      </c>
      <c r="S453" t="s">
        <v>537</v>
      </c>
      <c r="T453" s="50">
        <v>100</v>
      </c>
      <c r="U453" s="50">
        <f t="shared" si="109"/>
        <v>76.635514018691595</v>
      </c>
      <c r="V453" s="50">
        <f t="shared" si="110"/>
        <v>69.325153374233125</v>
      </c>
      <c r="W453" s="50">
        <f t="shared" si="111"/>
        <v>50</v>
      </c>
      <c r="X453" s="50">
        <f t="shared" si="112"/>
        <v>80.674846625766875</v>
      </c>
      <c r="Y453" s="50">
        <f t="shared" si="113"/>
        <v>73.36448598130842</v>
      </c>
      <c r="Z453" s="50">
        <f t="shared" si="114"/>
        <v>54.039332607075288</v>
      </c>
      <c r="AA453" s="50">
        <f t="shared" si="115"/>
        <v>-4.0393326070752806</v>
      </c>
      <c r="AB453" s="50">
        <f t="shared" si="116"/>
        <v>-4.0393326070752948</v>
      </c>
      <c r="AC453" s="50">
        <f t="shared" si="117"/>
        <v>-4.0393326070752877</v>
      </c>
      <c r="AF453">
        <v>2.08</v>
      </c>
      <c r="AG453">
        <v>1.78</v>
      </c>
      <c r="AH453" s="66"/>
      <c r="AJ453" t="s">
        <v>446</v>
      </c>
    </row>
    <row r="454" spans="1:36" ht="15" x14ac:dyDescent="0.25">
      <c r="A454">
        <v>2.11</v>
      </c>
      <c r="B454">
        <v>3.34</v>
      </c>
      <c r="C454">
        <v>3.59</v>
      </c>
      <c r="D454" s="43">
        <f t="shared" si="105"/>
        <v>5.188637892731629E-2</v>
      </c>
      <c r="E454" s="44">
        <f>IF(OR($A454="",$B454="",$C454=""),"",A454*'MPTO_working_3-way'!$I453)</f>
        <v>2.2194802595366374</v>
      </c>
      <c r="F454" s="45">
        <f>IF(OR($A454="",$B454="",$C454=""),"",B454*'MPTO_working_3-way'!$I453)</f>
        <v>3.5133005056172362</v>
      </c>
      <c r="G454" s="46">
        <f>IF(OR($A454="",$B454="",$C454=""),"",C454*'MPTO_working_3-way'!$I453)</f>
        <v>3.7762721003490651</v>
      </c>
      <c r="H454" s="44">
        <f>IF(OR($A454="",$B454="",$C454=""),"",'MPTO_working_3-way'!E453)</f>
        <v>2.1899175817374887</v>
      </c>
      <c r="I454" s="45">
        <f>IF(OR($A454="",$B454="",$C454=""),"",'MPTO_working_3-way'!F453)</f>
        <v>3.5447701532871858</v>
      </c>
      <c r="J454" s="46">
        <f>IF(OR($A454="",$B454="",$C454=""),"",'MPTO_working_3-way'!G453)</f>
        <v>3.8276622275153556</v>
      </c>
      <c r="K454" s="44">
        <f>IF(OR($A454="",$B454="",$C454=""),"",'OddsRatio_working_3-way'!H453)</f>
        <v>2.2018835046101555</v>
      </c>
      <c r="L454" s="45">
        <f>IF(OR($A454="",$B454="",$C454=""),"",'OddsRatio_working_3-way'!I453)</f>
        <v>3.5337003610700566</v>
      </c>
      <c r="M454" s="46">
        <f>IF(OR($A454="",$B454="",$C454=""),"",'OddsRatio_working_3-way'!J453)</f>
        <v>3.8043948440903623</v>
      </c>
      <c r="N454" s="47">
        <f t="shared" si="106"/>
        <v>45.055593340071916</v>
      </c>
      <c r="O454" s="48">
        <f t="shared" si="107"/>
        <v>28.463264056153214</v>
      </c>
      <c r="P454" s="48">
        <f t="shared" si="108"/>
        <v>26.48114260377486</v>
      </c>
      <c r="Q454" t="s">
        <v>412</v>
      </c>
      <c r="R454" t="s">
        <v>343</v>
      </c>
      <c r="S454" t="s">
        <v>537</v>
      </c>
      <c r="T454" s="50">
        <v>100</v>
      </c>
      <c r="U454" s="50">
        <f t="shared" si="109"/>
        <v>52.606635071090047</v>
      </c>
      <c r="V454" s="50">
        <f t="shared" si="110"/>
        <v>70.059880239520965</v>
      </c>
      <c r="W454" s="50">
        <f t="shared" si="111"/>
        <v>72.14484679665739</v>
      </c>
      <c r="X454" s="50">
        <f t="shared" si="112"/>
        <v>57.795272963821667</v>
      </c>
      <c r="Y454" s="50">
        <f t="shared" si="113"/>
        <v>75.24851813225257</v>
      </c>
      <c r="Z454" s="50">
        <f t="shared" si="114"/>
        <v>77.333484689388996</v>
      </c>
      <c r="AA454" s="50">
        <f t="shared" si="115"/>
        <v>-5.1886378927316201</v>
      </c>
      <c r="AB454" s="50">
        <f t="shared" si="116"/>
        <v>-5.1886378927316059</v>
      </c>
      <c r="AC454" s="50">
        <f t="shared" si="117"/>
        <v>-5.1886378927316059</v>
      </c>
      <c r="AF454">
        <v>2.2999999999999998</v>
      </c>
      <c r="AG454">
        <v>1.62</v>
      </c>
      <c r="AH454" s="66"/>
      <c r="AJ454" t="s">
        <v>447</v>
      </c>
    </row>
    <row r="455" spans="1:36" ht="15" x14ac:dyDescent="0.25">
      <c r="A455">
        <v>2.37</v>
      </c>
      <c r="B455">
        <v>3.13</v>
      </c>
      <c r="C455">
        <v>3.24</v>
      </c>
      <c r="D455" s="43">
        <f t="shared" ref="D455:D518" si="118">IF(OR($A455="",$B455="",$C455=""),"",(1/A455)+(1/B455)+(1/C455)-1)</f>
        <v>5.0071721470057895E-2</v>
      </c>
      <c r="E455" s="44">
        <f>IF(OR($A455="",$B455="",$C455=""),"",A455*'MPTO_working_3-way'!$I454)</f>
        <v>2.4886699798840373</v>
      </c>
      <c r="F455" s="45">
        <f>IF(OR($A455="",$B455="",$C455=""),"",B455*'MPTO_working_3-way'!$I454)</f>
        <v>3.2867244882012812</v>
      </c>
      <c r="G455" s="46">
        <f>IF(OR($A455="",$B455="",$C455=""),"",C455*'MPTO_working_3-way'!$I454)</f>
        <v>3.4022323775629877</v>
      </c>
      <c r="H455" s="44">
        <f>IF(OR($A455="",$B455="",$C455=""),"",'MPTO_working_3-way'!E454)</f>
        <v>2.4676104265605261</v>
      </c>
      <c r="I455" s="45">
        <f>IF(OR($A455="",$B455="",$C455=""),"",'MPTO_working_3-way'!F454)</f>
        <v>3.3025290588387897</v>
      </c>
      <c r="J455" s="46">
        <f>IF(OR($A455="",$B455="",$C455=""),"",'MPTO_working_3-way'!G454)</f>
        <v>3.4252276060760316</v>
      </c>
      <c r="K455" s="44">
        <f>IF(OR($A455="",$B455="",$C455=""),"",'OddsRatio_working_3-way'!H454)</f>
        <v>2.4767971357556484</v>
      </c>
      <c r="L455" s="45">
        <f>IF(OR($A455="",$B455="",$C455=""),"",'OddsRatio_working_3-way'!I454)</f>
        <v>3.2960422621602401</v>
      </c>
      <c r="M455" s="46">
        <f>IF(OR($A455="",$B455="",$C455=""),"",'OddsRatio_working_3-way'!J454)</f>
        <v>3.4146172146661682</v>
      </c>
      <c r="N455" s="47">
        <f t="shared" si="106"/>
        <v>40.182105626017808</v>
      </c>
      <c r="O455" s="48">
        <f t="shared" si="107"/>
        <v>30.425428221617317</v>
      </c>
      <c r="P455" s="48">
        <f t="shared" si="108"/>
        <v>29.392466152364875</v>
      </c>
      <c r="Q455" t="s">
        <v>344</v>
      </c>
      <c r="R455" t="s">
        <v>93</v>
      </c>
      <c r="S455" t="s">
        <v>537</v>
      </c>
      <c r="T455" s="50">
        <v>100</v>
      </c>
      <c r="U455" s="50">
        <f t="shared" si="109"/>
        <v>57.805907172995774</v>
      </c>
      <c r="V455" s="50">
        <f t="shared" si="110"/>
        <v>68.051118210862612</v>
      </c>
      <c r="W455" s="50">
        <f t="shared" si="111"/>
        <v>69.135802469135797</v>
      </c>
      <c r="X455" s="50">
        <f t="shared" si="112"/>
        <v>62.813079320001577</v>
      </c>
      <c r="Y455" s="50">
        <f t="shared" si="113"/>
        <v>73.058290357868415</v>
      </c>
      <c r="Z455" s="50">
        <f t="shared" si="114"/>
        <v>74.142974616141586</v>
      </c>
      <c r="AA455" s="50">
        <f t="shared" si="115"/>
        <v>-5.0071721470058037</v>
      </c>
      <c r="AB455" s="50">
        <f t="shared" si="116"/>
        <v>-5.0071721470058037</v>
      </c>
      <c r="AC455" s="50">
        <f t="shared" si="117"/>
        <v>-5.0071721470057895</v>
      </c>
      <c r="AF455">
        <v>2.35</v>
      </c>
      <c r="AG455">
        <v>1.6</v>
      </c>
      <c r="AH455" s="66"/>
      <c r="AJ455" t="s">
        <v>447</v>
      </c>
    </row>
    <row r="456" spans="1:36" ht="15" x14ac:dyDescent="0.25">
      <c r="A456">
        <v>2.12</v>
      </c>
      <c r="B456">
        <v>3.14</v>
      </c>
      <c r="C456">
        <v>3.84</v>
      </c>
      <c r="D456" s="43">
        <f t="shared" si="118"/>
        <v>5.0586117453831569E-2</v>
      </c>
      <c r="E456" s="44">
        <f>IF(OR($A456="",$B456="",$C456=""),"",A456*'MPTO_working_3-way'!$I455)</f>
        <v>2.2272425690021231</v>
      </c>
      <c r="F456" s="45">
        <f>IF(OR($A456="",$B456="",$C456=""),"",B456*'MPTO_working_3-way'!$I455)</f>
        <v>3.2988404088050314</v>
      </c>
      <c r="G456" s="46">
        <f>IF(OR($A456="",$B456="",$C456=""),"",C456*'MPTO_working_3-way'!$I455)</f>
        <v>4.0342506910227129</v>
      </c>
      <c r="H456" s="44">
        <f>IF(OR($A456="",$B456="",$C456=""),"",'MPTO_working_3-way'!E455)</f>
        <v>2.1985943003199111</v>
      </c>
      <c r="I456" s="45">
        <f>IF(OR($A456="",$B456="",$C456=""),"",'MPTO_working_3-way'!F455)</f>
        <v>3.3155476479369552</v>
      </c>
      <c r="J456" s="46">
        <f>IF(OR($A456="",$B456="",$C456=""),"",'MPTO_working_3-way'!G455)</f>
        <v>4.1058550609423872</v>
      </c>
      <c r="K456" s="44">
        <f>IF(OR($A456="",$B456="",$C456=""),"",'OddsRatio_working_3-way'!H455)</f>
        <v>2.210436832915093</v>
      </c>
      <c r="L456" s="45">
        <f>IF(OR($A456="",$B456="",$C456=""),"",'OddsRatio_working_3-way'!I455)</f>
        <v>3.3127989486056242</v>
      </c>
      <c r="M456" s="46">
        <f>IF(OR($A456="",$B456="",$C456=""),"",'OddsRatio_working_3-way'!J455)</f>
        <v>4.0693219691775573</v>
      </c>
      <c r="N456" s="47">
        <f t="shared" si="106"/>
        <v>44.898567130388159</v>
      </c>
      <c r="O456" s="48">
        <f t="shared" si="107"/>
        <v>30.313682266376716</v>
      </c>
      <c r="P456" s="48">
        <f t="shared" si="108"/>
        <v>24.787750603235132</v>
      </c>
      <c r="Q456" t="s">
        <v>409</v>
      </c>
      <c r="R456" t="s">
        <v>410</v>
      </c>
      <c r="S456" t="s">
        <v>537</v>
      </c>
      <c r="T456" s="50">
        <v>100</v>
      </c>
      <c r="U456" s="50">
        <f t="shared" si="109"/>
        <v>52.830188679245275</v>
      </c>
      <c r="V456" s="50">
        <f t="shared" si="110"/>
        <v>68.152866242038215</v>
      </c>
      <c r="W456" s="50">
        <f t="shared" si="111"/>
        <v>73.958333333333343</v>
      </c>
      <c r="X456" s="50">
        <f t="shared" si="112"/>
        <v>57.88880042462845</v>
      </c>
      <c r="Y456" s="50">
        <f t="shared" si="113"/>
        <v>73.211477987421375</v>
      </c>
      <c r="Z456" s="50">
        <f t="shared" si="114"/>
        <v>79.016945078716489</v>
      </c>
      <c r="AA456" s="50">
        <f t="shared" si="115"/>
        <v>-5.0586117453831747</v>
      </c>
      <c r="AB456" s="50">
        <f t="shared" si="116"/>
        <v>-5.0586117453831605</v>
      </c>
      <c r="AC456" s="50">
        <f t="shared" si="117"/>
        <v>-5.0586117453831463</v>
      </c>
      <c r="AF456">
        <v>2.42</v>
      </c>
      <c r="AG456">
        <v>1.56</v>
      </c>
      <c r="AH456" s="66"/>
      <c r="AJ456" t="s">
        <v>447</v>
      </c>
    </row>
    <row r="457" spans="1:36" s="50" customFormat="1" ht="15" x14ac:dyDescent="0.25">
      <c r="A457">
        <v>2.4900000000000002</v>
      </c>
      <c r="B457">
        <v>3.2</v>
      </c>
      <c r="C457">
        <v>2.97</v>
      </c>
      <c r="D457" s="43">
        <f t="shared" si="118"/>
        <v>5.0806762403147854E-2</v>
      </c>
      <c r="E457" s="44">
        <f>IF(OR($A457="",$B457="",$C457=""),"",A457*'MPTO_working_3-way'!$I456)</f>
        <v>2.6165088383838384</v>
      </c>
      <c r="F457" s="45">
        <f>IF(OR($A457="",$B457="",$C457=""),"",B457*'MPTO_working_3-way'!$I456)</f>
        <v>3.3625816396900734</v>
      </c>
      <c r="G457" s="46">
        <f>IF(OR($A457="",$B457="",$C457=""),"",C457*'MPTO_working_3-way'!$I456)</f>
        <v>3.1208960843373492</v>
      </c>
      <c r="H457" s="44">
        <f>IF(OR($A457="",$B457="",$C457=""),"",'MPTO_working_3-way'!E456)</f>
        <v>2.5996251875709913</v>
      </c>
      <c r="I457" s="45">
        <f>IF(OR($A457="",$B457="",$C457=""),"",'MPTO_working_3-way'!F456)</f>
        <v>3.3833572568239139</v>
      </c>
      <c r="J457" s="46">
        <f>IF(OR($A457="",$B457="",$C457=""),"",'MPTO_working_3-way'!G456)</f>
        <v>3.1272990609497278</v>
      </c>
      <c r="K457" s="44">
        <f>IF(OR($A457="",$B457="",$C457=""),"",'OddsRatio_working_3-way'!H456)</f>
        <v>2.6072621613465397</v>
      </c>
      <c r="L457" s="45">
        <f>IF(OR($A457="",$B457="",$C457=""),"",'OddsRatio_working_3-way'!I456)</f>
        <v>3.3731387617197224</v>
      </c>
      <c r="M457" s="46">
        <f>IF(OR($A457="",$B457="",$C457=""),"",'OddsRatio_working_3-way'!J456)</f>
        <v>3.125037891176297</v>
      </c>
      <c r="N457" s="47">
        <f t="shared" si="106"/>
        <v>38.218865739344437</v>
      </c>
      <c r="O457" s="48">
        <f t="shared" si="107"/>
        <v>29.739054903427391</v>
      </c>
      <c r="P457" s="48">
        <f t="shared" si="108"/>
        <v>32.042079357228168</v>
      </c>
      <c r="Q457" t="s">
        <v>411</v>
      </c>
      <c r="R457" t="s">
        <v>346</v>
      </c>
      <c r="S457" t="s">
        <v>537</v>
      </c>
      <c r="T457" s="50">
        <v>100</v>
      </c>
      <c r="U457" s="50">
        <f t="shared" si="109"/>
        <v>59.839357429718881</v>
      </c>
      <c r="V457" s="50">
        <f t="shared" si="110"/>
        <v>68.75</v>
      </c>
      <c r="W457" s="50">
        <f t="shared" si="111"/>
        <v>66.329966329966325</v>
      </c>
      <c r="X457" s="50">
        <f t="shared" si="112"/>
        <v>64.920033670033675</v>
      </c>
      <c r="Y457" s="50">
        <f t="shared" si="113"/>
        <v>73.830676240314787</v>
      </c>
      <c r="Z457" s="50">
        <f t="shared" si="114"/>
        <v>71.410642570281112</v>
      </c>
      <c r="AA457" s="50">
        <f t="shared" si="115"/>
        <v>-5.0806762403147943</v>
      </c>
      <c r="AB457" s="50">
        <f t="shared" si="116"/>
        <v>-5.0806762403147872</v>
      </c>
      <c r="AC457" s="50">
        <f t="shared" si="117"/>
        <v>-5.0806762403147872</v>
      </c>
      <c r="AD457" s="51"/>
      <c r="AE457" s="51"/>
      <c r="AF457">
        <v>2.5499999999999998</v>
      </c>
      <c r="AG457">
        <v>1.51</v>
      </c>
      <c r="AH457" s="66"/>
      <c r="AI457" s="51"/>
      <c r="AJ457" t="s">
        <v>447</v>
      </c>
    </row>
    <row r="458" spans="1:36" ht="15" x14ac:dyDescent="0.25">
      <c r="A458">
        <v>3.64</v>
      </c>
      <c r="B458">
        <v>3.7</v>
      </c>
      <c r="C458">
        <v>2.09</v>
      </c>
      <c r="D458" s="43">
        <f t="shared" si="118"/>
        <v>2.3464444517076188E-2</v>
      </c>
      <c r="E458" s="44">
        <f>IF(OR($A458="",$B458="",$C458=""),"",A458*'MPTO_working_3-way'!$I457)</f>
        <v>3.7254105780421574</v>
      </c>
      <c r="F458" s="45">
        <f>IF(OR($A458="",$B458="",$C458=""),"",B458*'MPTO_working_3-way'!$I457)</f>
        <v>3.7868184447131821</v>
      </c>
      <c r="G458" s="46">
        <f>IF(OR($A458="",$B458="",$C458=""),"",C458*'MPTO_working_3-way'!$I457)</f>
        <v>2.139040689040689</v>
      </c>
      <c r="H458" s="44">
        <f>IF(OR($A458="",$B458="",$C458=""),"",'MPTO_working_3-way'!E457)</f>
        <v>3.746668370416514</v>
      </c>
      <c r="I458" s="45">
        <f>IF(OR($A458="",$B458="",$C458=""),"",'MPTO_working_3-way'!F457)</f>
        <v>3.8102671561461086</v>
      </c>
      <c r="J458" s="46">
        <f>IF(OR($A458="",$B458="",$C458=""),"",'MPTO_working_3-way'!G457)</f>
        <v>2.1247327866278578</v>
      </c>
      <c r="K458" s="44">
        <f>IF(OR($A458="",$B458="",$C458=""),"",'OddsRatio_working_3-way'!H457)</f>
        <v>3.7381998278333048</v>
      </c>
      <c r="L458" s="45">
        <f>IF(OR($A458="",$B458="",$C458=""),"",'OddsRatio_working_3-way'!I457)</f>
        <v>3.8004316421022439</v>
      </c>
      <c r="M458" s="46">
        <f>IF(OR($A458="",$B458="",$C458=""),"",'OddsRatio_working_3-way'!J457)</f>
        <v>2.1305446258857206</v>
      </c>
      <c r="N458" s="47">
        <f t="shared" si="106"/>
        <v>26.842678922266266</v>
      </c>
      <c r="O458" s="48">
        <f t="shared" si="107"/>
        <v>26.407392237040323</v>
      </c>
      <c r="P458" s="48">
        <f t="shared" si="108"/>
        <v>46.749928840693407</v>
      </c>
      <c r="Q458" t="s">
        <v>414</v>
      </c>
      <c r="R458" t="s">
        <v>100</v>
      </c>
      <c r="S458" t="s">
        <v>537</v>
      </c>
      <c r="T458" s="50">
        <v>100</v>
      </c>
      <c r="U458" s="50">
        <f t="shared" si="109"/>
        <v>72.527472527472526</v>
      </c>
      <c r="V458" s="50">
        <f t="shared" si="110"/>
        <v>72.972972972972968</v>
      </c>
      <c r="W458" s="50">
        <f t="shared" si="111"/>
        <v>52.153110047846894</v>
      </c>
      <c r="X458" s="50">
        <f t="shared" si="112"/>
        <v>74.873916979180137</v>
      </c>
      <c r="Y458" s="50">
        <f t="shared" si="113"/>
        <v>75.31941742468058</v>
      </c>
      <c r="Z458" s="50">
        <f t="shared" si="114"/>
        <v>54.499554499554492</v>
      </c>
      <c r="AA458" s="50">
        <f t="shared" si="115"/>
        <v>-2.3464444517076117</v>
      </c>
      <c r="AB458" s="50">
        <f t="shared" si="116"/>
        <v>-2.3464444517076117</v>
      </c>
      <c r="AC458" s="50">
        <f t="shared" si="117"/>
        <v>-2.3464444517075975</v>
      </c>
      <c r="AF458">
        <v>1.76</v>
      </c>
      <c r="AG458">
        <v>2.17</v>
      </c>
      <c r="AH458" s="66"/>
      <c r="AJ458" t="s">
        <v>441</v>
      </c>
    </row>
    <row r="459" spans="1:36" ht="15" x14ac:dyDescent="0.25">
      <c r="A459">
        <v>2.78</v>
      </c>
      <c r="B459">
        <v>3.2</v>
      </c>
      <c r="C459">
        <v>2.86</v>
      </c>
      <c r="D459" s="43">
        <f t="shared" si="118"/>
        <v>2.1862579866176901E-2</v>
      </c>
      <c r="E459" s="44">
        <f>IF(OR($A459="",$B459="",$C459=""),"",A459*'MPTO_working_3-way'!$I458)</f>
        <v>2.8407779720279716</v>
      </c>
      <c r="F459" s="45">
        <f>IF(OR($A459="",$B459="",$C459=""),"",B459*'MPTO_working_3-way'!$I458)</f>
        <v>3.2699602555717662</v>
      </c>
      <c r="G459" s="46">
        <f>IF(OR($A459="",$B459="",$C459=""),"",C459*'MPTO_working_3-way'!$I458)</f>
        <v>2.9225269784172658</v>
      </c>
      <c r="H459" s="44">
        <f>IF(OR($A459="",$B459="",$C459=""),"",'MPTO_working_3-way'!E458)</f>
        <v>2.8374855389044362</v>
      </c>
      <c r="I459" s="45">
        <f>IF(OR($A459="",$B459="",$C459=""),"",'MPTO_working_3-way'!F458)</f>
        <v>3.2764060686396386</v>
      </c>
      <c r="J459" s="46">
        <f>IF(OR($A459="",$B459="",$C459=""),"",'MPTO_working_3-way'!G458)</f>
        <v>2.92087788958723</v>
      </c>
      <c r="K459" s="44">
        <f>IF(OR($A459="",$B459="",$C459=""),"",'OddsRatio_working_3-way'!H458)</f>
        <v>2.8391279223313322</v>
      </c>
      <c r="L459" s="45">
        <f>IF(OR($A459="",$B459="",$C459=""),"",'OddsRatio_working_3-way'!I458)</f>
        <v>3.2730794545668154</v>
      </c>
      <c r="M459" s="46">
        <f>IF(OR($A459="",$B459="",$C459=""),"",'OddsRatio_working_3-way'!J458)</f>
        <v>2.9217853570428525</v>
      </c>
      <c r="N459" s="47">
        <f t="shared" si="106"/>
        <v>35.20162469037033</v>
      </c>
      <c r="O459" s="48">
        <f t="shared" si="107"/>
        <v>30.581411449759223</v>
      </c>
      <c r="P459" s="48">
        <f t="shared" si="108"/>
        <v>34.216963859870461</v>
      </c>
      <c r="Q459" t="s">
        <v>413</v>
      </c>
      <c r="R459" t="s">
        <v>95</v>
      </c>
      <c r="S459" t="s">
        <v>537</v>
      </c>
      <c r="T459" s="50">
        <v>100</v>
      </c>
      <c r="U459" s="50">
        <f t="shared" si="109"/>
        <v>64.02877697841727</v>
      </c>
      <c r="V459" s="50">
        <f t="shared" si="110"/>
        <v>68.75</v>
      </c>
      <c r="W459" s="50">
        <f t="shared" si="111"/>
        <v>65.03496503496504</v>
      </c>
      <c r="X459" s="50">
        <f t="shared" si="112"/>
        <v>66.215034965034974</v>
      </c>
      <c r="Y459" s="50">
        <f t="shared" si="113"/>
        <v>70.936257986617719</v>
      </c>
      <c r="Z459" s="50">
        <f t="shared" si="114"/>
        <v>67.22122302158273</v>
      </c>
      <c r="AA459" s="50">
        <f t="shared" si="115"/>
        <v>-2.1862579866177043</v>
      </c>
      <c r="AB459" s="50">
        <f t="shared" si="116"/>
        <v>-2.1862579866177185</v>
      </c>
      <c r="AC459" s="50">
        <f t="shared" si="117"/>
        <v>-2.1862579866176901</v>
      </c>
      <c r="AF459">
        <v>2.0699999999999998</v>
      </c>
      <c r="AG459">
        <v>1.85</v>
      </c>
      <c r="AH459" s="66"/>
      <c r="AJ459" t="s">
        <v>441</v>
      </c>
    </row>
    <row r="460" spans="1:36" ht="15" x14ac:dyDescent="0.25">
      <c r="A460">
        <v>1.52</v>
      </c>
      <c r="B460">
        <v>4.22</v>
      </c>
      <c r="C460">
        <v>7.31</v>
      </c>
      <c r="D460" s="43">
        <f t="shared" si="118"/>
        <v>3.166046709541015E-2</v>
      </c>
      <c r="E460" s="44">
        <f>IF(OR($A460="",$B460="",$C460=""),"",A460*'MPTO_working_3-way'!$I459)</f>
        <v>1.5681239099850235</v>
      </c>
      <c r="F460" s="45">
        <f>IF(OR($A460="",$B460="",$C460=""),"",B460*'MPTO_working_3-way'!$I459)</f>
        <v>4.353607171142631</v>
      </c>
      <c r="G460" s="46">
        <f>IF(OR($A460="",$B460="",$C460=""),"",C460*'MPTO_working_3-way'!$I459)</f>
        <v>7.541438014467448</v>
      </c>
      <c r="H460" s="44">
        <f>IF(OR($A460="",$B460="",$C460=""),"",'MPTO_working_3-way'!E459)</f>
        <v>1.5447802891946134</v>
      </c>
      <c r="I460" s="45">
        <f>IF(OR($A460="",$B460="",$C460=""),"",'MPTO_working_3-way'!F459)</f>
        <v>4.4167009743206265</v>
      </c>
      <c r="J460" s="46">
        <f>IF(OR($A460="",$B460="",$C460=""),"",'MPTO_working_3-way'!G459)</f>
        <v>7.9210796487843904</v>
      </c>
      <c r="K460" s="44">
        <f>IF(OR($A460="",$B460="",$C460=""),"",'OddsRatio_working_3-way'!H459)</f>
        <v>1.552605923029037</v>
      </c>
      <c r="L460" s="45">
        <f>IF(OR($A460="",$B460="",$C460=""),"",'OddsRatio_working_3-way'!I459)</f>
        <v>4.4219059079874992</v>
      </c>
      <c r="M460" s="46">
        <f>IF(OR($A460="",$B460="",$C460=""),"",'OddsRatio_working_3-way'!J459)</f>
        <v>7.705660335217738</v>
      </c>
      <c r="N460" s="47">
        <f t="shared" si="106"/>
        <v>63.770470792040314</v>
      </c>
      <c r="O460" s="48">
        <f t="shared" si="107"/>
        <v>22.969458673910257</v>
      </c>
      <c r="P460" s="48">
        <f t="shared" si="108"/>
        <v>13.260070534049422</v>
      </c>
      <c r="Q460" t="s">
        <v>349</v>
      </c>
      <c r="R460" t="s">
        <v>352</v>
      </c>
      <c r="S460" t="s">
        <v>537</v>
      </c>
      <c r="T460" s="50">
        <v>100</v>
      </c>
      <c r="U460" s="50">
        <f t="shared" si="109"/>
        <v>34.21052631578948</v>
      </c>
      <c r="V460" s="50">
        <f t="shared" si="110"/>
        <v>76.30331753554502</v>
      </c>
      <c r="W460" s="50">
        <f t="shared" si="111"/>
        <v>86.320109439124479</v>
      </c>
      <c r="X460" s="50">
        <f t="shared" si="112"/>
        <v>37.376573025330487</v>
      </c>
      <c r="Y460" s="50">
        <f t="shared" si="113"/>
        <v>79.469364245086041</v>
      </c>
      <c r="Z460" s="50">
        <f t="shared" si="114"/>
        <v>89.486156148665515</v>
      </c>
      <c r="AA460" s="50">
        <f t="shared" si="115"/>
        <v>-3.166046709541007</v>
      </c>
      <c r="AB460" s="50">
        <f t="shared" si="116"/>
        <v>-3.1660467095410212</v>
      </c>
      <c r="AC460" s="50">
        <f t="shared" si="117"/>
        <v>-3.1660467095410354</v>
      </c>
      <c r="AF460">
        <v>1.88</v>
      </c>
      <c r="AG460">
        <v>2</v>
      </c>
      <c r="AH460" s="66"/>
      <c r="AJ460" t="s">
        <v>434</v>
      </c>
    </row>
    <row r="461" spans="1:36" ht="15" x14ac:dyDescent="0.25">
      <c r="A461">
        <v>3.37</v>
      </c>
      <c r="B461">
        <v>3.15</v>
      </c>
      <c r="C461">
        <v>2.42</v>
      </c>
      <c r="D461" s="43">
        <f t="shared" si="118"/>
        <v>2.7419363000695585E-2</v>
      </c>
      <c r="E461" s="44">
        <f>IF(OR($A461="",$B461="",$C461=""),"",A461*'MPTO_working_3-way'!$I460)</f>
        <v>3.4624032533123441</v>
      </c>
      <c r="F461" s="45">
        <f>IF(OR($A461="",$B461="",$C461=""),"",B461*'MPTO_working_3-way'!$I460)</f>
        <v>3.2363709934521911</v>
      </c>
      <c r="G461" s="46">
        <f>IF(OR($A461="",$B461="",$C461=""),"",C461*'MPTO_working_3-way'!$I460)</f>
        <v>2.486354858461683</v>
      </c>
      <c r="H461" s="44">
        <f>IF(OR($A461="",$B461="",$C461=""),"",'MPTO_working_3-way'!E460)</f>
        <v>3.4770984014607067</v>
      </c>
      <c r="I461" s="45">
        <f>IF(OR($A461="",$B461="",$C461=""),"",'MPTO_working_3-way'!F460)</f>
        <v>3.2433779244931253</v>
      </c>
      <c r="J461" s="46">
        <f>IF(OR($A461="",$B461="",$C461=""),"",'MPTO_working_3-way'!G460)</f>
        <v>2.474736939789886</v>
      </c>
      <c r="K461" s="44">
        <f>IF(OR($A461="",$B461="",$C461=""),"",'OddsRatio_working_3-way'!H460)</f>
        <v>3.4699911048388015</v>
      </c>
      <c r="L461" s="45">
        <f>IF(OR($A461="",$B461="",$C461=""),"",'OddsRatio_working_3-way'!I460)</f>
        <v>3.2407092301280263</v>
      </c>
      <c r="M461" s="46">
        <f>IF(OR($A461="",$B461="",$C461=""),"",'OddsRatio_working_3-way'!J460)</f>
        <v>2.4799102822240915</v>
      </c>
      <c r="N461" s="47">
        <f t="shared" si="106"/>
        <v>28.881673416963771</v>
      </c>
      <c r="O461" s="48">
        <f t="shared" si="107"/>
        <v>30.898806163545366</v>
      </c>
      <c r="P461" s="48">
        <f t="shared" si="108"/>
        <v>40.21952041949087</v>
      </c>
      <c r="Q461" t="s">
        <v>350</v>
      </c>
      <c r="R461" t="s">
        <v>50</v>
      </c>
      <c r="S461" t="s">
        <v>537</v>
      </c>
      <c r="T461" s="50">
        <v>100</v>
      </c>
      <c r="U461" s="50">
        <f t="shared" si="109"/>
        <v>70.326409495548958</v>
      </c>
      <c r="V461" s="50">
        <f t="shared" si="110"/>
        <v>68.253968253968253</v>
      </c>
      <c r="W461" s="50">
        <f t="shared" si="111"/>
        <v>58.677685950413228</v>
      </c>
      <c r="X461" s="50">
        <f t="shared" si="112"/>
        <v>73.068345795618512</v>
      </c>
      <c r="Y461" s="50">
        <f t="shared" si="113"/>
        <v>70.995904554037821</v>
      </c>
      <c r="Z461" s="50">
        <f t="shared" si="114"/>
        <v>61.419622250482789</v>
      </c>
      <c r="AA461" s="50">
        <f t="shared" si="115"/>
        <v>-2.741936300069554</v>
      </c>
      <c r="AB461" s="50">
        <f t="shared" si="116"/>
        <v>-2.7419363000695682</v>
      </c>
      <c r="AC461" s="50">
        <f t="shared" si="117"/>
        <v>-2.7419363000695611</v>
      </c>
      <c r="AF461">
        <v>2.09</v>
      </c>
      <c r="AG461">
        <v>1.82</v>
      </c>
      <c r="AH461" s="66"/>
      <c r="AJ461" t="s">
        <v>434</v>
      </c>
    </row>
    <row r="462" spans="1:36" ht="15" x14ac:dyDescent="0.25">
      <c r="A462">
        <v>2.89</v>
      </c>
      <c r="B462">
        <v>3.03</v>
      </c>
      <c r="C462">
        <v>2.85</v>
      </c>
      <c r="D462" s="43">
        <f t="shared" si="118"/>
        <v>2.6930957528460864E-2</v>
      </c>
      <c r="E462" s="44">
        <f>IF(OR($A462="",$B462="",$C462=""),"",A462*'MPTO_working_3-way'!$I461)</f>
        <v>2.9678304672572522</v>
      </c>
      <c r="F462" s="45">
        <f>IF(OR($A462="",$B462="",$C462=""),"",B462*'MPTO_working_3-way'!$I461)</f>
        <v>3.1116008013112362</v>
      </c>
      <c r="G462" s="46">
        <f>IF(OR($A462="",$B462="",$C462=""),"",C462*'MPTO_working_3-way'!$I461)</f>
        <v>2.9267532289561133</v>
      </c>
      <c r="H462" s="44">
        <f>IF(OR($A462="",$B462="",$C462=""),"",'MPTO_working_3-way'!E461)</f>
        <v>2.966973648466706</v>
      </c>
      <c r="I462" s="45">
        <f>IF(OR($A462="",$B462="",$C462=""),"",'MPTO_working_3-way'!F461)</f>
        <v>3.1147212499524177</v>
      </c>
      <c r="J462" s="46">
        <f>IF(OR($A462="",$B462="",$C462=""),"",'MPTO_working_3-way'!G461)</f>
        <v>2.9248300501660385</v>
      </c>
      <c r="K462" s="44">
        <f>IF(OR($A462="",$B462="",$C462=""),"",'OddsRatio_working_3-way'!H461)</f>
        <v>2.9674190118321606</v>
      </c>
      <c r="L462" s="45">
        <f>IF(OR($A462="",$B462="",$C462=""),"",'OddsRatio_working_3-way'!I461)</f>
        <v>3.1131537534493576</v>
      </c>
      <c r="M462" s="46">
        <f>IF(OR($A462="",$B462="",$C462=""),"",'OddsRatio_working_3-way'!J461)</f>
        <v>2.9257805142272471</v>
      </c>
      <c r="N462" s="47">
        <f t="shared" si="106"/>
        <v>33.69464701682098</v>
      </c>
      <c r="O462" s="48">
        <f t="shared" si="107"/>
        <v>32.137798639806157</v>
      </c>
      <c r="P462" s="48">
        <f t="shared" si="108"/>
        <v>34.167554343372863</v>
      </c>
      <c r="Q462" t="s">
        <v>355</v>
      </c>
      <c r="R462" t="s">
        <v>353</v>
      </c>
      <c r="S462" t="s">
        <v>537</v>
      </c>
      <c r="T462" s="50">
        <v>100</v>
      </c>
      <c r="U462" s="50">
        <f t="shared" si="109"/>
        <v>65.397923875432525</v>
      </c>
      <c r="V462" s="50">
        <f t="shared" si="110"/>
        <v>66.996699669967001</v>
      </c>
      <c r="W462" s="50">
        <f t="shared" si="111"/>
        <v>64.912280701754383</v>
      </c>
      <c r="X462" s="50">
        <f t="shared" si="112"/>
        <v>68.091019628278616</v>
      </c>
      <c r="Y462" s="50">
        <f t="shared" si="113"/>
        <v>69.689795422813077</v>
      </c>
      <c r="Z462" s="50">
        <f t="shared" si="114"/>
        <v>67.605376454600474</v>
      </c>
      <c r="AA462" s="50">
        <f t="shared" si="115"/>
        <v>-2.6930957528460908</v>
      </c>
      <c r="AB462" s="50">
        <f t="shared" si="116"/>
        <v>-2.6930957528460766</v>
      </c>
      <c r="AC462" s="50">
        <f t="shared" si="117"/>
        <v>-2.6930957528460908</v>
      </c>
      <c r="AF462">
        <v>2.36</v>
      </c>
      <c r="AG462">
        <v>1.64</v>
      </c>
      <c r="AH462" s="66"/>
      <c r="AJ462" t="s">
        <v>434</v>
      </c>
    </row>
    <row r="463" spans="1:36" ht="15" x14ac:dyDescent="0.25">
      <c r="A463">
        <v>2.14</v>
      </c>
      <c r="B463">
        <v>3.23</v>
      </c>
      <c r="C463">
        <v>3.88</v>
      </c>
      <c r="D463" s="43">
        <f t="shared" si="118"/>
        <v>3.461920160886911E-2</v>
      </c>
      <c r="E463" s="44">
        <f>IF(OR($A463="",$B463="",$C463=""),"",A463*'MPTO_working_3-way'!$I462)</f>
        <v>2.2140850914429802</v>
      </c>
      <c r="F463" s="45">
        <f>IF(OR($A463="",$B463="",$C463=""),"",B463*'MPTO_working_3-way'!$I462)</f>
        <v>3.3418200211966473</v>
      </c>
      <c r="G463" s="46">
        <f>IF(OR($A463="",$B463="",$C463=""),"",C463*'MPTO_working_3-way'!$I462)</f>
        <v>4.014322502242412</v>
      </c>
      <c r="H463" s="44">
        <f>IF(OR($A463="",$B463="",$C463=""),"",'MPTO_working_3-way'!E462)</f>
        <v>2.19418547724143</v>
      </c>
      <c r="I463" s="45">
        <f>IF(OR($A463="",$B463="",$C463=""),"",'MPTO_working_3-way'!F462)</f>
        <v>3.3550540725009861</v>
      </c>
      <c r="J463" s="46">
        <f>IF(OR($A463="",$B463="",$C463=""),"",'MPTO_working_3-way'!G462)</f>
        <v>4.0618666996228221</v>
      </c>
      <c r="K463" s="44">
        <f>IF(OR($A463="",$B463="",$C463=""),"",'OddsRatio_working_3-way'!H462)</f>
        <v>2.2024806499391341</v>
      </c>
      <c r="L463" s="45">
        <f>IF(OR($A463="",$B463="",$C463=""),"",'OddsRatio_working_3-way'!I462)</f>
        <v>3.3522209204949727</v>
      </c>
      <c r="M463" s="46">
        <f>IF(OR($A463="",$B463="",$C463=""),"",'OddsRatio_working_3-way'!J462)</f>
        <v>4.0378458524778109</v>
      </c>
      <c r="N463" s="47">
        <f t="shared" si="106"/>
        <v>45.165382480773239</v>
      </c>
      <c r="O463" s="48">
        <f t="shared" si="107"/>
        <v>29.923813779831193</v>
      </c>
      <c r="P463" s="48">
        <f t="shared" si="108"/>
        <v>24.910803739395554</v>
      </c>
      <c r="Q463" t="s">
        <v>249</v>
      </c>
      <c r="R463" t="s">
        <v>416</v>
      </c>
      <c r="S463" t="s">
        <v>537</v>
      </c>
      <c r="T463" s="50">
        <v>100</v>
      </c>
      <c r="U463" s="50">
        <f t="shared" si="109"/>
        <v>53.271028037383175</v>
      </c>
      <c r="V463" s="50">
        <f t="shared" si="110"/>
        <v>69.040247678018574</v>
      </c>
      <c r="W463" s="50">
        <f t="shared" si="111"/>
        <v>74.226804123711347</v>
      </c>
      <c r="X463" s="50">
        <f t="shared" si="112"/>
        <v>56.73294819827008</v>
      </c>
      <c r="Y463" s="50">
        <f t="shared" si="113"/>
        <v>72.502167838905478</v>
      </c>
      <c r="Z463" s="50">
        <f t="shared" si="114"/>
        <v>77.688724284598251</v>
      </c>
      <c r="AA463" s="50">
        <f t="shared" si="115"/>
        <v>-3.4619201608869048</v>
      </c>
      <c r="AB463" s="50">
        <f t="shared" si="116"/>
        <v>-3.4619201608869048</v>
      </c>
      <c r="AC463" s="50">
        <f t="shared" si="117"/>
        <v>-3.4619201608869048</v>
      </c>
      <c r="AF463">
        <v>2.33</v>
      </c>
      <c r="AG463">
        <v>1.64</v>
      </c>
      <c r="AH463" s="66"/>
      <c r="AJ463" t="s">
        <v>434</v>
      </c>
    </row>
    <row r="464" spans="1:36" ht="15" x14ac:dyDescent="0.25">
      <c r="A464">
        <v>2.1800000000000002</v>
      </c>
      <c r="B464">
        <v>3.06</v>
      </c>
      <c r="C464">
        <v>4.0999999999999996</v>
      </c>
      <c r="D464" s="43">
        <f t="shared" si="118"/>
        <v>2.9415420975580586E-2</v>
      </c>
      <c r="E464" s="44">
        <f>IF(OR($A464="",$B464="",$C464=""),"",A464*'MPTO_working_3-way'!$I463)</f>
        <v>2.2441256177267657</v>
      </c>
      <c r="F464" s="45">
        <f>IF(OR($A464="",$B464="",$C464=""),"",B464*'MPTO_working_3-way'!$I463)</f>
        <v>3.1500111881852768</v>
      </c>
      <c r="G464" s="46">
        <f>IF(OR($A464="",$B464="",$C464=""),"",C464*'MPTO_working_3-way'!$I463)</f>
        <v>4.2206032259998798</v>
      </c>
      <c r="H464" s="44">
        <f>IF(OR($A464="",$B464="",$C464=""),"",'MPTO_working_3-way'!E463)</f>
        <v>2.2276157452404717</v>
      </c>
      <c r="I464" s="45">
        <f>IF(OR($A464="",$B464="",$C464=""),"",'MPTO_working_3-way'!F463)</f>
        <v>3.1546513040629804</v>
      </c>
      <c r="J464" s="46">
        <f>IF(OR($A464="",$B464="",$C464=""),"",'MPTO_working_3-way'!G463)</f>
        <v>4.2717280616080489</v>
      </c>
      <c r="K464" s="44">
        <f>IF(OR($A464="",$B464="",$C464=""),"",'OddsRatio_working_3-way'!H463)</f>
        <v>2.2347733814323121</v>
      </c>
      <c r="L464" s="45">
        <f>IF(OR($A464="",$B464="",$C464=""),"",'OddsRatio_working_3-way'!I463)</f>
        <v>3.1556213269072568</v>
      </c>
      <c r="M464" s="46">
        <f>IF(OR($A464="",$B464="",$C464=""),"",'OddsRatio_working_3-way'!J463)</f>
        <v>4.2438961715594639</v>
      </c>
      <c r="N464" s="47">
        <f t="shared" si="106"/>
        <v>44.560785372298859</v>
      </c>
      <c r="O464" s="48">
        <f t="shared" si="107"/>
        <v>31.745918990722714</v>
      </c>
      <c r="P464" s="48">
        <f t="shared" si="108"/>
        <v>23.693295636978419</v>
      </c>
      <c r="Q464" t="s">
        <v>417</v>
      </c>
      <c r="R464" t="s">
        <v>250</v>
      </c>
      <c r="S464" t="s">
        <v>537</v>
      </c>
      <c r="T464" s="50">
        <v>100</v>
      </c>
      <c r="U464" s="50">
        <f t="shared" si="109"/>
        <v>54.128440366972484</v>
      </c>
      <c r="V464" s="50">
        <f t="shared" si="110"/>
        <v>67.320261437908499</v>
      </c>
      <c r="W464" s="50">
        <f t="shared" si="111"/>
        <v>75.609756097560975</v>
      </c>
      <c r="X464" s="50">
        <f t="shared" si="112"/>
        <v>57.069982464530533</v>
      </c>
      <c r="Y464" s="50">
        <f t="shared" si="113"/>
        <v>70.261803535466555</v>
      </c>
      <c r="Z464" s="50">
        <f t="shared" si="114"/>
        <v>78.551298195119017</v>
      </c>
      <c r="AA464" s="50">
        <f t="shared" si="115"/>
        <v>-2.9415420975580489</v>
      </c>
      <c r="AB464" s="50">
        <f t="shared" si="116"/>
        <v>-2.941542097558056</v>
      </c>
      <c r="AC464" s="50">
        <f t="shared" si="117"/>
        <v>-2.9415420975580417</v>
      </c>
      <c r="AF464">
        <v>2.34</v>
      </c>
      <c r="AG464">
        <v>1.65</v>
      </c>
      <c r="AH464" s="66"/>
      <c r="AJ464" t="s">
        <v>434</v>
      </c>
    </row>
    <row r="465" spans="1:36" ht="15" x14ac:dyDescent="0.25">
      <c r="A465">
        <v>2.75</v>
      </c>
      <c r="B465">
        <v>3.07</v>
      </c>
      <c r="C465">
        <v>2.96</v>
      </c>
      <c r="D465" s="43">
        <f t="shared" si="118"/>
        <v>2.7207100497002923E-2</v>
      </c>
      <c r="E465" s="44">
        <f>IF(OR($A465="",$B465="",$C465=""),"",A465*'MPTO_working_3-way'!$I464)</f>
        <v>2.8248195263667579</v>
      </c>
      <c r="F465" s="45">
        <f>IF(OR($A465="",$B465="",$C465=""),"",B465*'MPTO_working_3-way'!$I464)</f>
        <v>3.153525798525799</v>
      </c>
      <c r="G465" s="46">
        <f>IF(OR($A465="",$B465="",$C465=""),"",C465*'MPTO_working_3-way'!$I464)</f>
        <v>3.0405330174711285</v>
      </c>
      <c r="H465" s="44">
        <f>IF(OR($A465="",$B465="",$C465=""),"",'MPTO_working_3-way'!E464)</f>
        <v>2.820338804515889</v>
      </c>
      <c r="I465" s="45">
        <f>IF(OR($A465="",$B465="",$C465=""),"",'MPTO_working_3-way'!F464)</f>
        <v>3.1579226709238801</v>
      </c>
      <c r="J465" s="46">
        <f>IF(OR($A465="",$B465="",$C465=""),"",'MPTO_working_3-way'!G464)</f>
        <v>3.041651114104416</v>
      </c>
      <c r="K465" s="44">
        <f>IF(OR($A465="",$B465="",$C465=""),"",'OddsRatio_working_3-way'!H464)</f>
        <v>2.822485150636366</v>
      </c>
      <c r="L465" s="45">
        <f>IF(OR($A465="",$B465="",$C465=""),"",'OddsRatio_working_3-way'!I464)</f>
        <v>3.1557395781813002</v>
      </c>
      <c r="M465" s="46">
        <f>IF(OR($A465="",$B465="",$C465=""),"",'OddsRatio_working_3-way'!J464)</f>
        <v>3.041183368712729</v>
      </c>
      <c r="N465" s="47">
        <f t="shared" si="106"/>
        <v>35.400491630209935</v>
      </c>
      <c r="O465" s="48">
        <f t="shared" si="107"/>
        <v>31.710538105236907</v>
      </c>
      <c r="P465" s="48">
        <f t="shared" si="108"/>
        <v>32.888970264553144</v>
      </c>
      <c r="Q465" t="s">
        <v>140</v>
      </c>
      <c r="R465" t="s">
        <v>418</v>
      </c>
      <c r="S465" t="s">
        <v>537</v>
      </c>
      <c r="T465" s="50">
        <v>100</v>
      </c>
      <c r="U465" s="50">
        <f t="shared" si="109"/>
        <v>63.63636363636364</v>
      </c>
      <c r="V465" s="50">
        <f t="shared" si="110"/>
        <v>67.426710097719877</v>
      </c>
      <c r="W465" s="50">
        <f t="shared" si="111"/>
        <v>66.21621621621621</v>
      </c>
      <c r="X465" s="50">
        <f t="shared" si="112"/>
        <v>66.357073686063913</v>
      </c>
      <c r="Y465" s="50">
        <f t="shared" si="113"/>
        <v>70.147420147420149</v>
      </c>
      <c r="Z465" s="50">
        <f t="shared" si="114"/>
        <v>68.936926265916497</v>
      </c>
      <c r="AA465" s="50">
        <f t="shared" si="115"/>
        <v>-2.7207100497002727</v>
      </c>
      <c r="AB465" s="50">
        <f t="shared" si="116"/>
        <v>-2.7207100497002727</v>
      </c>
      <c r="AC465" s="50">
        <f t="shared" si="117"/>
        <v>-2.720710049700287</v>
      </c>
      <c r="AF465">
        <v>2.29</v>
      </c>
      <c r="AG465">
        <v>1.67</v>
      </c>
      <c r="AH465" s="66"/>
      <c r="AJ465" t="s">
        <v>434</v>
      </c>
    </row>
    <row r="466" spans="1:36" ht="15" x14ac:dyDescent="0.25">
      <c r="A466">
        <v>4.5199999999999996</v>
      </c>
      <c r="B466">
        <v>4.21</v>
      </c>
      <c r="C466">
        <v>1.75</v>
      </c>
      <c r="D466" s="43">
        <f t="shared" si="118"/>
        <v>3.0197200693070192E-2</v>
      </c>
      <c r="E466" s="44">
        <f>IF(OR($A466="",$B466="",$C466=""),"",A466*'MPTO_working_3-way'!$I465)</f>
        <v>4.6564913471326772</v>
      </c>
      <c r="F466" s="45">
        <f>IF(OR($A466="",$B466="",$C466=""),"",B466*'MPTO_working_3-way'!$I465)</f>
        <v>4.3371302149178259</v>
      </c>
      <c r="G466" s="46">
        <f>IF(OR($A466="",$B466="",$C466=""),"",C466*'MPTO_working_3-way'!$I465)</f>
        <v>1.8028451012128728</v>
      </c>
      <c r="H466" s="44">
        <f>IF(OR($A466="",$B466="",$C466=""),"",'MPTO_working_3-way'!E465)</f>
        <v>4.7354492840180304</v>
      </c>
      <c r="I466" s="45">
        <f>IF(OR($A466="",$B466="",$C466=""),"",'MPTO_working_3-way'!F465)</f>
        <v>4.3963008924328033</v>
      </c>
      <c r="J466" s="46">
        <f>IF(OR($A466="",$B466="",$C466=""),"",'MPTO_working_3-way'!G465)</f>
        <v>1.7813790521022788</v>
      </c>
      <c r="K466" s="44">
        <f>IF(OR($A466="",$B466="",$C466=""),"",'OddsRatio_working_3-way'!H465)</f>
        <v>4.7034860111956371</v>
      </c>
      <c r="L466" s="45">
        <f>IF(OR($A466="",$B466="",$C466=""),"",'OddsRatio_working_3-way'!I465)</f>
        <v>4.377326731800566</v>
      </c>
      <c r="M466" s="46">
        <f>IF(OR($A466="",$B466="",$C466=""),"",'OddsRatio_working_3-way'!J465)</f>
        <v>1.7890950307945248</v>
      </c>
      <c r="N466" s="47">
        <f t="shared" si="106"/>
        <v>21.475396934126572</v>
      </c>
      <c r="O466" s="48">
        <f t="shared" si="107"/>
        <v>23.05672069887223</v>
      </c>
      <c r="P466" s="48">
        <f t="shared" si="108"/>
        <v>55.467882367001195</v>
      </c>
      <c r="Q466" t="s">
        <v>360</v>
      </c>
      <c r="R466" t="s">
        <v>358</v>
      </c>
      <c r="S466" t="s">
        <v>537</v>
      </c>
      <c r="T466" s="50">
        <v>100</v>
      </c>
      <c r="U466" s="50">
        <f t="shared" si="109"/>
        <v>77.876106194690252</v>
      </c>
      <c r="V466" s="50">
        <f t="shared" si="110"/>
        <v>76.24703087885986</v>
      </c>
      <c r="W466" s="50">
        <f t="shared" si="111"/>
        <v>42.857142857142854</v>
      </c>
      <c r="X466" s="50">
        <f t="shared" si="112"/>
        <v>80.895826263997279</v>
      </c>
      <c r="Y466" s="50">
        <f t="shared" si="113"/>
        <v>79.266750948166873</v>
      </c>
      <c r="Z466" s="50">
        <f t="shared" si="114"/>
        <v>45.876862926449881</v>
      </c>
      <c r="AA466" s="50">
        <f t="shared" si="115"/>
        <v>-3.0197200693070272</v>
      </c>
      <c r="AB466" s="50">
        <f t="shared" si="116"/>
        <v>-3.019720069307013</v>
      </c>
      <c r="AC466" s="50">
        <f t="shared" si="117"/>
        <v>-3.0197200693070272</v>
      </c>
      <c r="AF466">
        <v>1.68</v>
      </c>
      <c r="AG466">
        <v>2.29</v>
      </c>
      <c r="AH466" s="66"/>
      <c r="AJ466" t="s">
        <v>448</v>
      </c>
    </row>
    <row r="467" spans="1:36" ht="15" x14ac:dyDescent="0.25">
      <c r="A467">
        <v>1.33</v>
      </c>
      <c r="B467">
        <v>5.65</v>
      </c>
      <c r="C467">
        <v>9.6300000000000008</v>
      </c>
      <c r="D467" s="43">
        <f t="shared" si="118"/>
        <v>3.2713009607524546E-2</v>
      </c>
      <c r="E467" s="44">
        <f>IF(OR($A467="",$B467="",$C467=""),"",A467*'MPTO_working_3-way'!$I466)</f>
        <v>1.3735083027780077</v>
      </c>
      <c r="F467" s="45">
        <f>IF(OR($A467="",$B467="",$C467=""),"",B467*'MPTO_working_3-way'!$I466)</f>
        <v>5.8348285042825143</v>
      </c>
      <c r="G467" s="46">
        <f>IF(OR($A467="",$B467="",$C467=""),"",C467*'MPTO_working_3-way'!$I466)</f>
        <v>9.9450262825204625</v>
      </c>
      <c r="H467" s="44">
        <f>IF(OR($A467="",$B467="",$C467=""),"",'MPTO_working_3-way'!E466)</f>
        <v>1.3495725368514051</v>
      </c>
      <c r="I467" s="45">
        <f>IF(OR($A467="",$B467="",$C467=""),"",'MPTO_working_3-way'!F466)</f>
        <v>6.0209475784280961</v>
      </c>
      <c r="J467" s="46">
        <f>IF(OR($A467="",$B467="",$C467=""),"",'MPTO_working_3-way'!G466)</f>
        <v>10.759881861011237</v>
      </c>
      <c r="K467" s="44">
        <f>IF(OR($A467="",$B467="",$C467=""),"",'OddsRatio_working_3-way'!H466)</f>
        <v>1.3565689531663314</v>
      </c>
      <c r="L467" s="45">
        <f>IF(OR($A467="",$B467="",$C467=""),"",'OddsRatio_working_3-way'!I466)</f>
        <v>6.0243807037073944</v>
      </c>
      <c r="M467" s="46">
        <f>IF(OR($A467="",$B467="",$C467=""),"",'OddsRatio_working_3-way'!J466)</f>
        <v>10.32481838128921</v>
      </c>
      <c r="N467" s="47">
        <f t="shared" si="106"/>
        <v>72.806258103968986</v>
      </c>
      <c r="O467" s="48">
        <f t="shared" si="107"/>
        <v>17.138464297040485</v>
      </c>
      <c r="P467" s="48">
        <f t="shared" si="108"/>
        <v>10.055277598990523</v>
      </c>
      <c r="Q467" t="s">
        <v>422</v>
      </c>
      <c r="R467" t="s">
        <v>425</v>
      </c>
      <c r="S467" t="s">
        <v>537</v>
      </c>
      <c r="T467" s="50">
        <v>100</v>
      </c>
      <c r="U467" s="50">
        <f t="shared" si="109"/>
        <v>24.81203007518797</v>
      </c>
      <c r="V467" s="50">
        <f t="shared" si="110"/>
        <v>82.30088495575221</v>
      </c>
      <c r="W467" s="50">
        <f t="shared" si="111"/>
        <v>89.615784008307372</v>
      </c>
      <c r="X467" s="50">
        <f t="shared" si="112"/>
        <v>28.083331035940411</v>
      </c>
      <c r="Y467" s="50">
        <f t="shared" si="113"/>
        <v>85.572185916504651</v>
      </c>
      <c r="Z467" s="50">
        <f t="shared" si="114"/>
        <v>92.887084969059813</v>
      </c>
      <c r="AA467" s="50">
        <f t="shared" si="115"/>
        <v>-3.2713009607524413</v>
      </c>
      <c r="AB467" s="50">
        <f t="shared" si="116"/>
        <v>-3.2713009607524413</v>
      </c>
      <c r="AC467" s="50">
        <f t="shared" si="117"/>
        <v>-3.2713009607524413</v>
      </c>
      <c r="AF467">
        <v>1.5</v>
      </c>
      <c r="AG467">
        <v>2.68</v>
      </c>
      <c r="AH467" s="66"/>
      <c r="AJ467" t="s">
        <v>448</v>
      </c>
    </row>
    <row r="468" spans="1:36" ht="15" x14ac:dyDescent="0.25">
      <c r="A468">
        <v>3.19</v>
      </c>
      <c r="B468">
        <v>3.3</v>
      </c>
      <c r="C468">
        <v>2.4300000000000002</v>
      </c>
      <c r="D468" s="43">
        <f t="shared" si="118"/>
        <v>2.8032560599610346E-2</v>
      </c>
      <c r="E468" s="44">
        <f>IF(OR($A468="",$B468="",$C468=""),"",A468*'MPTO_working_3-way'!$I467)</f>
        <v>3.2794238683127568</v>
      </c>
      <c r="F468" s="45">
        <f>IF(OR($A468="",$B468="",$C468=""),"",B468*'MPTO_working_3-way'!$I467)</f>
        <v>3.392507449978714</v>
      </c>
      <c r="G468" s="46">
        <f>IF(OR($A468="",$B468="",$C468=""),"",C468*'MPTO_working_3-way'!$I467)</f>
        <v>2.4981191222570533</v>
      </c>
      <c r="H468" s="44">
        <f>IF(OR($A468="",$B468="",$C468=""),"",'MPTO_working_3-way'!E467)</f>
        <v>3.2880088226561281</v>
      </c>
      <c r="I468" s="45">
        <f>IF(OR($A468="",$B468="",$C468=""),"",'MPTO_working_3-way'!F467)</f>
        <v>3.4049958270495035</v>
      </c>
      <c r="J468" s="46">
        <f>IF(OR($A468="",$B468="",$C468=""),"",'MPTO_working_3-way'!G467)</f>
        <v>2.4864584558469751</v>
      </c>
      <c r="K468" s="44">
        <f>IF(OR($A468="",$B468="",$C468=""),"",'OddsRatio_working_3-way'!H467)</f>
        <v>3.2844124610663923</v>
      </c>
      <c r="L468" s="45">
        <f>IF(OR($A468="",$B468="",$C468=""),"",'OddsRatio_working_3-way'!I467)</f>
        <v>3.3991546394761194</v>
      </c>
      <c r="M468" s="46">
        <f>IF(OR($A468="",$B468="",$C468=""),"",'OddsRatio_working_3-way'!J467)</f>
        <v>2.4916483193264569</v>
      </c>
      <c r="N468" s="47">
        <f t="shared" si="106"/>
        <v>30.493160998870628</v>
      </c>
      <c r="O468" s="48">
        <f t="shared" si="107"/>
        <v>29.476722298908271</v>
      </c>
      <c r="P468" s="48">
        <f t="shared" si="108"/>
        <v>40.030116702221108</v>
      </c>
      <c r="Q468" t="s">
        <v>363</v>
      </c>
      <c r="R468" t="s">
        <v>357</v>
      </c>
      <c r="S468" t="s">
        <v>537</v>
      </c>
      <c r="T468" s="50">
        <v>100</v>
      </c>
      <c r="U468" s="50">
        <f t="shared" si="109"/>
        <v>68.652037617554868</v>
      </c>
      <c r="V468" s="50">
        <f t="shared" si="110"/>
        <v>69.696969696969703</v>
      </c>
      <c r="W468" s="50">
        <f t="shared" si="111"/>
        <v>58.847736625514408</v>
      </c>
      <c r="X468" s="50">
        <f t="shared" si="112"/>
        <v>71.455293677515897</v>
      </c>
      <c r="Y468" s="50">
        <f t="shared" si="113"/>
        <v>72.500225756930732</v>
      </c>
      <c r="Z468" s="50">
        <f t="shared" si="114"/>
        <v>61.650992685475444</v>
      </c>
      <c r="AA468" s="50">
        <f t="shared" si="115"/>
        <v>-2.8032560599610292</v>
      </c>
      <c r="AB468" s="50">
        <f t="shared" si="116"/>
        <v>-2.8032560599610292</v>
      </c>
      <c r="AC468" s="50">
        <f t="shared" si="117"/>
        <v>-2.8032560599610363</v>
      </c>
      <c r="AF468">
        <v>2.25</v>
      </c>
      <c r="AG468">
        <v>1.69</v>
      </c>
      <c r="AH468" s="66"/>
      <c r="AJ468" t="s">
        <v>448</v>
      </c>
    </row>
    <row r="469" spans="1:36" ht="15" x14ac:dyDescent="0.25">
      <c r="A469">
        <v>1.93</v>
      </c>
      <c r="B469">
        <v>3.46</v>
      </c>
      <c r="C469">
        <v>4.51</v>
      </c>
      <c r="D469" s="43">
        <f t="shared" si="118"/>
        <v>2.8881546088542098E-2</v>
      </c>
      <c r="E469" s="44">
        <f>IF(OR($A469="",$B469="",$C469=""),"",A469*'MPTO_working_3-way'!$I468)</f>
        <v>1.9857413839508862</v>
      </c>
      <c r="F469" s="45">
        <f>IF(OR($A469="",$B469="",$C469=""),"",B469*'MPTO_working_3-way'!$I468)</f>
        <v>3.5599301494663558</v>
      </c>
      <c r="G469" s="46">
        <f>IF(OR($A469="",$B469="",$C469=""),"",C469*'MPTO_working_3-way'!$I468)</f>
        <v>4.6402557728593248</v>
      </c>
      <c r="H469" s="44">
        <f>IF(OR($A469="",$B469="",$C469=""),"",'MPTO_working_3-way'!E468)</f>
        <v>1.9665392056386586</v>
      </c>
      <c r="I469" s="45">
        <f>IF(OR($A469="",$B469="",$C469=""),"",'MPTO_working_3-way'!F468)</f>
        <v>3.5792241342359277</v>
      </c>
      <c r="J469" s="46">
        <f>IF(OR($A469="",$B469="",$C469=""),"",'MPTO_working_3-way'!G468)</f>
        <v>4.7147058863433537</v>
      </c>
      <c r="K469" s="44">
        <f>IF(OR($A469="",$B469="",$C469=""),"",'OddsRatio_working_3-way'!H468)</f>
        <v>1.9740824693223211</v>
      </c>
      <c r="L469" s="45">
        <f>IF(OR($A469="",$B469="",$C469=""),"",'OddsRatio_working_3-way'!I468)</f>
        <v>3.5766052414332377</v>
      </c>
      <c r="M469" s="46">
        <f>IF(OR($A469="",$B469="",$C469=""),"",'OddsRatio_working_3-way'!J468)</f>
        <v>4.6763757713132765</v>
      </c>
      <c r="N469" s="47">
        <f t="shared" si="106"/>
        <v>50.359025001048842</v>
      </c>
      <c r="O469" s="48">
        <f t="shared" si="107"/>
        <v>28.090438801163081</v>
      </c>
      <c r="P469" s="48">
        <f t="shared" si="108"/>
        <v>21.550536197788084</v>
      </c>
      <c r="Q469" t="s">
        <v>174</v>
      </c>
      <c r="R469" t="s">
        <v>182</v>
      </c>
      <c r="S469" t="s">
        <v>537</v>
      </c>
      <c r="T469" s="50">
        <v>100</v>
      </c>
      <c r="U469" s="50">
        <f t="shared" si="109"/>
        <v>48.186528497409334</v>
      </c>
      <c r="V469" s="50">
        <f t="shared" si="110"/>
        <v>71.098265895953759</v>
      </c>
      <c r="W469" s="50">
        <f t="shared" si="111"/>
        <v>77.827050997782706</v>
      </c>
      <c r="X469" s="50">
        <f t="shared" si="112"/>
        <v>51.074683106263542</v>
      </c>
      <c r="Y469" s="50">
        <f t="shared" si="113"/>
        <v>73.986420504807967</v>
      </c>
      <c r="Z469" s="50">
        <f t="shared" si="114"/>
        <v>80.715205606636914</v>
      </c>
      <c r="AA469" s="50">
        <f t="shared" si="115"/>
        <v>-2.888154608854208</v>
      </c>
      <c r="AB469" s="50">
        <f t="shared" si="116"/>
        <v>-2.888154608854208</v>
      </c>
      <c r="AC469" s="50">
        <f t="shared" si="117"/>
        <v>-2.888154608854208</v>
      </c>
      <c r="AF469">
        <v>2.5099999999999998</v>
      </c>
      <c r="AG469">
        <v>1.57</v>
      </c>
      <c r="AH469" s="66"/>
      <c r="AJ469" t="s">
        <v>435</v>
      </c>
    </row>
    <row r="470" spans="1:36" ht="15" x14ac:dyDescent="0.25">
      <c r="A470">
        <v>1.83</v>
      </c>
      <c r="B470">
        <v>3.18</v>
      </c>
      <c r="C470">
        <v>5.85</v>
      </c>
      <c r="D470" s="43">
        <f t="shared" si="118"/>
        <v>3.1853667176896305E-2</v>
      </c>
      <c r="E470" s="44">
        <f>IF(OR($A470="",$B470="",$C470=""),"",A470*'MPTO_working_3-way'!$I469)</f>
        <v>1.8882922109337203</v>
      </c>
      <c r="F470" s="45">
        <f>IF(OR($A470="",$B470="",$C470=""),"",B470*'MPTO_working_3-way'!$I469)</f>
        <v>3.2812946616225305</v>
      </c>
      <c r="G470" s="46">
        <f>IF(OR($A470="",$B470="",$C470=""),"",C470*'MPTO_working_3-way'!$I469)</f>
        <v>6.0363439529848426</v>
      </c>
      <c r="H470" s="44">
        <f>IF(OR($A470="",$B470="",$C470=""),"",'MPTO_working_3-way'!E469)</f>
        <v>1.8662628628190727</v>
      </c>
      <c r="I470" s="45">
        <f>IF(OR($A470="",$B470="",$C470=""),"",'MPTO_working_3-way'!F469)</f>
        <v>3.2911244456947633</v>
      </c>
      <c r="J470" s="46">
        <f>IF(OR($A470="",$B470="",$C470=""),"",'MPTO_working_3-way'!G469)</f>
        <v>6.2374361708559816</v>
      </c>
      <c r="K470" s="44">
        <f>IF(OR($A470="",$B470="",$C470=""),"",'OddsRatio_working_3-way'!H469)</f>
        <v>1.8751711723559163</v>
      </c>
      <c r="L470" s="45">
        <f>IF(OR($A470="",$B470="",$C470=""),"",'OddsRatio_working_3-way'!I469)</f>
        <v>3.29864235630831</v>
      </c>
      <c r="M470" s="46">
        <f>IF(OR($A470="",$B470="",$C470=""),"",'OddsRatio_working_3-way'!J469)</f>
        <v>6.1139520312363791</v>
      </c>
      <c r="N470" s="47">
        <f t="shared" si="106"/>
        <v>52.957905254797467</v>
      </c>
      <c r="O470" s="48">
        <f t="shared" si="107"/>
        <v>30.475775665496656</v>
      </c>
      <c r="P470" s="48">
        <f t="shared" si="108"/>
        <v>16.566319079705877</v>
      </c>
      <c r="Q470" t="s">
        <v>173</v>
      </c>
      <c r="R470" t="s">
        <v>146</v>
      </c>
      <c r="S470" t="s">
        <v>537</v>
      </c>
      <c r="T470" s="50">
        <v>100</v>
      </c>
      <c r="U470" s="50">
        <f t="shared" si="109"/>
        <v>45.355191256830594</v>
      </c>
      <c r="V470" s="50">
        <f t="shared" si="110"/>
        <v>68.55345911949685</v>
      </c>
      <c r="W470" s="50">
        <f t="shared" si="111"/>
        <v>82.90598290598291</v>
      </c>
      <c r="X470" s="50">
        <f t="shared" si="112"/>
        <v>48.54055797452024</v>
      </c>
      <c r="Y470" s="50">
        <f t="shared" si="113"/>
        <v>71.738825837186496</v>
      </c>
      <c r="Z470" s="50">
        <f t="shared" si="114"/>
        <v>86.091349623672528</v>
      </c>
      <c r="AA470" s="50">
        <f t="shared" si="115"/>
        <v>-3.1853667176896465</v>
      </c>
      <c r="AB470" s="50">
        <f t="shared" si="116"/>
        <v>-3.1853667176896465</v>
      </c>
      <c r="AC470" s="50">
        <f t="shared" si="117"/>
        <v>-3.1853667176896181</v>
      </c>
      <c r="AF470">
        <v>2.31</v>
      </c>
      <c r="AG470">
        <v>1.61</v>
      </c>
      <c r="AH470" s="66"/>
      <c r="AJ470" t="s">
        <v>435</v>
      </c>
    </row>
    <row r="471" spans="1:36" ht="15" x14ac:dyDescent="0.25">
      <c r="A471">
        <v>8.74</v>
      </c>
      <c r="B471">
        <v>4.4400000000000004</v>
      </c>
      <c r="C471">
        <v>1.44</v>
      </c>
      <c r="D471" s="43">
        <f t="shared" si="118"/>
        <v>3.4086145642209686E-2</v>
      </c>
      <c r="E471" s="44">
        <f>IF(OR($A471="",$B471="",$C471=""),"",A471*'MPTO_working_3-way'!$I470)</f>
        <v>9.0379129129129137</v>
      </c>
      <c r="F471" s="45">
        <f>IF(OR($A471="",$B471="",$C471=""),"",B471*'MPTO_working_3-way'!$I470)</f>
        <v>4.5913424866514116</v>
      </c>
      <c r="G471" s="46">
        <f>IF(OR($A471="",$B471="",$C471=""),"",C471*'MPTO_working_3-way'!$I470)</f>
        <v>1.4890840497247819</v>
      </c>
      <c r="H471" s="44">
        <f>IF(OR($A471="",$B471="",$C471=""),"",'MPTO_working_3-way'!E470)</f>
        <v>9.703610266782988</v>
      </c>
      <c r="I471" s="45">
        <f>IF(OR($A471="",$B471="",$C471=""),"",'MPTO_working_3-way'!F470)</f>
        <v>4.6758867773972517</v>
      </c>
      <c r="J471" s="46">
        <f>IF(OR($A471="",$B471="",$C471=""),"",'MPTO_working_3-way'!G470)</f>
        <v>1.4639522347619198</v>
      </c>
      <c r="K471" s="44">
        <f>IF(OR($A471="",$B471="",$C471=""),"",'OddsRatio_working_3-way'!H470)</f>
        <v>9.3038132648122431</v>
      </c>
      <c r="L471" s="45">
        <f>IF(OR($A471="",$B471="",$C471=""),"",'OddsRatio_working_3-way'!I470)</f>
        <v>4.6905836732498845</v>
      </c>
      <c r="M471" s="46">
        <f>IF(OR($A471="",$B471="",$C471=""),"",'OddsRatio_working_3-way'!J470)</f>
        <v>1.4720514000668459</v>
      </c>
      <c r="N471" s="47">
        <f t="shared" si="106"/>
        <v>11.064501391369355</v>
      </c>
      <c r="O471" s="48">
        <f t="shared" si="107"/>
        <v>21.780122108236075</v>
      </c>
      <c r="P471" s="48">
        <f t="shared" si="108"/>
        <v>67.155376500394567</v>
      </c>
      <c r="Q471" t="s">
        <v>145</v>
      </c>
      <c r="R471" t="s">
        <v>147</v>
      </c>
      <c r="S471" t="s">
        <v>537</v>
      </c>
      <c r="T471" s="50">
        <v>100</v>
      </c>
      <c r="U471" s="50">
        <f t="shared" si="109"/>
        <v>88.558352402745996</v>
      </c>
      <c r="V471" s="50">
        <f t="shared" si="110"/>
        <v>77.477477477477478</v>
      </c>
      <c r="W471" s="50">
        <f t="shared" si="111"/>
        <v>30.555555555555554</v>
      </c>
      <c r="X471" s="50">
        <f t="shared" si="112"/>
        <v>91.96696696696695</v>
      </c>
      <c r="Y471" s="50">
        <f t="shared" si="113"/>
        <v>80.886092041698447</v>
      </c>
      <c r="Z471" s="50">
        <f t="shared" si="114"/>
        <v>33.964170119776526</v>
      </c>
      <c r="AA471" s="50">
        <f t="shared" si="115"/>
        <v>-3.4086145642209544</v>
      </c>
      <c r="AB471" s="50">
        <f t="shared" si="116"/>
        <v>-3.4086145642209686</v>
      </c>
      <c r="AC471" s="50">
        <f t="shared" si="117"/>
        <v>-3.4086145642209722</v>
      </c>
      <c r="AF471">
        <v>2</v>
      </c>
      <c r="AG471">
        <v>1.89</v>
      </c>
      <c r="AH471" s="66"/>
      <c r="AJ471" t="s">
        <v>435</v>
      </c>
    </row>
    <row r="472" spans="1:36" ht="15" x14ac:dyDescent="0.25">
      <c r="A472">
        <v>1.52</v>
      </c>
      <c r="B472">
        <v>4.07</v>
      </c>
      <c r="C472">
        <v>7.91</v>
      </c>
      <c r="D472" s="43">
        <f t="shared" si="118"/>
        <v>3.0017232858406739E-2</v>
      </c>
      <c r="E472" s="44">
        <f>IF(OR($A472="",$B472="",$C472=""),"",A472*'MPTO_working_3-way'!$I471)</f>
        <v>1.5656261939447782</v>
      </c>
      <c r="F472" s="45">
        <f>IF(OR($A472="",$B472="",$C472=""),"",B472*'MPTO_working_3-way'!$I471)</f>
        <v>4.1921701377337159</v>
      </c>
      <c r="G472" s="46">
        <f>IF(OR($A472="",$B472="",$C472=""),"",C472*'MPTO_working_3-way'!$I471)</f>
        <v>8.1474363119099973</v>
      </c>
      <c r="H472" s="44">
        <f>IF(OR($A472="",$B472="",$C472=""),"",'MPTO_working_3-way'!E471)</f>
        <v>1.5434742857027508</v>
      </c>
      <c r="I472" s="45">
        <f>IF(OR($A472="",$B472="",$C472=""),"",'MPTO_working_3-way'!F471)</f>
        <v>4.2427803533822024</v>
      </c>
      <c r="J472" s="46">
        <f>IF(OR($A472="",$B472="",$C472=""),"",'MPTO_working_3-way'!G471)</f>
        <v>8.5898472141312272</v>
      </c>
      <c r="K472" s="44">
        <f>IF(OR($A472="",$B472="",$C472=""),"",'OddsRatio_working_3-way'!H471)</f>
        <v>1.5510392563451252</v>
      </c>
      <c r="L472" s="45">
        <f>IF(OR($A472="",$B472="",$C472=""),"",'OddsRatio_working_3-way'!I471)</f>
        <v>4.2532509941914132</v>
      </c>
      <c r="M472" s="46">
        <f>IF(OR($A472="",$B472="",$C472=""),"",'OddsRatio_working_3-way'!J471)</f>
        <v>8.3224639641246476</v>
      </c>
      <c r="N472" s="47">
        <f t="shared" si="106"/>
        <v>63.872206780111604</v>
      </c>
      <c r="O472" s="48">
        <f t="shared" si="107"/>
        <v>23.853993686921289</v>
      </c>
      <c r="P472" s="48">
        <f t="shared" si="108"/>
        <v>12.273799532967086</v>
      </c>
      <c r="Q472" t="s">
        <v>172</v>
      </c>
      <c r="R472" t="s">
        <v>430</v>
      </c>
      <c r="S472" t="s">
        <v>537</v>
      </c>
      <c r="T472" s="50">
        <v>100</v>
      </c>
      <c r="U472" s="50">
        <f t="shared" si="109"/>
        <v>34.21052631578948</v>
      </c>
      <c r="V472" s="50">
        <f t="shared" si="110"/>
        <v>75.429975429975428</v>
      </c>
      <c r="W472" s="50">
        <f t="shared" si="111"/>
        <v>87.357774968394423</v>
      </c>
      <c r="X472" s="50">
        <f t="shared" si="112"/>
        <v>37.212249601630134</v>
      </c>
      <c r="Y472" s="50">
        <f t="shared" si="113"/>
        <v>78.431698715816083</v>
      </c>
      <c r="Z472" s="50">
        <f t="shared" si="114"/>
        <v>90.359498254235106</v>
      </c>
      <c r="AA472" s="50">
        <f t="shared" si="115"/>
        <v>-3.0017232858406544</v>
      </c>
      <c r="AB472" s="50">
        <f t="shared" si="116"/>
        <v>-3.0017232858406544</v>
      </c>
      <c r="AC472" s="50">
        <f t="shared" si="117"/>
        <v>-3.0017232858406828</v>
      </c>
      <c r="AF472">
        <v>2.12</v>
      </c>
      <c r="AG472">
        <v>1.78</v>
      </c>
      <c r="AH472" s="66"/>
      <c r="AJ472" t="s">
        <v>435</v>
      </c>
    </row>
    <row r="473" spans="1:36" s="50" customFormat="1" ht="15" x14ac:dyDescent="0.25">
      <c r="A473" s="42">
        <v>3.99</v>
      </c>
      <c r="B473" s="42">
        <v>3.36</v>
      </c>
      <c r="C473" s="42">
        <v>2.08</v>
      </c>
      <c r="D473" s="43">
        <f t="shared" si="118"/>
        <v>2.9014844804318596E-2</v>
      </c>
      <c r="E473" s="44">
        <f>IF(OR($A473="",$B473="",$C473=""),"",A473*'MPTO_working_3-way'!$I472)</f>
        <v>4.1057692307692317</v>
      </c>
      <c r="F473" s="45">
        <f>IF(OR($A473="",$B473="",$C473=""),"",B473*'MPTO_working_3-way'!$I472)</f>
        <v>3.4574898785425106</v>
      </c>
      <c r="G473" s="46">
        <f>IF(OR($A473="",$B473="",$C473=""),"",C473*'MPTO_working_3-way'!$I472)</f>
        <v>2.1403508771929829</v>
      </c>
      <c r="H473" s="44">
        <f>IF(OR($A473="",$B473="",$C473=""),"",'MPTO_working_3-way'!E472)</f>
        <v>4.1501533537805049</v>
      </c>
      <c r="I473" s="45">
        <f>IF(OR($A473="",$B473="",$C473=""),"",'MPTO_working_3-way'!F472)</f>
        <v>3.4728561066785701</v>
      </c>
      <c r="J473" s="46">
        <f>IF(OR($A473="",$B473="",$C473=""),"",'MPTO_working_3-way'!G472)</f>
        <v>2.1227023155884464</v>
      </c>
      <c r="K473" s="44">
        <f>IF(OR($A473="",$B473="",$C473=""),"",'OddsRatio_working_3-way'!H472)</f>
        <v>4.1281934683509549</v>
      </c>
      <c r="L473" s="45">
        <f>IF(OR($A473="",$B473="",$C473=""),"",'OddsRatio_working_3-way'!I472)</f>
        <v>3.4690757810395505</v>
      </c>
      <c r="M473" s="46">
        <f>IF(OR($A473="",$B473="",$C473=""),"",'OddsRatio_working_3-way'!J472)</f>
        <v>2.1299160353909805</v>
      </c>
      <c r="N473" s="47">
        <f t="shared" si="106"/>
        <v>24.355971896955499</v>
      </c>
      <c r="O473" s="48">
        <f t="shared" si="107"/>
        <v>28.92271662763466</v>
      </c>
      <c r="P473" s="48">
        <f t="shared" si="108"/>
        <v>46.721311475409827</v>
      </c>
      <c r="Q473" t="s">
        <v>368</v>
      </c>
      <c r="R473" t="s">
        <v>371</v>
      </c>
      <c r="S473" t="s">
        <v>537</v>
      </c>
      <c r="T473" s="50">
        <v>100</v>
      </c>
      <c r="U473" s="50">
        <f t="shared" si="109"/>
        <v>74.937343358395992</v>
      </c>
      <c r="V473" s="50">
        <f t="shared" si="110"/>
        <v>70.238095238095241</v>
      </c>
      <c r="W473" s="50">
        <f t="shared" si="111"/>
        <v>51.92307692307692</v>
      </c>
      <c r="X473" s="50">
        <f t="shared" si="112"/>
        <v>77.838827838827825</v>
      </c>
      <c r="Y473" s="50">
        <f t="shared" si="113"/>
        <v>73.139579718527088</v>
      </c>
      <c r="Z473" s="50">
        <f t="shared" si="114"/>
        <v>54.824561403508774</v>
      </c>
      <c r="AA473" s="50">
        <f t="shared" si="115"/>
        <v>-2.9014844804318329</v>
      </c>
      <c r="AB473" s="50">
        <f t="shared" si="116"/>
        <v>-2.9014844804318471</v>
      </c>
      <c r="AC473" s="50">
        <f t="shared" si="117"/>
        <v>-2.9014844804318543</v>
      </c>
      <c r="AD473" s="51"/>
      <c r="AE473" s="51"/>
      <c r="AF473">
        <v>2.46</v>
      </c>
      <c r="AG473">
        <v>1.59</v>
      </c>
      <c r="AH473" s="66"/>
      <c r="AI473" s="51"/>
      <c r="AJ473" t="s">
        <v>449</v>
      </c>
    </row>
    <row r="474" spans="1:36" ht="15" x14ac:dyDescent="0.25">
      <c r="A474">
        <v>3.55</v>
      </c>
      <c r="B474">
        <v>3.39</v>
      </c>
      <c r="C474">
        <v>2.2200000000000002</v>
      </c>
      <c r="D474" s="43">
        <f t="shared" si="118"/>
        <v>2.7125842032984071E-2</v>
      </c>
      <c r="E474" s="44">
        <f>IF(OR($A474="",$B474="",$C474=""),"",A474*'MPTO_working_3-way'!$I473)</f>
        <v>3.6462967392170933</v>
      </c>
      <c r="F474" s="45">
        <f>IF(OR($A474="",$B474="",$C474=""),"",B474*'MPTO_working_3-way'!$I473)</f>
        <v>3.481956604491816</v>
      </c>
      <c r="G474" s="46">
        <f>IF(OR($A474="",$B474="",$C474=""),"",C474*'MPTO_working_3-way'!$I473)</f>
        <v>2.2802193693132247</v>
      </c>
      <c r="H474" s="44">
        <f>IF(OR($A474="",$B474="",$C474=""),"",'MPTO_working_3-way'!E473)</f>
        <v>3.6677301512994509</v>
      </c>
      <c r="I474" s="45">
        <f>IF(OR($A474="",$B474="",$C474=""),"",'MPTO_working_3-way'!F473)</f>
        <v>3.4971967803880659</v>
      </c>
      <c r="J474" s="46">
        <f>IF(OR($A474="",$B474="",$C474=""),"",'MPTO_working_3-way'!G473)</f>
        <v>2.2654751618130526</v>
      </c>
      <c r="K474" s="44">
        <f>IF(OR($A474="",$B474="",$C474=""),"",'OddsRatio_working_3-way'!H473)</f>
        <v>3.6580435085086656</v>
      </c>
      <c r="L474" s="45">
        <f>IF(OR($A474="",$B474="",$C474=""),"",'OddsRatio_working_3-way'!I473)</f>
        <v>3.491264307974788</v>
      </c>
      <c r="M474" s="46">
        <f>IF(OR($A474="",$B474="",$C474=""),"",'OddsRatio_working_3-way'!J473)</f>
        <v>2.2716914040708129</v>
      </c>
      <c r="N474" s="47">
        <f t="shared" si="106"/>
        <v>27.425085546238698</v>
      </c>
      <c r="O474" s="48">
        <f t="shared" si="107"/>
        <v>28.719484864055271</v>
      </c>
      <c r="P474" s="48">
        <f t="shared" si="108"/>
        <v>43.855429589706027</v>
      </c>
      <c r="Q474" t="s">
        <v>505</v>
      </c>
      <c r="R474" t="s">
        <v>367</v>
      </c>
      <c r="S474" t="s">
        <v>537</v>
      </c>
      <c r="T474" s="50">
        <v>100</v>
      </c>
      <c r="U474" s="50">
        <f t="shared" si="109"/>
        <v>71.83098591549296</v>
      </c>
      <c r="V474" s="50">
        <f t="shared" si="110"/>
        <v>70.501474926253692</v>
      </c>
      <c r="W474" s="50">
        <f t="shared" si="111"/>
        <v>54.954954954954964</v>
      </c>
      <c r="X474" s="50">
        <f t="shared" si="112"/>
        <v>74.543570118791365</v>
      </c>
      <c r="Y474" s="50">
        <f t="shared" si="113"/>
        <v>73.214059129552084</v>
      </c>
      <c r="Z474" s="50">
        <f t="shared" si="114"/>
        <v>57.667539158253355</v>
      </c>
      <c r="AA474" s="50">
        <f t="shared" si="115"/>
        <v>-2.7125842032984053</v>
      </c>
      <c r="AB474" s="50">
        <f t="shared" si="116"/>
        <v>-2.7125842032983911</v>
      </c>
      <c r="AC474" s="50">
        <f t="shared" si="117"/>
        <v>-2.7125842032983911</v>
      </c>
      <c r="AF474">
        <v>2.33</v>
      </c>
      <c r="AG474">
        <v>1.65</v>
      </c>
      <c r="AH474" s="66"/>
      <c r="AJ474" t="s">
        <v>449</v>
      </c>
    </row>
    <row r="475" spans="1:36" ht="15" x14ac:dyDescent="0.25">
      <c r="A475">
        <v>2.52</v>
      </c>
      <c r="B475">
        <v>3.39</v>
      </c>
      <c r="C475">
        <v>2.97</v>
      </c>
      <c r="D475" s="43">
        <f t="shared" si="118"/>
        <v>2.8510984263196537E-2</v>
      </c>
      <c r="E475" s="44">
        <f>IF(OR($A475="",$B475="",$C475=""),"",A475*'MPTO_working_3-way'!$I474)</f>
        <v>2.5918476803432551</v>
      </c>
      <c r="F475" s="45">
        <f>IF(OR($A475="",$B475="",$C475=""),"",B475*'MPTO_working_3-way'!$I474)</f>
        <v>3.4866522366522363</v>
      </c>
      <c r="G475" s="46">
        <f>IF(OR($A475="",$B475="",$C475=""),"",C475*'MPTO_working_3-way'!$I474)</f>
        <v>3.0546776232616941</v>
      </c>
      <c r="H475" s="44">
        <f>IF(OR($A475="",$B475="",$C475=""),"",'MPTO_working_3-way'!E474)</f>
        <v>2.5818329016730344</v>
      </c>
      <c r="I475" s="45">
        <f>IF(OR($A475="",$B475="",$C475=""),"",'MPTO_working_3-way'!F474)</f>
        <v>3.5028528543453836</v>
      </c>
      <c r="J475" s="46">
        <f>IF(OR($A475="",$B475="",$C475=""),"",'MPTO_working_3-way'!G474)</f>
        <v>3.0562657739308419</v>
      </c>
      <c r="K475" s="44">
        <f>IF(OR($A475="",$B475="",$C475=""),"",'OddsRatio_working_3-way'!H474)</f>
        <v>2.5864682460863611</v>
      </c>
      <c r="L475" s="45">
        <f>IF(OR($A475="",$B475="",$C475=""),"",'OddsRatio_working_3-way'!I474)</f>
        <v>3.4945125711489489</v>
      </c>
      <c r="M475" s="46">
        <f>IF(OR($A475="",$B475="",$C475=""),"",'OddsRatio_working_3-way'!J474)</f>
        <v>3.0561463452566655</v>
      </c>
      <c r="N475" s="47">
        <f t="shared" si="106"/>
        <v>38.582514226590796</v>
      </c>
      <c r="O475" s="48">
        <f t="shared" si="107"/>
        <v>28.68080703569581</v>
      </c>
      <c r="P475" s="48">
        <f t="shared" si="108"/>
        <v>32.736678737713397</v>
      </c>
      <c r="Q475" t="s">
        <v>370</v>
      </c>
      <c r="R475" t="s">
        <v>454</v>
      </c>
      <c r="S475" t="s">
        <v>537</v>
      </c>
      <c r="T475" s="50">
        <v>100</v>
      </c>
      <c r="U475" s="50">
        <f t="shared" si="109"/>
        <v>60.317460317460316</v>
      </c>
      <c r="V475" s="50">
        <f t="shared" si="110"/>
        <v>70.501474926253692</v>
      </c>
      <c r="W475" s="50">
        <f t="shared" si="111"/>
        <v>66.329966329966325</v>
      </c>
      <c r="X475" s="50">
        <f t="shared" si="112"/>
        <v>63.168558743779982</v>
      </c>
      <c r="Y475" s="50">
        <f t="shared" si="113"/>
        <v>73.352573352573344</v>
      </c>
      <c r="Z475" s="50">
        <f t="shared" si="114"/>
        <v>69.181064756285991</v>
      </c>
      <c r="AA475" s="50">
        <f t="shared" si="115"/>
        <v>-2.8510984263196661</v>
      </c>
      <c r="AB475" s="50">
        <f t="shared" si="116"/>
        <v>-2.8510984263196519</v>
      </c>
      <c r="AC475" s="50">
        <f t="shared" si="117"/>
        <v>-2.8510984263196661</v>
      </c>
      <c r="AF475">
        <v>2.25</v>
      </c>
      <c r="AG475">
        <v>1.7</v>
      </c>
      <c r="AH475" s="66"/>
      <c r="AJ475" t="s">
        <v>449</v>
      </c>
    </row>
    <row r="476" spans="1:36" ht="15" x14ac:dyDescent="0.25">
      <c r="A476">
        <v>3.31</v>
      </c>
      <c r="B476">
        <v>3.4</v>
      </c>
      <c r="C476">
        <v>2.3199999999999998</v>
      </c>
      <c r="D476" s="43">
        <f t="shared" si="118"/>
        <v>2.7266933442821939E-2</v>
      </c>
      <c r="E476" s="44">
        <f>IF(OR($A476="",$B476="",$C476=""),"",A476*'MPTO_working_3-way'!$I475)</f>
        <v>3.4002535496957407</v>
      </c>
      <c r="F476" s="45">
        <f>IF(OR($A476="",$B476="",$C476=""),"",B476*'MPTO_working_3-way'!$I475)</f>
        <v>3.4927075737055944</v>
      </c>
      <c r="G476" s="46">
        <f>IF(OR($A476="",$B476="",$C476=""),"",C476*'MPTO_working_3-way'!$I475)</f>
        <v>2.3832592855873469</v>
      </c>
      <c r="H476" s="44">
        <f>IF(OR($A476="",$B476="",$C476=""),"",'MPTO_working_3-way'!E475)</f>
        <v>3.4126684814622466</v>
      </c>
      <c r="I476" s="45">
        <f>IF(OR($A476="",$B476="",$C476=""),"",'MPTO_working_3-way'!F475)</f>
        <v>3.5084190044827301</v>
      </c>
      <c r="J476" s="46">
        <f>IF(OR($A476="",$B476="",$C476=""),"",'MPTO_working_3-way'!G475)</f>
        <v>2.3699742935569295</v>
      </c>
      <c r="K476" s="44">
        <f>IF(OR($A476="",$B476="",$C476=""),"",'OddsRatio_working_3-way'!H475)</f>
        <v>3.4075170220561972</v>
      </c>
      <c r="L476" s="45">
        <f>IF(OR($A476="",$B476="",$C476=""),"",'OddsRatio_working_3-way'!I475)</f>
        <v>3.5013163865518924</v>
      </c>
      <c r="M476" s="46">
        <f>IF(OR($A476="",$B476="",$C476=""),"",'OddsRatio_working_3-way'!J475)</f>
        <v>2.3757240126035408</v>
      </c>
      <c r="N476" s="47">
        <f t="shared" si="106"/>
        <v>29.409571532966456</v>
      </c>
      <c r="O476" s="48">
        <f t="shared" si="107"/>
        <v>28.631082874740876</v>
      </c>
      <c r="P476" s="48">
        <f t="shared" si="108"/>
        <v>41.959345592292664</v>
      </c>
      <c r="Q476" t="s">
        <v>507</v>
      </c>
      <c r="R476" t="s">
        <v>369</v>
      </c>
      <c r="S476" t="s">
        <v>537</v>
      </c>
      <c r="T476" s="50">
        <v>100</v>
      </c>
      <c r="U476" s="50">
        <f t="shared" si="109"/>
        <v>69.78851963746223</v>
      </c>
      <c r="V476" s="50">
        <f t="shared" si="110"/>
        <v>70.588235294117652</v>
      </c>
      <c r="W476" s="50">
        <f t="shared" si="111"/>
        <v>56.896551724137922</v>
      </c>
      <c r="X476" s="50">
        <f t="shared" si="112"/>
        <v>72.515212981744426</v>
      </c>
      <c r="Y476" s="50">
        <f t="shared" si="113"/>
        <v>73.314928638399834</v>
      </c>
      <c r="Z476" s="50">
        <f t="shared" si="114"/>
        <v>59.623245068420118</v>
      </c>
      <c r="AA476" s="50">
        <f t="shared" si="115"/>
        <v>-2.7266933442821966</v>
      </c>
      <c r="AB476" s="50">
        <f t="shared" si="116"/>
        <v>-2.7266933442821824</v>
      </c>
      <c r="AC476" s="50">
        <f t="shared" si="117"/>
        <v>-2.7266933442821966</v>
      </c>
      <c r="AF476">
        <v>2.41</v>
      </c>
      <c r="AG476">
        <v>1.61</v>
      </c>
      <c r="AH476" s="66"/>
      <c r="AJ476" t="s">
        <v>449</v>
      </c>
    </row>
    <row r="477" spans="1:36" s="50" customFormat="1" ht="15" x14ac:dyDescent="0.25">
      <c r="A477">
        <v>1.69</v>
      </c>
      <c r="B477">
        <v>3.9</v>
      </c>
      <c r="C477">
        <v>5.43</v>
      </c>
      <c r="D477" s="43">
        <f t="shared" si="118"/>
        <v>3.2288295356718733E-2</v>
      </c>
      <c r="E477" s="44">
        <f>IF(OR($A477="",$B477="",$C477=""),"",A477*'MPTO_working_3-way'!$I476)</f>
        <v>1.7445672191528545</v>
      </c>
      <c r="F477" s="45">
        <f>IF(OR($A477="",$B477="",$C477=""),"",B477*'MPTO_working_3-way'!$I476)</f>
        <v>4.0259243518912031</v>
      </c>
      <c r="G477" s="46">
        <f>IF(OR($A477="",$B477="",$C477=""),"",C477*'MPTO_working_3-way'!$I476)</f>
        <v>5.6053254437869828</v>
      </c>
      <c r="H477" s="44">
        <f>IF(OR($A477="",$B477="",$C477=""),"",'MPTO_working_3-way'!E476)</f>
        <v>1.7213090154248236</v>
      </c>
      <c r="I477" s="45">
        <f>IF(OR($A477="",$B477="",$C477=""),"",'MPTO_working_3-way'!F476)</f>
        <v>4.0708740591775481</v>
      </c>
      <c r="J477" s="46">
        <f>IF(OR($A477="",$B477="",$C477=""),"",'MPTO_working_3-way'!G476)</f>
        <v>5.7670360516999395</v>
      </c>
      <c r="K477" s="44">
        <f>IF(OR($A477="",$B477="",$C477=""),"",'OddsRatio_working_3-way'!H476)</f>
        <v>1.7296113452100932</v>
      </c>
      <c r="L477" s="45">
        <f>IF(OR($A477="",$B477="",$C477=""),"",'OddsRatio_working_3-way'!I476)</f>
        <v>4.0664824653757545</v>
      </c>
      <c r="M477" s="46">
        <f>IF(OR($A477="",$B477="",$C477=""),"",'OddsRatio_working_3-way'!J476)</f>
        <v>5.6843163177981362</v>
      </c>
      <c r="N477" s="47">
        <f t="shared" si="106"/>
        <v>57.320806502691859</v>
      </c>
      <c r="O477" s="48">
        <f t="shared" si="107"/>
        <v>24.839016151166472</v>
      </c>
      <c r="P477" s="48">
        <f t="shared" si="108"/>
        <v>17.840177346141665</v>
      </c>
      <c r="Q477" t="s">
        <v>506</v>
      </c>
      <c r="R477" t="s">
        <v>453</v>
      </c>
      <c r="S477" t="s">
        <v>537</v>
      </c>
      <c r="T477" s="50">
        <v>100</v>
      </c>
      <c r="U477" s="50">
        <f t="shared" si="109"/>
        <v>40.828402366863905</v>
      </c>
      <c r="V477" s="50">
        <f t="shared" si="110"/>
        <v>74.358974358974365</v>
      </c>
      <c r="W477" s="50">
        <f t="shared" si="111"/>
        <v>81.583793738489874</v>
      </c>
      <c r="X477" s="50">
        <f t="shared" si="112"/>
        <v>44.057231902535776</v>
      </c>
      <c r="Y477" s="50">
        <f t="shared" si="113"/>
        <v>77.587803894646228</v>
      </c>
      <c r="Z477" s="50">
        <f t="shared" si="114"/>
        <v>84.812623274161751</v>
      </c>
      <c r="AA477" s="50">
        <f t="shared" si="115"/>
        <v>-3.2288295356718706</v>
      </c>
      <c r="AB477" s="50">
        <f t="shared" si="116"/>
        <v>-3.2288295356718635</v>
      </c>
      <c r="AC477" s="50">
        <f t="shared" si="117"/>
        <v>-3.2288295356718777</v>
      </c>
      <c r="AD477" s="51"/>
      <c r="AE477" s="51"/>
      <c r="AF477">
        <v>2.2200000000000002</v>
      </c>
      <c r="AG477">
        <v>1.71</v>
      </c>
      <c r="AH477" s="66"/>
      <c r="AI477" s="51"/>
      <c r="AJ477" t="s">
        <v>449</v>
      </c>
    </row>
    <row r="478" spans="1:36" ht="15" x14ac:dyDescent="0.25">
      <c r="A478">
        <v>8.56</v>
      </c>
      <c r="B478">
        <v>3.63</v>
      </c>
      <c r="C478">
        <v>1.53</v>
      </c>
      <c r="D478" s="43">
        <f t="shared" si="118"/>
        <v>4.5899294812284053E-2</v>
      </c>
      <c r="E478" s="44">
        <f>IF(OR($A478="",$B478="",$C478=""),"",A478*'MPTO_working_3-way'!$I477)</f>
        <v>8.952897963593152</v>
      </c>
      <c r="F478" s="45">
        <f>IF(OR($A478="",$B478="",$C478=""),"",B478*'MPTO_working_3-way'!$I477)</f>
        <v>3.7966144401685908</v>
      </c>
      <c r="G478" s="46">
        <f>IF(OR($A478="",$B478="",$C478=""),"",C478*'MPTO_working_3-way'!$I477)</f>
        <v>1.6002259210627947</v>
      </c>
      <c r="H478" s="44">
        <f>IF(OR($A478="",$B478="",$C478=""),"",'MPTO_working_3-way'!E477)</f>
        <v>9.8500172380643001</v>
      </c>
      <c r="I478" s="45">
        <f>IF(OR($A478="",$B478="",$C478=""),"",'MPTO_working_3-way'!F477)</f>
        <v>3.8434585657477456</v>
      </c>
      <c r="J478" s="46">
        <f>IF(OR($A478="",$B478="",$C478=""),"",'MPTO_working_3-way'!G477)</f>
        <v>1.566673701224448</v>
      </c>
      <c r="K478" s="44">
        <f>IF(OR($A478="",$B478="",$C478=""),"",'OddsRatio_working_3-way'!H477)</f>
        <v>9.2510656144484873</v>
      </c>
      <c r="L478" s="45">
        <f>IF(OR($A478="",$B478="",$C478=""),"",'OddsRatio_working_3-way'!I477)</f>
        <v>3.8704103923279782</v>
      </c>
      <c r="M478" s="46">
        <f>IF(OR($A478="",$B478="",$C478=""),"",'OddsRatio_working_3-way'!J477)</f>
        <v>1.5784477216478432</v>
      </c>
      <c r="N478" s="47">
        <f t="shared" si="106"/>
        <v>11.169567709433164</v>
      </c>
      <c r="O478" s="48">
        <f t="shared" si="107"/>
        <v>26.339256086156443</v>
      </c>
      <c r="P478" s="48">
        <f t="shared" si="108"/>
        <v>62.49117620441038</v>
      </c>
      <c r="Q478" t="s">
        <v>377</v>
      </c>
      <c r="R478" t="s">
        <v>373</v>
      </c>
      <c r="S478" t="s">
        <v>537</v>
      </c>
      <c r="T478" s="50">
        <v>100</v>
      </c>
      <c r="U478" s="50">
        <f t="shared" si="109"/>
        <v>88.317757009345797</v>
      </c>
      <c r="V478" s="50">
        <f t="shared" si="110"/>
        <v>72.451790633608823</v>
      </c>
      <c r="W478" s="50">
        <f t="shared" si="111"/>
        <v>34.640522875816991</v>
      </c>
      <c r="X478" s="50">
        <f t="shared" si="112"/>
        <v>92.907686490574193</v>
      </c>
      <c r="Y478" s="50">
        <f t="shared" si="113"/>
        <v>77.041720114837204</v>
      </c>
      <c r="Z478" s="50">
        <f t="shared" si="114"/>
        <v>39.230452357045394</v>
      </c>
      <c r="AA478" s="50">
        <f t="shared" si="115"/>
        <v>-4.5899294812283955</v>
      </c>
      <c r="AB478" s="50">
        <f t="shared" si="116"/>
        <v>-4.5899294812283813</v>
      </c>
      <c r="AC478" s="50">
        <f t="shared" si="117"/>
        <v>-4.5899294812284026</v>
      </c>
      <c r="AF478">
        <v>2.0099999999999998</v>
      </c>
      <c r="AG478">
        <v>1.85</v>
      </c>
      <c r="AH478" s="66"/>
      <c r="AJ478" t="s">
        <v>450</v>
      </c>
    </row>
    <row r="479" spans="1:36" ht="15" x14ac:dyDescent="0.25">
      <c r="A479">
        <v>2.65</v>
      </c>
      <c r="B479">
        <v>3.26</v>
      </c>
      <c r="C479">
        <v>2.82</v>
      </c>
      <c r="D479" s="43">
        <f t="shared" si="118"/>
        <v>3.8716885901720621E-2</v>
      </c>
      <c r="E479" s="44">
        <f>IF(OR($A479="",$B479="",$C479=""),"",A479*'MPTO_working_3-way'!$I478)</f>
        <v>2.7525997476395596</v>
      </c>
      <c r="F479" s="45">
        <f>IF(OR($A479="",$B479="",$C479=""),"",B479*'MPTO_working_3-way'!$I478)</f>
        <v>3.386217048039609</v>
      </c>
      <c r="G479" s="46">
        <f>IF(OR($A479="",$B479="",$C479=""),"",C479*'MPTO_working_3-way'!$I478)</f>
        <v>2.9291816182428518</v>
      </c>
      <c r="H479" s="44">
        <f>IF(OR($A479="",$B479="",$C479=""),"",'MPTO_working_3-way'!E478)</f>
        <v>2.7438390652183213</v>
      </c>
      <c r="I479" s="45">
        <f>IF(OR($A479="",$B479="",$C479=""),"",'MPTO_working_3-way'!F478)</f>
        <v>3.4031797680922411</v>
      </c>
      <c r="J479" s="46">
        <f>IF(OR($A479="",$B479="",$C479=""),"",'MPTO_working_3-way'!G478)</f>
        <v>2.9265069204581762</v>
      </c>
      <c r="K479" s="44">
        <f>IF(OR($A479="",$B479="",$C479=""),"",'OddsRatio_working_3-way'!H478)</f>
        <v>2.7480983478241301</v>
      </c>
      <c r="L479" s="45">
        <f>IF(OR($A479="",$B479="",$C479=""),"",'OddsRatio_working_3-way'!I478)</f>
        <v>3.3943650097469908</v>
      </c>
      <c r="M479" s="46">
        <f>IF(OR($A479="",$B479="",$C479=""),"",'OddsRatio_working_3-way'!J478)</f>
        <v>2.9282054503272232</v>
      </c>
      <c r="N479" s="47">
        <f t="shared" si="106"/>
        <v>36.329292003224637</v>
      </c>
      <c r="O479" s="48">
        <f t="shared" si="107"/>
        <v>29.531479695872786</v>
      </c>
      <c r="P479" s="48">
        <f t="shared" si="108"/>
        <v>34.139228300902587</v>
      </c>
      <c r="Q479" t="s">
        <v>472</v>
      </c>
      <c r="R479" t="s">
        <v>471</v>
      </c>
      <c r="S479" t="s">
        <v>537</v>
      </c>
      <c r="T479" s="50">
        <v>100</v>
      </c>
      <c r="U479" s="50">
        <f t="shared" si="109"/>
        <v>62.264150943396231</v>
      </c>
      <c r="V479" s="50">
        <f t="shared" si="110"/>
        <v>69.325153374233125</v>
      </c>
      <c r="W479" s="50">
        <f t="shared" si="111"/>
        <v>64.539007092198588</v>
      </c>
      <c r="X479" s="50">
        <f t="shared" si="112"/>
        <v>66.135839533568301</v>
      </c>
      <c r="Y479" s="50">
        <f t="shared" si="113"/>
        <v>73.196841964405195</v>
      </c>
      <c r="Z479" s="50">
        <f t="shared" si="114"/>
        <v>68.410695682370644</v>
      </c>
      <c r="AA479" s="50">
        <f t="shared" si="115"/>
        <v>-3.8716885901720701</v>
      </c>
      <c r="AB479" s="50">
        <f t="shared" si="116"/>
        <v>-3.8716885901720701</v>
      </c>
      <c r="AC479" s="50">
        <f t="shared" si="117"/>
        <v>-3.8716885901720559</v>
      </c>
      <c r="AF479">
        <v>2.13</v>
      </c>
      <c r="AG479">
        <v>1.74</v>
      </c>
      <c r="AH479" s="66"/>
      <c r="AJ479" t="s">
        <v>450</v>
      </c>
    </row>
    <row r="480" spans="1:36" ht="15" x14ac:dyDescent="0.25">
      <c r="A480">
        <v>2.25</v>
      </c>
      <c r="B480">
        <v>3.51</v>
      </c>
      <c r="C480">
        <v>3.22</v>
      </c>
      <c r="D480" s="43">
        <f t="shared" si="118"/>
        <v>3.9903735555909314E-2</v>
      </c>
      <c r="E480" s="44">
        <f>IF(OR($A480="",$B480="",$C480=""),"",A480*'MPTO_working_3-way'!$I479)</f>
        <v>2.3397834050007962</v>
      </c>
      <c r="F480" s="45">
        <f>IF(OR($A480="",$B480="",$C480=""),"",B480*'MPTO_working_3-way'!$I479)</f>
        <v>3.6500621118012413</v>
      </c>
      <c r="G480" s="46">
        <f>IF(OR($A480="",$B480="",$C480=""),"",C480*'MPTO_working_3-way'!$I479)</f>
        <v>3.3484900284900281</v>
      </c>
      <c r="H480" s="44">
        <f>IF(OR($A480="",$B480="",$C480=""),"",'MPTO_working_3-way'!E479)</f>
        <v>2.3194149918596856</v>
      </c>
      <c r="I480" s="45">
        <f>IF(OR($A480="",$B480="",$C480=""),"",'MPTO_working_3-way'!F479)</f>
        <v>3.6818981431208591</v>
      </c>
      <c r="J480" s="46">
        <f>IF(OR($A480="",$B480="",$C480=""),"",'MPTO_working_3-way'!G479)</f>
        <v>3.3640837384661171</v>
      </c>
      <c r="K480" s="44">
        <f>IF(OR($A480="",$B480="",$C480=""),"",'OddsRatio_working_3-way'!H479)</f>
        <v>2.3280675769470269</v>
      </c>
      <c r="L480" s="45">
        <f>IF(OR($A480="",$B480="",$C480=""),"",'OddsRatio_working_3-way'!I479)</f>
        <v>3.6667596945096288</v>
      </c>
      <c r="M480" s="46">
        <f>IF(OR($A480="",$B480="",$C480=""),"",'OddsRatio_working_3-way'!J479)</f>
        <v>3.3586480166579196</v>
      </c>
      <c r="N480" s="47">
        <f t="shared" si="106"/>
        <v>42.738998740768473</v>
      </c>
      <c r="O480" s="48">
        <f t="shared" si="107"/>
        <v>27.396794064595181</v>
      </c>
      <c r="P480" s="48">
        <f t="shared" si="108"/>
        <v>29.864207194636361</v>
      </c>
      <c r="Q480" t="s">
        <v>474</v>
      </c>
      <c r="R480" t="s">
        <v>374</v>
      </c>
      <c r="S480" t="s">
        <v>537</v>
      </c>
      <c r="T480" s="50">
        <v>100</v>
      </c>
      <c r="U480" s="50">
        <f t="shared" si="109"/>
        <v>55.55555555555555</v>
      </c>
      <c r="V480" s="50">
        <f t="shared" si="110"/>
        <v>71.509971509971507</v>
      </c>
      <c r="W480" s="50">
        <f t="shared" si="111"/>
        <v>68.944099378881987</v>
      </c>
      <c r="X480" s="50">
        <f t="shared" si="112"/>
        <v>59.545929111146499</v>
      </c>
      <c r="Y480" s="50">
        <f t="shared" si="113"/>
        <v>75.500345065562442</v>
      </c>
      <c r="Z480" s="50">
        <f t="shared" si="114"/>
        <v>72.934472934472922</v>
      </c>
      <c r="AA480" s="50">
        <f t="shared" si="115"/>
        <v>-3.9903735555909492</v>
      </c>
      <c r="AB480" s="50">
        <f t="shared" si="116"/>
        <v>-3.990373555590935</v>
      </c>
      <c r="AC480" s="50">
        <f t="shared" si="117"/>
        <v>-3.990373555590935</v>
      </c>
      <c r="AF480">
        <v>2.15</v>
      </c>
      <c r="AG480">
        <v>1.73</v>
      </c>
      <c r="AH480" s="66"/>
      <c r="AJ480" t="s">
        <v>450</v>
      </c>
    </row>
    <row r="481" spans="1:36" ht="15" x14ac:dyDescent="0.25">
      <c r="A481">
        <v>2.44</v>
      </c>
      <c r="B481">
        <v>3.52</v>
      </c>
      <c r="C481">
        <v>2.9</v>
      </c>
      <c r="D481" s="43">
        <f t="shared" si="118"/>
        <v>3.8754560871576249E-2</v>
      </c>
      <c r="E481" s="44">
        <f>IF(OR($A481="",$B481="",$C481=""),"",A481*'MPTO_working_3-way'!$I480)</f>
        <v>2.5345611285266458</v>
      </c>
      <c r="F481" s="45">
        <f>IF(OR($A481="",$B481="",$C481=""),"",B481*'MPTO_working_3-way'!$I480)</f>
        <v>3.6564160542679485</v>
      </c>
      <c r="G481" s="46">
        <f>IF(OR($A481="",$B481="",$C481=""),"",C481*'MPTO_working_3-way'!$I480)</f>
        <v>3.012388226527571</v>
      </c>
      <c r="H481" s="44">
        <f>IF(OR($A481="",$B481="",$C481=""),"",'MPTO_working_3-way'!E480)</f>
        <v>2.5194128404732234</v>
      </c>
      <c r="I481" s="45">
        <f>IF(OR($A481="",$B481="",$C481=""),"",'MPTO_working_3-way'!F480)</f>
        <v>3.6876865494859534</v>
      </c>
      <c r="J481" s="46">
        <f>IF(OR($A481="",$B481="",$C481=""),"",'MPTO_working_3-way'!G480)</f>
        <v>3.0128703864986743</v>
      </c>
      <c r="K481" s="44">
        <f>IF(OR($A481="",$B481="",$C481=""),"",'OddsRatio_working_3-way'!H480)</f>
        <v>2.5263899057876635</v>
      </c>
      <c r="L481" s="45">
        <f>IF(OR($A481="",$B481="",$C481=""),"",'OddsRatio_working_3-way'!I480)</f>
        <v>3.6711823351284112</v>
      </c>
      <c r="M481" s="46">
        <f>IF(OR($A481="",$B481="",$C481=""),"",'OddsRatio_working_3-way'!J480)</f>
        <v>3.0139866812476117</v>
      </c>
      <c r="N481" s="47">
        <f t="shared" si="106"/>
        <v>39.454562320274569</v>
      </c>
      <c r="O481" s="48">
        <f t="shared" si="107"/>
        <v>27.349185244735779</v>
      </c>
      <c r="P481" s="48">
        <f t="shared" si="108"/>
        <v>33.196252434989638</v>
      </c>
      <c r="Q481" t="s">
        <v>376</v>
      </c>
      <c r="R481" t="s">
        <v>375</v>
      </c>
      <c r="S481" t="s">
        <v>537</v>
      </c>
      <c r="T481" s="50">
        <v>100</v>
      </c>
      <c r="U481" s="50">
        <f t="shared" si="109"/>
        <v>59.016393442622956</v>
      </c>
      <c r="V481" s="50">
        <f t="shared" si="110"/>
        <v>71.590909090909093</v>
      </c>
      <c r="W481" s="50">
        <f t="shared" si="111"/>
        <v>65.517241379310349</v>
      </c>
      <c r="X481" s="50">
        <f t="shared" si="112"/>
        <v>62.891849529780572</v>
      </c>
      <c r="Y481" s="50">
        <f t="shared" si="113"/>
        <v>75.46636517806671</v>
      </c>
      <c r="Z481" s="50">
        <f t="shared" si="114"/>
        <v>69.392697466467965</v>
      </c>
      <c r="AA481" s="50">
        <f t="shared" si="115"/>
        <v>-3.875456087157616</v>
      </c>
      <c r="AB481" s="50">
        <f t="shared" si="116"/>
        <v>-3.875456087157616</v>
      </c>
      <c r="AC481" s="50">
        <f t="shared" si="117"/>
        <v>-3.875456087157616</v>
      </c>
      <c r="AF481">
        <v>1.9</v>
      </c>
      <c r="AG481">
        <v>1.95</v>
      </c>
      <c r="AH481" s="66"/>
      <c r="AJ481" t="s">
        <v>450</v>
      </c>
    </row>
    <row r="482" spans="1:36" ht="15" x14ac:dyDescent="0.25">
      <c r="A482">
        <v>2.94</v>
      </c>
      <c r="B482">
        <v>3.2</v>
      </c>
      <c r="C482">
        <v>2.52</v>
      </c>
      <c r="D482" s="43">
        <f t="shared" si="118"/>
        <v>4.9461451247165389E-2</v>
      </c>
      <c r="E482" s="44">
        <f>IF(OR($A482="",$B482="",$C482=""),"",A482*'MPTO_working_3-way'!$I481)</f>
        <v>3.0854166666666663</v>
      </c>
      <c r="F482" s="45">
        <f>IF(OR($A482="",$B482="",$C482=""),"",B482*'MPTO_working_3-way'!$I481)</f>
        <v>3.3582766439909295</v>
      </c>
      <c r="G482" s="46">
        <f>IF(OR($A482="",$B482="",$C482=""),"",C482*'MPTO_working_3-way'!$I481)</f>
        <v>2.6446428571428569</v>
      </c>
      <c r="H482" s="44">
        <f>IF(OR($A482="",$B482="",$C482=""),"",'MPTO_working_3-way'!E481)</f>
        <v>3.0897679170923951</v>
      </c>
      <c r="I482" s="45">
        <f>IF(OR($A482="",$B482="",$C482=""),"",'MPTO_working_3-way'!F481)</f>
        <v>3.3782317267794446</v>
      </c>
      <c r="J482" s="46">
        <f>IF(OR($A482="",$B482="",$C482=""),"",'MPTO_working_3-way'!G481)</f>
        <v>2.6292386039001365</v>
      </c>
      <c r="K482" s="44">
        <f>IF(OR($A482="",$B482="",$C482=""),"",'OddsRatio_working_3-way'!H481)</f>
        <v>3.0884076515912176</v>
      </c>
      <c r="L482" s="45">
        <f>IF(OR($A482="",$B482="",$C482=""),"",'OddsRatio_working_3-way'!I481)</f>
        <v>3.3682973368560201</v>
      </c>
      <c r="M482" s="46">
        <f>IF(OR($A482="",$B482="",$C482=""),"",'OddsRatio_working_3-way'!J481)</f>
        <v>2.6362781600096139</v>
      </c>
      <c r="N482" s="47">
        <f t="shared" si="106"/>
        <v>32.410533423362594</v>
      </c>
      <c r="O482" s="48">
        <f t="shared" si="107"/>
        <v>29.77717758271438</v>
      </c>
      <c r="P482" s="48">
        <f t="shared" si="108"/>
        <v>37.812288993923026</v>
      </c>
      <c r="Q482" t="s">
        <v>516</v>
      </c>
      <c r="R482" t="s">
        <v>517</v>
      </c>
      <c r="S482" t="s">
        <v>537</v>
      </c>
      <c r="T482" s="50">
        <v>100</v>
      </c>
      <c r="U482" s="50">
        <f t="shared" si="109"/>
        <v>65.986394557823132</v>
      </c>
      <c r="V482" s="50">
        <f t="shared" si="110"/>
        <v>68.75</v>
      </c>
      <c r="W482" s="50">
        <f t="shared" si="111"/>
        <v>60.317460317460316</v>
      </c>
      <c r="X482" s="50">
        <f t="shared" si="112"/>
        <v>70.932539682539669</v>
      </c>
      <c r="Y482" s="50">
        <f t="shared" si="113"/>
        <v>73.696145124716551</v>
      </c>
      <c r="Z482" s="50">
        <f t="shared" si="114"/>
        <v>65.263605442176868</v>
      </c>
      <c r="AA482" s="50">
        <f t="shared" si="115"/>
        <v>-4.9461451247165371</v>
      </c>
      <c r="AB482" s="50">
        <f t="shared" si="116"/>
        <v>-4.9461451247165513</v>
      </c>
      <c r="AC482" s="50">
        <f t="shared" si="117"/>
        <v>-4.9461451247165513</v>
      </c>
      <c r="AF482">
        <v>1.69</v>
      </c>
      <c r="AG482">
        <v>2.17</v>
      </c>
      <c r="AH482" s="66"/>
      <c r="AJ482" t="s">
        <v>540</v>
      </c>
    </row>
    <row r="483" spans="1:36" ht="15" x14ac:dyDescent="0.25">
      <c r="A483">
        <v>1.94</v>
      </c>
      <c r="B483">
        <v>3.96</v>
      </c>
      <c r="C483">
        <v>3.51</v>
      </c>
      <c r="D483" s="43">
        <f t="shared" si="118"/>
        <v>5.2889454951310588E-2</v>
      </c>
      <c r="E483" s="44">
        <f>IF(OR($A483="",$B483="",$C483=""),"",A483*'MPTO_working_3-way'!$I482)</f>
        <v>2.0426055426055423</v>
      </c>
      <c r="F483" s="45">
        <f>IF(OR($A483="",$B483="",$C483=""),"",B483*'MPTO_working_3-way'!$I482)</f>
        <v>4.1694422416071895</v>
      </c>
      <c r="G483" s="46">
        <f>IF(OR($A483="",$B483="",$C483=""),"",C483*'MPTO_working_3-way'!$I482)</f>
        <v>3.6956419868790999</v>
      </c>
      <c r="H483" s="44">
        <f>IF(OR($A483="",$B483="",$C483=""),"",'MPTO_working_3-way'!E482)</f>
        <v>2.008701295450726</v>
      </c>
      <c r="I483" s="45">
        <f>IF(OR($A483="",$B483="",$C483=""),"",'MPTO_working_3-way'!F482)</f>
        <v>4.2572134421049039</v>
      </c>
      <c r="J483" s="46">
        <f>IF(OR($A483="",$B483="",$C483=""),"",'MPTO_working_3-way'!G482)</f>
        <v>3.7415282458407146</v>
      </c>
      <c r="K483" s="44">
        <f>IF(OR($A483="",$B483="",$C483=""),"",'OddsRatio_working_3-way'!H482)</f>
        <v>2.0216717369807697</v>
      </c>
      <c r="L483" s="45">
        <f>IF(OR($A483="",$B483="",$C483=""),"",'OddsRatio_working_3-way'!I482)</f>
        <v>4.2171790866628509</v>
      </c>
      <c r="M483" s="46">
        <f>IF(OR($A483="",$B483="",$C483=""),"",'OddsRatio_working_3-way'!J482)</f>
        <v>3.728080914703972</v>
      </c>
      <c r="N483" s="47">
        <f t="shared" si="106"/>
        <v>48.957078551955881</v>
      </c>
      <c r="O483" s="48">
        <f t="shared" si="107"/>
        <v>23.984023331008689</v>
      </c>
      <c r="P483" s="48">
        <f t="shared" si="108"/>
        <v>27.05889811703544</v>
      </c>
      <c r="Q483" t="s">
        <v>518</v>
      </c>
      <c r="R483" t="s">
        <v>519</v>
      </c>
      <c r="S483" t="s">
        <v>537</v>
      </c>
      <c r="T483" s="50">
        <v>100</v>
      </c>
      <c r="U483" s="50">
        <f t="shared" si="109"/>
        <v>48.453608247422686</v>
      </c>
      <c r="V483" s="50">
        <f t="shared" si="110"/>
        <v>74.747474747474755</v>
      </c>
      <c r="W483" s="50">
        <f t="shared" si="111"/>
        <v>71.509971509971507</v>
      </c>
      <c r="X483" s="50">
        <f t="shared" si="112"/>
        <v>53.742553742553746</v>
      </c>
      <c r="Y483" s="50">
        <f t="shared" si="113"/>
        <v>80.036420242605828</v>
      </c>
      <c r="Z483" s="50">
        <f t="shared" si="114"/>
        <v>76.798917005102567</v>
      </c>
      <c r="AA483" s="50">
        <f t="shared" si="115"/>
        <v>-5.2889454951310597</v>
      </c>
      <c r="AB483" s="50">
        <f t="shared" si="116"/>
        <v>-5.2889454951310739</v>
      </c>
      <c r="AC483" s="50">
        <f t="shared" si="117"/>
        <v>-5.2889454951310597</v>
      </c>
      <c r="AF483">
        <v>1.93</v>
      </c>
      <c r="AG483">
        <v>1.89</v>
      </c>
      <c r="AH483" s="66"/>
      <c r="AJ483" t="s">
        <v>540</v>
      </c>
    </row>
    <row r="484" spans="1:36" ht="15" x14ac:dyDescent="0.25">
      <c r="A484">
        <v>1.61</v>
      </c>
      <c r="B484">
        <v>4.26</v>
      </c>
      <c r="C484">
        <v>5.0599999999999996</v>
      </c>
      <c r="D484" s="43">
        <f t="shared" si="118"/>
        <v>5.3488254957942516E-2</v>
      </c>
      <c r="E484" s="44">
        <f>IF(OR($A484="",$B484="",$C484=""),"",A484*'MPTO_working_3-way'!$I483)</f>
        <v>1.6961160904822876</v>
      </c>
      <c r="F484" s="45">
        <f>IF(OR($A484="",$B484="",$C484=""),"",B484*'MPTO_working_3-way'!$I483)</f>
        <v>4.4878599661208352</v>
      </c>
      <c r="G484" s="46">
        <f>IF(OR($A484="",$B484="",$C484=""),"",C484*'MPTO_working_3-way'!$I483)</f>
        <v>5.3306505700871885</v>
      </c>
      <c r="H484" s="44">
        <f>IF(OR($A484="",$B484="",$C484=""),"",'MPTO_working_3-way'!E483)</f>
        <v>1.6575814788721048</v>
      </c>
      <c r="I484" s="45">
        <f>IF(OR($A484="",$B484="",$C484=""),"",'MPTO_working_3-way'!F483)</f>
        <v>4.6101567178467677</v>
      </c>
      <c r="J484" s="46">
        <f>IF(OR($A484="",$B484="",$C484=""),"",'MPTO_working_3-way'!G483)</f>
        <v>5.561764951615201</v>
      </c>
      <c r="K484" s="44">
        <f>IF(OR($A484="",$B484="",$C484=""),"",'OddsRatio_working_3-way'!H483)</f>
        <v>1.6703395042932239</v>
      </c>
      <c r="L484" s="45">
        <f>IF(OR($A484="",$B484="",$C484=""),"",'OddsRatio_working_3-way'!I483)</f>
        <v>4.5824701376982127</v>
      </c>
      <c r="M484" s="46">
        <f>IF(OR($A484="",$B484="",$C484=""),"",'OddsRatio_working_3-way'!J483)</f>
        <v>5.4616039138204719</v>
      </c>
      <c r="N484" s="47">
        <f t="shared" si="106"/>
        <v>58.958228485153498</v>
      </c>
      <c r="O484" s="48">
        <f t="shared" si="107"/>
        <v>22.282335178661299</v>
      </c>
      <c r="P484" s="48">
        <f t="shared" si="108"/>
        <v>18.75943633618521</v>
      </c>
      <c r="Q484" t="s">
        <v>520</v>
      </c>
      <c r="R484" t="s">
        <v>521</v>
      </c>
      <c r="S484" t="s">
        <v>537</v>
      </c>
      <c r="T484" s="50">
        <v>100</v>
      </c>
      <c r="U484" s="50">
        <f t="shared" si="109"/>
        <v>37.888198757763973</v>
      </c>
      <c r="V484" s="50">
        <f t="shared" si="110"/>
        <v>76.525821596244128</v>
      </c>
      <c r="W484" s="50">
        <f t="shared" si="111"/>
        <v>80.237154150197625</v>
      </c>
      <c r="X484" s="50">
        <f t="shared" si="112"/>
        <v>43.237024253558246</v>
      </c>
      <c r="Y484" s="50">
        <f t="shared" si="113"/>
        <v>81.874647092038401</v>
      </c>
      <c r="Z484" s="50">
        <f t="shared" si="114"/>
        <v>85.585979645991884</v>
      </c>
      <c r="AA484" s="50">
        <f t="shared" si="115"/>
        <v>-5.3488254957942729</v>
      </c>
      <c r="AB484" s="50">
        <f t="shared" si="116"/>
        <v>-5.3488254957942729</v>
      </c>
      <c r="AC484" s="50">
        <f t="shared" si="117"/>
        <v>-5.3488254957942587</v>
      </c>
      <c r="AF484">
        <v>1.67</v>
      </c>
      <c r="AG484">
        <v>2.21</v>
      </c>
      <c r="AH484" s="66"/>
      <c r="AJ484" t="s">
        <v>540</v>
      </c>
    </row>
    <row r="485" spans="1:36" ht="15" x14ac:dyDescent="0.25">
      <c r="A485">
        <v>2.2799999999999998</v>
      </c>
      <c r="B485">
        <v>4.03</v>
      </c>
      <c r="C485">
        <v>2.75</v>
      </c>
      <c r="D485" s="43">
        <f t="shared" si="118"/>
        <v>5.0371812680811034E-2</v>
      </c>
      <c r="E485" s="44">
        <f>IF(OR($A485="",$B485="",$C485=""),"",A485*'MPTO_working_3-way'!$I484)</f>
        <v>2.3948477329122491</v>
      </c>
      <c r="F485" s="45">
        <f>IF(OR($A485="",$B485="",$C485=""),"",B485*'MPTO_working_3-way'!$I484)</f>
        <v>4.2329984051036691</v>
      </c>
      <c r="G485" s="46">
        <f>IF(OR($A485="",$B485="",$C485=""),"",C485*'MPTO_working_3-way'!$I484)</f>
        <v>2.8885224848722304</v>
      </c>
      <c r="H485" s="44">
        <f>IF(OR($A485="",$B485="",$C485=""),"",'MPTO_working_3-way'!E484)</f>
        <v>2.3707587561415746</v>
      </c>
      <c r="I485" s="45">
        <f>IF(OR($A485="",$B485="",$C485=""),"",'MPTO_working_3-way'!F484)</f>
        <v>4.3224859156535826</v>
      </c>
      <c r="J485" s="46">
        <f>IF(OR($A485="",$B485="",$C485=""),"",'MPTO_working_3-way'!G484)</f>
        <v>2.8831259223197581</v>
      </c>
      <c r="K485" s="44">
        <f>IF(OR($A485="",$B485="",$C485=""),"",'OddsRatio_working_3-way'!H484)</f>
        <v>2.3820295891085674</v>
      </c>
      <c r="L485" s="45">
        <f>IF(OR($A485="",$B485="",$C485=""),"",'OddsRatio_working_3-way'!I484)</f>
        <v>4.2715231679679366</v>
      </c>
      <c r="M485" s="46">
        <f>IF(OR($A485="",$B485="",$C485=""),"",'OddsRatio_working_3-way'!J484)</f>
        <v>2.8894935788593696</v>
      </c>
      <c r="N485" s="47">
        <f t="shared" si="106"/>
        <v>41.756308188493982</v>
      </c>
      <c r="O485" s="48">
        <f t="shared" si="107"/>
        <v>23.623916295227364</v>
      </c>
      <c r="P485" s="48">
        <f t="shared" si="108"/>
        <v>34.619775516278644</v>
      </c>
      <c r="Q485" t="s">
        <v>522</v>
      </c>
      <c r="R485" t="s">
        <v>523</v>
      </c>
      <c r="S485" t="s">
        <v>537</v>
      </c>
      <c r="T485" s="50">
        <v>100</v>
      </c>
      <c r="U485" s="50">
        <f t="shared" si="109"/>
        <v>56.140350877192972</v>
      </c>
      <c r="V485" s="50">
        <f t="shared" si="110"/>
        <v>75.186104218362274</v>
      </c>
      <c r="W485" s="50">
        <f t="shared" si="111"/>
        <v>63.63636363636364</v>
      </c>
      <c r="X485" s="50">
        <f t="shared" si="112"/>
        <v>61.177532145274085</v>
      </c>
      <c r="Y485" s="50">
        <f t="shared" si="113"/>
        <v>80.223285486443388</v>
      </c>
      <c r="Z485" s="50">
        <f t="shared" si="114"/>
        <v>68.673544904444739</v>
      </c>
      <c r="AA485" s="50">
        <f t="shared" si="115"/>
        <v>-5.0371812680811132</v>
      </c>
      <c r="AB485" s="50">
        <f t="shared" si="116"/>
        <v>-5.0371812680811132</v>
      </c>
      <c r="AC485" s="50">
        <f t="shared" si="117"/>
        <v>-5.037181268081099</v>
      </c>
      <c r="AF485">
        <v>2.0099999999999998</v>
      </c>
      <c r="AG485">
        <v>1.82</v>
      </c>
      <c r="AH485" s="66"/>
      <c r="AJ485" t="s">
        <v>540</v>
      </c>
    </row>
    <row r="486" spans="1:36" ht="15" x14ac:dyDescent="0.25">
      <c r="A486">
        <v>3.03</v>
      </c>
      <c r="B486">
        <v>3.89</v>
      </c>
      <c r="C486">
        <v>2.1</v>
      </c>
      <c r="D486" s="43">
        <f t="shared" si="118"/>
        <v>6.3292888231166078E-2</v>
      </c>
      <c r="E486" s="44">
        <f>IF(OR($A486="",$B486="",$C486=""),"",A486*'MPTO_working_3-way'!$I485)</f>
        <v>3.2217774513404329</v>
      </c>
      <c r="F486" s="45">
        <f>IF(OR($A486="",$B486="",$C486=""),"",B486*'MPTO_working_3-way'!$I485)</f>
        <v>4.1362093352192364</v>
      </c>
      <c r="G486" s="46">
        <f>IF(OR($A486="",$B486="",$C486=""),"",C486*'MPTO_working_3-way'!$I485)</f>
        <v>2.2329150652854488</v>
      </c>
      <c r="H486" s="44">
        <f>IF(OR($A486="",$B486="",$C486=""),"",'MPTO_working_3-way'!E485)</f>
        <v>3.2369229441373437</v>
      </c>
      <c r="I486" s="45">
        <f>IF(OR($A486="",$B486="",$C486=""),"",'MPTO_working_3-way'!F485)</f>
        <v>4.2377948873354452</v>
      </c>
      <c r="J486" s="46">
        <f>IF(OR($A486="",$B486="",$C486=""),"",'MPTO_working_3-way'!G485)</f>
        <v>2.1973538082949164</v>
      </c>
      <c r="K486" s="44">
        <f>IF(OR($A486="",$B486="",$C486=""),"",'OddsRatio_working_3-way'!H485)</f>
        <v>3.2367892846987263</v>
      </c>
      <c r="L486" s="45">
        <f>IF(OR($A486="",$B486="",$C486=""),"",'OddsRatio_working_3-way'!I485)</f>
        <v>4.1843945974282359</v>
      </c>
      <c r="M486" s="46">
        <f>IF(OR($A486="",$B486="",$C486=""),"",'OddsRatio_working_3-way'!J485)</f>
        <v>2.2120533069796062</v>
      </c>
      <c r="N486" s="47">
        <f t="shared" si="106"/>
        <v>31.03876711235738</v>
      </c>
      <c r="O486" s="48">
        <f t="shared" si="107"/>
        <v>24.176726054098417</v>
      </c>
      <c r="P486" s="48">
        <f t="shared" si="108"/>
        <v>44.784506833544214</v>
      </c>
      <c r="Q486" t="s">
        <v>524</v>
      </c>
      <c r="R486" t="s">
        <v>525</v>
      </c>
      <c r="S486" t="s">
        <v>537</v>
      </c>
      <c r="T486" s="50">
        <v>100</v>
      </c>
      <c r="U486" s="50">
        <f t="shared" si="109"/>
        <v>66.996699669967001</v>
      </c>
      <c r="V486" s="50">
        <f t="shared" si="110"/>
        <v>74.293059125964007</v>
      </c>
      <c r="W486" s="50">
        <f t="shared" si="111"/>
        <v>52.38095238095238</v>
      </c>
      <c r="X486" s="50">
        <f t="shared" si="112"/>
        <v>73.325988493083599</v>
      </c>
      <c r="Y486" s="50">
        <f t="shared" si="113"/>
        <v>80.62234794908062</v>
      </c>
      <c r="Z486" s="50">
        <f t="shared" si="114"/>
        <v>58.710241204068993</v>
      </c>
      <c r="AA486" s="50">
        <f t="shared" si="115"/>
        <v>-6.3292888231165989</v>
      </c>
      <c r="AB486" s="50">
        <f t="shared" si="116"/>
        <v>-6.3292888231166131</v>
      </c>
      <c r="AC486" s="50">
        <f t="shared" si="117"/>
        <v>-6.3292888231166131</v>
      </c>
      <c r="AF486">
        <v>1.74</v>
      </c>
      <c r="AG486">
        <v>2.06</v>
      </c>
      <c r="AH486" s="66"/>
      <c r="AJ486" t="s">
        <v>540</v>
      </c>
    </row>
    <row r="487" spans="1:36" ht="15" x14ac:dyDescent="0.25">
      <c r="A487">
        <v>2.37</v>
      </c>
      <c r="B487">
        <v>3.5</v>
      </c>
      <c r="C487">
        <v>2.93</v>
      </c>
      <c r="D487" s="43">
        <f t="shared" si="118"/>
        <v>4.8952142311972757E-2</v>
      </c>
      <c r="E487" s="44">
        <f>IF(OR($A487="",$B487="",$C487=""),"",A487*'MPTO_working_3-way'!$I486)</f>
        <v>2.4860165772793756</v>
      </c>
      <c r="F487" s="45">
        <f>IF(OR($A487="",$B487="",$C487=""),"",B487*'MPTO_working_3-way'!$I486)</f>
        <v>3.6713324980919047</v>
      </c>
      <c r="G487" s="46">
        <f>IF(OR($A487="",$B487="",$C487=""),"",C487*'MPTO_working_3-way'!$I486)</f>
        <v>3.0734297769740802</v>
      </c>
      <c r="H487" s="44">
        <f>IF(OR($A487="",$B487="",$C487=""),"",'MPTO_working_3-way'!E486)</f>
        <v>2.4653401070151562</v>
      </c>
      <c r="I487" s="45">
        <f>IF(OR($A487="",$B487="",$C487=""),"",'MPTO_working_3-way'!F486)</f>
        <v>3.7119951330148062</v>
      </c>
      <c r="J487" s="46">
        <f>IF(OR($A487="",$B487="",$C487=""),"",'MPTO_working_3-way'!G486)</f>
        <v>3.0771167217058264</v>
      </c>
      <c r="K487" s="44">
        <f>IF(OR($A487="",$B487="",$C487=""),"",'OddsRatio_working_3-way'!H486)</f>
        <v>2.4745963398844304</v>
      </c>
      <c r="L487" s="45">
        <f>IF(OR($A487="",$B487="",$C487=""),"",'OddsRatio_working_3-way'!I486)</f>
        <v>3.6908692333657487</v>
      </c>
      <c r="M487" s="46">
        <f>IF(OR($A487="",$B487="",$C487=""),"",'OddsRatio_working_3-way'!J486)</f>
        <v>3.0773510481583588</v>
      </c>
      <c r="N487" s="47">
        <f t="shared" si="106"/>
        <v>40.224993233728597</v>
      </c>
      <c r="O487" s="48">
        <f t="shared" si="107"/>
        <v>27.238066846839075</v>
      </c>
      <c r="P487" s="48">
        <f t="shared" si="108"/>
        <v>32.536939919432342</v>
      </c>
      <c r="Q487" t="s">
        <v>526</v>
      </c>
      <c r="R487" t="s">
        <v>527</v>
      </c>
      <c r="S487" t="s">
        <v>537</v>
      </c>
      <c r="T487" s="50">
        <v>100</v>
      </c>
      <c r="U487" s="50">
        <f t="shared" si="109"/>
        <v>57.805907172995774</v>
      </c>
      <c r="V487" s="50">
        <f t="shared" si="110"/>
        <v>71.428571428571431</v>
      </c>
      <c r="W487" s="50">
        <f t="shared" si="111"/>
        <v>65.870307167235495</v>
      </c>
      <c r="X487" s="50">
        <f t="shared" si="112"/>
        <v>62.701121404193074</v>
      </c>
      <c r="Y487" s="50">
        <f t="shared" si="113"/>
        <v>76.323785659768717</v>
      </c>
      <c r="Z487" s="50">
        <f t="shared" si="114"/>
        <v>70.765521398432782</v>
      </c>
      <c r="AA487" s="50">
        <f t="shared" si="115"/>
        <v>-4.8952142311973006</v>
      </c>
      <c r="AB487" s="50">
        <f t="shared" si="116"/>
        <v>-4.8952142311972864</v>
      </c>
      <c r="AC487" s="50">
        <f t="shared" si="117"/>
        <v>-4.8952142311972864</v>
      </c>
      <c r="AF487">
        <v>1.86</v>
      </c>
      <c r="AG487">
        <v>1.95</v>
      </c>
      <c r="AH487" s="66"/>
      <c r="AJ487" t="s">
        <v>541</v>
      </c>
    </row>
    <row r="488" spans="1:36" ht="15" x14ac:dyDescent="0.25">
      <c r="A488">
        <v>2.35</v>
      </c>
      <c r="B488">
        <v>3.45</v>
      </c>
      <c r="C488">
        <v>2.5499999999999998</v>
      </c>
      <c r="D488" s="43">
        <f t="shared" si="118"/>
        <v>0.10754385010248324</v>
      </c>
      <c r="E488" s="44">
        <f>IF(OR($A488="",$B488="",$C488=""),"",A488*'MPTO_working_3-way'!$I487)</f>
        <v>2.6027280477408357</v>
      </c>
      <c r="F488" s="45">
        <f>IF(OR($A488="",$B488="",$C488=""),"",B488*'MPTO_working_3-way'!$I487)</f>
        <v>3.8210262828535675</v>
      </c>
      <c r="G488" s="46">
        <f>IF(OR($A488="",$B488="",$C488=""),"",C488*'MPTO_working_3-way'!$I487)</f>
        <v>2.824236817761332</v>
      </c>
      <c r="H488" s="44">
        <f>IF(OR($A488="",$B488="",$C488=""),"",'MPTO_working_3-way'!E487)</f>
        <v>2.5661820607903683</v>
      </c>
      <c r="I488" s="45">
        <f>IF(OR($A488="",$B488="",$C488=""),"",'MPTO_working_3-way'!F487)</f>
        <v>3.9368974792316309</v>
      </c>
      <c r="J488" s="46">
        <f>IF(OR($A488="",$B488="",$C488=""),"",'MPTO_working_3-way'!G487)</f>
        <v>2.8065534268890735</v>
      </c>
      <c r="K488" s="44">
        <f>IF(OR($A488="",$B488="",$C488=""),"",'OddsRatio_working_3-way'!H487)</f>
        <v>2.5836659463712555</v>
      </c>
      <c r="L488" s="45">
        <f>IF(OR($A488="",$B488="",$C488=""),"",'OddsRatio_working_3-way'!I487)</f>
        <v>3.874060421192278</v>
      </c>
      <c r="M488" s="46">
        <f>IF(OR($A488="",$B488="",$C488=""),"",'OddsRatio_working_3-way'!J487)</f>
        <v>2.8182831236114407</v>
      </c>
      <c r="N488" s="47">
        <f t="shared" si="106"/>
        <v>38.421225024565999</v>
      </c>
      <c r="O488" s="48">
        <f t="shared" si="107"/>
        <v>26.170979364559443</v>
      </c>
      <c r="P488" s="48">
        <f t="shared" si="108"/>
        <v>35.407795610874551</v>
      </c>
      <c r="Q488" t="s">
        <v>528</v>
      </c>
      <c r="R488" t="s">
        <v>529</v>
      </c>
      <c r="S488" t="s">
        <v>537</v>
      </c>
      <c r="T488" s="50">
        <v>100</v>
      </c>
      <c r="U488" s="50">
        <f t="shared" si="109"/>
        <v>57.446808510638299</v>
      </c>
      <c r="V488" s="50">
        <f t="shared" si="110"/>
        <v>71.014492753623188</v>
      </c>
      <c r="W488" s="50">
        <f t="shared" si="111"/>
        <v>60.784313725490193</v>
      </c>
      <c r="X488" s="50">
        <f t="shared" si="112"/>
        <v>68.201193520886633</v>
      </c>
      <c r="Y488" s="50">
        <f t="shared" si="113"/>
        <v>81.768877763871515</v>
      </c>
      <c r="Z488" s="50">
        <f t="shared" si="114"/>
        <v>71.538698735738521</v>
      </c>
      <c r="AA488" s="50">
        <f t="shared" si="115"/>
        <v>-10.754385010248335</v>
      </c>
      <c r="AB488" s="50">
        <f t="shared" si="116"/>
        <v>-10.754385010248328</v>
      </c>
      <c r="AC488" s="50">
        <f t="shared" si="117"/>
        <v>-10.754385010248328</v>
      </c>
      <c r="AF488">
        <v>1.8</v>
      </c>
      <c r="AG488">
        <v>2.02</v>
      </c>
      <c r="AH488" s="66"/>
      <c r="AJ488" t="s">
        <v>541</v>
      </c>
    </row>
    <row r="489" spans="1:36" ht="15" x14ac:dyDescent="0.25">
      <c r="A489">
        <v>1.69</v>
      </c>
      <c r="B489">
        <v>4.25</v>
      </c>
      <c r="C489">
        <v>4.3600000000000003</v>
      </c>
      <c r="D489" s="43">
        <f t="shared" si="118"/>
        <v>5.6367892143557308E-2</v>
      </c>
      <c r="E489" s="44">
        <f>IF(OR($A489="",$B489="",$C489=""),"",A489*'MPTO_working_3-way'!$I488)</f>
        <v>1.7852617377226119</v>
      </c>
      <c r="F489" s="45">
        <f>IF(OR($A489="",$B489="",$C489=""),"",B489*'MPTO_working_3-way'!$I488)</f>
        <v>4.4895635416101189</v>
      </c>
      <c r="G489" s="46">
        <f>IF(OR($A489="",$B489="",$C489=""),"",C489*'MPTO_working_3-way'!$I488)</f>
        <v>4.6057640097459105</v>
      </c>
      <c r="H489" s="44">
        <f>IF(OR($A489="",$B489="",$C489=""),"",'MPTO_working_3-way'!E488)</f>
        <v>1.7454240424488339</v>
      </c>
      <c r="I489" s="45">
        <f>IF(OR($A489="",$B489="",$C489=""),"",'MPTO_working_3-way'!F488)</f>
        <v>4.618834808259586</v>
      </c>
      <c r="J489" s="46">
        <f>IF(OR($A489="",$B489="",$C489=""),"",'MPTO_working_3-way'!G488)</f>
        <v>4.7490483917441351</v>
      </c>
      <c r="K489" s="44">
        <f>IF(OR($A489="",$B489="",$C489=""),"",'OddsRatio_working_3-way'!H488)</f>
        <v>1.7590406441225253</v>
      </c>
      <c r="L489" s="45">
        <f>IF(OR($A489="",$B489="",$C489=""),"",'OddsRatio_working_3-way'!I488)</f>
        <v>4.5751914397075479</v>
      </c>
      <c r="M489" s="46">
        <f>IF(OR($A489="",$B489="",$C489=""),"",'OddsRatio_working_3-way'!J488)</f>
        <v>4.6961979192053418</v>
      </c>
      <c r="N489" s="47">
        <f t="shared" si="106"/>
        <v>56.014195502540744</v>
      </c>
      <c r="O489" s="48">
        <f t="shared" si="107"/>
        <v>22.273880093951494</v>
      </c>
      <c r="P489" s="48">
        <f t="shared" si="108"/>
        <v>21.711924403507762</v>
      </c>
      <c r="Q489" t="s">
        <v>530</v>
      </c>
      <c r="R489" t="s">
        <v>531</v>
      </c>
      <c r="S489" t="s">
        <v>537</v>
      </c>
      <c r="T489" s="50">
        <v>100</v>
      </c>
      <c r="U489" s="50">
        <f t="shared" si="109"/>
        <v>40.828402366863905</v>
      </c>
      <c r="V489" s="50">
        <f t="shared" si="110"/>
        <v>76.470588235294116</v>
      </c>
      <c r="W489" s="50">
        <f t="shared" si="111"/>
        <v>77.064220183486242</v>
      </c>
      <c r="X489" s="50">
        <f t="shared" si="112"/>
        <v>46.465191581219642</v>
      </c>
      <c r="Y489" s="50">
        <f t="shared" si="113"/>
        <v>82.10737744964986</v>
      </c>
      <c r="Z489" s="50">
        <f t="shared" si="114"/>
        <v>82.701009397841972</v>
      </c>
      <c r="AA489" s="50">
        <f t="shared" si="115"/>
        <v>-5.636789214355737</v>
      </c>
      <c r="AB489" s="50">
        <f t="shared" si="116"/>
        <v>-5.6367892143557441</v>
      </c>
      <c r="AC489" s="50">
        <f t="shared" si="117"/>
        <v>-5.6367892143557299</v>
      </c>
      <c r="AF489">
        <v>1.77</v>
      </c>
      <c r="AG489">
        <v>2.0499999999999998</v>
      </c>
      <c r="AH489" s="66"/>
      <c r="AJ489" t="s">
        <v>541</v>
      </c>
    </row>
    <row r="490" spans="1:36" ht="15" x14ac:dyDescent="0.25">
      <c r="A490">
        <v>1.42</v>
      </c>
      <c r="B490">
        <v>4.78</v>
      </c>
      <c r="C490">
        <v>6.91</v>
      </c>
      <c r="D490" s="43">
        <f t="shared" si="118"/>
        <v>5.8148173322613683E-2</v>
      </c>
      <c r="E490" s="44">
        <f>IF(OR($A490="",$B490="",$C490=""),"",A490*'MPTO_working_3-way'!$I489)</f>
        <v>1.5025704061181113</v>
      </c>
      <c r="F490" s="45">
        <f>IF(OR($A490="",$B490="",$C490=""),"",B490*'MPTO_working_3-way'!$I489)</f>
        <v>5.057948268482094</v>
      </c>
      <c r="G490" s="46">
        <f>IF(OR($A490="",$B490="",$C490=""),"",C490*'MPTO_working_3-way'!$I489)</f>
        <v>7.3118038776592611</v>
      </c>
      <c r="H490" s="44">
        <f>IF(OR($A490="",$B490="",$C490=""),"",'MPTO_working_3-way'!E489)</f>
        <v>1.4601894794423151</v>
      </c>
      <c r="I490" s="45">
        <f>IF(OR($A490="",$B490="",$C490=""),"",'MPTO_working_3-way'!F489)</f>
        <v>5.2680850381941635</v>
      </c>
      <c r="J490" s="46">
        <f>IF(OR($A490="",$B490="",$C490=""),"",'MPTO_working_3-way'!G489)</f>
        <v>7.9786124772306053</v>
      </c>
      <c r="K490" s="44">
        <f>IF(OR($A490="",$B490="",$C490=""),"",'OddsRatio_working_3-way'!H489)</f>
        <v>1.4727364614201066</v>
      </c>
      <c r="L490" s="45">
        <f>IF(OR($A490="",$B490="",$C490=""),"",'OddsRatio_working_3-way'!I489)</f>
        <v>5.2546281527809606</v>
      </c>
      <c r="M490" s="46">
        <f>IF(OR($A490="",$B490="",$C490=""),"",'OddsRatio_working_3-way'!J489)</f>
        <v>7.6520773499829318</v>
      </c>
      <c r="N490" s="47">
        <f t="shared" si="106"/>
        <v>66.552621822460793</v>
      </c>
      <c r="O490" s="48">
        <f t="shared" si="107"/>
        <v>19.770862549768687</v>
      </c>
      <c r="P490" s="48">
        <f t="shared" si="108"/>
        <v>13.676515627770524</v>
      </c>
      <c r="Q490" t="s">
        <v>532</v>
      </c>
      <c r="R490" t="s">
        <v>533</v>
      </c>
      <c r="S490" t="s">
        <v>537</v>
      </c>
      <c r="T490" s="50">
        <v>100</v>
      </c>
      <c r="U490" s="50">
        <f t="shared" si="109"/>
        <v>29.577464788732396</v>
      </c>
      <c r="V490" s="50">
        <f t="shared" si="110"/>
        <v>79.079497907949786</v>
      </c>
      <c r="W490" s="50">
        <f t="shared" si="111"/>
        <v>85.52821997105643</v>
      </c>
      <c r="X490" s="50">
        <f t="shared" si="112"/>
        <v>35.392282120993769</v>
      </c>
      <c r="Y490" s="50">
        <f t="shared" si="113"/>
        <v>84.894315240211171</v>
      </c>
      <c r="Z490" s="50">
        <f t="shared" si="114"/>
        <v>91.343037303317814</v>
      </c>
      <c r="AA490" s="50">
        <f t="shared" si="115"/>
        <v>-5.8148173322613737</v>
      </c>
      <c r="AB490" s="50">
        <f t="shared" si="116"/>
        <v>-5.8148173322613843</v>
      </c>
      <c r="AC490" s="50">
        <f t="shared" si="117"/>
        <v>-5.8148173322613843</v>
      </c>
      <c r="AF490">
        <v>1.57</v>
      </c>
      <c r="AG490">
        <v>2.41</v>
      </c>
      <c r="AH490" s="66"/>
      <c r="AJ490" t="s">
        <v>541</v>
      </c>
    </row>
    <row r="491" spans="1:36" ht="15" x14ac:dyDescent="0.25">
      <c r="A491">
        <v>1.26</v>
      </c>
      <c r="B491">
        <v>5.82</v>
      </c>
      <c r="C491">
        <v>10.64</v>
      </c>
      <c r="D491" s="43">
        <f t="shared" si="118"/>
        <v>5.9457061898732899E-2</v>
      </c>
      <c r="E491" s="44">
        <f>IF(OR($A491="",$B491="",$C491=""),"",A491*'MPTO_working_3-way'!$I490)</f>
        <v>1.3349158979924034</v>
      </c>
      <c r="F491" s="45">
        <f>IF(OR($A491="",$B491="",$C491=""),"",B491*'MPTO_working_3-way'!$I490)</f>
        <v>6.1660401002506262</v>
      </c>
      <c r="G491" s="46">
        <f>IF(OR($A491="",$B491="",$C491=""),"",C491*'MPTO_working_3-way'!$I490)</f>
        <v>11.272623138602519</v>
      </c>
      <c r="H491" s="44">
        <f>IF(OR($A491="",$B491="",$C491=""),"",'MPTO_working_3-way'!E490)</f>
        <v>1.292270535881564</v>
      </c>
      <c r="I491" s="45">
        <f>IF(OR($A491="",$B491="",$C491=""),"",'MPTO_working_3-way'!F490)</f>
        <v>6.5788484602381629</v>
      </c>
      <c r="J491" s="46">
        <f>IF(OR($A491="",$B491="",$C491=""),"",'MPTO_working_3-way'!G490)</f>
        <v>13.48327785089416</v>
      </c>
      <c r="K491" s="44">
        <f>IF(OR($A491="",$B491="",$C491=""),"",'OddsRatio_working_3-way'!H490)</f>
        <v>1.3032536296581525</v>
      </c>
      <c r="L491" s="45">
        <f>IF(OR($A491="",$B491="",$C491=""),"",'OddsRatio_working_3-way'!I490)</f>
        <v>6.6218557498165227</v>
      </c>
      <c r="M491" s="46">
        <f>IF(OR($A491="",$B491="",$C491=""),"",'OddsRatio_working_3-way'!J490)</f>
        <v>12.243711499633047</v>
      </c>
      <c r="N491" s="47">
        <f t="shared" si="106"/>
        <v>74.911086271720379</v>
      </c>
      <c r="O491" s="48">
        <f t="shared" si="107"/>
        <v>16.217864038207498</v>
      </c>
      <c r="P491" s="48">
        <f t="shared" si="108"/>
        <v>8.8710496900721481</v>
      </c>
      <c r="Q491" t="s">
        <v>534</v>
      </c>
      <c r="R491" t="s">
        <v>535</v>
      </c>
      <c r="S491" t="s">
        <v>537</v>
      </c>
      <c r="T491" s="50">
        <v>100</v>
      </c>
      <c r="U491" s="50">
        <f t="shared" si="109"/>
        <v>20.634920634920633</v>
      </c>
      <c r="V491" s="50">
        <f t="shared" si="110"/>
        <v>82.817869415807564</v>
      </c>
      <c r="W491" s="50">
        <f t="shared" si="111"/>
        <v>90.601503759398497</v>
      </c>
      <c r="X491" s="50">
        <f t="shared" si="112"/>
        <v>26.580626824793939</v>
      </c>
      <c r="Y491" s="50">
        <f t="shared" si="113"/>
        <v>88.76357560568087</v>
      </c>
      <c r="Z491" s="50">
        <f t="shared" si="114"/>
        <v>96.547209949271789</v>
      </c>
      <c r="AA491" s="50">
        <f t="shared" si="115"/>
        <v>-5.9457061898733059</v>
      </c>
      <c r="AB491" s="50">
        <f t="shared" si="116"/>
        <v>-5.9457061898733059</v>
      </c>
      <c r="AC491" s="50">
        <f t="shared" si="117"/>
        <v>-5.9457061898732917</v>
      </c>
      <c r="AF491">
        <v>1.57</v>
      </c>
      <c r="AG491">
        <v>2.39</v>
      </c>
      <c r="AH491" s="66"/>
      <c r="AJ491" t="s">
        <v>541</v>
      </c>
    </row>
    <row r="492" spans="1:36" ht="15" x14ac:dyDescent="0.25">
      <c r="A492">
        <v>1.84</v>
      </c>
      <c r="B492">
        <v>3.74</v>
      </c>
      <c r="C492">
        <v>4.71</v>
      </c>
      <c r="D492" s="43">
        <f t="shared" si="118"/>
        <v>2.3172165067028683E-2</v>
      </c>
      <c r="E492" s="44">
        <f>IF(OR($A492="",$B492="",$C492=""),"",A492*'MPTO_working_3-way'!$I491)</f>
        <v>1.8826367837233329</v>
      </c>
      <c r="F492" s="45">
        <f>IF(OR($A492="",$B492="",$C492=""),"",B492*'MPTO_working_3-way'!$I491)</f>
        <v>3.8266638973506875</v>
      </c>
      <c r="G492" s="46">
        <f>IF(OR($A492="",$B492="",$C492=""),"",C492*'MPTO_working_3-way'!$I491)</f>
        <v>4.8191408974657053</v>
      </c>
      <c r="H492" s="44">
        <f>IF(OR($A492="",$B492="",$C492=""),"",'MPTO_working_3-way'!E491)</f>
        <v>1.8665275775458192</v>
      </c>
      <c r="I492" s="45">
        <f>IF(OR($A492="",$B492="",$C492=""),"",'MPTO_working_3-way'!F491)</f>
        <v>3.8512549203632296</v>
      </c>
      <c r="J492" s="46">
        <f>IF(OR($A492="",$B492="",$C492=""),"",'MPTO_working_3-way'!G491)</f>
        <v>4.8878203671748723</v>
      </c>
      <c r="K492" s="44">
        <f>IF(OR($A492="",$B492="",$C492=""),"",'OddsRatio_working_3-way'!H491)</f>
        <v>1.8726299883477406</v>
      </c>
      <c r="L492" s="45">
        <f>IF(OR($A492="",$B492="",$C492=""),"",'OddsRatio_working_3-way'!I491)</f>
        <v>3.8464359143723925</v>
      </c>
      <c r="M492" s="46">
        <f>IF(OR($A492="",$B492="",$C492=""),"",'OddsRatio_working_3-way'!J491)</f>
        <v>4.8541157818691874</v>
      </c>
      <c r="N492" s="47">
        <f t="shared" si="106"/>
        <v>53.116990417146617</v>
      </c>
      <c r="O492" s="48">
        <f t="shared" si="107"/>
        <v>26.132423092927748</v>
      </c>
      <c r="P492" s="48">
        <f t="shared" si="108"/>
        <v>20.750586489925642</v>
      </c>
      <c r="Q492" t="s">
        <v>154</v>
      </c>
      <c r="R492" t="s">
        <v>150</v>
      </c>
      <c r="S492" t="s">
        <v>537</v>
      </c>
      <c r="T492" s="50">
        <v>100</v>
      </c>
      <c r="U492" s="50">
        <f t="shared" si="109"/>
        <v>45.652173913043477</v>
      </c>
      <c r="V492" s="50">
        <f t="shared" si="110"/>
        <v>73.262032085561486</v>
      </c>
      <c r="W492" s="50">
        <f t="shared" si="111"/>
        <v>78.768577494692153</v>
      </c>
      <c r="X492" s="50">
        <f t="shared" si="112"/>
        <v>47.969390419746354</v>
      </c>
      <c r="Y492" s="50">
        <f t="shared" si="113"/>
        <v>75.579248592264364</v>
      </c>
      <c r="Z492" s="50">
        <f t="shared" si="114"/>
        <v>81.085794001395016</v>
      </c>
      <c r="AA492" s="50">
        <f t="shared" si="115"/>
        <v>-2.3172165067028772</v>
      </c>
      <c r="AB492" s="50">
        <f t="shared" si="116"/>
        <v>-2.3172165067028772</v>
      </c>
      <c r="AC492" s="50">
        <f t="shared" si="117"/>
        <v>-2.3172165067028629</v>
      </c>
      <c r="AF492">
        <v>2.37</v>
      </c>
      <c r="AG492">
        <v>1.65</v>
      </c>
      <c r="AH492" s="66"/>
      <c r="AJ492" t="s">
        <v>436</v>
      </c>
    </row>
    <row r="493" spans="1:36" ht="15" x14ac:dyDescent="0.25">
      <c r="A493">
        <v>4.72</v>
      </c>
      <c r="B493">
        <v>4.0599999999999996</v>
      </c>
      <c r="C493">
        <v>1.77</v>
      </c>
      <c r="D493" s="43">
        <f t="shared" si="118"/>
        <v>2.3141576911302142E-2</v>
      </c>
      <c r="E493" s="44">
        <f>IF(OR($A493="",$B493="",$C493=""),"",A493*'MPTO_working_3-way'!$I492)</f>
        <v>4.8292282430213458</v>
      </c>
      <c r="F493" s="45">
        <f>IF(OR($A493="",$B493="",$C493=""),"",B493*'MPTO_working_3-way'!$I492)</f>
        <v>4.1539548022598867</v>
      </c>
      <c r="G493" s="46">
        <f>IF(OR($A493="",$B493="",$C493=""),"",C493*'MPTO_working_3-way'!$I492)</f>
        <v>1.8109605911330049</v>
      </c>
      <c r="H493" s="44">
        <f>IF(OR($A493="",$B493="",$C493=""),"",'MPTO_working_3-way'!E492)</f>
        <v>4.898345905662091</v>
      </c>
      <c r="I493" s="45">
        <f>IF(OR($A493="",$B493="",$C493=""),"",'MPTO_working_3-way'!F492)</f>
        <v>4.1912630985477373</v>
      </c>
      <c r="J493" s="46">
        <f>IF(OR($A493="",$B493="",$C493=""),"",'MPTO_working_3-way'!G492)</f>
        <v>1.7945012777079503</v>
      </c>
      <c r="K493" s="44">
        <f>IF(OR($A493="",$B493="",$C493=""),"",'OddsRatio_working_3-way'!H492)</f>
        <v>4.8674629783325161</v>
      </c>
      <c r="L493" s="45">
        <f>IF(OR($A493="",$B493="",$C493=""),"",'OddsRatio_working_3-way'!I492)</f>
        <v>4.1813001918541657</v>
      </c>
      <c r="M493" s="46">
        <f>IF(OR($A493="",$B493="",$C493=""),"",'OddsRatio_working_3-way'!J492)</f>
        <v>1.8005232508914082</v>
      </c>
      <c r="N493" s="47">
        <f t="shared" si="106"/>
        <v>20.707242434546075</v>
      </c>
      <c r="O493" s="48">
        <f t="shared" si="107"/>
        <v>24.0734444066644</v>
      </c>
      <c r="P493" s="48">
        <f t="shared" si="108"/>
        <v>55.219313158789532</v>
      </c>
      <c r="Q493" t="s">
        <v>56</v>
      </c>
      <c r="R493" t="s">
        <v>178</v>
      </c>
      <c r="S493" t="s">
        <v>537</v>
      </c>
      <c r="T493" s="50">
        <v>100</v>
      </c>
      <c r="U493" s="50">
        <f t="shared" si="109"/>
        <v>78.81355932203391</v>
      </c>
      <c r="V493" s="50">
        <f t="shared" si="110"/>
        <v>75.369458128078819</v>
      </c>
      <c r="W493" s="50">
        <f t="shared" si="111"/>
        <v>43.502824858757066</v>
      </c>
      <c r="X493" s="50">
        <f t="shared" si="112"/>
        <v>81.12771701316413</v>
      </c>
      <c r="Y493" s="50">
        <f t="shared" si="113"/>
        <v>77.683615819209038</v>
      </c>
      <c r="Z493" s="50">
        <f t="shared" si="114"/>
        <v>45.816982549887285</v>
      </c>
      <c r="AA493" s="50">
        <f t="shared" si="115"/>
        <v>-2.3141576911302195</v>
      </c>
      <c r="AB493" s="50">
        <f t="shared" si="116"/>
        <v>-2.3141576911302195</v>
      </c>
      <c r="AC493" s="50">
        <f t="shared" si="117"/>
        <v>-2.3141576911302195</v>
      </c>
      <c r="AF493">
        <v>1.74</v>
      </c>
      <c r="AG493">
        <v>2.2000000000000002</v>
      </c>
      <c r="AH493" s="66"/>
      <c r="AJ493" t="s">
        <v>436</v>
      </c>
    </row>
    <row r="494" spans="1:36" ht="15" x14ac:dyDescent="0.25">
      <c r="A494">
        <v>2.6</v>
      </c>
      <c r="B494">
        <v>3.2</v>
      </c>
      <c r="C494">
        <v>3.08</v>
      </c>
      <c r="D494" s="43">
        <f t="shared" si="118"/>
        <v>2.1790709290709254E-2</v>
      </c>
      <c r="E494" s="44">
        <f>IF(OR($A494="",$B494="",$C494=""),"",A494*'MPTO_working_3-way'!$I493)</f>
        <v>2.6566558441558441</v>
      </c>
      <c r="F494" s="45">
        <f>IF(OR($A494="",$B494="",$C494=""),"",B494*'MPTO_working_3-way'!$I493)</f>
        <v>3.2697302697302697</v>
      </c>
      <c r="G494" s="46">
        <f>IF(OR($A494="",$B494="",$C494=""),"",C494*'MPTO_working_3-way'!$I493)</f>
        <v>3.1471153846153848</v>
      </c>
      <c r="H494" s="44">
        <f>IF(OR($A494="",$B494="",$C494=""),"",'MPTO_working_3-way'!E493)</f>
        <v>2.6500468810324858</v>
      </c>
      <c r="I494" s="45">
        <f>IF(OR($A494="",$B494="",$C494=""),"",'MPTO_working_3-way'!F493)</f>
        <v>3.276148915859812</v>
      </c>
      <c r="J494" s="46">
        <f>IF(OR($A494="",$B494="",$C494=""),"",'MPTO_working_3-way'!G493)</f>
        <v>3.1504819356107796</v>
      </c>
      <c r="K494" s="44">
        <f>IF(OR($A494="",$B494="",$C494=""),"",'OddsRatio_working_3-way'!H493)</f>
        <v>2.6531114595687364</v>
      </c>
      <c r="L494" s="45">
        <f>IF(OR($A494="",$B494="",$C494=""),"",'OddsRatio_working_3-way'!I493)</f>
        <v>3.2730282569070126</v>
      </c>
      <c r="M494" s="46">
        <f>IF(OR($A494="",$B494="",$C494=""),"",'OddsRatio_working_3-way'!J493)</f>
        <v>3.149044897439357</v>
      </c>
      <c r="N494" s="47">
        <f t="shared" si="106"/>
        <v>37.641307668805382</v>
      </c>
      <c r="O494" s="48">
        <f t="shared" si="107"/>
        <v>30.583562480904369</v>
      </c>
      <c r="P494" s="48">
        <f t="shared" si="108"/>
        <v>31.775129850290252</v>
      </c>
      <c r="Q494" t="s">
        <v>120</v>
      </c>
      <c r="R494" t="s">
        <v>111</v>
      </c>
      <c r="S494" t="s">
        <v>537</v>
      </c>
      <c r="T494" s="50">
        <v>100</v>
      </c>
      <c r="U494" s="50">
        <f t="shared" si="109"/>
        <v>61.538461538461533</v>
      </c>
      <c r="V494" s="50">
        <f t="shared" si="110"/>
        <v>68.75</v>
      </c>
      <c r="W494" s="50">
        <f t="shared" si="111"/>
        <v>67.532467532467535</v>
      </c>
      <c r="X494" s="50">
        <f t="shared" si="112"/>
        <v>63.717532467532465</v>
      </c>
      <c r="Y494" s="50">
        <f t="shared" si="113"/>
        <v>70.929070929070932</v>
      </c>
      <c r="Z494" s="50">
        <f t="shared" si="114"/>
        <v>69.711538461538453</v>
      </c>
      <c r="AA494" s="50">
        <f t="shared" si="115"/>
        <v>-2.1790709290709316</v>
      </c>
      <c r="AB494" s="50">
        <f t="shared" si="116"/>
        <v>-2.1790709290709316</v>
      </c>
      <c r="AC494" s="50">
        <f t="shared" si="117"/>
        <v>-2.1790709290709174</v>
      </c>
      <c r="AF494">
        <v>2.48</v>
      </c>
      <c r="AG494">
        <v>1.6</v>
      </c>
      <c r="AH494" s="66"/>
      <c r="AJ494" t="s">
        <v>436</v>
      </c>
    </row>
    <row r="495" spans="1:36" ht="15" x14ac:dyDescent="0.25">
      <c r="A495">
        <v>4.96</v>
      </c>
      <c r="B495">
        <v>3.47</v>
      </c>
      <c r="C495">
        <v>1.87</v>
      </c>
      <c r="D495" s="43">
        <f t="shared" si="118"/>
        <v>2.4556699554922234E-2</v>
      </c>
      <c r="E495" s="44">
        <f>IF(OR($A495="",$B495="",$C495=""),"",A495*'MPTO_working_3-way'!$I494)</f>
        <v>5.081801229792414</v>
      </c>
      <c r="F495" s="45">
        <f>IF(OR($A495="",$B495="",$C495=""),"",B495*'MPTO_working_3-way'!$I494)</f>
        <v>3.5552117474555804</v>
      </c>
      <c r="G495" s="46">
        <f>IF(OR($A495="",$B495="",$C495=""),"",C495*'MPTO_working_3-way'!$I494)</f>
        <v>1.9159210281677046</v>
      </c>
      <c r="H495" s="44">
        <f>IF(OR($A495="",$B495="",$C495=""),"",'MPTO_working_3-way'!E494)</f>
        <v>5.1699000618108117</v>
      </c>
      <c r="I495" s="45">
        <f>IF(OR($A495="",$B495="",$C495=""),"",'MPTO_working_3-way'!F494)</f>
        <v>3.5714429653381341</v>
      </c>
      <c r="J495" s="46">
        <f>IF(OR($A495="",$B495="",$C495=""),"",'MPTO_working_3-way'!G494)</f>
        <v>1.8990690680555316</v>
      </c>
      <c r="K495" s="44">
        <f>IF(OR($A495="",$B495="",$C495=""),"",'OddsRatio_working_3-way'!H494)</f>
        <v>5.1222567751133319</v>
      </c>
      <c r="L495" s="45">
        <f>IF(OR($A495="",$B495="",$C495=""),"",'OddsRatio_working_3-way'!I494)</f>
        <v>3.5712056147802853</v>
      </c>
      <c r="M495" s="46">
        <f>IF(OR($A495="",$B495="",$C495=""),"",'OddsRatio_working_3-way'!J494)</f>
        <v>1.9056473218052021</v>
      </c>
      <c r="N495" s="47">
        <f t="shared" si="106"/>
        <v>19.678062064636261</v>
      </c>
      <c r="O495" s="48">
        <f t="shared" si="107"/>
        <v>28.12771983878843</v>
      </c>
      <c r="P495" s="48">
        <f t="shared" si="108"/>
        <v>52.19421809657532</v>
      </c>
      <c r="Q495" t="s">
        <v>55</v>
      </c>
      <c r="R495" t="s">
        <v>155</v>
      </c>
      <c r="S495" t="s">
        <v>537</v>
      </c>
      <c r="T495" s="50">
        <v>100</v>
      </c>
      <c r="U495" s="50">
        <f t="shared" si="109"/>
        <v>79.838709677419359</v>
      </c>
      <c r="V495" s="50">
        <f t="shared" si="110"/>
        <v>71.181556195965413</v>
      </c>
      <c r="W495" s="50">
        <f t="shared" si="111"/>
        <v>46.524064171122987</v>
      </c>
      <c r="X495" s="50">
        <f t="shared" si="112"/>
        <v>82.294379632911571</v>
      </c>
      <c r="Y495" s="50">
        <f t="shared" si="113"/>
        <v>73.637226151457639</v>
      </c>
      <c r="Z495" s="50">
        <f t="shared" si="114"/>
        <v>48.979734126615227</v>
      </c>
      <c r="AA495" s="50">
        <f t="shared" si="115"/>
        <v>-2.4556699554922119</v>
      </c>
      <c r="AB495" s="50">
        <f t="shared" si="116"/>
        <v>-2.4556699554922261</v>
      </c>
      <c r="AC495" s="50">
        <f t="shared" si="117"/>
        <v>-2.4556699554922403</v>
      </c>
      <c r="AF495">
        <v>2.34</v>
      </c>
      <c r="AG495">
        <v>1.66</v>
      </c>
      <c r="AH495" s="66"/>
      <c r="AJ495" t="s">
        <v>436</v>
      </c>
    </row>
    <row r="496" spans="1:36" ht="15" x14ac:dyDescent="0.25">
      <c r="A496">
        <v>3.43</v>
      </c>
      <c r="B496">
        <v>2.85</v>
      </c>
      <c r="C496">
        <v>2.56</v>
      </c>
      <c r="D496" s="43">
        <f t="shared" si="118"/>
        <v>3.3047382486829147E-2</v>
      </c>
      <c r="E496" s="44">
        <f>IF(OR($A496="",$B496="",$C496=""),"",A496*'MPTO_working_3-way'!$I495)</f>
        <v>3.5433525219298243</v>
      </c>
      <c r="F496" s="45">
        <f>IF(OR($A496="",$B496="",$C496=""),"",B496*'MPTO_working_3-way'!$I495)</f>
        <v>2.9441850400874632</v>
      </c>
      <c r="G496" s="46">
        <f>IF(OR($A496="",$B496="",$C496=""),"",C496*'MPTO_working_3-way'!$I495)</f>
        <v>2.6446012991662826</v>
      </c>
      <c r="H496" s="44">
        <f>IF(OR($A496="",$B496="",$C496=""),"",'MPTO_working_3-way'!E495)</f>
        <v>3.564688822647379</v>
      </c>
      <c r="I496" s="45">
        <f>IF(OR($A496="",$B496="",$C496=""),"",'MPTO_working_3-way'!F495)</f>
        <v>2.942375931692963</v>
      </c>
      <c r="J496" s="46">
        <f>IF(OR($A496="",$B496="",$C496=""),"",'MPTO_working_3-way'!G495)</f>
        <v>2.6342880642032762</v>
      </c>
      <c r="K496" s="44">
        <f>IF(OR($A496="",$B496="",$C496=""),"",'OddsRatio_working_3-way'!H495)</f>
        <v>3.553402155891026</v>
      </c>
      <c r="L496" s="45">
        <f>IF(OR($A496="",$B496="",$C496=""),"",'OddsRatio_working_3-way'!I495)</f>
        <v>2.9439481433738264</v>
      </c>
      <c r="M496" s="46">
        <f>IF(OR($A496="",$B496="",$C496=""),"",'OddsRatio_working_3-way'!J495)</f>
        <v>2.6392211371152263</v>
      </c>
      <c r="N496" s="47">
        <f t="shared" si="106"/>
        <v>28.221860337378107</v>
      </c>
      <c r="O496" s="48">
        <f t="shared" si="107"/>
        <v>33.96525647621295</v>
      </c>
      <c r="P496" s="48">
        <f t="shared" si="108"/>
        <v>37.812883186408953</v>
      </c>
      <c r="Q496" t="s">
        <v>236</v>
      </c>
      <c r="R496" t="s">
        <v>157</v>
      </c>
      <c r="S496" t="s">
        <v>537</v>
      </c>
      <c r="T496" s="50">
        <v>100</v>
      </c>
      <c r="U496" s="50">
        <f t="shared" si="109"/>
        <v>70.845481049562679</v>
      </c>
      <c r="V496" s="50">
        <f t="shared" si="110"/>
        <v>64.912280701754383</v>
      </c>
      <c r="W496" s="50">
        <f t="shared" si="111"/>
        <v>60.9375</v>
      </c>
      <c r="X496" s="50">
        <f t="shared" si="112"/>
        <v>74.150219298245617</v>
      </c>
      <c r="Y496" s="50">
        <f t="shared" si="113"/>
        <v>68.217018950437307</v>
      </c>
      <c r="Z496" s="50">
        <f t="shared" si="114"/>
        <v>64.242238248682924</v>
      </c>
      <c r="AA496" s="50">
        <f t="shared" si="115"/>
        <v>-3.3047382486829378</v>
      </c>
      <c r="AB496" s="50">
        <f t="shared" si="116"/>
        <v>-3.3047382486829235</v>
      </c>
      <c r="AC496" s="50">
        <f t="shared" si="117"/>
        <v>-3.3047382486829235</v>
      </c>
      <c r="AF496">
        <v>3.01</v>
      </c>
      <c r="AG496">
        <v>1.41</v>
      </c>
      <c r="AH496" s="66"/>
      <c r="AJ496" t="s">
        <v>437</v>
      </c>
    </row>
    <row r="497" spans="1:36" ht="15" x14ac:dyDescent="0.25">
      <c r="A497">
        <v>1.81</v>
      </c>
      <c r="B497">
        <v>3.25</v>
      </c>
      <c r="C497">
        <v>5.65</v>
      </c>
      <c r="D497" s="43">
        <f t="shared" si="118"/>
        <v>3.7169645980089427E-2</v>
      </c>
      <c r="E497" s="44">
        <f>IF(OR($A497="",$B497="",$C497=""),"",A497*'MPTO_working_3-way'!$I496)</f>
        <v>1.8772770592239618</v>
      </c>
      <c r="F497" s="45">
        <f>IF(OR($A497="",$B497="",$C497=""),"",B497*'MPTO_working_3-way'!$I496)</f>
        <v>3.3708013494352906</v>
      </c>
      <c r="G497" s="46">
        <f>IF(OR($A497="",$B497="",$C497=""),"",C497*'MPTO_working_3-way'!$I496)</f>
        <v>5.8600084997875053</v>
      </c>
      <c r="H497" s="44">
        <f>IF(OR($A497="",$B497="",$C497=""),"",'MPTO_working_3-way'!E496)</f>
        <v>1.8515216437605757</v>
      </c>
      <c r="I497" s="45">
        <f>IF(OR($A497="",$B497="",$C497=""),"",'MPTO_working_3-way'!F496)</f>
        <v>3.3863589086108008</v>
      </c>
      <c r="J497" s="46">
        <f>IF(OR($A497="",$B497="",$C497=""),"",'MPTO_working_3-way'!G496)</f>
        <v>6.0752873256814715</v>
      </c>
      <c r="K497" s="44">
        <f>IF(OR($A497="",$B497="",$C497=""),"",'OddsRatio_working_3-way'!H496)</f>
        <v>1.8616604086944908</v>
      </c>
      <c r="L497" s="45">
        <f>IF(OR($A497="",$B497="",$C497=""),"",'OddsRatio_working_3-way'!I496)</f>
        <v>3.3935011352624755</v>
      </c>
      <c r="M497" s="46">
        <f>IF(OR($A497="",$B497="",$C497=""),"",'OddsRatio_working_3-way'!J496)</f>
        <v>5.9465690128757824</v>
      </c>
      <c r="N497" s="47">
        <f t="shared" si="106"/>
        <v>53.268642211682113</v>
      </c>
      <c r="O497" s="48">
        <f t="shared" si="107"/>
        <v>29.666536124044502</v>
      </c>
      <c r="P497" s="48">
        <f t="shared" si="108"/>
        <v>17.064821664273385</v>
      </c>
      <c r="Q497" t="s">
        <v>152</v>
      </c>
      <c r="R497" t="s">
        <v>118</v>
      </c>
      <c r="S497" t="s">
        <v>537</v>
      </c>
      <c r="T497" s="50">
        <v>100</v>
      </c>
      <c r="U497" s="50">
        <f t="shared" si="109"/>
        <v>44.751381215469614</v>
      </c>
      <c r="V497" s="50">
        <f t="shared" si="110"/>
        <v>69.230769230769241</v>
      </c>
      <c r="W497" s="50">
        <f t="shared" si="111"/>
        <v>82.30088495575221</v>
      </c>
      <c r="X497" s="50">
        <f t="shared" si="112"/>
        <v>48.468345813478557</v>
      </c>
      <c r="Y497" s="50">
        <f t="shared" si="113"/>
        <v>72.947733828778169</v>
      </c>
      <c r="Z497" s="50">
        <f t="shared" si="114"/>
        <v>86.017849553761167</v>
      </c>
      <c r="AA497" s="50">
        <f t="shared" si="115"/>
        <v>-3.7169645980089427</v>
      </c>
      <c r="AB497" s="50">
        <f t="shared" si="116"/>
        <v>-3.7169645980089285</v>
      </c>
      <c r="AC497" s="50">
        <f t="shared" si="117"/>
        <v>-3.716964598008957</v>
      </c>
      <c r="AF497">
        <v>2.66</v>
      </c>
      <c r="AG497">
        <v>1.51</v>
      </c>
      <c r="AH497" s="66"/>
      <c r="AJ497" t="s">
        <v>437</v>
      </c>
    </row>
    <row r="498" spans="1:36" ht="15" x14ac:dyDescent="0.25">
      <c r="A498">
        <v>1.69</v>
      </c>
      <c r="B498">
        <v>3.62</v>
      </c>
      <c r="C498">
        <v>5.89</v>
      </c>
      <c r="D498" s="43">
        <f t="shared" si="118"/>
        <v>3.7738357181007931E-2</v>
      </c>
      <c r="E498" s="44">
        <f>IF(OR($A498="",$B498="",$C498=""),"",A498*'MPTO_working_3-way'!$I497)</f>
        <v>1.7537778236359034</v>
      </c>
      <c r="F498" s="45">
        <f>IF(OR($A498="",$B498="",$C498=""),"",B498*'MPTO_working_3-way'!$I497)</f>
        <v>3.7566128529952487</v>
      </c>
      <c r="G498" s="46">
        <f>IF(OR($A498="",$B498="",$C498=""),"",C498*'MPTO_working_3-way'!$I497)</f>
        <v>6.1122789237961364</v>
      </c>
      <c r="H498" s="44">
        <f>IF(OR($A498="",$B498="",$C498=""),"",'MPTO_working_3-way'!E497)</f>
        <v>1.7267085715830079</v>
      </c>
      <c r="I498" s="45">
        <f>IF(OR($A498="",$B498="",$C498=""),"",'MPTO_working_3-way'!F497)</f>
        <v>3.7927110245501074</v>
      </c>
      <c r="J498" s="46">
        <f>IF(OR($A498="",$B498="",$C498=""),"",'MPTO_working_3-way'!G497)</f>
        <v>6.361329851069307</v>
      </c>
      <c r="K498" s="44">
        <f>IF(OR($A498="",$B498="",$C498=""),"",'OddsRatio_working_3-way'!H497)</f>
        <v>1.7365648728606107</v>
      </c>
      <c r="L498" s="45">
        <f>IF(OR($A498="",$B498="",$C498=""),"",'OddsRatio_working_3-way'!I497)</f>
        <v>3.7968115462243457</v>
      </c>
      <c r="M498" s="46">
        <f>IF(OR($A498="",$B498="",$C498=""),"",'OddsRatio_working_3-way'!J497)</f>
        <v>6.2200032294034546</v>
      </c>
      <c r="N498" s="47">
        <f t="shared" ref="N498:N559" si="119">(1/E498)* 100</f>
        <v>57.019765361544849</v>
      </c>
      <c r="O498" s="48">
        <f t="shared" ref="O498:O559" si="120">(1/F498)* 100</f>
        <v>26.619724712986407</v>
      </c>
      <c r="P498" s="48">
        <f t="shared" ref="P498:P559" si="121">(1/G498)* 100</f>
        <v>16.360509925468726</v>
      </c>
      <c r="Q498" t="s">
        <v>151</v>
      </c>
      <c r="R498" t="s">
        <v>60</v>
      </c>
      <c r="S498" t="s">
        <v>537</v>
      </c>
      <c r="T498" s="50">
        <v>100</v>
      </c>
      <c r="U498" s="50">
        <f t="shared" ref="U498:U559" si="122">(1/A498)*((T498*A498)-T498)</f>
        <v>40.828402366863905</v>
      </c>
      <c r="V498" s="50">
        <f t="shared" ref="V498:V559" si="123">(1/B498)*((T498*B498)-T498)</f>
        <v>72.375690607734811</v>
      </c>
      <c r="W498" s="50">
        <f t="shared" ref="W498:W559" si="124">(1/C498)*((T498*C498)-T498)</f>
        <v>83.022071307300521</v>
      </c>
      <c r="X498" s="50">
        <f t="shared" ref="X498:X559" si="125">((1/B498)+(1/C498))*T498</f>
        <v>44.602238084964682</v>
      </c>
      <c r="Y498" s="50">
        <f t="shared" ref="Y498:Y559" si="126">((1/A498)+(1/C498))*T498</f>
        <v>76.149526325835595</v>
      </c>
      <c r="Z498" s="50">
        <f t="shared" ref="Z498:Z559" si="127">((1/A498)+(1/B498))*T498</f>
        <v>86.795907025401291</v>
      </c>
      <c r="AA498" s="50">
        <f t="shared" ref="AA498:AA559" si="128">U498-X498</f>
        <v>-3.7738357181007771</v>
      </c>
      <c r="AB498" s="50">
        <f t="shared" ref="AB498:AB559" si="129">V498-Y498</f>
        <v>-3.7738357181007842</v>
      </c>
      <c r="AC498" s="50">
        <f t="shared" ref="AC498:AC559" si="130">W498-Z498</f>
        <v>-3.77383571810077</v>
      </c>
      <c r="AF498">
        <v>2.59</v>
      </c>
      <c r="AG498">
        <v>1.53</v>
      </c>
      <c r="AH498" s="66"/>
      <c r="AJ498" t="s">
        <v>437</v>
      </c>
    </row>
    <row r="499" spans="1:36" ht="15" x14ac:dyDescent="0.25">
      <c r="A499">
        <v>1.36</v>
      </c>
      <c r="B499">
        <v>4.75</v>
      </c>
      <c r="C499">
        <v>11.06</v>
      </c>
      <c r="D499" s="43">
        <f t="shared" si="118"/>
        <v>3.6236346637255723E-2</v>
      </c>
      <c r="E499" s="44">
        <f>IF(OR($A499="",$B499="",$C499=""),"",A499*'MPTO_working_3-way'!$I498)</f>
        <v>1.409281431426668</v>
      </c>
      <c r="F499" s="45">
        <f>IF(OR($A499="",$B499="",$C499=""),"",B499*'MPTO_working_3-way'!$I498)</f>
        <v>4.9221226465269643</v>
      </c>
      <c r="G499" s="46">
        <f>IF(OR($A499="",$B499="",$C499=""),"",C499*'MPTO_working_3-way'!$I498)</f>
        <v>11.460773993808049</v>
      </c>
      <c r="H499" s="44">
        <f>IF(OR($A499="",$B499="",$C499=""),"",'MPTO_working_3-way'!E498)</f>
        <v>1.3827140424214275</v>
      </c>
      <c r="I499" s="45">
        <f>IF(OR($A499="",$B499="",$C499=""),"",'MPTO_working_3-way'!F498)</f>
        <v>5.0391152864175579</v>
      </c>
      <c r="J499" s="46">
        <f>IF(OR($A499="",$B499="",$C499=""),"",'MPTO_working_3-way'!G498)</f>
        <v>12.765338574236193</v>
      </c>
      <c r="K499" s="44">
        <f>IF(OR($A499="",$B499="",$C499=""),"",'OddsRatio_working_3-way'!H498)</f>
        <v>1.3908935613183451</v>
      </c>
      <c r="L499" s="45">
        <f>IF(OR($A499="",$B499="",$C499=""),"",'OddsRatio_working_3-way'!I498)</f>
        <v>5.071807930399423</v>
      </c>
      <c r="M499" s="46">
        <f>IF(OR($A499="",$B499="",$C499=""),"",'OddsRatio_working_3-way'!J498)</f>
        <v>11.923303407951522</v>
      </c>
      <c r="N499" s="47">
        <f t="shared" si="119"/>
        <v>70.958147726935053</v>
      </c>
      <c r="O499" s="48">
        <f t="shared" si="120"/>
        <v>20.316438086027723</v>
      </c>
      <c r="P499" s="48">
        <f t="shared" si="121"/>
        <v>8.7254141870372219</v>
      </c>
      <c r="Q499" t="s">
        <v>115</v>
      </c>
      <c r="R499" t="s">
        <v>237</v>
      </c>
      <c r="S499" t="s">
        <v>537</v>
      </c>
      <c r="T499" s="50">
        <v>100</v>
      </c>
      <c r="U499" s="50">
        <f t="shared" si="122"/>
        <v>26.470588235294116</v>
      </c>
      <c r="V499" s="50">
        <f t="shared" si="123"/>
        <v>78.94736842105263</v>
      </c>
      <c r="W499" s="50">
        <f t="shared" si="124"/>
        <v>90.958408679927672</v>
      </c>
      <c r="X499" s="50">
        <f t="shared" si="125"/>
        <v>30.094222899019702</v>
      </c>
      <c r="Y499" s="50">
        <f t="shared" si="126"/>
        <v>82.571003084778198</v>
      </c>
      <c r="Z499" s="50">
        <f t="shared" si="127"/>
        <v>94.58204334365324</v>
      </c>
      <c r="AA499" s="50">
        <f t="shared" si="128"/>
        <v>-3.6236346637255856</v>
      </c>
      <c r="AB499" s="50">
        <f t="shared" si="129"/>
        <v>-3.6236346637255679</v>
      </c>
      <c r="AC499" s="50">
        <f t="shared" si="130"/>
        <v>-3.6236346637255679</v>
      </c>
      <c r="AF499">
        <v>2.1800000000000002</v>
      </c>
      <c r="AG499">
        <v>1.72</v>
      </c>
      <c r="AH499" s="66"/>
      <c r="AJ499" t="s">
        <v>437</v>
      </c>
    </row>
    <row r="500" spans="1:36" ht="15" x14ac:dyDescent="0.25">
      <c r="A500">
        <v>3.01</v>
      </c>
      <c r="B500">
        <v>3.4</v>
      </c>
      <c r="C500">
        <v>2.5</v>
      </c>
      <c r="D500" s="43">
        <f t="shared" si="118"/>
        <v>2.6343560680086142E-2</v>
      </c>
      <c r="E500" s="44">
        <f>IF(OR($A500="",$B500="",$C500=""),"",A500*'MPTO_working_3-way'!$I499)</f>
        <v>3.089294117647059</v>
      </c>
      <c r="F500" s="45">
        <f>IF(OR($A500="",$B500="",$C500=""),"",B500*'MPTO_working_3-way'!$I499)</f>
        <v>3.489568106312293</v>
      </c>
      <c r="G500" s="46">
        <f>IF(OR($A500="",$B500="",$C500=""),"",C500*'MPTO_working_3-way'!$I499)</f>
        <v>2.5658589017002154</v>
      </c>
      <c r="H500" s="44">
        <f>IF(OR($A500="",$B500="",$C500=""),"",'MPTO_working_3-way'!E499)</f>
        <v>3.0917183597840974</v>
      </c>
      <c r="I500" s="45">
        <f>IF(OR($A500="",$B500="",$C500=""),"",'MPTO_working_3-way'!F499)</f>
        <v>3.5046344915757279</v>
      </c>
      <c r="J500" s="46">
        <f>IF(OR($A500="",$B500="",$C500=""),"",'MPTO_working_3-way'!G499)</f>
        <v>2.5561142933262291</v>
      </c>
      <c r="K500" s="44">
        <f>IF(OR($A500="",$B500="",$C500=""),"",'OddsRatio_working_3-way'!H499)</f>
        <v>3.0911871693825597</v>
      </c>
      <c r="L500" s="45">
        <f>IF(OR($A500="",$B500="",$C500=""),"",'OddsRatio_working_3-way'!I499)</f>
        <v>3.4969399037403694</v>
      </c>
      <c r="M500" s="46">
        <f>IF(OR($A500="",$B500="",$C500=""),"",'OddsRatio_working_3-way'!J499)</f>
        <v>2.5605874398377306</v>
      </c>
      <c r="N500" s="47">
        <f t="shared" si="119"/>
        <v>32.369854145245434</v>
      </c>
      <c r="O500" s="48">
        <f t="shared" si="120"/>
        <v>28.656841463879047</v>
      </c>
      <c r="P500" s="48">
        <f t="shared" si="121"/>
        <v>38.973304390875505</v>
      </c>
      <c r="Q500" t="s">
        <v>64</v>
      </c>
      <c r="R500" t="s">
        <v>167</v>
      </c>
      <c r="S500" t="s">
        <v>537</v>
      </c>
      <c r="T500" s="50">
        <v>100</v>
      </c>
      <c r="U500" s="50">
        <f t="shared" si="122"/>
        <v>66.777408637873762</v>
      </c>
      <c r="V500" s="50">
        <f t="shared" si="123"/>
        <v>70.588235294117652</v>
      </c>
      <c r="W500" s="50">
        <f t="shared" si="124"/>
        <v>60</v>
      </c>
      <c r="X500" s="50">
        <f t="shared" si="125"/>
        <v>69.411764705882348</v>
      </c>
      <c r="Y500" s="50">
        <f t="shared" si="126"/>
        <v>73.222591362126252</v>
      </c>
      <c r="Z500" s="50">
        <f t="shared" si="127"/>
        <v>62.6343560680086</v>
      </c>
      <c r="AA500" s="50">
        <f t="shared" si="128"/>
        <v>-2.6343560680085858</v>
      </c>
      <c r="AB500" s="50">
        <f t="shared" si="129"/>
        <v>-2.6343560680086</v>
      </c>
      <c r="AC500" s="50">
        <f t="shared" si="130"/>
        <v>-2.6343560680086</v>
      </c>
      <c r="AF500">
        <v>1.86</v>
      </c>
      <c r="AG500">
        <v>1.88</v>
      </c>
      <c r="AH500" s="66"/>
      <c r="AJ500" t="s">
        <v>442</v>
      </c>
    </row>
    <row r="501" spans="1:36" ht="15" x14ac:dyDescent="0.25">
      <c r="A501">
        <v>2.5499999999999998</v>
      </c>
      <c r="B501">
        <v>3.42</v>
      </c>
      <c r="C501">
        <v>2.92</v>
      </c>
      <c r="D501" s="43">
        <f t="shared" si="118"/>
        <v>2.7020276988469094E-2</v>
      </c>
      <c r="E501" s="44">
        <f>IF(OR($A501="",$B501="",$C501=""),"",A501*'MPTO_working_3-way'!$I500)</f>
        <v>2.6189017063205959</v>
      </c>
      <c r="F501" s="45">
        <f>IF(OR($A501="",$B501="",$C501=""),"",B501*'MPTO_working_3-way'!$I500)</f>
        <v>3.5124093473005642</v>
      </c>
      <c r="G501" s="46">
        <f>IF(OR($A501="",$B501="",$C501=""),"",C501*'MPTO_working_3-way'!$I500)</f>
        <v>2.9988992088063298</v>
      </c>
      <c r="H501" s="44">
        <f>IF(OR($A501="",$B501="",$C501=""),"",'MPTO_working_3-way'!E500)</f>
        <v>2.6099431794888615</v>
      </c>
      <c r="I501" s="45">
        <f>IF(OR($A501="",$B501="",$C501=""),"",'MPTO_working_3-way'!F500)</f>
        <v>3.5286947942532816</v>
      </c>
      <c r="J501" s="46">
        <f>IF(OR($A501="",$B501="",$C501=""),"",'MPTO_working_3-way'!G500)</f>
        <v>2.9988694763320161</v>
      </c>
      <c r="K501" s="44">
        <f>IF(OR($A501="",$B501="",$C501=""),"",'OddsRatio_working_3-way'!H500)</f>
        <v>2.6141616140011354</v>
      </c>
      <c r="L501" s="45">
        <f>IF(OR($A501="",$B501="",$C501=""),"",'OddsRatio_working_3-way'!I500)</f>
        <v>3.5201749070211283</v>
      </c>
      <c r="M501" s="46">
        <f>IF(OR($A501="",$B501="",$C501=""),"",'OddsRatio_working_3-way'!J500)</f>
        <v>2.9994776121820528</v>
      </c>
      <c r="N501" s="47">
        <f t="shared" si="119"/>
        <v>38.183945490834844</v>
      </c>
      <c r="O501" s="48">
        <f t="shared" si="120"/>
        <v>28.470485672990893</v>
      </c>
      <c r="P501" s="48">
        <f t="shared" si="121"/>
        <v>33.345568836174259</v>
      </c>
      <c r="Q501" t="s">
        <v>130</v>
      </c>
      <c r="R501" t="s">
        <v>124</v>
      </c>
      <c r="S501" t="s">
        <v>537</v>
      </c>
      <c r="T501" s="50">
        <v>100</v>
      </c>
      <c r="U501" s="50">
        <f t="shared" si="122"/>
        <v>60.784313725490193</v>
      </c>
      <c r="V501" s="50">
        <f t="shared" si="123"/>
        <v>70.760233918128648</v>
      </c>
      <c r="W501" s="50">
        <f t="shared" si="124"/>
        <v>65.753424657534239</v>
      </c>
      <c r="X501" s="50">
        <f t="shared" si="125"/>
        <v>63.486341424337091</v>
      </c>
      <c r="Y501" s="50">
        <f t="shared" si="126"/>
        <v>73.462261616975553</v>
      </c>
      <c r="Z501" s="50">
        <f t="shared" si="127"/>
        <v>68.455452356381159</v>
      </c>
      <c r="AA501" s="50">
        <f t="shared" si="128"/>
        <v>-2.7020276988468979</v>
      </c>
      <c r="AB501" s="50">
        <f t="shared" si="129"/>
        <v>-2.702027698846905</v>
      </c>
      <c r="AC501" s="50">
        <f t="shared" si="130"/>
        <v>-2.7020276988469192</v>
      </c>
      <c r="AF501">
        <v>2.13</v>
      </c>
      <c r="AG501">
        <v>1.77</v>
      </c>
      <c r="AH501" s="66"/>
      <c r="AJ501" t="s">
        <v>442</v>
      </c>
    </row>
    <row r="502" spans="1:36" ht="15" x14ac:dyDescent="0.25">
      <c r="A502">
        <v>2.33</v>
      </c>
      <c r="B502">
        <v>3.56</v>
      </c>
      <c r="C502">
        <v>3.15</v>
      </c>
      <c r="D502" s="43">
        <f t="shared" si="118"/>
        <v>2.7543743221035033E-2</v>
      </c>
      <c r="E502" s="44">
        <f>IF(OR($A502="",$B502="",$C502=""),"",A502*'MPTO_working_3-way'!$I501)</f>
        <v>2.3941769217050117</v>
      </c>
      <c r="F502" s="45">
        <f>IF(OR($A502="",$B502="",$C502=""),"",B502*'MPTO_working_3-way'!$I501)</f>
        <v>3.6580557258668849</v>
      </c>
      <c r="G502" s="46">
        <f>IF(OR($A502="",$B502="",$C502=""),"",C502*'MPTO_working_3-way'!$I501)</f>
        <v>3.2367627911462602</v>
      </c>
      <c r="H502" s="44">
        <f>IF(OR($A502="",$B502="",$C502=""),"",'MPTO_working_3-way'!E501)</f>
        <v>2.3809336644562111</v>
      </c>
      <c r="I502" s="45">
        <f>IF(OR($A502="",$B502="",$C502=""),"",'MPTO_working_3-way'!F501)</f>
        <v>3.6802912086209472</v>
      </c>
      <c r="J502" s="46">
        <f>IF(OR($A502="",$B502="",$C502=""),"",'MPTO_working_3-way'!G501)</f>
        <v>3.2438141224065493</v>
      </c>
      <c r="K502" s="44">
        <f>IF(OR($A502="",$B502="",$C502=""),"",'OddsRatio_working_3-way'!H501)</f>
        <v>2.3867346165429031</v>
      </c>
      <c r="L502" s="45">
        <f>IF(OR($A502="",$B502="",$C502=""),"",'OddsRatio_working_3-way'!I501)</f>
        <v>3.669203472443483</v>
      </c>
      <c r="M502" s="46">
        <f>IF(OR($A502="",$B502="",$C502=""),"",'OddsRatio_working_3-way'!J501)</f>
        <v>3.2417138538099559</v>
      </c>
      <c r="N502" s="47">
        <f t="shared" si="119"/>
        <v>41.768007657840535</v>
      </c>
      <c r="O502" s="48">
        <f t="shared" si="120"/>
        <v>27.336926360328214</v>
      </c>
      <c r="P502" s="48">
        <f t="shared" si="121"/>
        <v>30.895065981831255</v>
      </c>
      <c r="Q502" t="s">
        <v>125</v>
      </c>
      <c r="R502" t="s">
        <v>168</v>
      </c>
      <c r="S502" t="s">
        <v>537</v>
      </c>
      <c r="T502" s="50">
        <v>100</v>
      </c>
      <c r="U502" s="50">
        <f t="shared" si="122"/>
        <v>57.081545064377686</v>
      </c>
      <c r="V502" s="50">
        <f t="shared" si="123"/>
        <v>71.910112359550567</v>
      </c>
      <c r="W502" s="50">
        <f t="shared" si="124"/>
        <v>68.253968253968253</v>
      </c>
      <c r="X502" s="50">
        <f t="shared" si="125"/>
        <v>59.835919386481187</v>
      </c>
      <c r="Y502" s="50">
        <f t="shared" si="126"/>
        <v>74.664486681654068</v>
      </c>
      <c r="Z502" s="50">
        <f t="shared" si="127"/>
        <v>71.008342576071755</v>
      </c>
      <c r="AA502" s="50">
        <f t="shared" si="128"/>
        <v>-2.7543743221035015</v>
      </c>
      <c r="AB502" s="50">
        <f t="shared" si="129"/>
        <v>-2.7543743221035015</v>
      </c>
      <c r="AC502" s="50">
        <f t="shared" si="130"/>
        <v>-2.7543743221035015</v>
      </c>
      <c r="AF502">
        <v>2.0299999999999998</v>
      </c>
      <c r="AG502">
        <v>1.86</v>
      </c>
      <c r="AH502" s="66"/>
      <c r="AJ502" t="s">
        <v>442</v>
      </c>
    </row>
    <row r="503" spans="1:36" ht="15" x14ac:dyDescent="0.25">
      <c r="A503">
        <v>1.61</v>
      </c>
      <c r="B503">
        <v>4.05</v>
      </c>
      <c r="C503">
        <v>6.16</v>
      </c>
      <c r="D503" s="43">
        <f t="shared" si="118"/>
        <v>3.0369255006936102E-2</v>
      </c>
      <c r="E503" s="44">
        <f>IF(OR($A503="",$B503="",$C503=""),"",A503*'MPTO_working_3-way'!$I502)</f>
        <v>1.6588945005611673</v>
      </c>
      <c r="F503" s="45">
        <f>IF(OR($A503="",$B503="",$C503=""),"",B503*'MPTO_working_3-way'!$I502)</f>
        <v>4.1729954827780906</v>
      </c>
      <c r="G503" s="46">
        <f>IF(OR($A503="",$B503="",$C503=""),"",C503*'MPTO_working_3-way'!$I502)</f>
        <v>6.3470746108427267</v>
      </c>
      <c r="H503" s="44">
        <f>IF(OR($A503="",$B503="",$C503=""),"",'MPTO_working_3-way'!E502)</f>
        <v>1.6366747989587116</v>
      </c>
      <c r="I503" s="45">
        <f>IF(OR($A503="",$B503="",$C503=""),"",'MPTO_working_3-way'!F502)</f>
        <v>4.2231424828391555</v>
      </c>
      <c r="J503" s="46">
        <f>IF(OR($A503="",$B503="",$C503=""),"",'MPTO_working_3-way'!G502)</f>
        <v>6.5696730070527884</v>
      </c>
      <c r="K503" s="44">
        <f>IF(OR($A503="",$B503="",$C503=""),"",'OddsRatio_working_3-way'!H502)</f>
        <v>1.6443930621805585</v>
      </c>
      <c r="L503" s="45">
        <f>IF(OR($A503="",$B503="",$C503=""),"",'OddsRatio_working_3-way'!I502)</f>
        <v>4.2219653109027924</v>
      </c>
      <c r="M503" s="46">
        <f>IF(OR($A503="",$B503="",$C503=""),"",'OddsRatio_working_3-way'!J502)</f>
        <v>6.4509314768060362</v>
      </c>
      <c r="N503" s="47">
        <f t="shared" si="119"/>
        <v>60.281108874718804</v>
      </c>
      <c r="O503" s="48">
        <f t="shared" si="120"/>
        <v>23.96360130575242</v>
      </c>
      <c r="P503" s="48">
        <f t="shared" si="121"/>
        <v>15.755289819528778</v>
      </c>
      <c r="Q503" t="s">
        <v>126</v>
      </c>
      <c r="R503" t="s">
        <v>131</v>
      </c>
      <c r="S503" t="s">
        <v>537</v>
      </c>
      <c r="T503" s="50">
        <v>100</v>
      </c>
      <c r="U503" s="50">
        <f t="shared" si="122"/>
        <v>37.888198757763973</v>
      </c>
      <c r="V503" s="50">
        <f t="shared" si="123"/>
        <v>75.308641975308646</v>
      </c>
      <c r="W503" s="50">
        <f t="shared" si="124"/>
        <v>83.766233766233768</v>
      </c>
      <c r="X503" s="50">
        <f t="shared" si="125"/>
        <v>40.925124258457593</v>
      </c>
      <c r="Y503" s="50">
        <f t="shared" si="126"/>
        <v>78.345567476002259</v>
      </c>
      <c r="Z503" s="50">
        <f t="shared" si="127"/>
        <v>86.803159266927381</v>
      </c>
      <c r="AA503" s="50">
        <f t="shared" si="128"/>
        <v>-3.03692550069362</v>
      </c>
      <c r="AB503" s="50">
        <f t="shared" si="129"/>
        <v>-3.0369255006936129</v>
      </c>
      <c r="AC503" s="50">
        <f t="shared" si="130"/>
        <v>-3.0369255006936129</v>
      </c>
      <c r="AF503">
        <v>1.83</v>
      </c>
      <c r="AG503">
        <v>2.0499999999999998</v>
      </c>
      <c r="AH503" s="66"/>
      <c r="AJ503" t="s">
        <v>442</v>
      </c>
    </row>
    <row r="504" spans="1:36" ht="15" x14ac:dyDescent="0.25">
      <c r="A504">
        <v>1.49</v>
      </c>
      <c r="B504">
        <v>4.5599999999999996</v>
      </c>
      <c r="C504">
        <v>6.56</v>
      </c>
      <c r="D504" s="43">
        <f t="shared" si="118"/>
        <v>4.2878209601594497E-2</v>
      </c>
      <c r="E504" s="44">
        <f>IF(OR($A504="",$B504="",$C504=""),"",A504*'MPTO_working_3-way'!$I503)</f>
        <v>1.5538885323063758</v>
      </c>
      <c r="F504" s="45">
        <f>IF(OR($A504="",$B504="",$C504=""),"",B504*'MPTO_working_3-way'!$I503)</f>
        <v>4.7555246357832708</v>
      </c>
      <c r="G504" s="46">
        <f>IF(OR($A504="",$B504="",$C504=""),"",C504*'MPTO_working_3-way'!$I503)</f>
        <v>6.8412810549864593</v>
      </c>
      <c r="H504" s="44">
        <f>IF(OR($A504="",$B504="",$C504=""),"",'MPTO_working_3-way'!E503)</f>
        <v>1.5224217640181339</v>
      </c>
      <c r="I504" s="45">
        <f>IF(OR($A504="",$B504="",$C504=""),"",'MPTO_working_3-way'!F503)</f>
        <v>4.877917693465184</v>
      </c>
      <c r="J504" s="46">
        <f>IF(OR($A504="",$B504="",$C504=""),"",'MPTO_working_3-way'!G503)</f>
        <v>7.2387033739164188</v>
      </c>
      <c r="K504" s="44">
        <f>IF(OR($A504="",$B504="",$C504=""),"",'OddsRatio_working_3-way'!H503)</f>
        <v>1.5324159086136067</v>
      </c>
      <c r="L504" s="45">
        <f>IF(OR($A504="",$B504="",$C504=""),"",'OddsRatio_working_3-way'!I503)</f>
        <v>4.8681645605396735</v>
      </c>
      <c r="M504" s="46">
        <f>IF(OR($A504="",$B504="",$C504=""),"",'OddsRatio_working_3-way'!J503)</f>
        <v>7.0412907181462323</v>
      </c>
      <c r="N504" s="47">
        <f t="shared" si="119"/>
        <v>64.354680481214388</v>
      </c>
      <c r="O504" s="48">
        <f t="shared" si="120"/>
        <v>21.028174104607334</v>
      </c>
      <c r="P504" s="48">
        <f t="shared" si="121"/>
        <v>14.617145414178271</v>
      </c>
      <c r="Q504" t="s">
        <v>380</v>
      </c>
      <c r="R504" t="s">
        <v>238</v>
      </c>
      <c r="S504" t="s">
        <v>538</v>
      </c>
      <c r="T504" s="50">
        <v>100</v>
      </c>
      <c r="U504" s="50">
        <f t="shared" si="122"/>
        <v>32.885906040268459</v>
      </c>
      <c r="V504" s="50">
        <f t="shared" si="123"/>
        <v>78.070175438596479</v>
      </c>
      <c r="W504" s="50">
        <f t="shared" si="124"/>
        <v>84.756097560975604</v>
      </c>
      <c r="X504" s="50">
        <f t="shared" si="125"/>
        <v>37.173727000427903</v>
      </c>
      <c r="Y504" s="50">
        <f t="shared" si="126"/>
        <v>82.357996398755944</v>
      </c>
      <c r="Z504" s="50">
        <f t="shared" si="127"/>
        <v>89.043918521135055</v>
      </c>
      <c r="AA504" s="50">
        <f t="shared" si="128"/>
        <v>-4.2878209601594435</v>
      </c>
      <c r="AB504" s="50">
        <f t="shared" si="129"/>
        <v>-4.2878209601594648</v>
      </c>
      <c r="AC504" s="50">
        <f t="shared" si="130"/>
        <v>-4.2878209601594506</v>
      </c>
      <c r="AF504">
        <v>1.85</v>
      </c>
      <c r="AG504">
        <v>2.0099999999999998</v>
      </c>
      <c r="AH504" s="66"/>
      <c r="AJ504" t="s">
        <v>438</v>
      </c>
    </row>
    <row r="505" spans="1:36" s="50" customFormat="1" ht="15" x14ac:dyDescent="0.25">
      <c r="A505">
        <v>1.84</v>
      </c>
      <c r="B505">
        <v>3.94</v>
      </c>
      <c r="C505">
        <v>4.09</v>
      </c>
      <c r="D505" s="43">
        <f t="shared" si="118"/>
        <v>4.1784144974662318E-2</v>
      </c>
      <c r="E505" s="44">
        <f>IF(OR($A505="",$B505="",$C505=""),"",A505*'MPTO_working_3-way'!$I504)</f>
        <v>1.9168828267533788</v>
      </c>
      <c r="F505" s="45">
        <f>IF(OR($A505="",$B505="",$C505=""),"",B505*'MPTO_working_3-way'!$I504)</f>
        <v>4.1046295312001693</v>
      </c>
      <c r="G505" s="46">
        <f>IF(OR($A505="",$B505="",$C505=""),"",C505*'MPTO_working_3-way'!$I504)</f>
        <v>4.2608971529463684</v>
      </c>
      <c r="H505" s="44">
        <f>IF(OR($A505="",$B505="",$C505=""),"",'MPTO_working_3-way'!E504)</f>
        <v>1.8883950498190589</v>
      </c>
      <c r="I505" s="45">
        <f>IF(OR($A505="",$B505="",$C505=""),"",'MPTO_working_3-way'!F504)</f>
        <v>4.1687674080217212</v>
      </c>
      <c r="J505" s="46">
        <f>IF(OR($A505="",$B505="",$C505=""),"",'MPTO_working_3-way'!G504)</f>
        <v>4.3370639610287025</v>
      </c>
      <c r="K505" s="44">
        <f>IF(OR($A505="",$B505="",$C505=""),"",'OddsRatio_working_3-way'!H504)</f>
        <v>1.8989093648251858</v>
      </c>
      <c r="L505" s="45">
        <f>IF(OR($A505="",$B505="",$C505=""),"",'OddsRatio_working_3-way'!I504)</f>
        <v>4.1461827768881507</v>
      </c>
      <c r="M505" s="46">
        <f>IF(OR($A505="",$B505="",$C505=""),"",'OddsRatio_working_3-way'!J504)</f>
        <v>4.3067023063212195</v>
      </c>
      <c r="N505" s="47">
        <f t="shared" si="119"/>
        <v>52.168029576106036</v>
      </c>
      <c r="O505" s="48">
        <f t="shared" si="120"/>
        <v>24.362734624374394</v>
      </c>
      <c r="P505" s="48">
        <f t="shared" si="121"/>
        <v>23.469235799519588</v>
      </c>
      <c r="Q505" t="s">
        <v>252</v>
      </c>
      <c r="R505" t="s">
        <v>256</v>
      </c>
      <c r="S505" t="s">
        <v>538</v>
      </c>
      <c r="T505" s="50">
        <v>100</v>
      </c>
      <c r="U505" s="50">
        <f t="shared" si="122"/>
        <v>45.652173913043477</v>
      </c>
      <c r="V505" s="50">
        <f t="shared" si="123"/>
        <v>74.619289340101517</v>
      </c>
      <c r="W505" s="50">
        <f t="shared" si="124"/>
        <v>75.550122249388764</v>
      </c>
      <c r="X505" s="50">
        <f t="shared" si="125"/>
        <v>49.830588410509726</v>
      </c>
      <c r="Y505" s="50">
        <f t="shared" si="126"/>
        <v>78.797703837567767</v>
      </c>
      <c r="Z505" s="50">
        <f t="shared" si="127"/>
        <v>79.728536746854999</v>
      </c>
      <c r="AA505" s="50">
        <f t="shared" si="128"/>
        <v>-4.1784144974662496</v>
      </c>
      <c r="AB505" s="50">
        <f t="shared" si="129"/>
        <v>-4.1784144974662496</v>
      </c>
      <c r="AC505" s="50">
        <f t="shared" si="130"/>
        <v>-4.1784144974662354</v>
      </c>
      <c r="AD505" s="51"/>
      <c r="AE505" s="51"/>
      <c r="AF505">
        <v>1.68</v>
      </c>
      <c r="AG505">
        <v>2.23</v>
      </c>
      <c r="AH505" s="66"/>
      <c r="AI505" s="51"/>
      <c r="AJ505" t="s">
        <v>438</v>
      </c>
    </row>
    <row r="506" spans="1:36" ht="15" x14ac:dyDescent="0.25">
      <c r="A506">
        <v>1.61</v>
      </c>
      <c r="B506">
        <v>4.34</v>
      </c>
      <c r="C506">
        <v>5.26</v>
      </c>
      <c r="D506" s="43">
        <f t="shared" si="118"/>
        <v>4.1646827407203713E-2</v>
      </c>
      <c r="E506" s="44">
        <f>IF(OR($A506="",$B506="",$C506=""),"",A506*'MPTO_working_3-way'!$I505)</f>
        <v>1.6770513921255981</v>
      </c>
      <c r="F506" s="45">
        <f>IF(OR($A506="",$B506="",$C506=""),"",B506*'MPTO_working_3-way'!$I505)</f>
        <v>4.5207472309472641</v>
      </c>
      <c r="G506" s="46">
        <f>IF(OR($A506="",$B506="",$C506=""),"",C506*'MPTO_working_3-way'!$I505)</f>
        <v>5.4790623121618909</v>
      </c>
      <c r="H506" s="44">
        <f>IF(OR($A506="",$B506="",$C506=""),"",'MPTO_working_3-way'!E505)</f>
        <v>1.6468068983658222</v>
      </c>
      <c r="I506" s="45">
        <f>IF(OR($A506="",$B506="",$C506=""),"",'MPTO_working_3-way'!F505)</f>
        <v>4.6182449984343537</v>
      </c>
      <c r="J506" s="46">
        <f>IF(OR($A506="",$B506="",$C506=""),"",'MPTO_working_3-way'!G505)</f>
        <v>5.6743450487980249</v>
      </c>
      <c r="K506" s="44">
        <f>IF(OR($A506="",$B506="",$C506=""),"",'OddsRatio_working_3-way'!H505)</f>
        <v>1.6569583673893657</v>
      </c>
      <c r="L506" s="45">
        <f>IF(OR($A506="",$B506="",$C506=""),"",'OddsRatio_working_3-way'!I505)</f>
        <v>4.5971163066893137</v>
      </c>
      <c r="M506" s="46">
        <f>IF(OR($A506="",$B506="",$C506=""),"",'OddsRatio_working_3-way'!J505)</f>
        <v>5.5879387624240948</v>
      </c>
      <c r="N506" s="47">
        <f t="shared" si="119"/>
        <v>59.628464857748838</v>
      </c>
      <c r="O506" s="48">
        <f t="shared" si="120"/>
        <v>22.120236963358444</v>
      </c>
      <c r="P506" s="48">
        <f t="shared" si="121"/>
        <v>18.251298178892711</v>
      </c>
      <c r="Q506" t="s">
        <v>384</v>
      </c>
      <c r="R506" t="s">
        <v>382</v>
      </c>
      <c r="S506" t="s">
        <v>538</v>
      </c>
      <c r="T506" s="50">
        <v>100</v>
      </c>
      <c r="U506" s="50">
        <f t="shared" si="122"/>
        <v>37.888198757763973</v>
      </c>
      <c r="V506" s="50">
        <f t="shared" si="123"/>
        <v>76.958525345622121</v>
      </c>
      <c r="W506" s="50">
        <f t="shared" si="124"/>
        <v>80.98859315589354</v>
      </c>
      <c r="X506" s="50">
        <f t="shared" si="125"/>
        <v>42.052881498484346</v>
      </c>
      <c r="Y506" s="50">
        <f t="shared" si="126"/>
        <v>81.123208086342487</v>
      </c>
      <c r="Z506" s="50">
        <f t="shared" si="127"/>
        <v>85.153275896613906</v>
      </c>
      <c r="AA506" s="50">
        <f t="shared" si="128"/>
        <v>-4.164682740720373</v>
      </c>
      <c r="AB506" s="50">
        <f t="shared" si="129"/>
        <v>-4.1646827407203659</v>
      </c>
      <c r="AC506" s="50">
        <f t="shared" si="130"/>
        <v>-4.1646827407203659</v>
      </c>
      <c r="AF506">
        <v>1.66</v>
      </c>
      <c r="AG506">
        <v>2.27</v>
      </c>
      <c r="AH506" s="66"/>
      <c r="AJ506" t="s">
        <v>438</v>
      </c>
    </row>
    <row r="507" spans="1:36" ht="15" x14ac:dyDescent="0.25">
      <c r="A507">
        <v>2.21</v>
      </c>
      <c r="B507">
        <v>3.58</v>
      </c>
      <c r="C507">
        <v>3.14</v>
      </c>
      <c r="D507" s="43">
        <f t="shared" si="118"/>
        <v>5.0289634300970665E-2</v>
      </c>
      <c r="E507" s="44">
        <f>IF(OR($A507="",$B507="",$C507=""),"",A507*'MPTO_working_3-way'!$I506)</f>
        <v>2.321140091805145</v>
      </c>
      <c r="F507" s="45">
        <f>IF(OR($A507="",$B507="",$C507=""),"",B507*'MPTO_working_3-way'!$I506)</f>
        <v>3.7600368907974753</v>
      </c>
      <c r="G507" s="46">
        <f>IF(OR($A507="",$B507="",$C507=""),"",C507*'MPTO_working_3-way'!$I506)</f>
        <v>3.2979094517050482</v>
      </c>
      <c r="H507" s="44">
        <f>IF(OR($A507="",$B507="",$C507=""),"",'MPTO_working_3-way'!E506)</f>
        <v>2.2950230231630893</v>
      </c>
      <c r="I507" s="45">
        <f>IF(OR($A507="",$B507="",$C507=""),"",'MPTO_working_3-way'!F506)</f>
        <v>3.8085604612881738</v>
      </c>
      <c r="J507" s="46">
        <f>IF(OR($A507="",$B507="",$C507=""),"",'MPTO_working_3-way'!G506)</f>
        <v>3.3144616049095674</v>
      </c>
      <c r="K507" s="44">
        <f>IF(OR($A507="",$B507="",$C507=""),"",'OddsRatio_working_3-way'!H506)</f>
        <v>2.3060158530447143</v>
      </c>
      <c r="L507" s="45">
        <f>IF(OR($A507="",$B507="",$C507=""),"",'OddsRatio_working_3-way'!I506)</f>
        <v>3.7847280172358362</v>
      </c>
      <c r="M507" s="46">
        <f>IF(OR($A507="",$B507="",$C507=""),"",'OddsRatio_working_3-way'!J506)</f>
        <v>3.3098131615832131</v>
      </c>
      <c r="N507" s="47">
        <f t="shared" si="119"/>
        <v>43.082276831567818</v>
      </c>
      <c r="O507" s="48">
        <f t="shared" si="120"/>
        <v>26.595483742392425</v>
      </c>
      <c r="P507" s="48">
        <f t="shared" si="121"/>
        <v>30.322239426039765</v>
      </c>
      <c r="Q507" t="s">
        <v>385</v>
      </c>
      <c r="R507" t="s">
        <v>387</v>
      </c>
      <c r="S507" t="s">
        <v>538</v>
      </c>
      <c r="T507" s="50">
        <v>100</v>
      </c>
      <c r="U507" s="50">
        <f t="shared" si="122"/>
        <v>54.751131221719454</v>
      </c>
      <c r="V507" s="50">
        <f t="shared" si="123"/>
        <v>72.067039106145245</v>
      </c>
      <c r="W507" s="50">
        <f t="shared" si="124"/>
        <v>68.152866242038215</v>
      </c>
      <c r="X507" s="50">
        <f t="shared" si="125"/>
        <v>59.780094651816526</v>
      </c>
      <c r="Y507" s="50">
        <f t="shared" si="126"/>
        <v>77.096002536242324</v>
      </c>
      <c r="Z507" s="50">
        <f t="shared" si="127"/>
        <v>73.181829672135294</v>
      </c>
      <c r="AA507" s="50">
        <f t="shared" si="128"/>
        <v>-5.0289634300970718</v>
      </c>
      <c r="AB507" s="50">
        <f t="shared" si="129"/>
        <v>-5.0289634300970789</v>
      </c>
      <c r="AC507" s="50">
        <f t="shared" si="130"/>
        <v>-5.0289634300970789</v>
      </c>
      <c r="AF507">
        <v>1.85</v>
      </c>
      <c r="AG507">
        <v>1.97</v>
      </c>
      <c r="AH507" s="66"/>
      <c r="AJ507" t="s">
        <v>438</v>
      </c>
    </row>
    <row r="508" spans="1:36" ht="15" x14ac:dyDescent="0.25">
      <c r="A508">
        <v>1.96</v>
      </c>
      <c r="B508">
        <v>3.81</v>
      </c>
      <c r="C508">
        <v>3.99</v>
      </c>
      <c r="D508" s="43">
        <f t="shared" si="118"/>
        <v>2.3297839649742969E-2</v>
      </c>
      <c r="E508" s="44">
        <f>IF(OR($A508="",$B508="",$C508=""),"",A508*'MPTO_working_3-way'!$I507)</f>
        <v>2.0056637657134964</v>
      </c>
      <c r="F508" s="45">
        <f>IF(OR($A508="",$B508="",$C508=""),"",B508*'MPTO_working_3-way'!$I507)</f>
        <v>3.8987647690655209</v>
      </c>
      <c r="G508" s="46">
        <f>IF(OR($A508="",$B508="",$C508=""),"",C508*'MPTO_working_3-way'!$I507)</f>
        <v>4.0829583802024745</v>
      </c>
      <c r="H508" s="44">
        <f>IF(OR($A508="",$B508="",$C508=""),"",'MPTO_working_3-way'!E507)</f>
        <v>1.9902947849197903</v>
      </c>
      <c r="I508" s="45">
        <f>IF(OR($A508="",$B508="",$C508=""),"",'MPTO_working_3-way'!F507)</f>
        <v>3.9261684794639824</v>
      </c>
      <c r="J508" s="46">
        <f>IF(OR($A508="",$B508="",$C508=""),"",'MPTO_working_3-way'!G507)</f>
        <v>4.1175881069200884</v>
      </c>
      <c r="K508" s="44">
        <f>IF(OR($A508="",$B508="",$C508=""),"",'OddsRatio_working_3-way'!H507)</f>
        <v>1.9962894725285201</v>
      </c>
      <c r="L508" s="45">
        <f>IF(OR($A508="",$B508="",$C508=""),"",'OddsRatio_working_3-way'!I507)</f>
        <v>3.9162223102136897</v>
      </c>
      <c r="M508" s="46">
        <f>IF(OR($A508="",$B508="",$C508=""),"",'OddsRatio_working_3-way'!J507)</f>
        <v>4.1030265863127875</v>
      </c>
      <c r="N508" s="47">
        <f t="shared" si="119"/>
        <v>49.858805702872097</v>
      </c>
      <c r="O508" s="48">
        <f t="shared" si="120"/>
        <v>25.649149390453889</v>
      </c>
      <c r="P508" s="48">
        <f t="shared" si="121"/>
        <v>24.492044906674014</v>
      </c>
      <c r="Q508" t="s">
        <v>260</v>
      </c>
      <c r="R508" t="s">
        <v>241</v>
      </c>
      <c r="S508" t="s">
        <v>538</v>
      </c>
      <c r="T508" s="50">
        <v>100</v>
      </c>
      <c r="U508" s="50">
        <f t="shared" si="122"/>
        <v>48.979591836734699</v>
      </c>
      <c r="V508" s="50">
        <f t="shared" si="123"/>
        <v>73.753280839895012</v>
      </c>
      <c r="W508" s="50">
        <f t="shared" si="124"/>
        <v>74.937343358395992</v>
      </c>
      <c r="X508" s="50">
        <f t="shared" si="125"/>
        <v>51.309375801709002</v>
      </c>
      <c r="Y508" s="50">
        <f t="shared" si="126"/>
        <v>76.083064804869309</v>
      </c>
      <c r="Z508" s="50">
        <f t="shared" si="127"/>
        <v>77.267127323370289</v>
      </c>
      <c r="AA508" s="50">
        <f t="shared" si="128"/>
        <v>-2.329783964974304</v>
      </c>
      <c r="AB508" s="50">
        <f t="shared" si="129"/>
        <v>-2.3297839649742969</v>
      </c>
      <c r="AC508" s="50">
        <f t="shared" si="130"/>
        <v>-2.3297839649742969</v>
      </c>
      <c r="AF508">
        <v>1.67</v>
      </c>
      <c r="AG508">
        <v>2.33</v>
      </c>
      <c r="AH508" s="66"/>
      <c r="AJ508" t="s">
        <v>230</v>
      </c>
    </row>
    <row r="509" spans="1:36" ht="15" x14ac:dyDescent="0.25">
      <c r="A509">
        <v>3.62</v>
      </c>
      <c r="B509">
        <v>3.6</v>
      </c>
      <c r="C509">
        <v>2.13</v>
      </c>
      <c r="D509" s="43">
        <f t="shared" si="118"/>
        <v>2.3504439775547059E-2</v>
      </c>
      <c r="E509" s="44">
        <f>IF(OR($A509="",$B509="",$C509=""),"",A509*'MPTO_working_3-way'!$I508)</f>
        <v>3.7050860719874805</v>
      </c>
      <c r="F509" s="45">
        <f>IF(OR($A509="",$B509="",$C509=""),"",B509*'MPTO_working_3-way'!$I508)</f>
        <v>3.6846159831919696</v>
      </c>
      <c r="G509" s="46">
        <f>IF(OR($A509="",$B509="",$C509=""),"",C509*'MPTO_working_3-way'!$I508)</f>
        <v>2.1800644567219152</v>
      </c>
      <c r="H509" s="44">
        <f>IF(OR($A509="",$B509="",$C509=""),"",'MPTO_working_3-way'!E508)</f>
        <v>3.7256674701899999</v>
      </c>
      <c r="I509" s="45">
        <f>IF(OR($A509="",$B509="",$C509=""),"",'MPTO_working_3-way'!F508)</f>
        <v>3.7044862487188248</v>
      </c>
      <c r="J509" s="46">
        <f>IF(OR($A509="",$B509="",$C509=""),"",'MPTO_working_3-way'!G508)</f>
        <v>2.1661490247001058</v>
      </c>
      <c r="K509" s="44">
        <f>IF(OR($A509="",$B509="",$C509=""),"",'OddsRatio_working_3-way'!H508)</f>
        <v>3.7170756543513201</v>
      </c>
      <c r="L509" s="45">
        <f>IF(OR($A509="",$B509="",$C509=""),"",'OddsRatio_working_3-way'!I508)</f>
        <v>3.6963346188219215</v>
      </c>
      <c r="M509" s="46">
        <f>IF(OR($A509="",$B509="",$C509=""),"",'OddsRatio_working_3-way'!J508)</f>
        <v>2.1718685074110655</v>
      </c>
      <c r="N509" s="47">
        <f t="shared" si="119"/>
        <v>26.9899262951152</v>
      </c>
      <c r="O509" s="48">
        <f t="shared" si="120"/>
        <v>27.139870330088065</v>
      </c>
      <c r="P509" s="48">
        <f t="shared" si="121"/>
        <v>45.870203374796731</v>
      </c>
      <c r="Q509" t="s">
        <v>264</v>
      </c>
      <c r="R509" t="s">
        <v>270</v>
      </c>
      <c r="S509" t="s">
        <v>538</v>
      </c>
      <c r="T509" s="50">
        <v>100</v>
      </c>
      <c r="U509" s="50">
        <f t="shared" si="122"/>
        <v>72.375690607734811</v>
      </c>
      <c r="V509" s="50">
        <f t="shared" si="123"/>
        <v>72.222222222222229</v>
      </c>
      <c r="W509" s="50">
        <f t="shared" si="124"/>
        <v>53.051643192488264</v>
      </c>
      <c r="X509" s="50">
        <f t="shared" si="125"/>
        <v>74.726134585289515</v>
      </c>
      <c r="Y509" s="50">
        <f t="shared" si="126"/>
        <v>74.572666199776933</v>
      </c>
      <c r="Z509" s="50">
        <f t="shared" si="127"/>
        <v>55.402087170042982</v>
      </c>
      <c r="AA509" s="50">
        <f t="shared" si="128"/>
        <v>-2.3504439775547041</v>
      </c>
      <c r="AB509" s="50">
        <f t="shared" si="129"/>
        <v>-2.3504439775547041</v>
      </c>
      <c r="AC509" s="50">
        <f t="shared" si="130"/>
        <v>-2.3504439775547183</v>
      </c>
      <c r="AF509">
        <v>1.88</v>
      </c>
      <c r="AG509">
        <v>2.02</v>
      </c>
      <c r="AH509" s="66"/>
      <c r="AJ509" t="s">
        <v>230</v>
      </c>
    </row>
    <row r="510" spans="1:36" ht="15" x14ac:dyDescent="0.25">
      <c r="A510">
        <v>1.99</v>
      </c>
      <c r="B510">
        <v>3.66</v>
      </c>
      <c r="C510">
        <v>4.05</v>
      </c>
      <c r="D510" s="43">
        <f t="shared" si="118"/>
        <v>2.2650186776830949E-2</v>
      </c>
      <c r="E510" s="44">
        <f>IF(OR($A510="",$B510="",$C510=""),"",A510*'MPTO_working_3-way'!$I509)</f>
        <v>2.0350738716858934</v>
      </c>
      <c r="F510" s="45">
        <f>IF(OR($A510="",$B510="",$C510=""),"",B510*'MPTO_working_3-way'!$I509)</f>
        <v>3.7428996836032016</v>
      </c>
      <c r="G510" s="46">
        <f>IF(OR($A510="",$B510="",$C510=""),"",C510*'MPTO_working_3-way'!$I509)</f>
        <v>4.1417332564461651</v>
      </c>
      <c r="H510" s="44">
        <f>IF(OR($A510="",$B510="",$C510=""),"",'MPTO_working_3-way'!E509)</f>
        <v>2.0203550751389185</v>
      </c>
      <c r="I510" s="45">
        <f>IF(OR($A510="",$B510="",$C510=""),"",'MPTO_working_3-way'!F509)</f>
        <v>3.764011795645922</v>
      </c>
      <c r="J510" s="46">
        <f>IF(OR($A510="",$B510="",$C510=""),"",'MPTO_working_3-way'!G509)</f>
        <v>4.1777460843062073</v>
      </c>
      <c r="K510" s="44">
        <f>IF(OR($A510="",$B510="",$C510=""),"",'OddsRatio_working_3-way'!H509)</f>
        <v>2.0261710289415431</v>
      </c>
      <c r="L510" s="45">
        <f>IF(OR($A510="",$B510="",$C510=""),"",'OddsRatio_working_3-way'!I509)</f>
        <v>3.7571868050348538</v>
      </c>
      <c r="M510" s="46">
        <f>IF(OR($A510="",$B510="",$C510=""),"",'OddsRatio_working_3-way'!J509)</f>
        <v>4.1614359982542473</v>
      </c>
      <c r="N510" s="47">
        <f t="shared" si="119"/>
        <v>49.138265392380141</v>
      </c>
      <c r="O510" s="48">
        <f t="shared" si="120"/>
        <v>26.717253587660235</v>
      </c>
      <c r="P510" s="48">
        <f t="shared" si="121"/>
        <v>24.144481019959624</v>
      </c>
      <c r="Q510" t="s">
        <v>391</v>
      </c>
      <c r="R510" t="s">
        <v>262</v>
      </c>
      <c r="S510" t="s">
        <v>538</v>
      </c>
      <c r="T510" s="50">
        <v>100</v>
      </c>
      <c r="U510" s="50">
        <f t="shared" si="122"/>
        <v>49.748743718592962</v>
      </c>
      <c r="V510" s="50">
        <f t="shared" si="123"/>
        <v>72.67759562841529</v>
      </c>
      <c r="W510" s="50">
        <f t="shared" si="124"/>
        <v>75.308641975308646</v>
      </c>
      <c r="X510" s="50">
        <f t="shared" si="125"/>
        <v>52.01376239627605</v>
      </c>
      <c r="Y510" s="50">
        <f t="shared" si="126"/>
        <v>74.942614306098392</v>
      </c>
      <c r="Z510" s="50">
        <f t="shared" si="127"/>
        <v>77.573660652991734</v>
      </c>
      <c r="AA510" s="50">
        <f t="shared" si="128"/>
        <v>-2.2650186776830878</v>
      </c>
      <c r="AB510" s="50">
        <f t="shared" si="129"/>
        <v>-2.2650186776831021</v>
      </c>
      <c r="AC510" s="50">
        <f t="shared" si="130"/>
        <v>-2.2650186776830878</v>
      </c>
      <c r="AF510">
        <v>2.06</v>
      </c>
      <c r="AG510">
        <v>1.85</v>
      </c>
      <c r="AH510" s="66"/>
      <c r="AJ510" t="s">
        <v>230</v>
      </c>
    </row>
    <row r="511" spans="1:36" ht="15" x14ac:dyDescent="0.25">
      <c r="A511">
        <v>1.77</v>
      </c>
      <c r="B511">
        <v>4.04</v>
      </c>
      <c r="C511">
        <v>4.62</v>
      </c>
      <c r="D511" s="43">
        <f t="shared" si="118"/>
        <v>2.894672033789325E-2</v>
      </c>
      <c r="E511" s="44">
        <f>IF(OR($A511="",$B511="",$C511=""),"",A511*'MPTO_working_3-way'!$I510)</f>
        <v>1.821235694998071</v>
      </c>
      <c r="F511" s="45">
        <f>IF(OR($A511="",$B511="",$C511=""),"",B511*'MPTO_working_3-way'!$I510)</f>
        <v>4.1569447501650885</v>
      </c>
      <c r="G511" s="46">
        <f>IF(OR($A511="",$B511="",$C511=""),"",C511*'MPTO_working_3-way'!$I510)</f>
        <v>4.7537338479610671</v>
      </c>
      <c r="H511" s="44">
        <f>IF(OR($A511="",$B511="",$C511=""),"",'MPTO_working_3-way'!E510)</f>
        <v>1.8007542993493091</v>
      </c>
      <c r="I511" s="45">
        <f>IF(OR($A511="",$B511="",$C511=""),"",'MPTO_working_3-way'!F510)</f>
        <v>4.2038736512919801</v>
      </c>
      <c r="J511" s="46">
        <f>IF(OR($A511="",$B511="",$C511=""),"",'MPTO_working_3-way'!G510)</f>
        <v>4.835559318223333</v>
      </c>
      <c r="K511" s="44">
        <f>IF(OR($A511="",$B511="",$C511=""),"",'OddsRatio_working_3-way'!H510)</f>
        <v>1.8082059248053752</v>
      </c>
      <c r="L511" s="45">
        <f>IF(OR($A511="",$B511="",$C511=""),"",'OddsRatio_working_3-way'!I510)</f>
        <v>4.1908389758549864</v>
      </c>
      <c r="M511" s="46">
        <f>IF(OR($A511="",$B511="",$C511=""),"",'OddsRatio_working_3-way'!J510)</f>
        <v>4.7996174646694234</v>
      </c>
      <c r="N511" s="47">
        <f t="shared" si="119"/>
        <v>54.90777513017386</v>
      </c>
      <c r="O511" s="48">
        <f t="shared" si="120"/>
        <v>24.056129203071226</v>
      </c>
      <c r="P511" s="48">
        <f t="shared" si="121"/>
        <v>21.036095666754921</v>
      </c>
      <c r="Q511" t="s">
        <v>227</v>
      </c>
      <c r="R511" t="s">
        <v>394</v>
      </c>
      <c r="S511" t="s">
        <v>538</v>
      </c>
      <c r="T511" s="50">
        <v>100</v>
      </c>
      <c r="U511" s="50">
        <f t="shared" si="122"/>
        <v>43.502824858757066</v>
      </c>
      <c r="V511" s="50">
        <f t="shared" si="123"/>
        <v>75.247524752475243</v>
      </c>
      <c r="W511" s="50">
        <f t="shared" si="124"/>
        <v>78.354978354978357</v>
      </c>
      <c r="X511" s="50">
        <f t="shared" si="125"/>
        <v>46.3974968925464</v>
      </c>
      <c r="Y511" s="50">
        <f t="shared" si="126"/>
        <v>78.142196786264577</v>
      </c>
      <c r="Z511" s="50">
        <f t="shared" si="127"/>
        <v>81.249650388767691</v>
      </c>
      <c r="AA511" s="50">
        <f t="shared" si="128"/>
        <v>-2.8946720337893339</v>
      </c>
      <c r="AB511" s="50">
        <f t="shared" si="129"/>
        <v>-2.8946720337893339</v>
      </c>
      <c r="AC511" s="50">
        <f t="shared" si="130"/>
        <v>-2.8946720337893339</v>
      </c>
      <c r="AF511">
        <v>1.81</v>
      </c>
      <c r="AG511">
        <v>2.08</v>
      </c>
      <c r="AH511" s="66"/>
      <c r="AJ511" t="s">
        <v>231</v>
      </c>
    </row>
    <row r="512" spans="1:36" ht="15" x14ac:dyDescent="0.25">
      <c r="A512">
        <v>3.43</v>
      </c>
      <c r="B512">
        <v>3.59</v>
      </c>
      <c r="C512">
        <v>2.1800000000000002</v>
      </c>
      <c r="D512" s="43">
        <f t="shared" si="118"/>
        <v>2.8812317868074588E-2</v>
      </c>
      <c r="E512" s="44">
        <f>IF(OR($A512="",$B512="",$C512=""),"",A512*'MPTO_working_3-way'!$I511)</f>
        <v>3.5288262502874961</v>
      </c>
      <c r="F512" s="45">
        <f>IF(OR($A512="",$B512="",$C512=""),"",B512*'MPTO_working_3-way'!$I511)</f>
        <v>3.6934362211463876</v>
      </c>
      <c r="G512" s="46">
        <f>IF(OR($A512="",$B512="",$C512=""),"",C512*'MPTO_working_3-way'!$I511)</f>
        <v>2.2428108529524029</v>
      </c>
      <c r="H512" s="44">
        <f>IF(OR($A512="",$B512="",$C512=""),"",'MPTO_working_3-way'!E511)</f>
        <v>3.5468403093815746</v>
      </c>
      <c r="I512" s="45">
        <f>IF(OR($A512="",$B512="",$C512=""),"",'MPTO_working_3-way'!F511)</f>
        <v>3.7181988115112374</v>
      </c>
      <c r="J512" s="46">
        <f>IF(OR($A512="",$B512="",$C512=""),"",'MPTO_working_3-way'!G511)</f>
        <v>2.2266186045845484</v>
      </c>
      <c r="K512" s="44">
        <f>IF(OR($A512="",$B512="",$C512=""),"",'OddsRatio_working_3-way'!H511)</f>
        <v>3.5398932711709552</v>
      </c>
      <c r="L512" s="45">
        <f>IF(OR($A512="",$B512="",$C512=""),"",'OddsRatio_working_3-way'!I511)</f>
        <v>3.7071290421122534</v>
      </c>
      <c r="M512" s="46">
        <f>IF(OR($A512="",$B512="",$C512=""),"",'OddsRatio_working_3-way'!J511)</f>
        <v>2.2333638106920688</v>
      </c>
      <c r="N512" s="47">
        <f t="shared" si="119"/>
        <v>28.338034492872222</v>
      </c>
      <c r="O512" s="48">
        <f t="shared" si="120"/>
        <v>27.075058025223321</v>
      </c>
      <c r="P512" s="48">
        <f t="shared" si="121"/>
        <v>44.586907481904454</v>
      </c>
      <c r="Q512" t="s">
        <v>233</v>
      </c>
      <c r="R512" t="s">
        <v>393</v>
      </c>
      <c r="S512" t="s">
        <v>538</v>
      </c>
      <c r="T512" s="50">
        <v>100</v>
      </c>
      <c r="U512" s="50">
        <f t="shared" si="122"/>
        <v>70.845481049562679</v>
      </c>
      <c r="V512" s="50">
        <f t="shared" si="123"/>
        <v>72.14484679665739</v>
      </c>
      <c r="W512" s="50">
        <f t="shared" si="124"/>
        <v>54.128440366972484</v>
      </c>
      <c r="X512" s="50">
        <f t="shared" si="125"/>
        <v>73.72671283637014</v>
      </c>
      <c r="Y512" s="50">
        <f t="shared" si="126"/>
        <v>75.026078583464837</v>
      </c>
      <c r="Z512" s="50">
        <f t="shared" si="127"/>
        <v>57.009672153779931</v>
      </c>
      <c r="AA512" s="50">
        <f t="shared" si="128"/>
        <v>-2.8812317868074615</v>
      </c>
      <c r="AB512" s="50">
        <f t="shared" si="129"/>
        <v>-2.8812317868074473</v>
      </c>
      <c r="AC512" s="50">
        <f t="shared" si="130"/>
        <v>-2.8812317868074473</v>
      </c>
      <c r="AF512">
        <v>1.91</v>
      </c>
      <c r="AG512">
        <v>1.97</v>
      </c>
      <c r="AH512" s="66"/>
      <c r="AJ512" t="s">
        <v>231</v>
      </c>
    </row>
    <row r="513" spans="1:36" ht="15" x14ac:dyDescent="0.25">
      <c r="A513">
        <v>2.84</v>
      </c>
      <c r="B513">
        <v>3.38</v>
      </c>
      <c r="C513">
        <v>2.64</v>
      </c>
      <c r="D513" s="43">
        <f t="shared" si="118"/>
        <v>2.6758543009897329E-2</v>
      </c>
      <c r="E513" s="44">
        <f>IF(OR($A513="",$B513="",$C513=""),"",A513*'MPTO_working_3-way'!$I512)</f>
        <v>2.9159942621481081</v>
      </c>
      <c r="F513" s="45">
        <f>IF(OR($A513="",$B513="",$C513=""),"",B513*'MPTO_working_3-way'!$I512)</f>
        <v>3.4704438753734528</v>
      </c>
      <c r="G513" s="46">
        <f>IF(OR($A513="",$B513="",$C513=""),"",C513*'MPTO_working_3-way'!$I512)</f>
        <v>2.7106425535461289</v>
      </c>
      <c r="H513" s="44">
        <f>IF(OR($A513="",$B513="",$C513=""),"",'MPTO_working_3-way'!E512)</f>
        <v>2.9138109716088247</v>
      </c>
      <c r="I513" s="45">
        <f>IF(OR($A513="",$B513="",$C513=""),"",'MPTO_working_3-way'!F512)</f>
        <v>3.4850676755037711</v>
      </c>
      <c r="J513" s="46">
        <f>IF(OR($A513="",$B513="",$C513=""),"",'MPTO_working_3-way'!G512)</f>
        <v>2.70366459019453</v>
      </c>
      <c r="K513" s="44">
        <f>IF(OR($A513="",$B513="",$C513=""),"",'OddsRatio_working_3-way'!H512)</f>
        <v>2.9152597012505344</v>
      </c>
      <c r="L513" s="45">
        <f>IF(OR($A513="",$B513="",$C513=""),"",'OddsRatio_working_3-way'!I512)</f>
        <v>3.4773467874871038</v>
      </c>
      <c r="M513" s="46">
        <f>IF(OR($A513="",$B513="",$C513=""),"",'OddsRatio_working_3-way'!J512)</f>
        <v>2.7070792989406938</v>
      </c>
      <c r="N513" s="47">
        <f t="shared" si="119"/>
        <v>34.293620292083013</v>
      </c>
      <c r="O513" s="48">
        <f t="shared" si="120"/>
        <v>28.814757878554957</v>
      </c>
      <c r="P513" s="48">
        <f t="shared" si="121"/>
        <v>36.891621829362023</v>
      </c>
      <c r="Q513" t="s">
        <v>243</v>
      </c>
      <c r="R513" t="s">
        <v>275</v>
      </c>
      <c r="S513" t="s">
        <v>538</v>
      </c>
      <c r="T513" s="50">
        <v>100</v>
      </c>
      <c r="U513" s="50">
        <f t="shared" si="122"/>
        <v>64.788732394366207</v>
      </c>
      <c r="V513" s="50">
        <f t="shared" si="123"/>
        <v>70.414201183431956</v>
      </c>
      <c r="W513" s="50">
        <f t="shared" si="124"/>
        <v>62.121212121212118</v>
      </c>
      <c r="X513" s="50">
        <f t="shared" si="125"/>
        <v>67.464586695355933</v>
      </c>
      <c r="Y513" s="50">
        <f t="shared" si="126"/>
        <v>73.090055484421697</v>
      </c>
      <c r="Z513" s="50">
        <f t="shared" si="127"/>
        <v>64.797066422201851</v>
      </c>
      <c r="AA513" s="50">
        <f t="shared" si="128"/>
        <v>-2.6758543009897267</v>
      </c>
      <c r="AB513" s="50">
        <f t="shared" si="129"/>
        <v>-2.6758543009897409</v>
      </c>
      <c r="AC513" s="50">
        <f t="shared" si="130"/>
        <v>-2.6758543009897338</v>
      </c>
      <c r="AF513">
        <v>1.88</v>
      </c>
      <c r="AG513">
        <v>2.0099999999999998</v>
      </c>
      <c r="AH513" s="66"/>
      <c r="AJ513" t="s">
        <v>231</v>
      </c>
    </row>
    <row r="514" spans="1:36" ht="15" x14ac:dyDescent="0.25">
      <c r="A514">
        <v>2.9</v>
      </c>
      <c r="B514">
        <v>3.49</v>
      </c>
      <c r="C514">
        <v>2.56</v>
      </c>
      <c r="D514" s="43">
        <f t="shared" si="118"/>
        <v>2.1985537496294949E-2</v>
      </c>
      <c r="E514" s="44">
        <f>IF(OR($A514="",$B514="",$C514=""),"",A514*'MPTO_working_3-way'!$I513)</f>
        <v>2.9637580587392551</v>
      </c>
      <c r="F514" s="45">
        <f>IF(OR($A514="",$B514="",$C514=""),"",B514*'MPTO_working_3-way'!$I513)</f>
        <v>3.5667295258620695</v>
      </c>
      <c r="G514" s="46">
        <f>IF(OR($A514="",$B514="",$C514=""),"",C514*'MPTO_working_3-way'!$I513)</f>
        <v>2.6162829759905151</v>
      </c>
      <c r="H514" s="44">
        <f>IF(OR($A514="",$B514="",$C514=""),"",'MPTO_working_3-way'!E513)</f>
        <v>2.9629710950400936</v>
      </c>
      <c r="I514" s="45">
        <f>IF(OR($A514="",$B514="",$C514=""),"",'MPTO_working_3-way'!F513)</f>
        <v>3.5816049498764198</v>
      </c>
      <c r="J514" s="46">
        <f>IF(OR($A514="",$B514="",$C514=""),"",'MPTO_working_3-way'!G513)</f>
        <v>2.6089464229613579</v>
      </c>
      <c r="K514" s="44">
        <f>IF(OR($A514="",$B514="",$C514=""),"",'OddsRatio_working_3-way'!H513)</f>
        <v>2.9638768485532987</v>
      </c>
      <c r="L514" s="45">
        <f>IF(OR($A514="",$B514="",$C514=""),"",'OddsRatio_working_3-way'!I513)</f>
        <v>3.5737122909987971</v>
      </c>
      <c r="M514" s="46">
        <f>IF(OR($A514="",$B514="",$C514=""),"",'OddsRatio_working_3-way'!J513)</f>
        <v>2.612446254601656</v>
      </c>
      <c r="N514" s="47">
        <f t="shared" si="119"/>
        <v>33.740945791823073</v>
      </c>
      <c r="O514" s="48">
        <f t="shared" si="120"/>
        <v>28.03688905337734</v>
      </c>
      <c r="P514" s="48">
        <f t="shared" si="121"/>
        <v>38.222165154799576</v>
      </c>
      <c r="Q514" t="s">
        <v>72</v>
      </c>
      <c r="R514" t="s">
        <v>38</v>
      </c>
      <c r="S514" t="s">
        <v>538</v>
      </c>
      <c r="T514" s="50">
        <v>100</v>
      </c>
      <c r="U514" s="50">
        <f t="shared" si="122"/>
        <v>65.517241379310349</v>
      </c>
      <c r="V514" s="50">
        <f t="shared" si="123"/>
        <v>71.346704871060169</v>
      </c>
      <c r="W514" s="50">
        <f t="shared" si="124"/>
        <v>60.9375</v>
      </c>
      <c r="X514" s="50">
        <f t="shared" si="125"/>
        <v>67.715795128939831</v>
      </c>
      <c r="Y514" s="50">
        <f t="shared" si="126"/>
        <v>73.545258620689651</v>
      </c>
      <c r="Z514" s="50">
        <f t="shared" si="127"/>
        <v>63.136053749629482</v>
      </c>
      <c r="AA514" s="50">
        <f t="shared" si="128"/>
        <v>-2.1985537496294825</v>
      </c>
      <c r="AB514" s="50">
        <f t="shared" si="129"/>
        <v>-2.1985537496294825</v>
      </c>
      <c r="AC514" s="50">
        <f t="shared" si="130"/>
        <v>-2.1985537496294825</v>
      </c>
      <c r="AF514">
        <v>2.02</v>
      </c>
      <c r="AG514">
        <v>1.89</v>
      </c>
      <c r="AH514" s="66"/>
      <c r="AJ514" t="s">
        <v>443</v>
      </c>
    </row>
    <row r="515" spans="1:36" ht="15" x14ac:dyDescent="0.25">
      <c r="A515">
        <v>3.03</v>
      </c>
      <c r="B515">
        <v>3.46</v>
      </c>
      <c r="C515">
        <v>2.48</v>
      </c>
      <c r="D515" s="43">
        <f t="shared" si="118"/>
        <v>2.2276150792405414E-2</v>
      </c>
      <c r="E515" s="44">
        <f>IF(OR($A515="",$B515="",$C515=""),"",A515*'MPTO_working_3-way'!$I514)</f>
        <v>3.0974967369009883</v>
      </c>
      <c r="F515" s="45">
        <f>IF(OR($A515="",$B515="",$C515=""),"",B515*'MPTO_working_3-way'!$I514)</f>
        <v>3.5370754817417227</v>
      </c>
      <c r="G515" s="46">
        <f>IF(OR($A515="",$B515="",$C515=""),"",C515*'MPTO_working_3-way'!$I514)</f>
        <v>2.5352448539651653</v>
      </c>
      <c r="H515" s="44">
        <f>IF(OR($A515="",$B515="",$C515=""),"",'MPTO_working_3-way'!E514)</f>
        <v>3.0997407963303907</v>
      </c>
      <c r="I515" s="45">
        <f>IF(OR($A515="",$B515="",$C515=""),"",'MPTO_working_3-way'!F514)</f>
        <v>3.5512377877569246</v>
      </c>
      <c r="J515" s="46">
        <f>IF(OR($A515="",$B515="",$C515=""),"",'MPTO_working_3-way'!G514)</f>
        <v>2.5265258505509678</v>
      </c>
      <c r="K515" s="44">
        <f>IF(OR($A515="",$B515="",$C515=""),"",'OddsRatio_working_3-way'!H514)</f>
        <v>3.099291227348977</v>
      </c>
      <c r="L515" s="45">
        <f>IF(OR($A515="",$B515="",$C515=""),"",'OddsRatio_working_3-way'!I514)</f>
        <v>3.543968679447528</v>
      </c>
      <c r="M515" s="46">
        <f>IF(OR($A515="",$B515="",$C515=""),"",'OddsRatio_working_3-way'!J514)</f>
        <v>2.5305177421066429</v>
      </c>
      <c r="N515" s="47">
        <f t="shared" si="119"/>
        <v>32.284134090823585</v>
      </c>
      <c r="O515" s="48">
        <f t="shared" si="120"/>
        <v>28.271944015952442</v>
      </c>
      <c r="P515" s="48">
        <f t="shared" si="121"/>
        <v>39.44392189322398</v>
      </c>
      <c r="Q515" t="s">
        <v>136</v>
      </c>
      <c r="R515" t="s">
        <v>133</v>
      </c>
      <c r="S515" t="s">
        <v>538</v>
      </c>
      <c r="T515" s="50">
        <v>100</v>
      </c>
      <c r="U515" s="50">
        <f t="shared" si="122"/>
        <v>66.996699669967001</v>
      </c>
      <c r="V515" s="50">
        <f t="shared" si="123"/>
        <v>71.098265895953759</v>
      </c>
      <c r="W515" s="50">
        <f t="shared" si="124"/>
        <v>59.677419354838712</v>
      </c>
      <c r="X515" s="50">
        <f t="shared" si="125"/>
        <v>69.224314749207537</v>
      </c>
      <c r="Y515" s="50">
        <f t="shared" si="126"/>
        <v>73.325880975194309</v>
      </c>
      <c r="Z515" s="50">
        <f t="shared" si="127"/>
        <v>61.905034434079241</v>
      </c>
      <c r="AA515" s="50">
        <f t="shared" si="128"/>
        <v>-2.227615079240536</v>
      </c>
      <c r="AB515" s="50">
        <f t="shared" si="129"/>
        <v>-2.2276150792405502</v>
      </c>
      <c r="AC515" s="50">
        <f t="shared" si="130"/>
        <v>-2.2276150792405289</v>
      </c>
      <c r="AF515">
        <v>1.89</v>
      </c>
      <c r="AG515">
        <v>2.0099999999999998</v>
      </c>
      <c r="AH515" s="66"/>
      <c r="AJ515" t="s">
        <v>443</v>
      </c>
    </row>
    <row r="516" spans="1:36" ht="15" x14ac:dyDescent="0.25">
      <c r="A516">
        <v>2.78</v>
      </c>
      <c r="B516">
        <v>3.49</v>
      </c>
      <c r="C516">
        <v>2.66</v>
      </c>
      <c r="D516" s="43">
        <f t="shared" si="118"/>
        <v>2.2185031129285715E-2</v>
      </c>
      <c r="E516" s="44">
        <f>IF(OR($A516="",$B516="",$C516=""),"",A516*'MPTO_working_3-way'!$I515)</f>
        <v>2.8416743865394141</v>
      </c>
      <c r="F516" s="45">
        <f>IF(OR($A516="",$B516="",$C516=""),"",B516*'MPTO_working_3-way'!$I515)</f>
        <v>3.5674257586412073</v>
      </c>
      <c r="G516" s="46">
        <f>IF(OR($A516="",$B516="",$C516=""),"",C516*'MPTO_working_3-way'!$I515)</f>
        <v>2.7190121828039002</v>
      </c>
      <c r="H516" s="44">
        <f>IF(OR($A516="",$B516="",$C516=""),"",'MPTO_working_3-way'!E515)</f>
        <v>2.8383511894645475</v>
      </c>
      <c r="I516" s="45">
        <f>IF(OR($A516="",$B516="",$C516=""),"",'MPTO_working_3-way'!F515)</f>
        <v>3.5824581808167109</v>
      </c>
      <c r="J516" s="46">
        <f>IF(OR($A516="",$B516="",$C516=""),"",'MPTO_working_3-way'!G515)</f>
        <v>2.7133740416538106</v>
      </c>
      <c r="K516" s="44">
        <f>IF(OR($A516="",$B516="",$C516=""),"",'OddsRatio_working_3-way'!H515)</f>
        <v>2.8403087179512552</v>
      </c>
      <c r="L516" s="45">
        <f>IF(OR($A516="",$B516="",$C516=""),"",'OddsRatio_working_3-way'!I515)</f>
        <v>3.5743644425273189</v>
      </c>
      <c r="M516" s="46">
        <f>IF(OR($A516="",$B516="",$C516=""),"",'OddsRatio_working_3-way'!J515)</f>
        <v>2.7162429616848782</v>
      </c>
      <c r="N516" s="47">
        <f t="shared" si="119"/>
        <v>35.19052023471972</v>
      </c>
      <c r="O516" s="48">
        <f t="shared" si="120"/>
        <v>28.03141726433261</v>
      </c>
      <c r="P516" s="48">
        <f t="shared" si="121"/>
        <v>36.778062500947669</v>
      </c>
      <c r="Q516" t="s">
        <v>403</v>
      </c>
      <c r="R516" t="s">
        <v>320</v>
      </c>
      <c r="S516" t="s">
        <v>538</v>
      </c>
      <c r="T516" s="50">
        <v>100</v>
      </c>
      <c r="U516" s="50">
        <f t="shared" si="122"/>
        <v>64.02877697841727</v>
      </c>
      <c r="V516" s="50">
        <f t="shared" si="123"/>
        <v>71.346704871060169</v>
      </c>
      <c r="W516" s="50">
        <f t="shared" si="124"/>
        <v>62.406015037593981</v>
      </c>
      <c r="X516" s="50">
        <f t="shared" si="125"/>
        <v>66.247280091345843</v>
      </c>
      <c r="Y516" s="50">
        <f t="shared" si="126"/>
        <v>73.565207983988756</v>
      </c>
      <c r="Z516" s="50">
        <f t="shared" si="127"/>
        <v>64.624518150522576</v>
      </c>
      <c r="AA516" s="50">
        <f t="shared" si="128"/>
        <v>-2.2185031129285733</v>
      </c>
      <c r="AB516" s="50">
        <f t="shared" si="129"/>
        <v>-2.2185031129285875</v>
      </c>
      <c r="AC516" s="50">
        <f t="shared" si="130"/>
        <v>-2.2185031129285946</v>
      </c>
      <c r="AF516">
        <v>2.14</v>
      </c>
      <c r="AG516">
        <v>1.78</v>
      </c>
      <c r="AH516" s="66"/>
      <c r="AJ516" t="s">
        <v>440</v>
      </c>
    </row>
    <row r="517" spans="1:36" ht="15" x14ac:dyDescent="0.25">
      <c r="A517">
        <v>2.65</v>
      </c>
      <c r="B517">
        <v>3.14</v>
      </c>
      <c r="C517">
        <v>3.07</v>
      </c>
      <c r="D517" s="43">
        <f t="shared" si="118"/>
        <v>2.1562727168456863E-2</v>
      </c>
      <c r="E517" s="44">
        <f>IF(OR($A517="",$B517="",$C517=""),"",A517*'MPTO_working_3-way'!$I516)</f>
        <v>2.7071412269964106</v>
      </c>
      <c r="F517" s="45">
        <f>IF(OR($A517="",$B517="",$C517=""),"",B517*'MPTO_working_3-way'!$I516)</f>
        <v>3.2077069633089548</v>
      </c>
      <c r="G517" s="46">
        <f>IF(OR($A517="",$B517="",$C517=""),"",C517*'MPTO_working_3-way'!$I516)</f>
        <v>3.1361975724071622</v>
      </c>
      <c r="H517" s="44">
        <f>IF(OR($A517="",$B517="",$C517=""),"",'MPTO_working_3-way'!E516)</f>
        <v>2.7014548142539434</v>
      </c>
      <c r="I517" s="45">
        <f>IF(OR($A517="",$B517="",$C517=""),"",'MPTO_working_3-way'!F516)</f>
        <v>3.2125029395527354</v>
      </c>
      <c r="J517" s="46">
        <f>IF(OR($A517="",$B517="",$C517=""),"",'MPTO_working_3-way'!G516)</f>
        <v>3.139270699818983</v>
      </c>
      <c r="K517" s="44">
        <f>IF(OR($A517="",$B517="",$C517=""),"",'OddsRatio_working_3-way'!H516)</f>
        <v>2.7041169179916862</v>
      </c>
      <c r="L517" s="45">
        <f>IF(OR($A517="",$B517="",$C517=""),"",'OddsRatio_working_3-way'!I516)</f>
        <v>3.2101880027286116</v>
      </c>
      <c r="M517" s="46">
        <f>IF(OR($A517="",$B517="",$C517=""),"",'OddsRatio_working_3-way'!J516)</f>
        <v>3.137892133480479</v>
      </c>
      <c r="N517" s="47">
        <f t="shared" si="119"/>
        <v>36.939336227741101</v>
      </c>
      <c r="O517" s="48">
        <f t="shared" si="120"/>
        <v>31.174917517042644</v>
      </c>
      <c r="P517" s="48">
        <f t="shared" si="121"/>
        <v>31.885746255216262</v>
      </c>
      <c r="Q517" t="s">
        <v>399</v>
      </c>
      <c r="R517" t="s">
        <v>397</v>
      </c>
      <c r="S517" t="s">
        <v>538</v>
      </c>
      <c r="T517" s="50">
        <v>100</v>
      </c>
      <c r="U517" s="50">
        <f t="shared" si="122"/>
        <v>62.264150943396231</v>
      </c>
      <c r="V517" s="50">
        <f t="shared" si="123"/>
        <v>68.152866242038215</v>
      </c>
      <c r="W517" s="50">
        <f t="shared" si="124"/>
        <v>67.426710097719877</v>
      </c>
      <c r="X517" s="50">
        <f t="shared" si="125"/>
        <v>64.420423660241923</v>
      </c>
      <c r="Y517" s="50">
        <f t="shared" si="126"/>
        <v>70.309138958883906</v>
      </c>
      <c r="Z517" s="50">
        <f t="shared" si="127"/>
        <v>69.582982814565568</v>
      </c>
      <c r="AA517" s="50">
        <f t="shared" si="128"/>
        <v>-2.1562727168456917</v>
      </c>
      <c r="AB517" s="50">
        <f t="shared" si="129"/>
        <v>-2.1562727168456917</v>
      </c>
      <c r="AC517" s="50">
        <f t="shared" si="130"/>
        <v>-2.1562727168456917</v>
      </c>
      <c r="AF517">
        <v>2.13</v>
      </c>
      <c r="AG517">
        <v>1.79</v>
      </c>
      <c r="AH517" s="66"/>
      <c r="AJ517" t="s">
        <v>440</v>
      </c>
    </row>
    <row r="518" spans="1:36" ht="15" x14ac:dyDescent="0.25">
      <c r="A518">
        <v>3.63</v>
      </c>
      <c r="B518">
        <v>3.47</v>
      </c>
      <c r="C518">
        <v>2.1800000000000002</v>
      </c>
      <c r="D518" s="43">
        <f t="shared" si="118"/>
        <v>2.2382128034532878E-2</v>
      </c>
      <c r="E518" s="44">
        <f>IF(OR($A518="",$B518="",$C518=""),"",A518*'MPTO_working_3-way'!$I517)</f>
        <v>3.7112471247653542</v>
      </c>
      <c r="F518" s="45">
        <f>IF(OR($A518="",$B518="",$C518=""),"",B518*'MPTO_working_3-way'!$I517)</f>
        <v>3.5476659842798295</v>
      </c>
      <c r="G518" s="46">
        <f>IF(OR($A518="",$B518="",$C518=""),"",C518*'MPTO_working_3-way'!$I517)</f>
        <v>2.2287930391152817</v>
      </c>
      <c r="H518" s="44">
        <f>IF(OR($A518="",$B518="",$C518=""),"",'MPTO_working_3-way'!E517)</f>
        <v>3.7310455751155454</v>
      </c>
      <c r="I518" s="45">
        <f>IF(OR($A518="",$B518="",$C518=""),"",'MPTO_working_3-way'!F517)</f>
        <v>3.5622211369409778</v>
      </c>
      <c r="J518" s="46">
        <f>IF(OR($A518="",$B518="",$C518=""),"",'MPTO_working_3-way'!G517)</f>
        <v>2.2160424825100802</v>
      </c>
      <c r="K518" s="44">
        <f>IF(OR($A518="",$B518="",$C518=""),"",'OddsRatio_working_3-way'!H517)</f>
        <v>3.7221984711990261</v>
      </c>
      <c r="L518" s="45">
        <f>IF(OR($A518="",$B518="",$C518=""),"",'OddsRatio_working_3-way'!I517)</f>
        <v>3.5565894387306431</v>
      </c>
      <c r="M518" s="46">
        <f>IF(OR($A518="",$B518="",$C518=""),"",'OddsRatio_working_3-way'!J517)</f>
        <v>2.221366614454316</v>
      </c>
      <c r="N518" s="47">
        <f t="shared" si="119"/>
        <v>26.94512023537709</v>
      </c>
      <c r="O518" s="48">
        <f t="shared" si="120"/>
        <v>28.187546528650959</v>
      </c>
      <c r="P518" s="48">
        <f t="shared" si="121"/>
        <v>44.867333235971948</v>
      </c>
      <c r="Q518" t="s">
        <v>406</v>
      </c>
      <c r="R518" t="s">
        <v>404</v>
      </c>
      <c r="S518" t="s">
        <v>538</v>
      </c>
      <c r="T518" s="50">
        <v>100</v>
      </c>
      <c r="U518" s="50">
        <f t="shared" si="122"/>
        <v>72.451790633608823</v>
      </c>
      <c r="V518" s="50">
        <f t="shared" si="123"/>
        <v>71.181556195965413</v>
      </c>
      <c r="W518" s="50">
        <f t="shared" si="124"/>
        <v>54.128440366972484</v>
      </c>
      <c r="X518" s="50">
        <f t="shared" si="125"/>
        <v>74.690003437062103</v>
      </c>
      <c r="Y518" s="50">
        <f t="shared" si="126"/>
        <v>73.419768999418707</v>
      </c>
      <c r="Z518" s="50">
        <f t="shared" si="127"/>
        <v>56.366653170425771</v>
      </c>
      <c r="AA518" s="50">
        <f t="shared" si="128"/>
        <v>-2.2382128034532798</v>
      </c>
      <c r="AB518" s="50">
        <f t="shared" si="129"/>
        <v>-2.238212803453294</v>
      </c>
      <c r="AC518" s="50">
        <f t="shared" si="130"/>
        <v>-2.2382128034532869</v>
      </c>
      <c r="AF518">
        <v>2.34</v>
      </c>
      <c r="AG518">
        <v>1.66</v>
      </c>
      <c r="AH518" s="66"/>
      <c r="AJ518" t="s">
        <v>440</v>
      </c>
    </row>
    <row r="519" spans="1:36" ht="15" x14ac:dyDescent="0.25">
      <c r="A519">
        <v>2.19</v>
      </c>
      <c r="B519">
        <v>3.36</v>
      </c>
      <c r="C519">
        <v>3.74</v>
      </c>
      <c r="D519" s="43">
        <f t="shared" ref="D519:D582" si="131">IF(OR($A519="",$B519="",$C519=""),"",(1/A519)+(1/B519)+(1/C519)-1)</f>
        <v>2.1619731329642677E-2</v>
      </c>
      <c r="E519" s="44">
        <f>IF(OR($A519="",$B519="",$C519=""),"",A519*'MPTO_working_3-way'!$I518)</f>
        <v>2.2373472116119175</v>
      </c>
      <c r="F519" s="45">
        <f>IF(OR($A519="",$B519="",$C519=""),"",B519*'MPTO_working_3-way'!$I518)</f>
        <v>3.4326422972675994</v>
      </c>
      <c r="G519" s="46">
        <f>IF(OR($A519="",$B519="",$C519=""),"",C519*'MPTO_working_3-way'!$I518)</f>
        <v>3.8208577951728637</v>
      </c>
      <c r="H519" s="44">
        <f>IF(OR($A519="",$B519="",$C519=""),"",'MPTO_working_3-way'!E518)</f>
        <v>2.2251177063005456</v>
      </c>
      <c r="I519" s="45">
        <f>IF(OR($A519="",$B519="",$C519=""),"",'MPTO_working_3-way'!F518)</f>
        <v>3.4433783034411243</v>
      </c>
      <c r="J519" s="46">
        <f>IF(OR($A519="",$B519="",$C519=""),"",'MPTO_working_3-way'!G518)</f>
        <v>3.8435948688784136</v>
      </c>
      <c r="K519" s="44">
        <f>IF(OR($A519="",$B519="",$C519=""),"",'OddsRatio_working_3-way'!H518)</f>
        <v>2.2302634919373383</v>
      </c>
      <c r="L519" s="45">
        <f>IF(OR($A519="",$B519="",$C519=""),"",'OddsRatio_working_3-way'!I518)</f>
        <v>3.4398502865311933</v>
      </c>
      <c r="M519" s="46">
        <f>IF(OR($A519="",$B519="",$C519=""),"",'OddsRatio_working_3-way'!J518)</f>
        <v>3.8327075360574034</v>
      </c>
      <c r="N519" s="47">
        <f t="shared" si="119"/>
        <v>44.695789496148016</v>
      </c>
      <c r="O519" s="48">
        <f t="shared" si="120"/>
        <v>29.132077082310765</v>
      </c>
      <c r="P519" s="48">
        <f t="shared" si="121"/>
        <v>26.172133421541222</v>
      </c>
      <c r="Q519" t="s">
        <v>319</v>
      </c>
      <c r="R519" t="s">
        <v>248</v>
      </c>
      <c r="S519" t="s">
        <v>538</v>
      </c>
      <c r="T519" s="50">
        <v>100</v>
      </c>
      <c r="U519" s="50">
        <f t="shared" si="122"/>
        <v>54.337899543379002</v>
      </c>
      <c r="V519" s="50">
        <f t="shared" si="123"/>
        <v>70.238095238095241</v>
      </c>
      <c r="W519" s="50">
        <f t="shared" si="124"/>
        <v>73.262032085561486</v>
      </c>
      <c r="X519" s="50">
        <f t="shared" si="125"/>
        <v>56.499872676343266</v>
      </c>
      <c r="Y519" s="50">
        <f t="shared" si="126"/>
        <v>72.400068371059504</v>
      </c>
      <c r="Z519" s="50">
        <f t="shared" si="127"/>
        <v>75.424005218525764</v>
      </c>
      <c r="AA519" s="50">
        <f t="shared" si="128"/>
        <v>-2.1619731329642633</v>
      </c>
      <c r="AB519" s="50">
        <f t="shared" si="129"/>
        <v>-2.1619731329642633</v>
      </c>
      <c r="AC519" s="50">
        <f t="shared" si="130"/>
        <v>-2.1619731329642775</v>
      </c>
      <c r="AF519">
        <v>2.0099999999999998</v>
      </c>
      <c r="AG519">
        <v>1.89</v>
      </c>
      <c r="AH519" s="66"/>
      <c r="AJ519" t="s">
        <v>440</v>
      </c>
    </row>
    <row r="520" spans="1:36" ht="15" x14ac:dyDescent="0.25">
      <c r="A520">
        <v>2.39</v>
      </c>
      <c r="B520">
        <v>3.21</v>
      </c>
      <c r="C520">
        <v>3.42</v>
      </c>
      <c r="D520" s="43">
        <f t="shared" si="131"/>
        <v>2.2334182410496339E-2</v>
      </c>
      <c r="E520" s="44">
        <f>IF(OR($A520="",$B520="",$C520=""),"",A520*'MPTO_working_3-way'!$I519)</f>
        <v>2.4433786959610866</v>
      </c>
      <c r="F520" s="45">
        <f>IF(OR($A520="",$B520="",$C520=""),"",B520*'MPTO_working_3-way'!$I519)</f>
        <v>3.2816927255376931</v>
      </c>
      <c r="G520" s="46">
        <f>IF(OR($A520="",$B520="",$C520=""),"",C520*'MPTO_working_3-way'!$I519)</f>
        <v>3.4963829038438976</v>
      </c>
      <c r="H520" s="44">
        <f>IF(OR($A520="",$B520="",$C520=""),"",'MPTO_working_3-way'!E519)</f>
        <v>2.4332953780562607</v>
      </c>
      <c r="I520" s="45">
        <f>IF(OR($A520="",$B520="",$C520=""),"",'MPTO_working_3-way'!F519)</f>
        <v>3.2885893102759343</v>
      </c>
      <c r="J520" s="46">
        <f>IF(OR($A520="",$B520="",$C520=""),"",'MPTO_working_3-way'!G519)</f>
        <v>3.5093514856954378</v>
      </c>
      <c r="K520" s="44">
        <f>IF(OR($A520="",$B520="",$C520=""),"",'OddsRatio_working_3-way'!H519)</f>
        <v>2.4377542584339817</v>
      </c>
      <c r="L520" s="45">
        <f>IF(OR($A520="",$B520="",$C520=""),"",'OddsRatio_working_3-way'!I519)</f>
        <v>3.2859258353518705</v>
      </c>
      <c r="M520" s="46">
        <f>IF(OR($A520="",$B520="",$C520=""),"",'OddsRatio_working_3-way'!J519)</f>
        <v>3.5031405074893769</v>
      </c>
      <c r="N520" s="47">
        <f t="shared" si="119"/>
        <v>40.926934562088285</v>
      </c>
      <c r="O520" s="48">
        <f t="shared" si="120"/>
        <v>30.472079004171661</v>
      </c>
      <c r="P520" s="48">
        <f t="shared" si="121"/>
        <v>28.600986433740061</v>
      </c>
      <c r="Q520" t="s">
        <v>407</v>
      </c>
      <c r="R520" t="s">
        <v>401</v>
      </c>
      <c r="S520" t="s">
        <v>538</v>
      </c>
      <c r="T520" s="50">
        <v>100</v>
      </c>
      <c r="U520" s="50">
        <f t="shared" si="122"/>
        <v>58.15899581589958</v>
      </c>
      <c r="V520" s="50">
        <f t="shared" si="123"/>
        <v>68.847352024922117</v>
      </c>
      <c r="W520" s="50">
        <f t="shared" si="124"/>
        <v>70.760233918128648</v>
      </c>
      <c r="X520" s="50">
        <f t="shared" si="125"/>
        <v>60.392414056949221</v>
      </c>
      <c r="Y520" s="50">
        <f t="shared" si="126"/>
        <v>71.080770265971765</v>
      </c>
      <c r="Z520" s="50">
        <f t="shared" si="127"/>
        <v>72.993652159178296</v>
      </c>
      <c r="AA520" s="50">
        <f t="shared" si="128"/>
        <v>-2.233418241049641</v>
      </c>
      <c r="AB520" s="50">
        <f t="shared" si="129"/>
        <v>-2.2334182410496481</v>
      </c>
      <c r="AC520" s="50">
        <f t="shared" si="130"/>
        <v>-2.2334182410496481</v>
      </c>
      <c r="AF520">
        <v>2.42</v>
      </c>
      <c r="AG520">
        <v>1.62</v>
      </c>
      <c r="AH520" s="66"/>
      <c r="AJ520" t="s">
        <v>440</v>
      </c>
    </row>
    <row r="521" spans="1:36" ht="15" x14ac:dyDescent="0.25">
      <c r="A521">
        <v>1.33</v>
      </c>
      <c r="B521">
        <v>5.24</v>
      </c>
      <c r="C521">
        <v>12.03</v>
      </c>
      <c r="D521" s="43">
        <f t="shared" si="131"/>
        <v>2.5844913439105888E-2</v>
      </c>
      <c r="E521" s="44">
        <f>IF(OR($A521="",$B521="",$C521=""),"",A521*'MPTO_working_3-way'!$I520)</f>
        <v>1.3643737348740108</v>
      </c>
      <c r="F521" s="45">
        <f>IF(OR($A521="",$B521="",$C521=""),"",B521*'MPTO_working_3-way'!$I520)</f>
        <v>5.3754273464209152</v>
      </c>
      <c r="G521" s="46">
        <f>IF(OR($A521="",$B521="",$C521=""),"",C521*'MPTO_working_3-way'!$I520)</f>
        <v>12.340914308672444</v>
      </c>
      <c r="H521" s="44">
        <f>IF(OR($A521="",$B521="",$C521=""),"",'MPTO_working_3-way'!E520)</f>
        <v>1.3454156536580621</v>
      </c>
      <c r="I521" s="45">
        <f>IF(OR($A521="",$B521="",$C521=""),"",'MPTO_working_3-way'!F520)</f>
        <v>5.4877295502904948</v>
      </c>
      <c r="J521" s="46">
        <f>IF(OR($A521="",$B521="",$C521=""),"",'MPTO_working_3-way'!G520)</f>
        <v>13.420918536137453</v>
      </c>
      <c r="K521" s="44">
        <f>IF(OR($A521="",$B521="",$C521=""),"",'OddsRatio_working_3-way'!H520)</f>
        <v>1.3511949634561904</v>
      </c>
      <c r="L521" s="45">
        <f>IF(OR($A521="",$B521="",$C521=""),"",'OddsRatio_working_3-way'!I520)</f>
        <v>5.5123231668310515</v>
      </c>
      <c r="M521" s="46">
        <f>IF(OR($A521="",$B521="",$C521=""),"",'OddsRatio_working_3-way'!J520)</f>
        <v>12.738425596732661</v>
      </c>
      <c r="N521" s="47">
        <f t="shared" si="119"/>
        <v>73.293700577748382</v>
      </c>
      <c r="O521" s="48">
        <f t="shared" si="120"/>
        <v>18.603172093207128</v>
      </c>
      <c r="P521" s="48">
        <f t="shared" si="121"/>
        <v>8.1031273290445007</v>
      </c>
      <c r="Q521" t="s">
        <v>405</v>
      </c>
      <c r="R521" t="s">
        <v>398</v>
      </c>
      <c r="S521" t="s">
        <v>538</v>
      </c>
      <c r="T521" s="50">
        <v>100</v>
      </c>
      <c r="U521" s="50">
        <f t="shared" si="122"/>
        <v>24.81203007518797</v>
      </c>
      <c r="V521" s="50">
        <f t="shared" si="123"/>
        <v>80.916030534351137</v>
      </c>
      <c r="W521" s="50">
        <f t="shared" si="124"/>
        <v>91.687448046550301</v>
      </c>
      <c r="X521" s="50">
        <f t="shared" si="125"/>
        <v>27.396521419098562</v>
      </c>
      <c r="Y521" s="50">
        <f t="shared" si="126"/>
        <v>83.500521878261736</v>
      </c>
      <c r="Z521" s="50">
        <f t="shared" si="127"/>
        <v>94.271939390460886</v>
      </c>
      <c r="AA521" s="50">
        <f t="shared" si="128"/>
        <v>-2.5844913439105923</v>
      </c>
      <c r="AB521" s="50">
        <f t="shared" si="129"/>
        <v>-2.5844913439105994</v>
      </c>
      <c r="AC521" s="50">
        <f t="shared" si="130"/>
        <v>-2.5844913439105852</v>
      </c>
      <c r="AF521">
        <v>1.99</v>
      </c>
      <c r="AG521">
        <v>1.92</v>
      </c>
      <c r="AH521" s="66"/>
      <c r="AJ521" t="s">
        <v>440</v>
      </c>
    </row>
    <row r="522" spans="1:36" ht="15" x14ac:dyDescent="0.25">
      <c r="A522">
        <v>3.01</v>
      </c>
      <c r="B522">
        <v>3.98</v>
      </c>
      <c r="C522">
        <v>2.2799999999999998</v>
      </c>
      <c r="D522" s="43">
        <f t="shared" si="131"/>
        <v>2.2078686256367774E-2</v>
      </c>
      <c r="E522" s="44">
        <f>IF(OR($A522="",$B522="",$C522=""),"",A522*'MPTO_working_3-way'!$I521)</f>
        <v>3.0764568456316668</v>
      </c>
      <c r="F522" s="45">
        <f>IF(OR($A522="",$B522="",$C522=""),"",B522*'MPTO_working_3-way'!$I521)</f>
        <v>4.0678731713003433</v>
      </c>
      <c r="G522" s="46">
        <f>IF(OR($A522="",$B522="",$C522=""),"",C522*'MPTO_working_3-way'!$I521)</f>
        <v>2.3303394046645183</v>
      </c>
      <c r="H522" s="44">
        <f>IF(OR($A522="",$B522="",$C522=""),"",'MPTO_working_3-way'!E521)</f>
        <v>3.0781889083695413</v>
      </c>
      <c r="I522" s="45">
        <f>IF(OR($A522="",$B522="",$C522=""),"",'MPTO_working_3-way'!F521)</f>
        <v>4.1000961504590565</v>
      </c>
      <c r="J522" s="46">
        <f>IF(OR($A522="",$B522="",$C522=""),"",'MPTO_working_3-way'!G521)</f>
        <v>2.3189108641233513</v>
      </c>
      <c r="K522" s="44">
        <f>IF(OR($A522="",$B522="",$C522=""),"",'OddsRatio_working_3-way'!H521)</f>
        <v>3.0791423573977981</v>
      </c>
      <c r="L522" s="45">
        <f>IF(OR($A522="",$B522="",$C522=""),"",'OddsRatio_working_3-way'!I521)</f>
        <v>4.0825095646992242</v>
      </c>
      <c r="M522" s="46">
        <f>IF(OR($A522="",$B522="",$C522=""),"",'OddsRatio_working_3-way'!J521)</f>
        <v>2.3240309539647668</v>
      </c>
      <c r="N522" s="47">
        <f t="shared" si="119"/>
        <v>32.504925314324609</v>
      </c>
      <c r="O522" s="48">
        <f t="shared" si="120"/>
        <v>24.582870652290723</v>
      </c>
      <c r="P522" s="48">
        <f t="shared" si="121"/>
        <v>42.912204033384683</v>
      </c>
      <c r="Q522" t="s">
        <v>247</v>
      </c>
      <c r="R522" t="s">
        <v>402</v>
      </c>
      <c r="S522" t="s">
        <v>538</v>
      </c>
      <c r="T522" s="50">
        <v>100</v>
      </c>
      <c r="U522" s="50">
        <f t="shared" si="122"/>
        <v>66.777408637873762</v>
      </c>
      <c r="V522" s="50">
        <f t="shared" si="123"/>
        <v>74.874371859296474</v>
      </c>
      <c r="W522" s="50">
        <f t="shared" si="124"/>
        <v>56.140350877192972</v>
      </c>
      <c r="X522" s="50">
        <f t="shared" si="125"/>
        <v>68.98527726351054</v>
      </c>
      <c r="Y522" s="50">
        <f t="shared" si="126"/>
        <v>77.082240484933266</v>
      </c>
      <c r="Z522" s="50">
        <f t="shared" si="127"/>
        <v>58.348219502829757</v>
      </c>
      <c r="AA522" s="50">
        <f t="shared" si="128"/>
        <v>-2.2078686256367774</v>
      </c>
      <c r="AB522" s="50">
        <f t="shared" si="129"/>
        <v>-2.2078686256367916</v>
      </c>
      <c r="AC522" s="50">
        <f t="shared" si="130"/>
        <v>-2.2078686256367845</v>
      </c>
      <c r="AF522">
        <v>1.58</v>
      </c>
      <c r="AG522">
        <v>2.52</v>
      </c>
      <c r="AH522" s="66"/>
      <c r="AJ522" t="s">
        <v>440</v>
      </c>
    </row>
    <row r="523" spans="1:36" ht="15" x14ac:dyDescent="0.25">
      <c r="A523">
        <v>3.02</v>
      </c>
      <c r="B523">
        <v>3.06</v>
      </c>
      <c r="C523">
        <v>2.5499999999999998</v>
      </c>
      <c r="D523" s="43">
        <f t="shared" si="131"/>
        <v>5.0080076180582633E-2</v>
      </c>
      <c r="E523" s="44">
        <f>IF(OR($A523="",$B523="",$C523=""),"",A523*'MPTO_working_3-way'!$I522)</f>
        <v>3.1712418300653598</v>
      </c>
      <c r="F523" s="45">
        <f>IF(OR($A523="",$B523="",$C523=""),"",B523*'MPTO_working_3-way'!$I522)</f>
        <v>3.213245033112583</v>
      </c>
      <c r="G523" s="46">
        <f>IF(OR($A523="",$B523="",$C523=""),"",C523*'MPTO_working_3-way'!$I522)</f>
        <v>2.6777041942604853</v>
      </c>
      <c r="H523" s="44">
        <f>IF(OR($A523="",$B523="",$C523=""),"",'MPTO_working_3-way'!E522)</f>
        <v>3.1803331344927277</v>
      </c>
      <c r="I523" s="45">
        <f>IF(OR($A523="",$B523="",$C523=""),"",'MPTO_working_3-way'!F522)</f>
        <v>3.2247243288512539</v>
      </c>
      <c r="J523" s="46">
        <f>IF(OR($A523="",$B523="",$C523=""),"",'MPTO_working_3-way'!G522)</f>
        <v>2.6633747069899703</v>
      </c>
      <c r="K523" s="44">
        <f>IF(OR($A523="",$B523="",$C523=""),"",'OddsRatio_working_3-way'!H522)</f>
        <v>3.1762681980611105</v>
      </c>
      <c r="L523" s="45">
        <f>IF(OR($A523="",$B523="",$C523=""),"",'OddsRatio_working_3-way'!I522)</f>
        <v>3.2193626178246975</v>
      </c>
      <c r="M523" s="46">
        <f>IF(OR($A523="",$B523="",$C523=""),"",'OddsRatio_working_3-way'!J522)</f>
        <v>2.6699087658389709</v>
      </c>
      <c r="N523" s="47">
        <f t="shared" si="119"/>
        <v>31.533388293487221</v>
      </c>
      <c r="O523" s="48">
        <f t="shared" si="120"/>
        <v>31.121187139323986</v>
      </c>
      <c r="P523" s="48">
        <f t="shared" si="121"/>
        <v>37.345424567188793</v>
      </c>
      <c r="Q523" t="s">
        <v>345</v>
      </c>
      <c r="R523" t="s">
        <v>91</v>
      </c>
      <c r="S523" t="s">
        <v>538</v>
      </c>
      <c r="T523" s="50">
        <v>100</v>
      </c>
      <c r="U523" s="50">
        <f t="shared" si="122"/>
        <v>66.88741721854305</v>
      </c>
      <c r="V523" s="50">
        <f t="shared" si="123"/>
        <v>67.320261437908499</v>
      </c>
      <c r="W523" s="50">
        <f t="shared" si="124"/>
        <v>60.784313725490193</v>
      </c>
      <c r="X523" s="50">
        <f t="shared" si="125"/>
        <v>71.895424836601322</v>
      </c>
      <c r="Y523" s="50">
        <f t="shared" si="126"/>
        <v>72.328269055966771</v>
      </c>
      <c r="Z523" s="50">
        <f t="shared" si="127"/>
        <v>65.792321343548466</v>
      </c>
      <c r="AA523" s="50">
        <f t="shared" si="128"/>
        <v>-5.0080076180582722</v>
      </c>
      <c r="AB523" s="50">
        <f t="shared" si="129"/>
        <v>-5.0080076180582722</v>
      </c>
      <c r="AC523" s="50">
        <f t="shared" si="130"/>
        <v>-5.0080076180582722</v>
      </c>
      <c r="AF523">
        <v>2.62</v>
      </c>
      <c r="AG523">
        <v>1.49</v>
      </c>
      <c r="AH523" s="66"/>
      <c r="AJ523" t="s">
        <v>447</v>
      </c>
    </row>
    <row r="524" spans="1:36" ht="15" x14ac:dyDescent="0.25">
      <c r="A524">
        <v>1.68</v>
      </c>
      <c r="B524">
        <v>3.6</v>
      </c>
      <c r="C524">
        <v>5.54</v>
      </c>
      <c r="D524" s="43">
        <f t="shared" si="131"/>
        <v>5.3521288178327797E-2</v>
      </c>
      <c r="E524" s="44">
        <f>IF(OR($A524="",$B524="",$C524=""),"",A524*'MPTO_working_3-way'!$I523)</f>
        <v>1.7699157641395906</v>
      </c>
      <c r="F524" s="45">
        <f>IF(OR($A524="",$B524="",$C524=""),"",B524*'MPTO_working_3-way'!$I523)</f>
        <v>3.7926766374419802</v>
      </c>
      <c r="G524" s="46">
        <f>IF(OR($A524="",$B524="",$C524=""),"",C524*'MPTO_working_3-way'!$I523)</f>
        <v>5.8365079365079362</v>
      </c>
      <c r="H524" s="44">
        <f>IF(OR($A524="",$B524="",$C524=""),"",'MPTO_working_3-way'!E523)</f>
        <v>1.7319086292736985</v>
      </c>
      <c r="I524" s="45">
        <f>IF(OR($A524="",$B524="",$C524=""),"",'MPTO_working_3-way'!F523)</f>
        <v>3.8470808685747877</v>
      </c>
      <c r="J524" s="46">
        <f>IF(OR($A524="",$B524="",$C524=""),"",'MPTO_working_3-way'!G523)</f>
        <v>6.1476045091592288</v>
      </c>
      <c r="K524" s="44">
        <f>IF(OR($A524="",$B524="",$C524=""),"",'OddsRatio_working_3-way'!H523)</f>
        <v>1.7453856697244374</v>
      </c>
      <c r="L524" s="45">
        <f>IF(OR($A524="",$B524="",$C524=""),"",'OddsRatio_working_3-way'!I523)</f>
        <v>3.8500040312993198</v>
      </c>
      <c r="M524" s="46">
        <f>IF(OR($A524="",$B524="",$C524=""),"",'OddsRatio_working_3-way'!J523)</f>
        <v>5.9765455008072728</v>
      </c>
      <c r="N524" s="47">
        <f t="shared" si="119"/>
        <v>56.499864019581189</v>
      </c>
      <c r="O524" s="48">
        <f t="shared" si="120"/>
        <v>26.366603209137885</v>
      </c>
      <c r="P524" s="48">
        <f t="shared" si="121"/>
        <v>17.133532771280937</v>
      </c>
      <c r="Q524" t="s">
        <v>89</v>
      </c>
      <c r="R524" t="s">
        <v>88</v>
      </c>
      <c r="S524" t="s">
        <v>538</v>
      </c>
      <c r="T524" s="50">
        <v>100</v>
      </c>
      <c r="U524" s="50">
        <f t="shared" si="122"/>
        <v>40.476190476190474</v>
      </c>
      <c r="V524" s="50">
        <f t="shared" si="123"/>
        <v>72.222222222222229</v>
      </c>
      <c r="W524" s="50">
        <f t="shared" si="124"/>
        <v>81.949458483754512</v>
      </c>
      <c r="X524" s="50">
        <f t="shared" si="125"/>
        <v>45.828319294023267</v>
      </c>
      <c r="Y524" s="50">
        <f t="shared" si="126"/>
        <v>77.574351040055006</v>
      </c>
      <c r="Z524" s="50">
        <f t="shared" si="127"/>
        <v>87.301587301587304</v>
      </c>
      <c r="AA524" s="50">
        <f t="shared" si="128"/>
        <v>-5.3521288178327922</v>
      </c>
      <c r="AB524" s="50">
        <f t="shared" si="129"/>
        <v>-5.3521288178327779</v>
      </c>
      <c r="AC524" s="50">
        <f t="shared" si="130"/>
        <v>-5.3521288178327922</v>
      </c>
      <c r="AF524">
        <v>1.98</v>
      </c>
      <c r="AG524">
        <v>1.85</v>
      </c>
      <c r="AH524" s="66"/>
      <c r="AJ524" t="s">
        <v>447</v>
      </c>
    </row>
    <row r="525" spans="1:36" ht="15" x14ac:dyDescent="0.25">
      <c r="A525">
        <v>1.77</v>
      </c>
      <c r="B525">
        <v>3.66</v>
      </c>
      <c r="C525">
        <v>4.67</v>
      </c>
      <c r="D525" s="43">
        <f t="shared" si="131"/>
        <v>5.2328557440910251E-2</v>
      </c>
      <c r="E525" s="44">
        <f>IF(OR($A525="",$B525="",$C525=""),"",A525*'MPTO_working_3-way'!$I524)</f>
        <v>1.8626215466704112</v>
      </c>
      <c r="F525" s="45">
        <f>IF(OR($A525="",$B525="",$C525=""),"",B525*'MPTO_working_3-way'!$I524)</f>
        <v>3.8515225202337318</v>
      </c>
      <c r="G525" s="46">
        <f>IF(OR($A525="",$B525="",$C525=""),"",C525*'MPTO_working_3-way'!$I524)</f>
        <v>4.9143743632490509</v>
      </c>
      <c r="H525" s="44">
        <f>IF(OR($A525="",$B525="",$C525=""),"",'MPTO_working_3-way'!E524)</f>
        <v>1.8263876152479841</v>
      </c>
      <c r="I525" s="45">
        <f>IF(OR($A525="",$B525="",$C525=""),"",'MPTO_working_3-way'!F524)</f>
        <v>3.9095916129310733</v>
      </c>
      <c r="J525" s="46">
        <f>IF(OR($A525="",$B525="",$C525=""),"",'MPTO_working_3-way'!G524)</f>
        <v>5.0841448900579413</v>
      </c>
      <c r="K525" s="44">
        <f>IF(OR($A525="",$B525="",$C525=""),"",'OddsRatio_working_3-way'!H524)</f>
        <v>1.8394721648021537</v>
      </c>
      <c r="L525" s="45">
        <f>IF(OR($A525="",$B525="",$C525=""),"",'OddsRatio_working_3-way'!I524)</f>
        <v>3.8999947511347126</v>
      </c>
      <c r="M525" s="46">
        <f>IF(OR($A525="",$B525="",$C525=""),"",'OddsRatio_working_3-way'!J524)</f>
        <v>5.0011205776933823</v>
      </c>
      <c r="N525" s="47">
        <f t="shared" si="119"/>
        <v>53.687771506110948</v>
      </c>
      <c r="O525" s="48">
        <f t="shared" si="120"/>
        <v>25.963758351315946</v>
      </c>
      <c r="P525" s="48">
        <f t="shared" si="121"/>
        <v>20.348470142573099</v>
      </c>
      <c r="Q525" t="s">
        <v>90</v>
      </c>
      <c r="R525" t="s">
        <v>92</v>
      </c>
      <c r="S525" t="s">
        <v>538</v>
      </c>
      <c r="T525" s="50">
        <v>100</v>
      </c>
      <c r="U525" s="50">
        <f t="shared" si="122"/>
        <v>43.502824858757066</v>
      </c>
      <c r="V525" s="50">
        <f t="shared" si="123"/>
        <v>72.67759562841529</v>
      </c>
      <c r="W525" s="50">
        <f t="shared" si="124"/>
        <v>78.586723768736618</v>
      </c>
      <c r="X525" s="50">
        <f t="shared" si="125"/>
        <v>48.735680602848078</v>
      </c>
      <c r="Y525" s="50">
        <f t="shared" si="126"/>
        <v>77.910451372506316</v>
      </c>
      <c r="Z525" s="50">
        <f t="shared" si="127"/>
        <v>83.81957951282763</v>
      </c>
      <c r="AA525" s="50">
        <f t="shared" si="128"/>
        <v>-5.2328557440910117</v>
      </c>
      <c r="AB525" s="50">
        <f t="shared" si="129"/>
        <v>-5.2328557440910259</v>
      </c>
      <c r="AC525" s="50">
        <f t="shared" si="130"/>
        <v>-5.2328557440910117</v>
      </c>
      <c r="AF525">
        <v>2.2400000000000002</v>
      </c>
      <c r="AG525">
        <v>1.65</v>
      </c>
      <c r="AH525" s="66"/>
      <c r="AJ525" t="s">
        <v>447</v>
      </c>
    </row>
    <row r="526" spans="1:36" ht="15" x14ac:dyDescent="0.25">
      <c r="A526">
        <v>5.03</v>
      </c>
      <c r="B526">
        <v>4.0199999999999996</v>
      </c>
      <c r="C526">
        <v>1.74</v>
      </c>
      <c r="D526" s="43">
        <f t="shared" si="131"/>
        <v>2.227601964128767E-2</v>
      </c>
      <c r="E526" s="44">
        <f>IF(OR($A526="",$B526="",$C526=""),"",A526*'MPTO_working_3-way'!$I525)</f>
        <v>5.1420483787956774</v>
      </c>
      <c r="F526" s="45">
        <f>IF(OR($A526="",$B526="",$C526=""),"",B526*'MPTO_working_3-way'!$I525)</f>
        <v>4.109549598957976</v>
      </c>
      <c r="G526" s="46">
        <f>IF(OR($A526="",$B526="",$C526=""),"",C526*'MPTO_working_3-way'!$I525)</f>
        <v>1.7787602741758406</v>
      </c>
      <c r="H526" s="44">
        <f>IF(OR($A526="",$B526="",$C526=""),"",'MPTO_working_3-way'!E525)</f>
        <v>5.2251567821303126</v>
      </c>
      <c r="I526" s="45">
        <f>IF(OR($A526="",$B526="",$C526=""),"",'MPTO_working_3-way'!F525)</f>
        <v>4.1436885492644633</v>
      </c>
      <c r="J526" s="46">
        <f>IF(OR($A526="",$B526="",$C526=""),"",'MPTO_working_3-way'!G525)</f>
        <v>1.7627752169058828</v>
      </c>
      <c r="K526" s="44">
        <f>IF(OR($A526="",$B526="",$C526=""),"",'OddsRatio_working_3-way'!H525)</f>
        <v>5.1856999350076629</v>
      </c>
      <c r="L526" s="45">
        <f>IF(OR($A526="",$B526="",$C526=""),"",'OddsRatio_working_3-way'!I525)</f>
        <v>4.1366783632067348</v>
      </c>
      <c r="M526" s="46">
        <f>IF(OR($A526="",$B526="",$C526=""),"",'OddsRatio_working_3-way'!J525)</f>
        <v>1.7685900625076105</v>
      </c>
      <c r="N526" s="47">
        <f t="shared" si="119"/>
        <v>19.447502752477227</v>
      </c>
      <c r="O526" s="48">
        <f t="shared" si="120"/>
        <v>24.333566876855841</v>
      </c>
      <c r="P526" s="48">
        <f t="shared" si="121"/>
        <v>56.218930370666932</v>
      </c>
      <c r="Q526" t="s">
        <v>142</v>
      </c>
      <c r="R526" t="s">
        <v>98</v>
      </c>
      <c r="S526" t="s">
        <v>538</v>
      </c>
      <c r="T526" s="50">
        <v>100</v>
      </c>
      <c r="U526" s="50">
        <f t="shared" si="122"/>
        <v>80.119284294234589</v>
      </c>
      <c r="V526" s="50">
        <f t="shared" si="123"/>
        <v>75.124378109452735</v>
      </c>
      <c r="W526" s="50">
        <f t="shared" si="124"/>
        <v>42.528735632183903</v>
      </c>
      <c r="X526" s="50">
        <f t="shared" si="125"/>
        <v>82.346886258363355</v>
      </c>
      <c r="Y526" s="50">
        <f t="shared" si="126"/>
        <v>77.351980073581501</v>
      </c>
      <c r="Z526" s="50">
        <f t="shared" si="127"/>
        <v>44.756337596312676</v>
      </c>
      <c r="AA526" s="50">
        <f t="shared" si="128"/>
        <v>-2.2276019641287661</v>
      </c>
      <c r="AB526" s="50">
        <f t="shared" si="129"/>
        <v>-2.2276019641287661</v>
      </c>
      <c r="AC526" s="50">
        <f t="shared" si="130"/>
        <v>-2.2276019641287732</v>
      </c>
      <c r="AF526">
        <v>1.72</v>
      </c>
      <c r="AG526">
        <v>2.23</v>
      </c>
      <c r="AH526" s="66"/>
      <c r="AJ526" t="s">
        <v>441</v>
      </c>
    </row>
    <row r="527" spans="1:36" ht="15" x14ac:dyDescent="0.25">
      <c r="A527">
        <v>1.19</v>
      </c>
      <c r="B527">
        <v>7.77</v>
      </c>
      <c r="C527">
        <v>17.100000000000001</v>
      </c>
      <c r="D527" s="43">
        <f t="shared" si="131"/>
        <v>2.7515795317652803E-2</v>
      </c>
      <c r="E527" s="44">
        <f>IF(OR($A527="",$B527="",$C527=""),"",A527*'MPTO_working_3-way'!$I526)</f>
        <v>1.2227437964280068</v>
      </c>
      <c r="F527" s="45">
        <f>IF(OR($A527="",$B527="",$C527=""),"",B527*'MPTO_working_3-way'!$I526)</f>
        <v>7.9837977296181615</v>
      </c>
      <c r="G527" s="46">
        <f>IF(OR($A527="",$B527="",$C527=""),"",C527*'MPTO_working_3-way'!$I526)</f>
        <v>17.570520099931866</v>
      </c>
      <c r="H527" s="44">
        <f>IF(OR($A527="",$B527="",$C527=""),"",'MPTO_working_3-way'!E526)</f>
        <v>1.2031316998183108</v>
      </c>
      <c r="I527" s="45">
        <f>IF(OR($A527="",$B527="",$C527=""),"",'MPTO_working_3-way'!F526)</f>
        <v>8.3662267624257804</v>
      </c>
      <c r="J527" s="46">
        <f>IF(OR($A527="",$B527="",$C527=""),"",'MPTO_working_3-way'!G526)</f>
        <v>20.2808490388155</v>
      </c>
      <c r="K527" s="44">
        <f>IF(OR($A527="",$B527="",$C527=""),"",'OddsRatio_working_3-way'!H526)</f>
        <v>1.2082735840662804</v>
      </c>
      <c r="L527" s="45">
        <f>IF(OR($A527="",$B527="",$C527=""),"",'OddsRatio_working_3-way'!I526)</f>
        <v>8.4211166533090331</v>
      </c>
      <c r="M527" s="46">
        <f>IF(OR($A527="",$B527="",$C527=""),"",'OddsRatio_working_3-way'!J526)</f>
        <v>18.648445807721632</v>
      </c>
      <c r="N527" s="47">
        <f t="shared" si="119"/>
        <v>81.78328141359566</v>
      </c>
      <c r="O527" s="48">
        <f t="shared" si="120"/>
        <v>12.525367423703839</v>
      </c>
      <c r="P527" s="48">
        <f t="shared" si="121"/>
        <v>5.6913511627005153</v>
      </c>
      <c r="Q527" t="s">
        <v>53</v>
      </c>
      <c r="R527" t="s">
        <v>347</v>
      </c>
      <c r="S527" t="s">
        <v>538</v>
      </c>
      <c r="T527" s="50">
        <v>100</v>
      </c>
      <c r="U527" s="50">
        <f t="shared" si="122"/>
        <v>15.966386554621849</v>
      </c>
      <c r="V527" s="50">
        <f t="shared" si="123"/>
        <v>87.129987129987128</v>
      </c>
      <c r="W527" s="50">
        <f t="shared" si="124"/>
        <v>94.152046783625735</v>
      </c>
      <c r="X527" s="50">
        <f t="shared" si="125"/>
        <v>18.71796608638714</v>
      </c>
      <c r="Y527" s="50">
        <f t="shared" si="126"/>
        <v>89.881566661752416</v>
      </c>
      <c r="Z527" s="50">
        <f t="shared" si="127"/>
        <v>96.903626315391023</v>
      </c>
      <c r="AA527" s="50">
        <f t="shared" si="128"/>
        <v>-2.7515795317652909</v>
      </c>
      <c r="AB527" s="50">
        <f t="shared" si="129"/>
        <v>-2.7515795317652874</v>
      </c>
      <c r="AC527" s="50">
        <f t="shared" si="130"/>
        <v>-2.7515795317652874</v>
      </c>
      <c r="AF527">
        <v>1.43</v>
      </c>
      <c r="AG527">
        <v>2.96</v>
      </c>
      <c r="AH527" s="66"/>
      <c r="AJ527" t="s">
        <v>441</v>
      </c>
    </row>
    <row r="528" spans="1:36" ht="15" x14ac:dyDescent="0.25">
      <c r="A528">
        <v>2.5499999999999998</v>
      </c>
      <c r="B528">
        <v>3.32</v>
      </c>
      <c r="C528">
        <v>3.05</v>
      </c>
      <c r="D528" s="43">
        <f t="shared" si="131"/>
        <v>2.1230534481222918E-2</v>
      </c>
      <c r="E528" s="44">
        <f>IF(OR($A528="",$B528="",$C528=""),"",A528*'MPTO_working_3-way'!$I527)</f>
        <v>2.6041378629271184</v>
      </c>
      <c r="F528" s="45">
        <f>IF(OR($A528="",$B528="",$C528=""),"",B528*'MPTO_working_3-way'!$I527)</f>
        <v>3.39048537447766</v>
      </c>
      <c r="G528" s="46">
        <f>IF(OR($A528="",$B528="",$C528=""),"",C528*'MPTO_working_3-way'!$I527)</f>
        <v>3.1147531301677298</v>
      </c>
      <c r="H528" s="44">
        <f>IF(OR($A528="",$B528="",$C528=""),"",'MPTO_working_3-way'!E527)</f>
        <v>2.5968628686749491</v>
      </c>
      <c r="I528" s="45">
        <f>IF(OR($A528="",$B528="",$C528=""),"",'MPTO_working_3-way'!F527)</f>
        <v>3.3998806195494264</v>
      </c>
      <c r="J528" s="46">
        <f>IF(OR($A528="",$B528="",$C528=""),"",'MPTO_working_3-way'!G527)</f>
        <v>3.1172846461540935</v>
      </c>
      <c r="K528" s="44">
        <f>IF(OR($A528="",$B528="",$C528=""),"",'OddsRatio_working_3-way'!H527)</f>
        <v>2.6002202148175231</v>
      </c>
      <c r="L528" s="45">
        <f>IF(OR($A528="",$B528="",$C528=""),"",'OddsRatio_working_3-way'!I527)</f>
        <v>3.3951683215333253</v>
      </c>
      <c r="M528" s="46">
        <f>IF(OR($A528="",$B528="",$C528=""),"",'OddsRatio_working_3-way'!J527)</f>
        <v>3.1164202841134983</v>
      </c>
      <c r="N528" s="47">
        <f t="shared" si="119"/>
        <v>38.400424733119706</v>
      </c>
      <c r="O528" s="48">
        <f t="shared" si="120"/>
        <v>29.49430212935399</v>
      </c>
      <c r="P528" s="48">
        <f t="shared" si="121"/>
        <v>32.105273137526311</v>
      </c>
      <c r="Q528" t="s">
        <v>99</v>
      </c>
      <c r="R528" t="s">
        <v>104</v>
      </c>
      <c r="S528" t="s">
        <v>538</v>
      </c>
      <c r="T528" s="50">
        <v>100</v>
      </c>
      <c r="U528" s="50">
        <f t="shared" si="122"/>
        <v>60.784313725490193</v>
      </c>
      <c r="V528" s="50">
        <f t="shared" si="123"/>
        <v>69.879518072289159</v>
      </c>
      <c r="W528" s="50">
        <f t="shared" si="124"/>
        <v>67.21311475409837</v>
      </c>
      <c r="X528" s="50">
        <f t="shared" si="125"/>
        <v>62.907367173612492</v>
      </c>
      <c r="Y528" s="50">
        <f t="shared" si="126"/>
        <v>72.00257152041145</v>
      </c>
      <c r="Z528" s="50">
        <f t="shared" si="127"/>
        <v>69.336168202220662</v>
      </c>
      <c r="AA528" s="50">
        <f t="shared" si="128"/>
        <v>-2.1230534481222989</v>
      </c>
      <c r="AB528" s="50">
        <f t="shared" si="129"/>
        <v>-2.1230534481222918</v>
      </c>
      <c r="AC528" s="50">
        <f t="shared" si="130"/>
        <v>-2.1230534481222918</v>
      </c>
      <c r="AF528">
        <v>2.0099999999999998</v>
      </c>
      <c r="AG528">
        <v>1.89</v>
      </c>
      <c r="AH528" s="66"/>
      <c r="AJ528" t="s">
        <v>441</v>
      </c>
    </row>
    <row r="529" spans="1:36" s="50" customFormat="1" ht="15" x14ac:dyDescent="0.25">
      <c r="A529">
        <v>3.76</v>
      </c>
      <c r="B529">
        <v>3.36</v>
      </c>
      <c r="C529">
        <v>2.1800000000000002</v>
      </c>
      <c r="D529" s="43">
        <f t="shared" si="131"/>
        <v>2.2292090757833449E-2</v>
      </c>
      <c r="E529" s="44">
        <f>IF(OR($A529="",$B529="",$C529=""),"",A529*'MPTO_working_3-way'!$I528)</f>
        <v>3.8438182612494534</v>
      </c>
      <c r="F529" s="45">
        <f>IF(OR($A529="",$B529="",$C529=""),"",B529*'MPTO_working_3-way'!$I528)</f>
        <v>3.4349014249463203</v>
      </c>
      <c r="G529" s="46">
        <f>IF(OR($A529="",$B529="",$C529=""),"",C529*'MPTO_working_3-way'!$I528)</f>
        <v>2.2285967578520771</v>
      </c>
      <c r="H529" s="44">
        <f>IF(OR($A529="",$B529="",$C529=""),"",'MPTO_working_3-way'!E528)</f>
        <v>3.8680716808935838</v>
      </c>
      <c r="I529" s="45">
        <f>IF(OR($A529="",$B529="",$C529=""),"",'MPTO_working_3-way'!F528)</f>
        <v>3.4460377116743897</v>
      </c>
      <c r="J529" s="46">
        <f>IF(OR($A529="",$B529="",$C529=""),"",'MPTO_working_3-way'!G528)</f>
        <v>2.2158951059633685</v>
      </c>
      <c r="K529" s="44">
        <f>IF(OR($A529="",$B529="",$C529=""),"",'OddsRatio_working_3-way'!H528)</f>
        <v>3.8564261692926705</v>
      </c>
      <c r="L529" s="45">
        <f>IF(OR($A529="",$B529="",$C529=""),"",'OddsRatio_working_3-way'!I528)</f>
        <v>3.4424513621488062</v>
      </c>
      <c r="M529" s="46">
        <f>IF(OR($A529="",$B529="",$C529=""),"",'OddsRatio_working_3-way'!J528)</f>
        <v>2.2212256810744027</v>
      </c>
      <c r="N529" s="47">
        <f t="shared" si="119"/>
        <v>26.015798147411495</v>
      </c>
      <c r="O529" s="48">
        <f t="shared" si="120"/>
        <v>29.112916974484289</v>
      </c>
      <c r="P529" s="48">
        <f t="shared" si="121"/>
        <v>44.87128487810422</v>
      </c>
      <c r="Q529" t="s">
        <v>141</v>
      </c>
      <c r="R529" t="s">
        <v>51</v>
      </c>
      <c r="S529" t="s">
        <v>538</v>
      </c>
      <c r="T529" s="50">
        <v>100</v>
      </c>
      <c r="U529" s="50">
        <f t="shared" si="122"/>
        <v>73.40425531914893</v>
      </c>
      <c r="V529" s="50">
        <f t="shared" si="123"/>
        <v>70.238095238095241</v>
      </c>
      <c r="W529" s="50">
        <f t="shared" si="124"/>
        <v>54.128440366972484</v>
      </c>
      <c r="X529" s="50">
        <f t="shared" si="125"/>
        <v>75.633464394932275</v>
      </c>
      <c r="Y529" s="50">
        <f t="shared" si="126"/>
        <v>72.467304313878572</v>
      </c>
      <c r="Z529" s="50">
        <f t="shared" si="127"/>
        <v>56.357649442755829</v>
      </c>
      <c r="AA529" s="50">
        <f t="shared" si="128"/>
        <v>-2.2292090757833449</v>
      </c>
      <c r="AB529" s="50">
        <f t="shared" si="129"/>
        <v>-2.2292090757833307</v>
      </c>
      <c r="AC529" s="50">
        <f t="shared" si="130"/>
        <v>-2.2292090757833449</v>
      </c>
      <c r="AD529" s="51"/>
      <c r="AE529" s="51"/>
      <c r="AF529">
        <v>2.1800000000000002</v>
      </c>
      <c r="AG529">
        <v>1.75</v>
      </c>
      <c r="AH529" s="66"/>
      <c r="AI529" s="51"/>
      <c r="AJ529" t="s">
        <v>441</v>
      </c>
    </row>
    <row r="530" spans="1:36" ht="15" x14ac:dyDescent="0.25">
      <c r="A530">
        <v>3.56</v>
      </c>
      <c r="B530">
        <v>3.44</v>
      </c>
      <c r="C530">
        <v>2.2200000000000002</v>
      </c>
      <c r="D530" s="43">
        <f t="shared" si="131"/>
        <v>2.2047001273549416E-2</v>
      </c>
      <c r="E530" s="44">
        <f>IF(OR($A530="",$B530="",$C530=""),"",A530*'MPTO_working_3-way'!$I529)</f>
        <v>3.6384873245338358</v>
      </c>
      <c r="F530" s="45">
        <f>IF(OR($A530="",$B530="",$C530=""),"",B530*'MPTO_working_3-way'!$I529)</f>
        <v>3.5158416843810101</v>
      </c>
      <c r="G530" s="46">
        <f>IF(OR($A530="",$B530="",$C530=""),"",C530*'MPTO_working_3-way'!$I529)</f>
        <v>2.2689443428272797</v>
      </c>
      <c r="H530" s="44">
        <f>IF(OR($A530="",$B530="",$C530=""),"",'MPTO_working_3-way'!E529)</f>
        <v>3.6556404802508244</v>
      </c>
      <c r="I530" s="45">
        <f>IF(OR($A530="",$B530="",$C530=""),"",'MPTO_working_3-way'!F529)</f>
        <v>3.5292206803158153</v>
      </c>
      <c r="J530" s="46">
        <f>IF(OR($A530="",$B530="",$C530=""),"",'MPTO_working_3-way'!G529)</f>
        <v>2.256819516030633</v>
      </c>
      <c r="K530" s="44">
        <f>IF(OR($A530="",$B530="",$C530=""),"",'OddsRatio_working_3-way'!H529)</f>
        <v>3.6480007437388657</v>
      </c>
      <c r="L530" s="45">
        <f>IF(OR($A530="",$B530="",$C530=""),"",'OddsRatio_working_3-way'!I529)</f>
        <v>3.5238757088761066</v>
      </c>
      <c r="M530" s="46">
        <f>IF(OR($A530="",$B530="",$C530=""),"",'OddsRatio_working_3-way'!J529)</f>
        <v>2.2619378544380537</v>
      </c>
      <c r="N530" s="47">
        <f t="shared" si="119"/>
        <v>27.483948982235916</v>
      </c>
      <c r="O530" s="48">
        <f t="shared" si="120"/>
        <v>28.442691388592984</v>
      </c>
      <c r="P530" s="48">
        <f t="shared" si="121"/>
        <v>44.073359629171108</v>
      </c>
      <c r="Q530" t="s">
        <v>94</v>
      </c>
      <c r="R530" t="s">
        <v>52</v>
      </c>
      <c r="S530" t="s">
        <v>538</v>
      </c>
      <c r="T530" s="50">
        <v>100</v>
      </c>
      <c r="U530" s="50">
        <f t="shared" si="122"/>
        <v>71.910112359550567</v>
      </c>
      <c r="V530" s="50">
        <f t="shared" si="123"/>
        <v>70.930232558139537</v>
      </c>
      <c r="W530" s="50">
        <f t="shared" si="124"/>
        <v>54.954954954954964</v>
      </c>
      <c r="X530" s="50">
        <f t="shared" si="125"/>
        <v>74.114812486905507</v>
      </c>
      <c r="Y530" s="50">
        <f t="shared" si="126"/>
        <v>73.134932685494476</v>
      </c>
      <c r="Z530" s="50">
        <f t="shared" si="127"/>
        <v>57.159655082309911</v>
      </c>
      <c r="AA530" s="50">
        <f t="shared" si="128"/>
        <v>-2.2047001273549398</v>
      </c>
      <c r="AB530" s="50">
        <f t="shared" si="129"/>
        <v>-2.2047001273549398</v>
      </c>
      <c r="AC530" s="50">
        <f t="shared" si="130"/>
        <v>-2.2047001273549469</v>
      </c>
      <c r="AF530">
        <v>1.99</v>
      </c>
      <c r="AG530">
        <v>1.91</v>
      </c>
      <c r="AH530" s="66"/>
      <c r="AJ530" t="s">
        <v>441</v>
      </c>
    </row>
    <row r="531" spans="1:36" ht="15" x14ac:dyDescent="0.25">
      <c r="A531">
        <v>2.73</v>
      </c>
      <c r="B531">
        <v>3.63</v>
      </c>
      <c r="C531">
        <v>2.63</v>
      </c>
      <c r="D531" s="43">
        <f t="shared" si="131"/>
        <v>2.2010596846407271E-2</v>
      </c>
      <c r="E531" s="44">
        <f>IF(OR($A531="",$B531="",$C531=""),"",A531*'MPTO_working_3-way'!$I530)</f>
        <v>2.7900889293906919</v>
      </c>
      <c r="F531" s="45">
        <f>IF(OR($A531="",$B531="",$C531=""),"",B531*'MPTO_working_3-way'!$I530)</f>
        <v>3.7098984665524584</v>
      </c>
      <c r="G531" s="46">
        <f>IF(OR($A531="",$B531="",$C531=""),"",C531*'MPTO_working_3-way'!$I530)</f>
        <v>2.6878878697060511</v>
      </c>
      <c r="H531" s="44">
        <f>IF(OR($A531="",$B531="",$C531=""),"",'MPTO_working_3-way'!E530)</f>
        <v>2.7857985508053447</v>
      </c>
      <c r="I531" s="45">
        <f>IF(OR($A531="",$B531="",$C531=""),"",'MPTO_working_3-way'!F530)</f>
        <v>3.7293223798088304</v>
      </c>
      <c r="J531" s="46">
        <f>IF(OR($A531="",$B531="",$C531=""),"",'MPTO_working_3-way'!G530)</f>
        <v>2.6817468711539907</v>
      </c>
      <c r="K531" s="44">
        <f>IF(OR($A531="",$B531="",$C531=""),"",'OddsRatio_working_3-way'!H530)</f>
        <v>2.7883187538384187</v>
      </c>
      <c r="L531" s="45">
        <f>IF(OR($A531="",$B531="",$C531=""),"",'OddsRatio_working_3-way'!I530)</f>
        <v>3.7186579899393295</v>
      </c>
      <c r="M531" s="46">
        <f>IF(OR($A531="",$B531="",$C531=""),"",'OddsRatio_working_3-way'!J530)</f>
        <v>2.6849477276049836</v>
      </c>
      <c r="N531" s="47">
        <f t="shared" si="119"/>
        <v>35.841151493991383</v>
      </c>
      <c r="O531" s="48">
        <f t="shared" si="120"/>
        <v>26.954915586390211</v>
      </c>
      <c r="P531" s="48">
        <f t="shared" si="121"/>
        <v>37.203932919618424</v>
      </c>
      <c r="Q531" t="s">
        <v>102</v>
      </c>
      <c r="R531" t="s">
        <v>97</v>
      </c>
      <c r="S531" t="s">
        <v>538</v>
      </c>
      <c r="T531" s="50">
        <v>100</v>
      </c>
      <c r="U531" s="50">
        <f t="shared" si="122"/>
        <v>63.369963369963365</v>
      </c>
      <c r="V531" s="50">
        <f t="shared" si="123"/>
        <v>72.451790633608823</v>
      </c>
      <c r="W531" s="50">
        <f t="shared" si="124"/>
        <v>61.977186311787079</v>
      </c>
      <c r="X531" s="50">
        <f t="shared" si="125"/>
        <v>65.571023054604112</v>
      </c>
      <c r="Y531" s="50">
        <f t="shared" si="126"/>
        <v>74.652850318249548</v>
      </c>
      <c r="Z531" s="50">
        <f t="shared" si="127"/>
        <v>64.178245996427805</v>
      </c>
      <c r="AA531" s="50">
        <f t="shared" si="128"/>
        <v>-2.2010596846407466</v>
      </c>
      <c r="AB531" s="50">
        <f t="shared" si="129"/>
        <v>-2.2010596846407253</v>
      </c>
      <c r="AC531" s="50">
        <f t="shared" si="130"/>
        <v>-2.2010596846407253</v>
      </c>
      <c r="AF531">
        <v>1.65</v>
      </c>
      <c r="AG531">
        <v>2.35</v>
      </c>
      <c r="AH531" s="66"/>
      <c r="AJ531" t="s">
        <v>441</v>
      </c>
    </row>
    <row r="532" spans="1:36" ht="15" x14ac:dyDescent="0.25">
      <c r="A532">
        <v>3.12</v>
      </c>
      <c r="B532">
        <v>2.85</v>
      </c>
      <c r="C532">
        <v>2.77</v>
      </c>
      <c r="D532" s="43">
        <f t="shared" si="131"/>
        <v>3.2400843820186376E-2</v>
      </c>
      <c r="E532" s="44">
        <f>IF(OR($A532="",$B532="",$C532=""),"",A532*'MPTO_working_3-way'!$I531)</f>
        <v>3.2210906327189814</v>
      </c>
      <c r="F532" s="45">
        <f>IF(OR($A532="",$B532="",$C532=""),"",B532*'MPTO_working_3-way'!$I531)</f>
        <v>2.9423424048875311</v>
      </c>
      <c r="G532" s="46">
        <f>IF(OR($A532="",$B532="",$C532=""),"",C532*'MPTO_working_3-way'!$I531)</f>
        <v>2.8597503373819162</v>
      </c>
      <c r="H532" s="44">
        <f>IF(OR($A532="",$B532="",$C532=""),"",'MPTO_working_3-way'!E531)</f>
        <v>3.2288004949872056</v>
      </c>
      <c r="I532" s="45">
        <f>IF(OR($A532="",$B532="",$C532=""),"",'MPTO_working_3-way'!F531)</f>
        <v>2.9405112948552956</v>
      </c>
      <c r="J532" s="46">
        <f>IF(OR($A532="",$B532="",$C532=""),"",'MPTO_working_3-way'!G531)</f>
        <v>2.8554251227106948</v>
      </c>
      <c r="K532" s="44">
        <f>IF(OR($A532="",$B532="",$C532=""),"",'OddsRatio_working_3-way'!H531)</f>
        <v>3.2248711501030711</v>
      </c>
      <c r="L532" s="45">
        <f>IF(OR($A532="",$B532="",$C532=""),"",'OddsRatio_working_3-way'!I531)</f>
        <v>2.9415149187220195</v>
      </c>
      <c r="M532" s="46">
        <f>IF(OR($A532="",$B532="",$C532=""),"",'OddsRatio_working_3-way'!J531)</f>
        <v>2.8575575168313376</v>
      </c>
      <c r="N532" s="47">
        <f t="shared" si="119"/>
        <v>31.045385368616024</v>
      </c>
      <c r="O532" s="48">
        <f t="shared" si="120"/>
        <v>33.98652714037965</v>
      </c>
      <c r="P532" s="48">
        <f t="shared" si="121"/>
        <v>34.968087491004326</v>
      </c>
      <c r="Q532" t="s">
        <v>234</v>
      </c>
      <c r="R532" t="s">
        <v>415</v>
      </c>
      <c r="S532" t="s">
        <v>538</v>
      </c>
      <c r="T532" s="50">
        <v>100</v>
      </c>
      <c r="U532" s="50">
        <f t="shared" si="122"/>
        <v>67.948717948717942</v>
      </c>
      <c r="V532" s="50">
        <f t="shared" si="123"/>
        <v>64.912280701754383</v>
      </c>
      <c r="W532" s="50">
        <f t="shared" si="124"/>
        <v>63.898916967509031</v>
      </c>
      <c r="X532" s="50">
        <f t="shared" si="125"/>
        <v>71.188802330736593</v>
      </c>
      <c r="Y532" s="50">
        <f t="shared" si="126"/>
        <v>68.15236508377302</v>
      </c>
      <c r="Z532" s="50">
        <f t="shared" si="127"/>
        <v>67.139001349527661</v>
      </c>
      <c r="AA532" s="50">
        <f t="shared" si="128"/>
        <v>-3.2400843820186509</v>
      </c>
      <c r="AB532" s="50">
        <f t="shared" si="129"/>
        <v>-3.2400843820186367</v>
      </c>
      <c r="AC532" s="50">
        <f t="shared" si="130"/>
        <v>-3.2400843820186296</v>
      </c>
      <c r="AF532">
        <v>2.48</v>
      </c>
      <c r="AG532">
        <v>1.57</v>
      </c>
      <c r="AH532" s="66"/>
      <c r="AJ532" t="s">
        <v>434</v>
      </c>
    </row>
    <row r="533" spans="1:36" ht="15" x14ac:dyDescent="0.25">
      <c r="A533">
        <v>2.61</v>
      </c>
      <c r="B533">
        <v>2.95</v>
      </c>
      <c r="C533">
        <v>3.22</v>
      </c>
      <c r="D533" s="43">
        <f t="shared" si="131"/>
        <v>3.268381951074506E-2</v>
      </c>
      <c r="E533" s="44">
        <f>IF(OR($A533="",$B533="",$C533=""),"",A533*'MPTO_working_3-way'!$I532)</f>
        <v>2.6953047689230445</v>
      </c>
      <c r="F533" s="45">
        <f>IF(OR($A533="",$B533="",$C533=""),"",B533*'MPTO_working_3-way'!$I532)</f>
        <v>3.0464172675566981</v>
      </c>
      <c r="G533" s="46">
        <f>IF(OR($A533="",$B533="",$C533=""),"",C533*'MPTO_working_3-way'!$I532)</f>
        <v>3.3252418988245993</v>
      </c>
      <c r="H533" s="44">
        <f>IF(OR($A533="",$B533="",$C533=""),"",'MPTO_working_3-way'!E532)</f>
        <v>2.6863872134950042</v>
      </c>
      <c r="I533" s="45">
        <f>IF(OR($A533="",$B533="",$C533=""),"",'MPTO_working_3-way'!F532)</f>
        <v>3.0479586137202701</v>
      </c>
      <c r="J533" s="46">
        <f>IF(OR($A533="",$B533="",$C533=""),"",'MPTO_working_3-way'!G532)</f>
        <v>3.3370664015337272</v>
      </c>
      <c r="K533" s="44">
        <f>IF(OR($A533="",$B533="",$C533=""),"",'OddsRatio_working_3-way'!H532)</f>
        <v>2.6905664214562268</v>
      </c>
      <c r="L533" s="45">
        <f>IF(OR($A533="",$B533="",$C533=""),"",'OddsRatio_working_3-way'!I532)</f>
        <v>3.0475804483476043</v>
      </c>
      <c r="M533" s="46">
        <f>IF(OR($A533="",$B533="",$C533=""),"",'OddsRatio_working_3-way'!J532)</f>
        <v>3.3310915873495808</v>
      </c>
      <c r="N533" s="47">
        <f t="shared" si="119"/>
        <v>37.101555695297762</v>
      </c>
      <c r="O533" s="48">
        <f t="shared" si="120"/>
        <v>32.825444191432936</v>
      </c>
      <c r="P533" s="48">
        <f t="shared" si="121"/>
        <v>30.073000113269298</v>
      </c>
      <c r="Q533" t="s">
        <v>235</v>
      </c>
      <c r="R533" t="s">
        <v>105</v>
      </c>
      <c r="S533" t="s">
        <v>538</v>
      </c>
      <c r="T533" s="50">
        <v>100</v>
      </c>
      <c r="U533" s="50">
        <f t="shared" si="122"/>
        <v>61.685823754789276</v>
      </c>
      <c r="V533" s="50">
        <f t="shared" si="123"/>
        <v>66.101694915254228</v>
      </c>
      <c r="W533" s="50">
        <f t="shared" si="124"/>
        <v>68.944099378881987</v>
      </c>
      <c r="X533" s="50">
        <f t="shared" si="125"/>
        <v>64.954205705863771</v>
      </c>
      <c r="Y533" s="50">
        <f t="shared" si="126"/>
        <v>69.370076866328745</v>
      </c>
      <c r="Z533" s="50">
        <f t="shared" si="127"/>
        <v>72.212481329956489</v>
      </c>
      <c r="AA533" s="50">
        <f t="shared" si="128"/>
        <v>-3.2683819510744954</v>
      </c>
      <c r="AB533" s="50">
        <f t="shared" si="129"/>
        <v>-3.2683819510745167</v>
      </c>
      <c r="AC533" s="50">
        <f t="shared" si="130"/>
        <v>-3.2683819510745025</v>
      </c>
      <c r="AF533">
        <v>2.13</v>
      </c>
      <c r="AG533">
        <v>1.76</v>
      </c>
      <c r="AH533" s="66"/>
      <c r="AJ533" t="s">
        <v>434</v>
      </c>
    </row>
    <row r="534" spans="1:36" ht="15" x14ac:dyDescent="0.25">
      <c r="A534">
        <v>1.79</v>
      </c>
      <c r="B534">
        <v>4.16</v>
      </c>
      <c r="C534">
        <v>4.3099999999999996</v>
      </c>
      <c r="D534" s="43">
        <f t="shared" si="131"/>
        <v>3.1062394746629085E-2</v>
      </c>
      <c r="E534" s="44">
        <f>IF(OR($A534="",$B534="",$C534=""),"",A534*'MPTO_working_3-way'!$I533)</f>
        <v>1.8456016865964662</v>
      </c>
      <c r="F534" s="45">
        <f>IF(OR($A534="",$B534="",$C534=""),"",B534*'MPTO_working_3-way'!$I533)</f>
        <v>4.289219562145977</v>
      </c>
      <c r="G534" s="46">
        <f>IF(OR($A534="",$B534="",$C534=""),"",C534*'MPTO_working_3-way'!$I533)</f>
        <v>4.443878921357971</v>
      </c>
      <c r="H534" s="44">
        <f>IF(OR($A534="",$B534="",$C534=""),"",'MPTO_working_3-way'!E533)</f>
        <v>1.8238021586803002</v>
      </c>
      <c r="I534" s="45">
        <f>IF(OR($A534="",$B534="",$C534=""),"",'MPTO_working_3-way'!F533)</f>
        <v>4.3472499099684185</v>
      </c>
      <c r="J534" s="46">
        <f>IF(OR($A534="",$B534="",$C534=""),"",'MPTO_working_3-way'!G533)</f>
        <v>4.5113237177426742</v>
      </c>
      <c r="K534" s="44">
        <f>IF(OR($A534="",$B534="",$C534=""),"",'OddsRatio_working_3-way'!H533)</f>
        <v>1.831752900618332</v>
      </c>
      <c r="L534" s="45">
        <f>IF(OR($A534="",$B534="",$C534=""),"",'OddsRatio_working_3-way'!I533)</f>
        <v>4.3270116024733269</v>
      </c>
      <c r="M534" s="46">
        <f>IF(OR($A534="",$B534="",$C534=""),"",'OddsRatio_working_3-way'!J533)</f>
        <v>4.4849393684135146</v>
      </c>
      <c r="N534" s="47">
        <f t="shared" si="119"/>
        <v>54.182872028261542</v>
      </c>
      <c r="O534" s="48">
        <f t="shared" si="120"/>
        <v>23.314264646776003</v>
      </c>
      <c r="P534" s="48">
        <f t="shared" si="121"/>
        <v>22.502863324962455</v>
      </c>
      <c r="Q534" t="s">
        <v>359</v>
      </c>
      <c r="R534" t="s">
        <v>361</v>
      </c>
      <c r="S534" t="s">
        <v>538</v>
      </c>
      <c r="T534" s="50">
        <v>100</v>
      </c>
      <c r="U534" s="50">
        <f t="shared" si="122"/>
        <v>44.134078212290497</v>
      </c>
      <c r="V534" s="50">
        <f t="shared" si="123"/>
        <v>75.961538461538453</v>
      </c>
      <c r="W534" s="50">
        <f t="shared" si="124"/>
        <v>76.798143851508115</v>
      </c>
      <c r="X534" s="50">
        <f t="shared" si="125"/>
        <v>47.240317686953418</v>
      </c>
      <c r="Y534" s="50">
        <f t="shared" si="126"/>
        <v>79.067777936201381</v>
      </c>
      <c r="Z534" s="50">
        <f t="shared" si="127"/>
        <v>79.904383326171029</v>
      </c>
      <c r="AA534" s="50">
        <f t="shared" si="128"/>
        <v>-3.1062394746629209</v>
      </c>
      <c r="AB534" s="50">
        <f t="shared" si="129"/>
        <v>-3.106239474662928</v>
      </c>
      <c r="AC534" s="50">
        <f t="shared" si="130"/>
        <v>-3.1062394746629138</v>
      </c>
      <c r="AF534">
        <v>1.66</v>
      </c>
      <c r="AG534">
        <v>2.31</v>
      </c>
      <c r="AH534" s="66"/>
      <c r="AJ534" t="s">
        <v>448</v>
      </c>
    </row>
    <row r="535" spans="1:36" ht="15" x14ac:dyDescent="0.25">
      <c r="A535">
        <v>2.77</v>
      </c>
      <c r="B535">
        <v>3.86</v>
      </c>
      <c r="C535">
        <v>2.4500000000000002</v>
      </c>
      <c r="D535" s="43">
        <f t="shared" si="131"/>
        <v>2.8241453143985629E-2</v>
      </c>
      <c r="E535" s="44">
        <f>IF(OR($A535="",$B535="",$C535=""),"",A535*'MPTO_working_3-way'!$I534)</f>
        <v>2.8482288252088401</v>
      </c>
      <c r="F535" s="45">
        <f>IF(OR($A535="",$B535="",$C535=""),"",B535*'MPTO_working_3-way'!$I534)</f>
        <v>3.9690120091357843</v>
      </c>
      <c r="G535" s="46">
        <f>IF(OR($A535="",$B535="",$C535=""),"",C535*'MPTO_working_3-way'!$I534)</f>
        <v>2.5191915602027648</v>
      </c>
      <c r="H535" s="44">
        <f>IF(OR($A535="",$B535="",$C535=""),"",'MPTO_working_3-way'!E534)</f>
        <v>2.844165235011594</v>
      </c>
      <c r="I535" s="45">
        <f>IF(OR($A535="",$B535="",$C535=""),"",'MPTO_working_3-way'!F534)</f>
        <v>4.0055510561074108</v>
      </c>
      <c r="J535" s="46">
        <f>IF(OR($A535="",$B535="",$C535=""),"",'MPTO_working_3-way'!G534)</f>
        <v>2.5078404648338264</v>
      </c>
      <c r="K535" s="44">
        <f>IF(OR($A535="",$B535="",$C535=""),"",'OddsRatio_working_3-way'!H534)</f>
        <v>2.847402577095369</v>
      </c>
      <c r="L535" s="45">
        <f>IF(OR($A535="",$B535="",$C535=""),"",'OddsRatio_working_3-way'!I534)</f>
        <v>3.9850685708998621</v>
      </c>
      <c r="M535" s="46">
        <f>IF(OR($A535="",$B535="",$C535=""),"",'OddsRatio_working_3-way'!J534)</f>
        <v>2.5134088908408398</v>
      </c>
      <c r="N535" s="47">
        <f t="shared" si="119"/>
        <v>35.109538642025271</v>
      </c>
      <c r="O535" s="48">
        <f t="shared" si="120"/>
        <v>25.195187056582895</v>
      </c>
      <c r="P535" s="48">
        <f t="shared" si="121"/>
        <v>39.695274301391834</v>
      </c>
      <c r="Q535" t="s">
        <v>426</v>
      </c>
      <c r="R535" t="s">
        <v>423</v>
      </c>
      <c r="S535" t="s">
        <v>538</v>
      </c>
      <c r="T535" s="50">
        <v>100</v>
      </c>
      <c r="U535" s="50">
        <f t="shared" si="122"/>
        <v>63.898916967509031</v>
      </c>
      <c r="V535" s="50">
        <f t="shared" si="123"/>
        <v>74.093264248704671</v>
      </c>
      <c r="W535" s="50">
        <f t="shared" si="124"/>
        <v>59.183673469387763</v>
      </c>
      <c r="X535" s="50">
        <f t="shared" si="125"/>
        <v>66.723062281907588</v>
      </c>
      <c r="Y535" s="50">
        <f t="shared" si="126"/>
        <v>76.91740956310322</v>
      </c>
      <c r="Z535" s="50">
        <f t="shared" si="127"/>
        <v>62.00781878378632</v>
      </c>
      <c r="AA535" s="50">
        <f t="shared" si="128"/>
        <v>-2.8241453143985566</v>
      </c>
      <c r="AB535" s="50">
        <f t="shared" si="129"/>
        <v>-2.8241453143985495</v>
      </c>
      <c r="AC535" s="50">
        <f t="shared" si="130"/>
        <v>-2.8241453143985566</v>
      </c>
      <c r="AF535">
        <v>1.53</v>
      </c>
      <c r="AG535">
        <v>2.61</v>
      </c>
      <c r="AH535" s="66"/>
      <c r="AJ535" t="s">
        <v>448</v>
      </c>
    </row>
    <row r="536" spans="1:36" ht="15" x14ac:dyDescent="0.25">
      <c r="A536">
        <v>1.53</v>
      </c>
      <c r="B536">
        <v>4.4400000000000004</v>
      </c>
      <c r="C536">
        <v>6.49</v>
      </c>
      <c r="D536" s="43">
        <f t="shared" si="131"/>
        <v>3.2903201397717963E-2</v>
      </c>
      <c r="E536" s="44">
        <f>IF(OR($A536="",$B536="",$C536=""),"",A536*'MPTO_working_3-way'!$I535)</f>
        <v>1.5803418981385084</v>
      </c>
      <c r="F536" s="45">
        <f>IF(OR($A536="",$B536="",$C536=""),"",B536*'MPTO_working_3-way'!$I535)</f>
        <v>4.5860902142058686</v>
      </c>
      <c r="G536" s="46">
        <f>IF(OR($A536="",$B536="",$C536=""),"",C536*'MPTO_working_3-way'!$I535)</f>
        <v>6.70354177707119</v>
      </c>
      <c r="H536" s="44">
        <f>IF(OR($A536="",$B536="",$C536=""),"",'MPTO_working_3-way'!E535)</f>
        <v>1.5561125532153404</v>
      </c>
      <c r="I536" s="45">
        <f>IF(OR($A536="",$B536="",$C536=""),"",'MPTO_working_3-way'!F535)</f>
        <v>4.6672813787957779</v>
      </c>
      <c r="J536" s="46">
        <f>IF(OR($A536="",$B536="",$C536=""),"",'MPTO_working_3-way'!G535)</f>
        <v>6.987364762833348</v>
      </c>
      <c r="K536" s="44">
        <f>IF(OR($A536="",$B536="",$C536=""),"",'OddsRatio_working_3-way'!H535)</f>
        <v>1.5641068656468562</v>
      </c>
      <c r="L536" s="45">
        <f>IF(OR($A536="",$B536="",$C536=""),"",'OddsRatio_working_3-way'!I535)</f>
        <v>4.6613728638211063</v>
      </c>
      <c r="M536" s="46">
        <f>IF(OR($A536="",$B536="",$C536=""),"",'OddsRatio_working_3-way'!J535)</f>
        <v>6.8432956460400796</v>
      </c>
      <c r="N536" s="47">
        <f t="shared" si="119"/>
        <v>63.27744655621067</v>
      </c>
      <c r="O536" s="48">
        <f t="shared" si="120"/>
        <v>21.805066043018538</v>
      </c>
      <c r="P536" s="48">
        <f t="shared" si="121"/>
        <v>14.917487400770774</v>
      </c>
      <c r="Q536" t="s">
        <v>362</v>
      </c>
      <c r="R536" t="s">
        <v>424</v>
      </c>
      <c r="S536" t="s">
        <v>538</v>
      </c>
      <c r="T536" s="50">
        <v>100</v>
      </c>
      <c r="U536" s="50">
        <f t="shared" si="122"/>
        <v>34.640522875816991</v>
      </c>
      <c r="V536" s="50">
        <f t="shared" si="123"/>
        <v>77.477477477477478</v>
      </c>
      <c r="W536" s="50">
        <f t="shared" si="124"/>
        <v>84.591679506933744</v>
      </c>
      <c r="X536" s="50">
        <f t="shared" si="125"/>
        <v>37.930843015588778</v>
      </c>
      <c r="Y536" s="50">
        <f t="shared" si="126"/>
        <v>80.767797617249258</v>
      </c>
      <c r="Z536" s="50">
        <f t="shared" si="127"/>
        <v>87.881999646705538</v>
      </c>
      <c r="AA536" s="50">
        <f t="shared" si="128"/>
        <v>-3.2903201397717865</v>
      </c>
      <c r="AB536" s="50">
        <f t="shared" si="129"/>
        <v>-3.2903201397717794</v>
      </c>
      <c r="AC536" s="50">
        <f t="shared" si="130"/>
        <v>-3.2903201397717936</v>
      </c>
      <c r="AF536">
        <v>1.7</v>
      </c>
      <c r="AG536">
        <v>2.25</v>
      </c>
      <c r="AH536" s="66"/>
      <c r="AJ536" t="s">
        <v>448</v>
      </c>
    </row>
    <row r="537" spans="1:36" ht="15" x14ac:dyDescent="0.25">
      <c r="A537">
        <v>2.2200000000000002</v>
      </c>
      <c r="B537">
        <v>3.44</v>
      </c>
      <c r="C537">
        <v>3.48</v>
      </c>
      <c r="D537" s="43">
        <f t="shared" si="131"/>
        <v>2.8504446708135456E-2</v>
      </c>
      <c r="E537" s="44">
        <f>IF(OR($A537="",$B537="",$C537=""),"",A537*'MPTO_working_3-way'!$I536)</f>
        <v>2.283279871692061</v>
      </c>
      <c r="F537" s="45">
        <f>IF(OR($A537="",$B537="",$C537=""),"",B537*'MPTO_working_3-way'!$I536)</f>
        <v>3.538055296675986</v>
      </c>
      <c r="G537" s="46">
        <f>IF(OR($A537="",$B537="",$C537=""),"",C537*'MPTO_working_3-way'!$I536)</f>
        <v>3.5791954745443113</v>
      </c>
      <c r="H537" s="44">
        <f>IF(OR($A537="",$B537="",$C537=""),"",'MPTO_working_3-way'!E536)</f>
        <v>2.2678361263649993</v>
      </c>
      <c r="I537" s="45">
        <f>IF(OR($A537="",$B537="",$C537=""),"",'MPTO_working_3-way'!F536)</f>
        <v>3.5562359228206595</v>
      </c>
      <c r="J537" s="46">
        <f>IF(OR($A537="",$B537="",$C537=""),"",'MPTO_working_3-way'!G536)</f>
        <v>3.599001555735637</v>
      </c>
      <c r="K537" s="44">
        <f>IF(OR($A537="",$B537="",$C537=""),"",'OddsRatio_working_3-way'!H536)</f>
        <v>2.2743373244447338</v>
      </c>
      <c r="L537" s="45">
        <f>IF(OR($A537="",$B537="",$C537=""),"",'OddsRatio_working_3-way'!I536)</f>
        <v>3.548674648889468</v>
      </c>
      <c r="M537" s="46">
        <f>IF(OR($A537="",$B537="",$C537=""),"",'OddsRatio_working_3-way'!J536)</f>
        <v>3.5904562005106064</v>
      </c>
      <c r="N537" s="47">
        <f t="shared" si="119"/>
        <v>43.796645886381597</v>
      </c>
      <c r="O537" s="48">
        <f t="shared" si="120"/>
        <v>28.264114496443941</v>
      </c>
      <c r="P537" s="48">
        <f t="shared" si="121"/>
        <v>27.939239617174472</v>
      </c>
      <c r="Q537" t="s">
        <v>356</v>
      </c>
      <c r="R537" t="s">
        <v>429</v>
      </c>
      <c r="S537" t="s">
        <v>538</v>
      </c>
      <c r="T537" s="50">
        <v>100</v>
      </c>
      <c r="U537" s="50">
        <f t="shared" si="122"/>
        <v>54.954954954954964</v>
      </c>
      <c r="V537" s="50">
        <f t="shared" si="123"/>
        <v>70.930232558139537</v>
      </c>
      <c r="W537" s="50">
        <f t="shared" si="124"/>
        <v>71.264367816091948</v>
      </c>
      <c r="X537" s="50">
        <f t="shared" si="125"/>
        <v>57.805399625768516</v>
      </c>
      <c r="Y537" s="50">
        <f t="shared" si="126"/>
        <v>73.780677228953081</v>
      </c>
      <c r="Z537" s="50">
        <f t="shared" si="127"/>
        <v>74.114812486905507</v>
      </c>
      <c r="AA537" s="50">
        <f t="shared" si="128"/>
        <v>-2.8504446708135518</v>
      </c>
      <c r="AB537" s="50">
        <f t="shared" si="129"/>
        <v>-2.8504446708135447</v>
      </c>
      <c r="AC537" s="50">
        <f t="shared" si="130"/>
        <v>-2.8504446708135589</v>
      </c>
      <c r="AF537">
        <v>2.11</v>
      </c>
      <c r="AG537">
        <v>1.79</v>
      </c>
      <c r="AH537" s="66"/>
      <c r="AJ537" t="s">
        <v>448</v>
      </c>
    </row>
    <row r="538" spans="1:36" ht="15" x14ac:dyDescent="0.25">
      <c r="A538">
        <v>1.06</v>
      </c>
      <c r="B538">
        <v>14.99</v>
      </c>
      <c r="C538">
        <v>41.83</v>
      </c>
      <c r="D538" s="43">
        <f t="shared" si="131"/>
        <v>3.4013654529175374E-2</v>
      </c>
      <c r="E538" s="44">
        <f>IF(OR($A538="",$B538="",$C538=""),"",A538*'MPTO_working_3-way'!$I537)</f>
        <v>1.0960544738009259</v>
      </c>
      <c r="F538" s="45">
        <f>IF(OR($A538="",$B538="",$C538=""),"",B538*'MPTO_working_3-way'!$I537)</f>
        <v>15.499864681392339</v>
      </c>
      <c r="G538" s="46">
        <f>IF(OR($A538="",$B538="",$C538=""),"",C538*'MPTO_working_3-way'!$I537)</f>
        <v>43.252791168955405</v>
      </c>
      <c r="H538" s="44">
        <f>IF(OR($A538="",$B538="",$C538=""),"",'MPTO_working_3-way'!E537)</f>
        <v>1.0728942120869513</v>
      </c>
      <c r="I538" s="45">
        <f>IF(OR($A538="",$B538="",$C538=""),"",'MPTO_working_3-way'!F537)</f>
        <v>18.059259536604063</v>
      </c>
      <c r="J538" s="46">
        <f>IF(OR($A538="",$B538="",$C538=""),"",'MPTO_working_3-way'!G537)</f>
        <v>79.564606493413606</v>
      </c>
      <c r="K538" s="44">
        <f>IF(OR($A538="",$B538="",$C538=""),"",'OddsRatio_working_3-way'!H537)</f>
        <v>1.0769954285382546</v>
      </c>
      <c r="L538" s="45">
        <f>IF(OR($A538="",$B538="",$C538=""),"",'OddsRatio_working_3-way'!I537)</f>
        <v>18.952767420836306</v>
      </c>
      <c r="M538" s="46">
        <f>IF(OR($A538="",$B538="",$C538=""),"",'OddsRatio_working_3-way'!J537)</f>
        <v>53.395389120282083</v>
      </c>
      <c r="N538" s="47">
        <f t="shared" si="119"/>
        <v>91.236341249734991</v>
      </c>
      <c r="O538" s="48">
        <f t="shared" si="120"/>
        <v>6.4516692277998073</v>
      </c>
      <c r="P538" s="48">
        <f t="shared" si="121"/>
        <v>2.3119895224651947</v>
      </c>
      <c r="Q538" t="s">
        <v>427</v>
      </c>
      <c r="R538" t="s">
        <v>428</v>
      </c>
      <c r="S538" t="s">
        <v>538</v>
      </c>
      <c r="T538" s="50">
        <v>100</v>
      </c>
      <c r="U538" s="50">
        <f t="shared" si="122"/>
        <v>5.6603773584905657</v>
      </c>
      <c r="V538" s="50">
        <f t="shared" si="123"/>
        <v>93.328885923949301</v>
      </c>
      <c r="W538" s="50">
        <f t="shared" si="124"/>
        <v>97.609371264642604</v>
      </c>
      <c r="X538" s="50">
        <f t="shared" si="125"/>
        <v>9.0617428114080987</v>
      </c>
      <c r="Y538" s="50">
        <f t="shared" si="126"/>
        <v>96.730251376866832</v>
      </c>
      <c r="Z538" s="50">
        <f t="shared" si="127"/>
        <v>101.01073671756014</v>
      </c>
      <c r="AA538" s="50">
        <f t="shared" si="128"/>
        <v>-3.401365452917533</v>
      </c>
      <c r="AB538" s="50">
        <f t="shared" si="129"/>
        <v>-3.4013654529175312</v>
      </c>
      <c r="AC538" s="50">
        <f t="shared" si="130"/>
        <v>-3.4013654529175312</v>
      </c>
      <c r="AF538">
        <v>1.1599999999999999</v>
      </c>
      <c r="AG538">
        <v>5.47</v>
      </c>
      <c r="AH538" s="66"/>
      <c r="AJ538" t="s">
        <v>448</v>
      </c>
    </row>
    <row r="539" spans="1:36" ht="15" x14ac:dyDescent="0.25">
      <c r="A539">
        <v>2.0499999999999998</v>
      </c>
      <c r="B539">
        <v>3.19</v>
      </c>
      <c r="C539">
        <v>4.4000000000000004</v>
      </c>
      <c r="D539" s="43">
        <f t="shared" si="131"/>
        <v>2.8557229145959262E-2</v>
      </c>
      <c r="E539" s="44">
        <f>IF(OR($A539="",$B539="",$C539=""),"",A539*'MPTO_working_3-way'!$I538)</f>
        <v>2.1085423197492164</v>
      </c>
      <c r="F539" s="45">
        <f>IF(OR($A539="",$B539="",$C539=""),"",B539*'MPTO_working_3-way'!$I538)</f>
        <v>3.2810975609756099</v>
      </c>
      <c r="G539" s="46">
        <f>IF(OR($A539="",$B539="",$C539=""),"",C539*'MPTO_working_3-way'!$I538)</f>
        <v>4.5256518082422215</v>
      </c>
      <c r="H539" s="44">
        <f>IF(OR($A539="",$B539="",$C539=""),"",'MPTO_working_3-way'!E538)</f>
        <v>2.0908000959155943</v>
      </c>
      <c r="I539" s="45">
        <f>IF(OR($A539="",$B539="",$C539=""),"",'MPTO_working_3-way'!F538)</f>
        <v>3.2899006414287513</v>
      </c>
      <c r="J539" s="46">
        <f>IF(OR($A539="",$B539="",$C539=""),"",'MPTO_working_3-way'!G538)</f>
        <v>4.5923455056179785</v>
      </c>
      <c r="K539" s="44">
        <f>IF(OR($A539="",$B539="",$C539=""),"",'OddsRatio_working_3-way'!H538)</f>
        <v>2.0981798175474213</v>
      </c>
      <c r="L539" s="45">
        <f>IF(OR($A539="",$B539="",$C539=""),"",'OddsRatio_working_3-way'!I538)</f>
        <v>3.2904893337417644</v>
      </c>
      <c r="M539" s="46">
        <f>IF(OR($A539="",$B539="",$C539=""),"",'OddsRatio_working_3-way'!J538)</f>
        <v>4.556010837772603</v>
      </c>
      <c r="N539" s="47">
        <f t="shared" si="119"/>
        <v>47.426128972309975</v>
      </c>
      <c r="O539" s="48">
        <f t="shared" si="120"/>
        <v>30.477606392863777</v>
      </c>
      <c r="P539" s="48">
        <f t="shared" si="121"/>
        <v>22.096264634826234</v>
      </c>
      <c r="Q539" t="s">
        <v>144</v>
      </c>
      <c r="R539" t="s">
        <v>185</v>
      </c>
      <c r="S539" t="s">
        <v>538</v>
      </c>
      <c r="T539" s="50">
        <v>100</v>
      </c>
      <c r="U539" s="50">
        <f t="shared" si="122"/>
        <v>51.219512195121943</v>
      </c>
      <c r="V539" s="50">
        <f t="shared" si="123"/>
        <v>68.652037617554868</v>
      </c>
      <c r="W539" s="50">
        <f t="shared" si="124"/>
        <v>77.27272727272728</v>
      </c>
      <c r="X539" s="50">
        <f t="shared" si="125"/>
        <v>54.075235109717866</v>
      </c>
      <c r="Y539" s="50">
        <f t="shared" si="126"/>
        <v>71.507760532150783</v>
      </c>
      <c r="Z539" s="50">
        <f t="shared" si="127"/>
        <v>80.128450187323196</v>
      </c>
      <c r="AA539" s="50">
        <f t="shared" si="128"/>
        <v>-2.8557229145959226</v>
      </c>
      <c r="AB539" s="50">
        <f t="shared" si="129"/>
        <v>-2.8557229145959155</v>
      </c>
      <c r="AC539" s="50">
        <f t="shared" si="130"/>
        <v>-2.8557229145959155</v>
      </c>
      <c r="AF539">
        <v>2.56</v>
      </c>
      <c r="AG539">
        <v>1.56</v>
      </c>
      <c r="AH539" s="66"/>
      <c r="AJ539" t="s">
        <v>435</v>
      </c>
    </row>
    <row r="540" spans="1:36" ht="15" x14ac:dyDescent="0.25">
      <c r="A540">
        <v>2.27</v>
      </c>
      <c r="B540">
        <v>3.23</v>
      </c>
      <c r="C540">
        <v>3.6</v>
      </c>
      <c r="D540" s="43">
        <f t="shared" si="131"/>
        <v>2.7903935358825516E-2</v>
      </c>
      <c r="E540" s="44">
        <f>IF(OR($A540="",$B540="",$C540=""),"",A540*'MPTO_working_3-way'!$I539)</f>
        <v>2.333341933264534</v>
      </c>
      <c r="F540" s="45">
        <f>IF(OR($A540="",$B540="",$C540=""),"",B540*'MPTO_working_3-way'!$I539)</f>
        <v>3.3201297112090065</v>
      </c>
      <c r="G540" s="46">
        <f>IF(OR($A540="",$B540="",$C540=""),"",C540*'MPTO_working_3-way'!$I539)</f>
        <v>3.7004541672917721</v>
      </c>
      <c r="H540" s="44">
        <f>IF(OR($A540="",$B540="",$C540=""),"",'MPTO_working_3-way'!E539)</f>
        <v>2.3189625231276354</v>
      </c>
      <c r="I540" s="45">
        <f>IF(OR($A540="",$B540="",$C540=""),"",'MPTO_working_3-way'!F539)</f>
        <v>3.3300453416519971</v>
      </c>
      <c r="J540" s="46">
        <f>IF(OR($A540="",$B540="",$C540=""),"",'MPTO_working_3-way'!G539)</f>
        <v>3.7247212574365851</v>
      </c>
      <c r="K540" s="44">
        <f>IF(OR($A540="",$B540="",$C540=""),"",'OddsRatio_working_3-way'!H539)</f>
        <v>2.3251425521827684</v>
      </c>
      <c r="L540" s="45">
        <f>IF(OR($A540="",$B540="",$C540=""),"",'OddsRatio_working_3-way'!I539)</f>
        <v>3.3268251113130507</v>
      </c>
      <c r="M540" s="46">
        <f>IF(OR($A540="",$B540="",$C540=""),"",'OddsRatio_working_3-way'!J539)</f>
        <v>3.7128902643111794</v>
      </c>
      <c r="N540" s="47">
        <f t="shared" si="119"/>
        <v>42.856984899805028</v>
      </c>
      <c r="O540" s="48">
        <f t="shared" si="120"/>
        <v>30.119305177262355</v>
      </c>
      <c r="P540" s="48">
        <f t="shared" si="121"/>
        <v>27.023709922932614</v>
      </c>
      <c r="Q540" t="s">
        <v>106</v>
      </c>
      <c r="R540" t="s">
        <v>365</v>
      </c>
      <c r="S540" t="s">
        <v>538</v>
      </c>
      <c r="T540" s="50">
        <v>100</v>
      </c>
      <c r="U540" s="50">
        <f t="shared" si="122"/>
        <v>55.947136563876647</v>
      </c>
      <c r="V540" s="50">
        <f t="shared" si="123"/>
        <v>69.040247678018574</v>
      </c>
      <c r="W540" s="50">
        <f t="shared" si="124"/>
        <v>72.222222222222229</v>
      </c>
      <c r="X540" s="50">
        <f t="shared" si="125"/>
        <v>58.737530099759205</v>
      </c>
      <c r="Y540" s="50">
        <f t="shared" si="126"/>
        <v>71.830641213901131</v>
      </c>
      <c r="Z540" s="50">
        <f t="shared" si="127"/>
        <v>75.012615758104772</v>
      </c>
      <c r="AA540" s="50">
        <f t="shared" si="128"/>
        <v>-2.7903935358825578</v>
      </c>
      <c r="AB540" s="50">
        <f t="shared" si="129"/>
        <v>-2.7903935358825578</v>
      </c>
      <c r="AC540" s="50">
        <f t="shared" si="130"/>
        <v>-2.7903935358825436</v>
      </c>
      <c r="AF540">
        <v>2.3199999999999998</v>
      </c>
      <c r="AG540">
        <v>1.66</v>
      </c>
      <c r="AH540" s="66"/>
      <c r="AJ540" t="s">
        <v>435</v>
      </c>
    </row>
    <row r="541" spans="1:36" ht="15" x14ac:dyDescent="0.25">
      <c r="A541">
        <v>2.81</v>
      </c>
      <c r="B541">
        <v>3.16</v>
      </c>
      <c r="C541">
        <v>2.82</v>
      </c>
      <c r="D541" s="43">
        <f t="shared" si="131"/>
        <v>2.6937511401542213E-2</v>
      </c>
      <c r="E541" s="44">
        <f>IF(OR($A541="",$B541="",$C541=""),"",A541*'MPTO_working_3-way'!$I540)</f>
        <v>2.8856944070383337</v>
      </c>
      <c r="F541" s="45">
        <f>IF(OR($A541="",$B541="",$C541=""),"",B541*'MPTO_working_3-way'!$I540)</f>
        <v>3.2451225360288736</v>
      </c>
      <c r="G541" s="46">
        <f>IF(OR($A541="",$B541="",$C541=""),"",C541*'MPTO_working_3-way'!$I540)</f>
        <v>2.8959637821523487</v>
      </c>
      <c r="H541" s="44">
        <f>IF(OR($A541="",$B541="",$C541=""),"",'MPTO_working_3-way'!E540)</f>
        <v>2.8827356553602521</v>
      </c>
      <c r="I541" s="45">
        <f>IF(OR($A541="",$B541="",$C541=""),"",'MPTO_working_3-way'!F540)</f>
        <v>3.2522807964231819</v>
      </c>
      <c r="J541" s="46">
        <f>IF(OR($A541="",$B541="",$C541=""),"",'MPTO_working_3-way'!G540)</f>
        <v>2.8932610165230122</v>
      </c>
      <c r="K541" s="44">
        <f>IF(OR($A541="",$B541="",$C541=""),"",'OddsRatio_working_3-way'!H540)</f>
        <v>2.8842456103856455</v>
      </c>
      <c r="L541" s="45">
        <f>IF(OR($A541="",$B541="",$C541=""),"",'OddsRatio_working_3-way'!I540)</f>
        <v>3.248602496371821</v>
      </c>
      <c r="M541" s="46">
        <f>IF(OR($A541="",$B541="",$C541=""),"",'OddsRatio_working_3-way'!J540)</f>
        <v>2.8946558071281081</v>
      </c>
      <c r="N541" s="47">
        <f t="shared" si="119"/>
        <v>34.653704063776011</v>
      </c>
      <c r="O541" s="48">
        <f t="shared" si="120"/>
        <v>30.815477347851449</v>
      </c>
      <c r="P541" s="48">
        <f t="shared" si="121"/>
        <v>34.530818588372554</v>
      </c>
      <c r="Q541" t="s">
        <v>107</v>
      </c>
      <c r="R541" t="s">
        <v>148</v>
      </c>
      <c r="S541" t="s">
        <v>538</v>
      </c>
      <c r="T541" s="50">
        <v>100</v>
      </c>
      <c r="U541" s="50">
        <f t="shared" si="122"/>
        <v>64.412811387900362</v>
      </c>
      <c r="V541" s="50">
        <f t="shared" si="123"/>
        <v>68.35443037974683</v>
      </c>
      <c r="W541" s="50">
        <f t="shared" si="124"/>
        <v>64.539007092198588</v>
      </c>
      <c r="X541" s="50">
        <f t="shared" si="125"/>
        <v>67.106562528054582</v>
      </c>
      <c r="Y541" s="50">
        <f t="shared" si="126"/>
        <v>71.048181519901064</v>
      </c>
      <c r="Z541" s="50">
        <f t="shared" si="127"/>
        <v>67.232758232352808</v>
      </c>
      <c r="AA541" s="50">
        <f t="shared" si="128"/>
        <v>-2.6937511401542196</v>
      </c>
      <c r="AB541" s="50">
        <f t="shared" si="129"/>
        <v>-2.6937511401542338</v>
      </c>
      <c r="AC541" s="50">
        <f t="shared" si="130"/>
        <v>-2.6937511401542196</v>
      </c>
      <c r="AF541">
        <v>2.42</v>
      </c>
      <c r="AG541">
        <v>1.61</v>
      </c>
      <c r="AH541" s="66"/>
      <c r="AJ541" t="s">
        <v>435</v>
      </c>
    </row>
    <row r="542" spans="1:36" ht="15" x14ac:dyDescent="0.25">
      <c r="A542">
        <v>2.94</v>
      </c>
      <c r="B542">
        <v>3.93</v>
      </c>
      <c r="C542">
        <v>2.31</v>
      </c>
      <c r="D542" s="43">
        <f t="shared" si="131"/>
        <v>2.7489413530852991E-2</v>
      </c>
      <c r="E542" s="44">
        <f>IF(OR($A542="",$B542="",$C542=""),"",A542*'MPTO_working_3-way'!$I541)</f>
        <v>3.0208188757807077</v>
      </c>
      <c r="F542" s="45">
        <f>IF(OR($A542="",$B542="",$C542=""),"",B542*'MPTO_working_3-way'!$I541)</f>
        <v>4.0380333951762521</v>
      </c>
      <c r="G542" s="46">
        <f>IF(OR($A542="",$B542="",$C542=""),"",C542*'MPTO_working_3-way'!$I541)</f>
        <v>2.3735005452562703</v>
      </c>
      <c r="H542" s="44">
        <f>IF(OR($A542="",$B542="",$C542=""),"",'MPTO_working_3-way'!E541)</f>
        <v>3.0213952559585788</v>
      </c>
      <c r="I542" s="45">
        <f>IF(OR($A542="",$B542="",$C542=""),"",'MPTO_working_3-way'!F541)</f>
        <v>4.076810562174022</v>
      </c>
      <c r="J542" s="46">
        <f>IF(OR($A542="",$B542="",$C542=""),"",'MPTO_working_3-way'!G541)</f>
        <v>2.3599527623970853</v>
      </c>
      <c r="K542" s="44">
        <f>IF(OR($A542="",$B542="",$C542=""),"",'OddsRatio_working_3-way'!H541)</f>
        <v>3.0230953761510366</v>
      </c>
      <c r="L542" s="45">
        <f>IF(OR($A542="",$B542="",$C542=""),"",'OddsRatio_working_3-way'!I541)</f>
        <v>4.0554997175889378</v>
      </c>
      <c r="M542" s="46">
        <f>IF(OR($A542="",$B542="",$C542=""),"",'OddsRatio_working_3-way'!J541)</f>
        <v>2.3661107952360094</v>
      </c>
      <c r="N542" s="47">
        <f t="shared" si="119"/>
        <v>33.103606708017459</v>
      </c>
      <c r="O542" s="48">
        <f t="shared" si="120"/>
        <v>24.76453020905123</v>
      </c>
      <c r="P542" s="48">
        <f t="shared" si="121"/>
        <v>42.131863082931318</v>
      </c>
      <c r="Q542" t="s">
        <v>175</v>
      </c>
      <c r="R542" t="s">
        <v>149</v>
      </c>
      <c r="S542" t="s">
        <v>538</v>
      </c>
      <c r="T542" s="50">
        <v>100</v>
      </c>
      <c r="U542" s="50">
        <f t="shared" si="122"/>
        <v>65.986394557823132</v>
      </c>
      <c r="V542" s="50">
        <f t="shared" si="123"/>
        <v>74.554707379134854</v>
      </c>
      <c r="W542" s="50">
        <f t="shared" si="124"/>
        <v>56.709956709956707</v>
      </c>
      <c r="X542" s="50">
        <f t="shared" si="125"/>
        <v>68.735335910908432</v>
      </c>
      <c r="Y542" s="50">
        <f t="shared" si="126"/>
        <v>77.303648732220154</v>
      </c>
      <c r="Z542" s="50">
        <f t="shared" si="127"/>
        <v>59.458898063042007</v>
      </c>
      <c r="AA542" s="50">
        <f t="shared" si="128"/>
        <v>-2.7489413530853</v>
      </c>
      <c r="AB542" s="50">
        <f t="shared" si="129"/>
        <v>-2.7489413530853</v>
      </c>
      <c r="AC542" s="50">
        <f t="shared" si="130"/>
        <v>-2.7489413530853</v>
      </c>
      <c r="AF542">
        <v>1.75</v>
      </c>
      <c r="AG542">
        <v>2.16</v>
      </c>
      <c r="AH542" s="66"/>
      <c r="AJ542" t="s">
        <v>435</v>
      </c>
    </row>
    <row r="543" spans="1:36" ht="15" x14ac:dyDescent="0.25">
      <c r="A543">
        <v>2.68</v>
      </c>
      <c r="B543">
        <v>3.48</v>
      </c>
      <c r="C543">
        <v>2.72</v>
      </c>
      <c r="D543" s="43">
        <f t="shared" si="131"/>
        <v>2.8137709020818802E-2</v>
      </c>
      <c r="E543" s="44">
        <f>IF(OR($A543="",$B543="",$C543=""),"",A543*'MPTO_working_3-way'!$I542)</f>
        <v>2.7554090601757943</v>
      </c>
      <c r="F543" s="45">
        <f>IF(OR($A543="",$B543="",$C543=""),"",B543*'MPTO_working_3-way'!$I542)</f>
        <v>3.5779192273924494</v>
      </c>
      <c r="G543" s="46">
        <f>IF(OR($A543="",$B543="",$C543=""),"",C543*'MPTO_working_3-way'!$I542)</f>
        <v>2.7965345685366274</v>
      </c>
      <c r="H543" s="44">
        <f>IF(OR($A543="",$B543="",$C543=""),"",'MPTO_working_3-way'!E542)</f>
        <v>2.7491024096803356</v>
      </c>
      <c r="I543" s="45">
        <f>IF(OR($A543="",$B543="",$C543=""),"",'MPTO_working_3-way'!F542)</f>
        <v>3.5974188239493925</v>
      </c>
      <c r="J543" s="46">
        <f>IF(OR($A543="",$B543="",$C543=""),"",'MPTO_working_3-way'!G542)</f>
        <v>2.7912079657858047</v>
      </c>
      <c r="K543" s="44">
        <f>IF(OR($A543="",$B543="",$C543=""),"",'OddsRatio_working_3-way'!H542)</f>
        <v>2.7524194640760244</v>
      </c>
      <c r="L543" s="45">
        <f>IF(OR($A543="",$B543="",$C543=""),"",'OddsRatio_working_3-way'!I542)</f>
        <v>3.5869049231598447</v>
      </c>
      <c r="M543" s="46">
        <f>IF(OR($A543="",$B543="",$C543=""),"",'OddsRatio_working_3-way'!J542)</f>
        <v>2.7941437370302156</v>
      </c>
      <c r="N543" s="47">
        <f t="shared" si="119"/>
        <v>36.292252009079199</v>
      </c>
      <c r="O543" s="48">
        <f t="shared" si="120"/>
        <v>27.949205570210417</v>
      </c>
      <c r="P543" s="48">
        <f t="shared" si="121"/>
        <v>35.758542420710384</v>
      </c>
      <c r="Q543" t="s">
        <v>366</v>
      </c>
      <c r="R543" t="s">
        <v>508</v>
      </c>
      <c r="S543" t="s">
        <v>538</v>
      </c>
      <c r="T543" s="50">
        <v>100</v>
      </c>
      <c r="U543" s="50">
        <f t="shared" si="122"/>
        <v>62.686567164179095</v>
      </c>
      <c r="V543" s="50">
        <f t="shared" si="123"/>
        <v>71.264367816091948</v>
      </c>
      <c r="W543" s="50">
        <f t="shared" si="124"/>
        <v>63.235294117647051</v>
      </c>
      <c r="X543" s="50">
        <f t="shared" si="125"/>
        <v>65.500338066260994</v>
      </c>
      <c r="Y543" s="50">
        <f t="shared" si="126"/>
        <v>74.078138718173832</v>
      </c>
      <c r="Z543" s="50">
        <f t="shared" si="127"/>
        <v>66.049065019728943</v>
      </c>
      <c r="AA543" s="50">
        <f t="shared" si="128"/>
        <v>-2.8137709020818988</v>
      </c>
      <c r="AB543" s="50">
        <f t="shared" si="129"/>
        <v>-2.8137709020818846</v>
      </c>
      <c r="AC543" s="50">
        <f t="shared" si="130"/>
        <v>-2.8137709020818917</v>
      </c>
      <c r="AF543">
        <v>2.11</v>
      </c>
      <c r="AG543">
        <v>1.79</v>
      </c>
      <c r="AH543" s="66"/>
      <c r="AJ543" t="s">
        <v>449</v>
      </c>
    </row>
    <row r="544" spans="1:36" ht="15" x14ac:dyDescent="0.25">
      <c r="A544">
        <v>1.93</v>
      </c>
      <c r="B544">
        <v>3.13</v>
      </c>
      <c r="C544">
        <v>5.37</v>
      </c>
      <c r="D544" s="43">
        <f t="shared" si="131"/>
        <v>2.384327220964555E-2</v>
      </c>
      <c r="E544" s="44">
        <f>IF(OR($A544="",$B544="",$C544=""),"",A544*'MPTO_working_3-way'!$I543)</f>
        <v>1.9760175153646158</v>
      </c>
      <c r="F544" s="45">
        <f>IF(OR($A544="",$B544="",$C544=""),"",B544*'MPTO_working_3-way'!$I543)</f>
        <v>3.2046294420161905</v>
      </c>
      <c r="G544" s="46">
        <f>IF(OR($A544="",$B544="",$C544=""),"",C544*'MPTO_working_3-way'!$I543)</f>
        <v>5.498038371765797</v>
      </c>
      <c r="H544" s="44">
        <f>IF(OR($A544="",$B544="",$C544=""),"",'MPTO_working_3-way'!E543)</f>
        <v>1.9600657858046411</v>
      </c>
      <c r="I544" s="45">
        <f>IF(OR($A544="",$B544="",$C544=""),"",'MPTO_working_3-way'!F543)</f>
        <v>3.2098497656555582</v>
      </c>
      <c r="J544" s="46">
        <f>IF(OR($A544="",$B544="",$C544=""),"",'MPTO_working_3-way'!G543)</f>
        <v>5.6094064215980035</v>
      </c>
      <c r="K544" s="44">
        <f>IF(OR($A544="",$B544="",$C544=""),"",'OddsRatio_working_3-way'!H543)</f>
        <v>1.9667395198376043</v>
      </c>
      <c r="L544" s="45">
        <f>IF(OR($A544="",$B544="",$C544=""),"",'OddsRatio_working_3-way'!I543)</f>
        <v>3.2141453518861276</v>
      </c>
      <c r="M544" s="46">
        <f>IF(OR($A544="",$B544="",$C544=""),"",'OddsRatio_working_3-way'!J543)</f>
        <v>5.5426362383767023</v>
      </c>
      <c r="N544" s="47">
        <f t="shared" si="119"/>
        <v>50.606838867796142</v>
      </c>
      <c r="O544" s="48">
        <f t="shared" si="120"/>
        <v>31.204855915286441</v>
      </c>
      <c r="P544" s="48">
        <f t="shared" si="121"/>
        <v>18.188305216917421</v>
      </c>
      <c r="Q544" t="s">
        <v>112</v>
      </c>
      <c r="R544" t="s">
        <v>59</v>
      </c>
      <c r="S544" t="s">
        <v>538</v>
      </c>
      <c r="T544" s="50">
        <v>100</v>
      </c>
      <c r="U544" s="50">
        <f t="shared" si="122"/>
        <v>48.186528497409334</v>
      </c>
      <c r="V544" s="50">
        <f t="shared" si="123"/>
        <v>68.051118210862612</v>
      </c>
      <c r="W544" s="50">
        <f t="shared" si="124"/>
        <v>81.378026070763497</v>
      </c>
      <c r="X544" s="50">
        <f t="shared" si="125"/>
        <v>50.570855718373878</v>
      </c>
      <c r="Y544" s="50">
        <f t="shared" si="126"/>
        <v>70.435445431827176</v>
      </c>
      <c r="Z544" s="50">
        <f t="shared" si="127"/>
        <v>83.762353291728047</v>
      </c>
      <c r="AA544" s="50">
        <f t="shared" si="128"/>
        <v>-2.3843272209645434</v>
      </c>
      <c r="AB544" s="50">
        <f t="shared" si="129"/>
        <v>-2.3843272209645647</v>
      </c>
      <c r="AC544" s="50">
        <f t="shared" si="130"/>
        <v>-2.3843272209645505</v>
      </c>
      <c r="AF544">
        <v>2.99</v>
      </c>
      <c r="AG544">
        <v>1.43</v>
      </c>
      <c r="AH544" s="66"/>
      <c r="AJ544" t="s">
        <v>436</v>
      </c>
    </row>
    <row r="545" spans="1:36" ht="15" x14ac:dyDescent="0.25">
      <c r="A545">
        <v>2.0699999999999998</v>
      </c>
      <c r="B545">
        <v>3.53</v>
      </c>
      <c r="C545">
        <v>3.89</v>
      </c>
      <c r="D545" s="43">
        <f t="shared" si="131"/>
        <v>2.3447315160143312E-2</v>
      </c>
      <c r="E545" s="44">
        <f>IF(OR($A545="",$B545="",$C545=""),"",A545*'MPTO_working_3-way'!$I544)</f>
        <v>2.1185359423814965</v>
      </c>
      <c r="F545" s="45">
        <f>IF(OR($A545="",$B545="",$C545=""),"",B545*'MPTO_working_3-way'!$I544)</f>
        <v>3.6127690225153057</v>
      </c>
      <c r="G545" s="46">
        <f>IF(OR($A545="",$B545="",$C545=""),"",C545*'MPTO_working_3-way'!$I544)</f>
        <v>3.9812100559729577</v>
      </c>
      <c r="H545" s="44">
        <f>IF(OR($A545="",$B545="",$C545=""),"",'MPTO_working_3-way'!E544)</f>
        <v>2.1040405299771003</v>
      </c>
      <c r="I545" s="45">
        <f>IF(OR($A545="",$B545="",$C545=""),"",'MPTO_working_3-way'!F544)</f>
        <v>3.6301547877881615</v>
      </c>
      <c r="J545" s="46">
        <f>IF(OR($A545="",$B545="",$C545=""),"",'MPTO_working_3-way'!G544)</f>
        <v>4.011977566122769</v>
      </c>
      <c r="K545" s="44">
        <f>IF(OR($A545="",$B545="",$C545=""),"",'OddsRatio_working_3-way'!H544)</f>
        <v>2.109913615683042</v>
      </c>
      <c r="L545" s="45">
        <f>IF(OR($A545="",$B545="",$C545=""),"",'OddsRatio_working_3-way'!I544)</f>
        <v>3.6243751847458863</v>
      </c>
      <c r="M545" s="46">
        <f>IF(OR($A545="",$B545="",$C545=""),"",'OddsRatio_working_3-way'!J544)</f>
        <v>3.9978040647887787</v>
      </c>
      <c r="N545" s="47">
        <f t="shared" si="119"/>
        <v>47.202408984191052</v>
      </c>
      <c r="O545" s="48">
        <f t="shared" si="120"/>
        <v>27.679599602627615</v>
      </c>
      <c r="P545" s="48">
        <f t="shared" si="121"/>
        <v>25.11799141318135</v>
      </c>
      <c r="Q545" t="s">
        <v>54</v>
      </c>
      <c r="R545" t="s">
        <v>177</v>
      </c>
      <c r="S545" t="s">
        <v>538</v>
      </c>
      <c r="T545" s="50">
        <v>100</v>
      </c>
      <c r="U545" s="50">
        <f t="shared" si="122"/>
        <v>51.690821256038639</v>
      </c>
      <c r="V545" s="50">
        <f t="shared" si="123"/>
        <v>71.671388101982998</v>
      </c>
      <c r="W545" s="50">
        <f t="shared" si="124"/>
        <v>74.293059125964007</v>
      </c>
      <c r="X545" s="50">
        <f t="shared" si="125"/>
        <v>54.035552772052988</v>
      </c>
      <c r="Y545" s="50">
        <f t="shared" si="126"/>
        <v>74.016119617997347</v>
      </c>
      <c r="Z545" s="50">
        <f t="shared" si="127"/>
        <v>76.637790641978356</v>
      </c>
      <c r="AA545" s="50">
        <f t="shared" si="128"/>
        <v>-2.3447315160143489</v>
      </c>
      <c r="AB545" s="50">
        <f t="shared" si="129"/>
        <v>-2.3447315160143489</v>
      </c>
      <c r="AC545" s="50">
        <f t="shared" si="130"/>
        <v>-2.3447315160143489</v>
      </c>
      <c r="AF545">
        <v>2.17</v>
      </c>
      <c r="AG545">
        <v>1.76</v>
      </c>
      <c r="AH545" s="66"/>
      <c r="AJ545" t="s">
        <v>436</v>
      </c>
    </row>
    <row r="546" spans="1:36" ht="15" x14ac:dyDescent="0.25">
      <c r="A546">
        <v>1.41</v>
      </c>
      <c r="B546">
        <v>4.57</v>
      </c>
      <c r="C546">
        <v>10.119999999999999</v>
      </c>
      <c r="D546" s="43">
        <f t="shared" si="131"/>
        <v>2.6852468149022757E-2</v>
      </c>
      <c r="E546" s="44">
        <f>IF(OR($A546="",$B546="",$C546=""),"",A546*'MPTO_working_3-way'!$I545)</f>
        <v>1.447861980090122</v>
      </c>
      <c r="F546" s="45">
        <f>IF(OR($A546="",$B546="",$C546=""),"",B546*'MPTO_working_3-way'!$I545)</f>
        <v>4.6927157794410341</v>
      </c>
      <c r="G546" s="46">
        <f>IF(OR($A546="",$B546="",$C546=""),"",C546*'MPTO_working_3-way'!$I545)</f>
        <v>10.39174697766811</v>
      </c>
      <c r="H546" s="44">
        <f>IF(OR($A546="",$B546="",$C546=""),"",'MPTO_working_3-way'!E545)</f>
        <v>1.4280225875932329</v>
      </c>
      <c r="I546" s="45">
        <f>IF(OR($A546="",$B546="",$C546=""),"",'MPTO_working_3-way'!F545)</f>
        <v>4.7649098764864384</v>
      </c>
      <c r="J546" s="46">
        <f>IF(OR($A546="",$B546="",$C546=""),"",'MPTO_working_3-way'!G545)</f>
        <v>11.128000134698185</v>
      </c>
      <c r="K546" s="44">
        <f>IF(OR($A546="",$B546="",$C546=""),"",'OddsRatio_working_3-way'!H545)</f>
        <v>1.4344353047550782</v>
      </c>
      <c r="L546" s="45">
        <f>IF(OR($A546="",$B546="",$C546=""),"",'OddsRatio_working_3-way'!I545)</f>
        <v>4.7827659462820202</v>
      </c>
      <c r="M546" s="46">
        <f>IF(OR($A546="",$B546="",$C546=""),"",'OddsRatio_working_3-way'!J545)</f>
        <v>10.66353653503978</v>
      </c>
      <c r="N546" s="47">
        <f t="shared" si="119"/>
        <v>69.067356816549264</v>
      </c>
      <c r="O546" s="48">
        <f t="shared" si="120"/>
        <v>21.309622125018478</v>
      </c>
      <c r="P546" s="48">
        <f t="shared" si="121"/>
        <v>9.6230210584322595</v>
      </c>
      <c r="Q546" t="s">
        <v>113</v>
      </c>
      <c r="R546" t="s">
        <v>63</v>
      </c>
      <c r="S546" t="s">
        <v>538</v>
      </c>
      <c r="T546" s="50">
        <v>100</v>
      </c>
      <c r="U546" s="50">
        <f t="shared" si="122"/>
        <v>29.078014184397166</v>
      </c>
      <c r="V546" s="50">
        <f t="shared" si="123"/>
        <v>78.118161925601754</v>
      </c>
      <c r="W546" s="50">
        <f t="shared" si="124"/>
        <v>90.118577075098813</v>
      </c>
      <c r="X546" s="50">
        <f t="shared" si="125"/>
        <v>31.763260999299437</v>
      </c>
      <c r="Y546" s="50">
        <f t="shared" si="126"/>
        <v>80.803408740504025</v>
      </c>
      <c r="Z546" s="50">
        <f t="shared" si="127"/>
        <v>92.803823890001098</v>
      </c>
      <c r="AA546" s="50">
        <f t="shared" si="128"/>
        <v>-2.6852468149022712</v>
      </c>
      <c r="AB546" s="50">
        <f t="shared" si="129"/>
        <v>-2.6852468149022712</v>
      </c>
      <c r="AC546" s="50">
        <f t="shared" si="130"/>
        <v>-2.6852468149022855</v>
      </c>
      <c r="AF546">
        <v>2.11</v>
      </c>
      <c r="AG546">
        <v>1.8</v>
      </c>
      <c r="AH546" s="66"/>
      <c r="AJ546" t="s">
        <v>436</v>
      </c>
    </row>
    <row r="547" spans="1:36" ht="15" x14ac:dyDescent="0.25">
      <c r="A547">
        <v>1.35</v>
      </c>
      <c r="B547">
        <v>4.87</v>
      </c>
      <c r="C547">
        <v>12.19</v>
      </c>
      <c r="D547" s="43">
        <f t="shared" si="131"/>
        <v>2.8114004246525992E-2</v>
      </c>
      <c r="E547" s="44">
        <f>IF(OR($A547="",$B547="",$C547=""),"",A547*'MPTO_working_3-way'!$I546)</f>
        <v>1.3879539057328101</v>
      </c>
      <c r="F547" s="45">
        <f>IF(OR($A547="",$B547="",$C547=""),"",B547*'MPTO_working_3-way'!$I546)</f>
        <v>5.0069152006805817</v>
      </c>
      <c r="G547" s="46">
        <f>IF(OR($A547="",$B547="",$C547=""),"",C547*'MPTO_working_3-way'!$I546)</f>
        <v>12.53270971176515</v>
      </c>
      <c r="H547" s="44">
        <f>IF(OR($A547="",$B547="",$C547=""),"",'MPTO_working_3-way'!E546)</f>
        <v>1.3672981010790011</v>
      </c>
      <c r="I547" s="45">
        <f>IF(OR($A547="",$B547="",$C547=""),"",'MPTO_working_3-way'!F546)</f>
        <v>5.1028876278735895</v>
      </c>
      <c r="J547" s="46">
        <f>IF(OR($A547="",$B547="",$C547=""),"",'MPTO_working_3-way'!G546)</f>
        <v>13.7621396359719</v>
      </c>
      <c r="K547" s="44">
        <f>IF(OR($A547="",$B547="",$C547=""),"",'OddsRatio_working_3-way'!H546)</f>
        <v>1.3737424287525148</v>
      </c>
      <c r="L547" s="45">
        <f>IF(OR($A547="",$B547="",$C547=""),"",'OddsRatio_working_3-way'!I546)</f>
        <v>5.1325234264920923</v>
      </c>
      <c r="M547" s="46">
        <f>IF(OR($A547="",$B547="",$C547=""),"",'OddsRatio_working_3-way'!J546)</f>
        <v>12.949079364973258</v>
      </c>
      <c r="N547" s="47">
        <f t="shared" si="119"/>
        <v>72.048502177889063</v>
      </c>
      <c r="O547" s="48">
        <f t="shared" si="120"/>
        <v>19.972377400441527</v>
      </c>
      <c r="P547" s="48">
        <f t="shared" si="121"/>
        <v>7.9791204216694211</v>
      </c>
      <c r="Q547" t="s">
        <v>57</v>
      </c>
      <c r="R547" t="s">
        <v>179</v>
      </c>
      <c r="S547" t="s">
        <v>538</v>
      </c>
      <c r="T547" s="50">
        <v>100</v>
      </c>
      <c r="U547" s="50">
        <f t="shared" si="122"/>
        <v>25.925925925925924</v>
      </c>
      <c r="V547" s="50">
        <f t="shared" si="123"/>
        <v>79.466119096509232</v>
      </c>
      <c r="W547" s="50">
        <f t="shared" si="124"/>
        <v>91.796554552912227</v>
      </c>
      <c r="X547" s="50">
        <f t="shared" si="125"/>
        <v>28.737326350578535</v>
      </c>
      <c r="Y547" s="50">
        <f t="shared" si="126"/>
        <v>82.27751952116185</v>
      </c>
      <c r="Z547" s="50">
        <f t="shared" si="127"/>
        <v>94.607954977564816</v>
      </c>
      <c r="AA547" s="50">
        <f t="shared" si="128"/>
        <v>-2.8114004246526108</v>
      </c>
      <c r="AB547" s="50">
        <f t="shared" si="129"/>
        <v>-2.8114004246526179</v>
      </c>
      <c r="AC547" s="50">
        <f t="shared" si="130"/>
        <v>-2.8114004246525894</v>
      </c>
      <c r="AF547">
        <v>2.33</v>
      </c>
      <c r="AG547">
        <v>1.67</v>
      </c>
      <c r="AH547" s="66"/>
      <c r="AJ547" t="s">
        <v>436</v>
      </c>
    </row>
    <row r="548" spans="1:36" ht="15" x14ac:dyDescent="0.25">
      <c r="A548">
        <v>3.62</v>
      </c>
      <c r="B548">
        <v>4.01</v>
      </c>
      <c r="C548">
        <v>2.0099999999999998</v>
      </c>
      <c r="D548" s="43">
        <f t="shared" si="131"/>
        <v>2.3132090337088407E-2</v>
      </c>
      <c r="E548" s="44">
        <f>IF(OR($A548="",$B548="",$C548=""),"",A548*'MPTO_working_3-way'!$I547)</f>
        <v>3.7037381670202603</v>
      </c>
      <c r="F548" s="45">
        <f>IF(OR($A548="",$B548="",$C548=""),"",B548*'MPTO_working_3-way'!$I547)</f>
        <v>4.1027596822517243</v>
      </c>
      <c r="G548" s="46">
        <f>IF(OR($A548="",$B548="",$C548=""),"",C548*'MPTO_working_3-way'!$I547)</f>
        <v>2.0564955015775475</v>
      </c>
      <c r="H548" s="44">
        <f>IF(OR($A548="",$B548="",$C548=""),"",'MPTO_working_3-way'!E547)</f>
        <v>3.7239454555092575</v>
      </c>
      <c r="I548" s="45">
        <f>IF(OR($A548="",$B548="",$C548=""),"",'MPTO_working_3-way'!F547)</f>
        <v>4.1379448154177743</v>
      </c>
      <c r="J548" s="46">
        <f>IF(OR($A548="",$B548="",$C548=""),"",'MPTO_working_3-way'!G547)</f>
        <v>2.0416423957440348</v>
      </c>
      <c r="K548" s="44">
        <f>IF(OR($A548="",$B548="",$C548=""),"",'OddsRatio_working_3-way'!H547)</f>
        <v>3.7174046250926036</v>
      </c>
      <c r="L548" s="45">
        <f>IF(OR($A548="",$B548="",$C548=""),"",'OddsRatio_working_3-way'!I547)</f>
        <v>4.1219037868430304</v>
      </c>
      <c r="M548" s="46">
        <f>IF(OR($A548="",$B548="",$C548=""),"",'OddsRatio_working_3-way'!J547)</f>
        <v>2.0475491111998201</v>
      </c>
      <c r="N548" s="47">
        <f t="shared" si="119"/>
        <v>26.999748764760074</v>
      </c>
      <c r="O548" s="48">
        <f t="shared" si="120"/>
        <v>24.373838037015329</v>
      </c>
      <c r="P548" s="48">
        <f t="shared" si="121"/>
        <v>48.626413198224618</v>
      </c>
      <c r="Q548" t="s">
        <v>176</v>
      </c>
      <c r="R548" t="s">
        <v>114</v>
      </c>
      <c r="S548" t="s">
        <v>538</v>
      </c>
      <c r="T548" s="50">
        <v>100</v>
      </c>
      <c r="U548" s="50">
        <f t="shared" si="122"/>
        <v>72.375690607734811</v>
      </c>
      <c r="V548" s="50">
        <f t="shared" si="123"/>
        <v>75.062344139650875</v>
      </c>
      <c r="W548" s="50">
        <f t="shared" si="124"/>
        <v>50.248756218905463</v>
      </c>
      <c r="X548" s="50">
        <f t="shared" si="125"/>
        <v>74.688899641443669</v>
      </c>
      <c r="Y548" s="50">
        <f t="shared" si="126"/>
        <v>77.375553173359734</v>
      </c>
      <c r="Z548" s="50">
        <f t="shared" si="127"/>
        <v>52.561965252614314</v>
      </c>
      <c r="AA548" s="50">
        <f t="shared" si="128"/>
        <v>-2.3132090337088584</v>
      </c>
      <c r="AB548" s="50">
        <f t="shared" si="129"/>
        <v>-2.3132090337088584</v>
      </c>
      <c r="AC548" s="50">
        <f t="shared" si="130"/>
        <v>-2.3132090337088513</v>
      </c>
      <c r="AF548">
        <v>1.67</v>
      </c>
      <c r="AG548">
        <v>2.33</v>
      </c>
      <c r="AH548" s="66"/>
      <c r="AJ548" t="s">
        <v>436</v>
      </c>
    </row>
    <row r="549" spans="1:36" ht="15" x14ac:dyDescent="0.25">
      <c r="A549">
        <v>3.73</v>
      </c>
      <c r="B549">
        <v>2.78</v>
      </c>
      <c r="C549">
        <v>2.4700000000000002</v>
      </c>
      <c r="D549" s="43">
        <f t="shared" si="131"/>
        <v>3.2667044556277336E-2</v>
      </c>
      <c r="E549" s="44">
        <f>IF(OR($A549="",$B549="",$C549=""),"",A549*'MPTO_working_3-way'!$I548)</f>
        <v>3.8518480761949143</v>
      </c>
      <c r="F549" s="45">
        <f>IF(OR($A549="",$B549="",$C549=""),"",B549*'MPTO_working_3-way'!$I548)</f>
        <v>2.8708143838664508</v>
      </c>
      <c r="G549" s="46">
        <f>IF(OR($A549="",$B549="",$C549=""),"",C549*'MPTO_working_3-way'!$I548)</f>
        <v>2.5506876000540051</v>
      </c>
      <c r="H549" s="44">
        <f>IF(OR($A549="",$B549="",$C549=""),"",'MPTO_working_3-way'!E548)</f>
        <v>3.8879115127481398</v>
      </c>
      <c r="I549" s="45">
        <f>IF(OR($A549="",$B549="",$C549=""),"",'MPTO_working_3-way'!F548)</f>
        <v>2.866781670357724</v>
      </c>
      <c r="J549" s="46">
        <f>IF(OR($A549="",$B549="",$C549=""),"",'MPTO_working_3-way'!G548)</f>
        <v>2.5382689431035468</v>
      </c>
      <c r="K549" s="44">
        <f>IF(OR($A549="",$B549="",$C549=""),"",'OddsRatio_working_3-way'!H548)</f>
        <v>3.8680021340207325</v>
      </c>
      <c r="L549" s="45">
        <f>IF(OR($A549="",$B549="",$C549=""),"",'OddsRatio_working_3-way'!I548)</f>
        <v>2.8699794133908068</v>
      </c>
      <c r="M549" s="46">
        <f>IF(OR($A549="",$B549="",$C549=""),"",'OddsRatio_working_3-way'!J548)</f>
        <v>2.5443088413957793</v>
      </c>
      <c r="N549" s="47">
        <f t="shared" si="119"/>
        <v>25.961563909547021</v>
      </c>
      <c r="O549" s="48">
        <f t="shared" si="120"/>
        <v>34.833321360651212</v>
      </c>
      <c r="P549" s="48">
        <f t="shared" si="121"/>
        <v>39.205114729801771</v>
      </c>
      <c r="Q549" t="s">
        <v>122</v>
      </c>
      <c r="R549" t="s">
        <v>161</v>
      </c>
      <c r="S549" t="s">
        <v>538</v>
      </c>
      <c r="T549" s="50">
        <v>100</v>
      </c>
      <c r="U549" s="50">
        <f t="shared" si="122"/>
        <v>73.190348525469176</v>
      </c>
      <c r="V549" s="50">
        <f t="shared" si="123"/>
        <v>64.02877697841727</v>
      </c>
      <c r="W549" s="50">
        <f t="shared" si="124"/>
        <v>59.514170040485837</v>
      </c>
      <c r="X549" s="50">
        <f t="shared" si="125"/>
        <v>76.457052981096908</v>
      </c>
      <c r="Y549" s="50">
        <f t="shared" si="126"/>
        <v>67.295481434045001</v>
      </c>
      <c r="Z549" s="50">
        <f t="shared" si="127"/>
        <v>62.780874496113569</v>
      </c>
      <c r="AA549" s="50">
        <f t="shared" si="128"/>
        <v>-3.2667044556277318</v>
      </c>
      <c r="AB549" s="50">
        <f t="shared" si="129"/>
        <v>-3.2667044556277318</v>
      </c>
      <c r="AC549" s="50">
        <f t="shared" si="130"/>
        <v>-3.2667044556277318</v>
      </c>
      <c r="AF549">
        <v>2.6</v>
      </c>
      <c r="AG549">
        <v>1.53</v>
      </c>
      <c r="AH549" s="66"/>
      <c r="AJ549" t="s">
        <v>437</v>
      </c>
    </row>
    <row r="550" spans="1:36" ht="15" x14ac:dyDescent="0.25">
      <c r="A550">
        <v>2.88</v>
      </c>
      <c r="B550">
        <v>2.77</v>
      </c>
      <c r="C550">
        <v>2.93</v>
      </c>
      <c r="D550" s="43">
        <f t="shared" si="131"/>
        <v>4.9529980874777113E-2</v>
      </c>
      <c r="E550" s="44">
        <f>IF(OR($A550="",$B550="",$C550=""),"",A550*'MPTO_working_3-way'!$I549)</f>
        <v>3.0226463449193579</v>
      </c>
      <c r="F550" s="45">
        <f>IF(OR($A550="",$B550="",$C550=""),"",B550*'MPTO_working_3-way'!$I549)</f>
        <v>2.9071980470231327</v>
      </c>
      <c r="G550" s="46">
        <f>IF(OR($A550="",$B550="",$C550=""),"",C550*'MPTO_working_3-way'!$I549)</f>
        <v>3.0751228439630971</v>
      </c>
      <c r="H550" s="44">
        <f>IF(OR($A550="",$B550="",$C550=""),"",'MPTO_working_3-way'!E549)</f>
        <v>3.0237769079222212</v>
      </c>
      <c r="I550" s="45">
        <f>IF(OR($A550="",$B550="",$C550=""),"",'MPTO_working_3-way'!F549)</f>
        <v>2.902750569720304</v>
      </c>
      <c r="J550" s="46">
        <f>IF(OR($A550="",$B550="",$C550=""),"",'MPTO_working_3-way'!G549)</f>
        <v>3.0789415864751759</v>
      </c>
      <c r="K550" s="44">
        <f>IF(OR($A550="",$B550="",$C550=""),"",'OddsRatio_working_3-way'!H549)</f>
        <v>3.0232654877845682</v>
      </c>
      <c r="L550" s="45">
        <f>IF(OR($A550="",$B550="",$C550=""),"",'OddsRatio_working_3-way'!I549)</f>
        <v>2.9048829326482375</v>
      </c>
      <c r="M550" s="46">
        <f>IF(OR($A550="",$B550="",$C550=""),"",'OddsRatio_working_3-way'!J549)</f>
        <v>3.0770757401192648</v>
      </c>
      <c r="N550" s="47">
        <f t="shared" si="119"/>
        <v>33.083592517558621</v>
      </c>
      <c r="O550" s="48">
        <f t="shared" si="120"/>
        <v>34.397381390097053</v>
      </c>
      <c r="P550" s="48">
        <f t="shared" si="121"/>
        <v>32.519026092344312</v>
      </c>
      <c r="Q550" t="s">
        <v>116</v>
      </c>
      <c r="R550" t="s">
        <v>162</v>
      </c>
      <c r="S550" t="s">
        <v>538</v>
      </c>
      <c r="T550" s="50">
        <v>100</v>
      </c>
      <c r="U550" s="50">
        <f t="shared" si="122"/>
        <v>65.277777777777771</v>
      </c>
      <c r="V550" s="50">
        <f t="shared" si="123"/>
        <v>63.898916967509031</v>
      </c>
      <c r="W550" s="50">
        <f t="shared" si="124"/>
        <v>65.870307167235495</v>
      </c>
      <c r="X550" s="50">
        <f t="shared" si="125"/>
        <v>70.230775865255481</v>
      </c>
      <c r="Y550" s="50">
        <f t="shared" si="126"/>
        <v>68.851915054986719</v>
      </c>
      <c r="Z550" s="50">
        <f t="shared" si="127"/>
        <v>70.823305254713205</v>
      </c>
      <c r="AA550" s="50">
        <f t="shared" si="128"/>
        <v>-4.9529980874777095</v>
      </c>
      <c r="AB550" s="50">
        <f t="shared" si="129"/>
        <v>-4.9529980874776882</v>
      </c>
      <c r="AC550" s="50">
        <f t="shared" si="130"/>
        <v>-4.9529980874777095</v>
      </c>
      <c r="AF550">
        <v>3.13</v>
      </c>
      <c r="AG550">
        <v>1.36</v>
      </c>
      <c r="AH550" s="66"/>
      <c r="AJ550" t="s">
        <v>437</v>
      </c>
    </row>
    <row r="551" spans="1:36" ht="15" x14ac:dyDescent="0.25">
      <c r="A551">
        <v>2.2400000000000002</v>
      </c>
      <c r="B551">
        <v>3.04</v>
      </c>
      <c r="C551">
        <v>3.86</v>
      </c>
      <c r="D551" s="43">
        <f t="shared" si="131"/>
        <v>3.4443297362577452E-2</v>
      </c>
      <c r="E551" s="44">
        <f>IF(OR($A551="",$B551="",$C551=""),"",A551*'MPTO_working_3-way'!$I550)</f>
        <v>2.3171529860921738</v>
      </c>
      <c r="F551" s="45">
        <f>IF(OR($A551="",$B551="",$C551=""),"",B551*'MPTO_working_3-way'!$I550)</f>
        <v>3.1447076239822356</v>
      </c>
      <c r="G551" s="46">
        <f>IF(OR($A551="",$B551="",$C551=""),"",C551*'MPTO_working_3-way'!$I550)</f>
        <v>3.9929511278195489</v>
      </c>
      <c r="H551" s="44">
        <f>IF(OR($A551="",$B551="",$C551=""),"",'MPTO_working_3-way'!E550)</f>
        <v>2.2991282020660422</v>
      </c>
      <c r="I551" s="45">
        <f>IF(OR($A551="",$B551="",$C551=""),"",'MPTO_working_3-way'!F550)</f>
        <v>3.1499409439760306</v>
      </c>
      <c r="J551" s="46">
        <f>IF(OR($A551="",$B551="",$C551=""),"",'MPTO_working_3-way'!G550)</f>
        <v>4.0389963744123989</v>
      </c>
      <c r="K551" s="44">
        <f>IF(OR($A551="",$B551="",$C551=""),"",'OddsRatio_working_3-way'!H550)</f>
        <v>2.3069918598791843</v>
      </c>
      <c r="L551" s="45">
        <f>IF(OR($A551="",$B551="",$C551=""),"",'OddsRatio_working_3-way'!I550)</f>
        <v>3.1502124146399479</v>
      </c>
      <c r="M551" s="46">
        <f>IF(OR($A551="",$B551="",$C551=""),"",'OddsRatio_working_3-way'!J550)</f>
        <v>4.0145134832697309</v>
      </c>
      <c r="N551" s="47">
        <f t="shared" si="119"/>
        <v>43.156408144050836</v>
      </c>
      <c r="O551" s="48">
        <f t="shared" si="120"/>
        <v>31.79945863245851</v>
      </c>
      <c r="P551" s="48">
        <f t="shared" si="121"/>
        <v>25.044133223490643</v>
      </c>
      <c r="Q551" t="s">
        <v>123</v>
      </c>
      <c r="R551" t="s">
        <v>378</v>
      </c>
      <c r="S551" t="s">
        <v>538</v>
      </c>
      <c r="T551" s="50">
        <v>100</v>
      </c>
      <c r="U551" s="50">
        <f t="shared" si="122"/>
        <v>55.357142857142868</v>
      </c>
      <c r="V551" s="50">
        <f t="shared" si="123"/>
        <v>67.10526315789474</v>
      </c>
      <c r="W551" s="50">
        <f t="shared" si="124"/>
        <v>74.093264248704671</v>
      </c>
      <c r="X551" s="50">
        <f t="shared" si="125"/>
        <v>58.801472593400604</v>
      </c>
      <c r="Y551" s="50">
        <f t="shared" si="126"/>
        <v>70.549592894152482</v>
      </c>
      <c r="Z551" s="50">
        <f t="shared" si="127"/>
        <v>77.537593984962399</v>
      </c>
      <c r="AA551" s="50">
        <f t="shared" si="128"/>
        <v>-3.4443297362577354</v>
      </c>
      <c r="AB551" s="50">
        <f t="shared" si="129"/>
        <v>-3.4443297362577425</v>
      </c>
      <c r="AC551" s="50">
        <f t="shared" si="130"/>
        <v>-3.4443297362577283</v>
      </c>
      <c r="AF551">
        <v>2.74</v>
      </c>
      <c r="AG551">
        <v>1.48</v>
      </c>
      <c r="AH551" s="66"/>
      <c r="AJ551" t="s">
        <v>437</v>
      </c>
    </row>
    <row r="552" spans="1:36" ht="15" x14ac:dyDescent="0.25">
      <c r="A552">
        <v>3.55</v>
      </c>
      <c r="B552">
        <v>3.16</v>
      </c>
      <c r="C552">
        <v>2.2999999999999998</v>
      </c>
      <c r="D552" s="43">
        <f t="shared" si="131"/>
        <v>3.2928445743254375E-2</v>
      </c>
      <c r="E552" s="44">
        <f>IF(OR($A552="",$B552="",$C552=""),"",A552*'MPTO_working_3-way'!$I551)</f>
        <v>3.666895982388553</v>
      </c>
      <c r="F552" s="45">
        <f>IF(OR($A552="",$B552="",$C552=""),"",B552*'MPTO_working_3-way'!$I551)</f>
        <v>3.2640538885486841</v>
      </c>
      <c r="G552" s="46">
        <f>IF(OR($A552="",$B552="",$C552=""),"",C552*'MPTO_working_3-way'!$I551)</f>
        <v>2.3757354252094847</v>
      </c>
      <c r="H552" s="44">
        <f>IF(OR($A552="",$B552="",$C552=""),"",'MPTO_working_3-way'!E551)</f>
        <v>3.6939354025884783</v>
      </c>
      <c r="I552" s="45">
        <f>IF(OR($A552="",$B552="",$C552=""),"",'MPTO_working_3-way'!F551)</f>
        <v>3.2735415767971792</v>
      </c>
      <c r="J552" s="46">
        <f>IF(OR($A552="",$B552="",$C552=""),"",'MPTO_working_3-way'!G551)</f>
        <v>2.3595676189779424</v>
      </c>
      <c r="K552" s="44">
        <f>IF(OR($A552="",$B552="",$C552=""),"",'OddsRatio_working_3-way'!H551)</f>
        <v>3.6805890322543928</v>
      </c>
      <c r="L552" s="45">
        <f>IF(OR($A552="",$B552="",$C552=""),"",'OddsRatio_working_3-way'!I551)</f>
        <v>3.2706165920272507</v>
      </c>
      <c r="M552" s="46">
        <f>IF(OR($A552="",$B552="",$C552=""),"",'OddsRatio_working_3-way'!J551)</f>
        <v>2.3665748007571414</v>
      </c>
      <c r="N552" s="47">
        <f t="shared" si="119"/>
        <v>27.271021725263587</v>
      </c>
      <c r="O552" s="48">
        <f t="shared" si="120"/>
        <v>30.636749090090419</v>
      </c>
      <c r="P552" s="48">
        <f t="shared" si="121"/>
        <v>42.09222918464598</v>
      </c>
      <c r="Q552" t="s">
        <v>121</v>
      </c>
      <c r="R552" t="s">
        <v>158</v>
      </c>
      <c r="S552" t="s">
        <v>538</v>
      </c>
      <c r="T552" s="50">
        <v>100</v>
      </c>
      <c r="U552" s="50">
        <f t="shared" si="122"/>
        <v>71.83098591549296</v>
      </c>
      <c r="V552" s="50">
        <f t="shared" si="123"/>
        <v>68.35443037974683</v>
      </c>
      <c r="W552" s="50">
        <f t="shared" si="124"/>
        <v>56.521739130434774</v>
      </c>
      <c r="X552" s="50">
        <f t="shared" si="125"/>
        <v>75.123830489818388</v>
      </c>
      <c r="Y552" s="50">
        <f t="shared" si="126"/>
        <v>71.647274954072259</v>
      </c>
      <c r="Z552" s="50">
        <f t="shared" si="127"/>
        <v>59.814583704760203</v>
      </c>
      <c r="AA552" s="50">
        <f t="shared" si="128"/>
        <v>-3.2928445743254287</v>
      </c>
      <c r="AB552" s="50">
        <f t="shared" si="129"/>
        <v>-3.2928445743254287</v>
      </c>
      <c r="AC552" s="50">
        <f t="shared" si="130"/>
        <v>-3.2928445743254287</v>
      </c>
      <c r="AF552">
        <v>2.67</v>
      </c>
      <c r="AG552">
        <v>1.51</v>
      </c>
      <c r="AH552" s="66"/>
      <c r="AJ552" t="s">
        <v>437</v>
      </c>
    </row>
    <row r="553" spans="1:36" ht="15" x14ac:dyDescent="0.25">
      <c r="A553">
        <v>2.46</v>
      </c>
      <c r="B553">
        <v>3.29</v>
      </c>
      <c r="C553">
        <v>3.16</v>
      </c>
      <c r="D553" s="43">
        <f t="shared" si="131"/>
        <v>2.6911129024336899E-2</v>
      </c>
      <c r="E553" s="44">
        <f>IF(OR($A553="",$B553="",$C553=""),"",A553*'MPTO_working_3-way'!$I552)</f>
        <v>2.5262013773998686</v>
      </c>
      <c r="F553" s="45">
        <f>IF(OR($A553="",$B553="",$C553=""),"",B553*'MPTO_working_3-way'!$I552)</f>
        <v>3.3785376144900683</v>
      </c>
      <c r="G553" s="46">
        <f>IF(OR($A553="",$B553="",$C553=""),"",C553*'MPTO_working_3-way'!$I552)</f>
        <v>3.2450391677169046</v>
      </c>
      <c r="H553" s="44">
        <f>IF(OR($A553="",$B553="",$C553=""),"",'MPTO_working_3-way'!E552)</f>
        <v>2.5155100773274421</v>
      </c>
      <c r="I553" s="45">
        <f>IF(OR($A553="",$B553="",$C553=""),"",'MPTO_working_3-way'!F552)</f>
        <v>3.3900489489824914</v>
      </c>
      <c r="J553" s="46">
        <f>IF(OR($A553="",$B553="",$C553=""),"",'MPTO_working_3-way'!G552)</f>
        <v>3.2521877807102282</v>
      </c>
      <c r="K553" s="44">
        <f>IF(OR($A553="",$B553="",$C553=""),"",'OddsRatio_working_3-way'!H552)</f>
        <v>2.5203064711785399</v>
      </c>
      <c r="L553" s="45">
        <f>IF(OR($A553="",$B553="",$C553=""),"",'OddsRatio_working_3-way'!I552)</f>
        <v>3.3845902869855182</v>
      </c>
      <c r="M553" s="46">
        <f>IF(OR($A553="",$B553="",$C553=""),"",'OddsRatio_working_3-way'!J552)</f>
        <v>3.2492205327024979</v>
      </c>
      <c r="N553" s="47">
        <f t="shared" si="119"/>
        <v>39.585126068978134</v>
      </c>
      <c r="O553" s="48">
        <f t="shared" si="120"/>
        <v>29.598604902640179</v>
      </c>
      <c r="P553" s="48">
        <f t="shared" si="121"/>
        <v>30.816269028381711</v>
      </c>
      <c r="Q553" t="s">
        <v>127</v>
      </c>
      <c r="R553" t="s">
        <v>432</v>
      </c>
      <c r="S553" t="s">
        <v>538</v>
      </c>
      <c r="T553" s="50">
        <v>100</v>
      </c>
      <c r="U553" s="50">
        <f t="shared" si="122"/>
        <v>59.349593495934961</v>
      </c>
      <c r="V553" s="50">
        <f t="shared" si="123"/>
        <v>69.6048632218845</v>
      </c>
      <c r="W553" s="50">
        <f t="shared" si="124"/>
        <v>68.35443037974683</v>
      </c>
      <c r="X553" s="50">
        <f t="shared" si="125"/>
        <v>62.040706398368663</v>
      </c>
      <c r="Y553" s="50">
        <f t="shared" si="126"/>
        <v>72.295976124318202</v>
      </c>
      <c r="Z553" s="50">
        <f t="shared" si="127"/>
        <v>71.045543282180532</v>
      </c>
      <c r="AA553" s="50">
        <f t="shared" si="128"/>
        <v>-2.6911129024337015</v>
      </c>
      <c r="AB553" s="50">
        <f t="shared" si="129"/>
        <v>-2.6911129024337015</v>
      </c>
      <c r="AC553" s="50">
        <f t="shared" si="130"/>
        <v>-2.6911129024337015</v>
      </c>
      <c r="AF553">
        <v>2.38</v>
      </c>
      <c r="AG553">
        <v>1.63</v>
      </c>
      <c r="AH553" s="66"/>
      <c r="AJ553" t="s">
        <v>442</v>
      </c>
    </row>
    <row r="554" spans="1:36" ht="15" x14ac:dyDescent="0.25">
      <c r="A554">
        <v>3.5</v>
      </c>
      <c r="B554">
        <v>3.43</v>
      </c>
      <c r="C554">
        <v>2.2200000000000002</v>
      </c>
      <c r="D554" s="43">
        <f t="shared" si="131"/>
        <v>2.7709925669109126E-2</v>
      </c>
      <c r="E554" s="44">
        <f>IF(OR($A554="",$B554="",$C554=""),"",A554*'MPTO_working_3-way'!$I553)</f>
        <v>3.5969847398418819</v>
      </c>
      <c r="F554" s="45">
        <f>IF(OR($A554="",$B554="",$C554=""),"",B554*'MPTO_working_3-way'!$I553)</f>
        <v>3.5250450450450446</v>
      </c>
      <c r="G554" s="46">
        <f>IF(OR($A554="",$B554="",$C554=""),"",C554*'MPTO_working_3-way'!$I553)</f>
        <v>2.2815160349854224</v>
      </c>
      <c r="H554" s="44">
        <f>IF(OR($A554="",$B554="",$C554=""),"",'MPTO_working_3-way'!E553)</f>
        <v>3.6169289717850459</v>
      </c>
      <c r="I554" s="45">
        <f>IF(OR($A554="",$B554="",$C554=""),"",'MPTO_working_3-way'!F553)</f>
        <v>3.5422236005582257</v>
      </c>
      <c r="J554" s="46">
        <f>IF(OR($A554="",$B554="",$C554=""),"",'MPTO_working_3-way'!G553)</f>
        <v>2.2664748486953066</v>
      </c>
      <c r="K554" s="44">
        <f>IF(OR($A554="",$B554="",$C554=""),"",'OddsRatio_working_3-way'!H553)</f>
        <v>3.6082156843953372</v>
      </c>
      <c r="L554" s="45">
        <f>IF(OR($A554="",$B554="",$C554=""),"",'OddsRatio_working_3-way'!I553)</f>
        <v>3.5351856452322687</v>
      </c>
      <c r="M554" s="46">
        <f>IF(OR($A554="",$B554="",$C554=""),"",'OddsRatio_working_3-way'!J553)</f>
        <v>2.2728092539849247</v>
      </c>
      <c r="N554" s="47">
        <f t="shared" si="119"/>
        <v>27.801063177264368</v>
      </c>
      <c r="O554" s="48">
        <f t="shared" si="120"/>
        <v>28.368431813535068</v>
      </c>
      <c r="P554" s="48">
        <f t="shared" si="121"/>
        <v>43.830505009200579</v>
      </c>
      <c r="Q554" t="s">
        <v>169</v>
      </c>
      <c r="R554" t="s">
        <v>128</v>
      </c>
      <c r="S554" t="s">
        <v>538</v>
      </c>
      <c r="T554" s="50">
        <v>100</v>
      </c>
      <c r="U554" s="50">
        <f t="shared" si="122"/>
        <v>71.428571428571431</v>
      </c>
      <c r="V554" s="50">
        <f t="shared" si="123"/>
        <v>70.845481049562679</v>
      </c>
      <c r="W554" s="50">
        <f t="shared" si="124"/>
        <v>54.954954954954964</v>
      </c>
      <c r="X554" s="50">
        <f t="shared" si="125"/>
        <v>74.19956399548235</v>
      </c>
      <c r="Y554" s="50">
        <f t="shared" si="126"/>
        <v>73.616473616473613</v>
      </c>
      <c r="Z554" s="50">
        <f t="shared" si="127"/>
        <v>57.725947521865884</v>
      </c>
      <c r="AA554" s="50">
        <f t="shared" si="128"/>
        <v>-2.7709925669109197</v>
      </c>
      <c r="AB554" s="50">
        <f t="shared" si="129"/>
        <v>-2.7709925669109339</v>
      </c>
      <c r="AC554" s="50">
        <f t="shared" si="130"/>
        <v>-2.7709925669109197</v>
      </c>
      <c r="AF554">
        <v>2.16</v>
      </c>
      <c r="AG554">
        <v>1.75</v>
      </c>
      <c r="AH554" s="66"/>
      <c r="AJ554" t="s">
        <v>442</v>
      </c>
    </row>
    <row r="555" spans="1:36" ht="15" x14ac:dyDescent="0.25">
      <c r="A555">
        <v>3.67</v>
      </c>
      <c r="B555">
        <v>3.42</v>
      </c>
      <c r="C555">
        <v>2.16</v>
      </c>
      <c r="D555" s="43">
        <f t="shared" si="131"/>
        <v>2.7840187814373918E-2</v>
      </c>
      <c r="E555" s="44">
        <f>IF(OR($A555="",$B555="",$C555=""),"",A555*'MPTO_working_3-way'!$I554)</f>
        <v>3.7721734892787522</v>
      </c>
      <c r="F555" s="45">
        <f>IF(OR($A555="",$B555="",$C555=""),"",B555*'MPTO_working_3-way'!$I554)</f>
        <v>3.5152134423251589</v>
      </c>
      <c r="G555" s="46">
        <f>IF(OR($A555="",$B555="",$C555=""),"",C555*'MPTO_working_3-way'!$I554)</f>
        <v>2.2201348056790478</v>
      </c>
      <c r="H555" s="44">
        <f>IF(OR($A555="",$B555="",$C555=""),"",'MPTO_working_3-way'!E554)</f>
        <v>3.7993992943558554</v>
      </c>
      <c r="I555" s="45">
        <f>IF(OR($A555="",$B555="",$C555=""),"",'MPTO_working_3-way'!F554)</f>
        <v>3.5321011703567975</v>
      </c>
      <c r="J555" s="46">
        <f>IF(OR($A555="",$B555="",$C555=""),"",'MPTO_working_3-way'!G554)</f>
        <v>2.2041826994372595</v>
      </c>
      <c r="K555" s="44">
        <f>IF(OR($A555="",$B555="",$C555=""),"",'OddsRatio_working_3-way'!H554)</f>
        <v>3.7869293710454235</v>
      </c>
      <c r="L555" s="45">
        <f>IF(OR($A555="",$B555="",$C555=""),"",'OddsRatio_working_3-way'!I554)</f>
        <v>3.5259809280636434</v>
      </c>
      <c r="M555" s="46">
        <f>IF(OR($A555="",$B555="",$C555=""),"",'OddsRatio_working_3-way'!J554)</f>
        <v>2.2108007754354659</v>
      </c>
      <c r="N555" s="47">
        <f t="shared" si="119"/>
        <v>26.509915380143401</v>
      </c>
      <c r="O555" s="48">
        <f t="shared" si="120"/>
        <v>28.447774691557392</v>
      </c>
      <c r="P555" s="48">
        <f t="shared" si="121"/>
        <v>45.042309928299204</v>
      </c>
      <c r="Q555" t="s">
        <v>67</v>
      </c>
      <c r="R555" t="s">
        <v>66</v>
      </c>
      <c r="S555" t="s">
        <v>538</v>
      </c>
      <c r="T555" s="50">
        <v>100</v>
      </c>
      <c r="U555" s="50">
        <f t="shared" si="122"/>
        <v>72.752043596730246</v>
      </c>
      <c r="V555" s="50">
        <f t="shared" si="123"/>
        <v>70.760233918128648</v>
      </c>
      <c r="W555" s="50">
        <f t="shared" si="124"/>
        <v>53.703703703703695</v>
      </c>
      <c r="X555" s="50">
        <f t="shared" si="125"/>
        <v>75.536062378167628</v>
      </c>
      <c r="Y555" s="50">
        <f t="shared" si="126"/>
        <v>73.544252699566044</v>
      </c>
      <c r="Z555" s="50">
        <f t="shared" si="127"/>
        <v>56.487722485141099</v>
      </c>
      <c r="AA555" s="50">
        <f t="shared" si="128"/>
        <v>-2.784018781437382</v>
      </c>
      <c r="AB555" s="50">
        <f t="shared" si="129"/>
        <v>-2.7840187814373962</v>
      </c>
      <c r="AC555" s="50">
        <f t="shared" si="130"/>
        <v>-2.7840187814374033</v>
      </c>
      <c r="AF555">
        <v>2.29</v>
      </c>
      <c r="AG555">
        <v>1.68</v>
      </c>
      <c r="AH555" s="66"/>
      <c r="AJ555" t="s">
        <v>442</v>
      </c>
    </row>
    <row r="556" spans="1:36" ht="15" x14ac:dyDescent="0.25">
      <c r="A556">
        <v>2.2000000000000002</v>
      </c>
      <c r="B556">
        <v>3.62</v>
      </c>
      <c r="C556">
        <v>3.36</v>
      </c>
      <c r="D556" s="43">
        <f t="shared" si="131"/>
        <v>2.8407596087154152E-2</v>
      </c>
      <c r="E556" s="44">
        <f>IF(OR($A556="",$B556="",$C556=""),"",A556*'MPTO_working_3-way'!$I555)</f>
        <v>2.2624967113917394</v>
      </c>
      <c r="F556" s="45">
        <f>IF(OR($A556="",$B556="",$C556=""),"",B556*'MPTO_working_3-way'!$I555)</f>
        <v>3.7228354978354981</v>
      </c>
      <c r="G556" s="46">
        <f>IF(OR($A556="",$B556="",$C556=""),"",C556*'MPTO_working_3-way'!$I555)</f>
        <v>3.4554495228528377</v>
      </c>
      <c r="H556" s="44">
        <f>IF(OR($A556="",$B556="",$C556=""),"",'MPTO_working_3-way'!E555)</f>
        <v>2.246805995280083</v>
      </c>
      <c r="I556" s="45">
        <f>IF(OR($A556="",$B556="",$C556=""),"",'MPTO_working_3-way'!F555)</f>
        <v>3.7484927044654799</v>
      </c>
      <c r="J556" s="46">
        <f>IF(OR($A556="",$B556="",$C556=""),"",'MPTO_working_3-way'!G555)</f>
        <v>3.4704165340932671</v>
      </c>
      <c r="K556" s="44">
        <f>IF(OR($A556="",$B556="",$C556=""),"",'OddsRatio_working_3-way'!H555)</f>
        <v>2.2533925831389596</v>
      </c>
      <c r="L556" s="45">
        <f>IF(OR($A556="",$B556="",$C556=""),"",'OddsRatio_working_3-way'!I555)</f>
        <v>3.7365738065200613</v>
      </c>
      <c r="M556" s="46">
        <f>IF(OR($A556="",$B556="",$C556=""),"",'OddsRatio_working_3-way'!J555)</f>
        <v>3.4650054135066211</v>
      </c>
      <c r="N556" s="47">
        <f t="shared" si="119"/>
        <v>44.19895927207186</v>
      </c>
      <c r="O556" s="48">
        <f t="shared" si="120"/>
        <v>26.861245966452511</v>
      </c>
      <c r="P556" s="48">
        <f t="shared" si="121"/>
        <v>28.939794761475625</v>
      </c>
      <c r="Q556" t="s">
        <v>166</v>
      </c>
      <c r="R556" t="s">
        <v>65</v>
      </c>
      <c r="S556" t="s">
        <v>538</v>
      </c>
      <c r="T556" s="50">
        <v>100</v>
      </c>
      <c r="U556" s="50">
        <f t="shared" si="122"/>
        <v>54.545454545454554</v>
      </c>
      <c r="V556" s="50">
        <f t="shared" si="123"/>
        <v>72.375690607734811</v>
      </c>
      <c r="W556" s="50">
        <f t="shared" si="124"/>
        <v>70.238095238095241</v>
      </c>
      <c r="X556" s="50">
        <f t="shared" si="125"/>
        <v>57.386214154169956</v>
      </c>
      <c r="Y556" s="50">
        <f t="shared" si="126"/>
        <v>75.216450216450212</v>
      </c>
      <c r="Z556" s="50">
        <f t="shared" si="127"/>
        <v>73.078854846810643</v>
      </c>
      <c r="AA556" s="50">
        <f t="shared" si="128"/>
        <v>-2.8407596087154019</v>
      </c>
      <c r="AB556" s="50">
        <f t="shared" si="129"/>
        <v>-2.8407596087154019</v>
      </c>
      <c r="AC556" s="50">
        <f t="shared" si="130"/>
        <v>-2.8407596087154019</v>
      </c>
      <c r="AF556">
        <v>1.84</v>
      </c>
      <c r="AG556">
        <v>2.06</v>
      </c>
      <c r="AH556" s="66"/>
      <c r="AJ556" t="s">
        <v>442</v>
      </c>
    </row>
    <row r="557" spans="1:36" ht="15" x14ac:dyDescent="0.25">
      <c r="A557">
        <v>2.57</v>
      </c>
      <c r="B557">
        <v>3.27</v>
      </c>
      <c r="C557">
        <v>2.95</v>
      </c>
      <c r="D557" s="43">
        <f t="shared" si="131"/>
        <v>3.3898506766733227E-2</v>
      </c>
      <c r="E557" s="44">
        <f>IF(OR($A557="",$B557="",$C557=""),"",A557*'MPTO_working_3-way'!$I556)</f>
        <v>2.6571191623905044</v>
      </c>
      <c r="F557" s="45">
        <f>IF(OR($A557="",$B557="",$C557=""),"",B557*'MPTO_working_3-way'!$I556)</f>
        <v>3.3808481171272176</v>
      </c>
      <c r="G557" s="46">
        <f>IF(OR($A557="",$B557="",$C557=""),"",C557*'MPTO_working_3-way'!$I556)</f>
        <v>3.0500005949618632</v>
      </c>
      <c r="H557" s="44">
        <f>IF(OR($A557="",$B557="",$C557=""),"",'MPTO_working_3-way'!E556)</f>
        <v>2.6468641972760341</v>
      </c>
      <c r="I557" s="45">
        <f>IF(OR($A557="",$B557="",$C557=""),"",'MPTO_working_3-way'!F556)</f>
        <v>3.3954601203746972</v>
      </c>
      <c r="J557" s="46">
        <f>IF(OR($A557="",$B557="",$C557=""),"",'MPTO_working_3-way'!G556)</f>
        <v>3.0517247640206389</v>
      </c>
      <c r="K557" s="44">
        <f>IF(OR($A557="",$B557="",$C557=""),"",'OddsRatio_working_3-way'!H556)</f>
        <v>2.6516385696755291</v>
      </c>
      <c r="L557" s="45">
        <f>IF(OR($A557="",$B557="",$C557=""),"",'OddsRatio_working_3-way'!I556)</f>
        <v>3.3880379319512435</v>
      </c>
      <c r="M557" s="46">
        <f>IF(OR($A557="",$B557="",$C557=""),"",'OddsRatio_working_3-way'!J556)</f>
        <v>3.0513982234823454</v>
      </c>
      <c r="N557" s="47">
        <f t="shared" si="119"/>
        <v>37.634744205462724</v>
      </c>
      <c r="O557" s="48">
        <f t="shared" si="120"/>
        <v>29.578376944354495</v>
      </c>
      <c r="P557" s="48">
        <f t="shared" si="121"/>
        <v>32.786878850182774</v>
      </c>
      <c r="Q557" t="s">
        <v>244</v>
      </c>
      <c r="R557" t="s">
        <v>392</v>
      </c>
      <c r="S557" t="s">
        <v>539</v>
      </c>
      <c r="T557" s="50">
        <v>100</v>
      </c>
      <c r="U557" s="50">
        <f t="shared" si="122"/>
        <v>61.089494163424128</v>
      </c>
      <c r="V557" s="50">
        <f t="shared" si="123"/>
        <v>69.418960244648318</v>
      </c>
      <c r="W557" s="50">
        <f t="shared" si="124"/>
        <v>66.101694915254228</v>
      </c>
      <c r="X557" s="50">
        <f t="shared" si="125"/>
        <v>64.47934484009744</v>
      </c>
      <c r="Y557" s="50">
        <f t="shared" si="126"/>
        <v>72.808810921321637</v>
      </c>
      <c r="Z557" s="50">
        <f t="shared" si="127"/>
        <v>69.491545591927562</v>
      </c>
      <c r="AA557" s="50">
        <f t="shared" si="128"/>
        <v>-3.3898506766733121</v>
      </c>
      <c r="AB557" s="50">
        <f t="shared" si="129"/>
        <v>-3.3898506766733192</v>
      </c>
      <c r="AC557" s="50">
        <f t="shared" si="130"/>
        <v>-3.3898506766733334</v>
      </c>
      <c r="AF557">
        <v>1.86</v>
      </c>
      <c r="AG557">
        <v>2.0099999999999998</v>
      </c>
      <c r="AH557" s="66"/>
      <c r="AJ557" t="s">
        <v>231</v>
      </c>
    </row>
    <row r="558" spans="1:36" s="50" customFormat="1" ht="15" x14ac:dyDescent="0.25">
      <c r="A558">
        <v>2.82</v>
      </c>
      <c r="B558">
        <v>2.91</v>
      </c>
      <c r="C558">
        <v>2.98</v>
      </c>
      <c r="D558" s="43">
        <f t="shared" si="131"/>
        <v>3.3823010560520617E-2</v>
      </c>
      <c r="E558" s="44">
        <f>IF(OR($A558="",$B558="",$C558=""),"",A558*'MPTO_working_3-way'!$I557)</f>
        <v>2.9153808897806681</v>
      </c>
      <c r="F558" s="45">
        <f>IF(OR($A558="",$B558="",$C558=""),"",B558*'MPTO_working_3-way'!$I557)</f>
        <v>3.0084249607311153</v>
      </c>
      <c r="G558" s="46">
        <f>IF(OR($A558="",$B558="",$C558=""),"",C558*'MPTO_working_3-way'!$I557)</f>
        <v>3.0807925714703512</v>
      </c>
      <c r="H558" s="44">
        <f>IF(OR($A558="",$B558="",$C558=""),"",'MPTO_working_3-way'!E557)</f>
        <v>2.9126021963551612</v>
      </c>
      <c r="I558" s="45">
        <f>IF(OR($A558="",$B558="",$C558=""),"",'MPTO_working_3-way'!F557)</f>
        <v>3.0087107456644357</v>
      </c>
      <c r="J558" s="46">
        <f>IF(OR($A558="",$B558="",$C558=""),"",'MPTO_working_3-way'!G557)</f>
        <v>3.083601370507655</v>
      </c>
      <c r="K558" s="44">
        <f>IF(OR($A558="",$B558="",$C558=""),"",'OddsRatio_working_3-way'!H557)</f>
        <v>2.9139509994160497</v>
      </c>
      <c r="L558" s="45">
        <f>IF(OR($A558="",$B558="",$C558=""),"",'OddsRatio_working_3-way'!I557)</f>
        <v>3.0085969279586027</v>
      </c>
      <c r="M558" s="46">
        <f>IF(OR($A558="",$B558="",$C558=""),"",'OddsRatio_working_3-way'!J557)</f>
        <v>3.0822104279361424</v>
      </c>
      <c r="N558" s="47">
        <f t="shared" si="119"/>
        <v>34.300835390165183</v>
      </c>
      <c r="O558" s="48">
        <f t="shared" si="120"/>
        <v>33.239984811087901</v>
      </c>
      <c r="P558" s="48">
        <f t="shared" si="121"/>
        <v>32.459179798746916</v>
      </c>
      <c r="Q558" t="s">
        <v>156</v>
      </c>
      <c r="R558" t="s">
        <v>431</v>
      </c>
      <c r="S558" t="s">
        <v>539</v>
      </c>
      <c r="T558" s="50">
        <v>100</v>
      </c>
      <c r="U558" s="50">
        <f t="shared" si="122"/>
        <v>64.539007092198588</v>
      </c>
      <c r="V558" s="50">
        <f t="shared" si="123"/>
        <v>65.635738831615114</v>
      </c>
      <c r="W558" s="50">
        <f t="shared" si="124"/>
        <v>66.442953020134226</v>
      </c>
      <c r="X558" s="50">
        <f t="shared" si="125"/>
        <v>67.92130814825066</v>
      </c>
      <c r="Y558" s="50">
        <f t="shared" si="126"/>
        <v>69.018039887667186</v>
      </c>
      <c r="Z558" s="50">
        <f t="shared" si="127"/>
        <v>69.825254076186297</v>
      </c>
      <c r="AA558" s="50">
        <f t="shared" si="128"/>
        <v>-3.3823010560520714</v>
      </c>
      <c r="AB558" s="50">
        <f t="shared" si="129"/>
        <v>-3.3823010560520714</v>
      </c>
      <c r="AC558" s="50">
        <f t="shared" si="130"/>
        <v>-3.3823010560520714</v>
      </c>
      <c r="AD558" s="51"/>
      <c r="AE558" s="51"/>
      <c r="AF558">
        <v>2.9</v>
      </c>
      <c r="AG558">
        <v>1.43</v>
      </c>
      <c r="AH558" s="66"/>
      <c r="AI558" s="51"/>
      <c r="AJ558" t="s">
        <v>437</v>
      </c>
    </row>
    <row r="559" spans="1:36" s="28" customFormat="1" ht="15" x14ac:dyDescent="0.25">
      <c r="A559" s="23">
        <v>2.57</v>
      </c>
      <c r="B559" s="23">
        <v>2.86</v>
      </c>
      <c r="C559" s="23">
        <v>3.4</v>
      </c>
      <c r="D559" s="24">
        <f t="shared" si="131"/>
        <v>3.28730550749321E-2</v>
      </c>
      <c r="E559" s="25">
        <f>IF(OR($A559="",$B559="",$C559=""),"",A559*'MPTO_working_3-way'!$I558)</f>
        <v>2.6544837515425752</v>
      </c>
      <c r="F559" s="26">
        <f>IF(OR($A559="",$B559="",$C559=""),"",B559*'MPTO_working_3-way'!$I558)</f>
        <v>2.9540169375143055</v>
      </c>
      <c r="G559" s="27">
        <f>IF(OR($A559="",$B559="",$C559=""),"",C559*'MPTO_working_3-way'!$I558)</f>
        <v>3.5117683872547691</v>
      </c>
      <c r="H559" s="25">
        <f>IF(OR($A559="",$B559="",$C559=""),"",'MPTO_working_3-way'!E558)</f>
        <v>2.6444716279936</v>
      </c>
      <c r="I559" s="26">
        <f>IF(OR($A559="",$B559="",$C559=""),"",'MPTO_working_3-way'!F558)</f>
        <v>2.9525292527551468</v>
      </c>
      <c r="J559" s="27">
        <f>IF(OR($A559="",$B559="",$C559=""),"",'MPTO_working_3-way'!G558)</f>
        <v>3.5315727294823898</v>
      </c>
      <c r="K559" s="25">
        <f>IF(OR($A559="",$B559="",$C559=""),"",'OddsRatio_working_3-way'!H558)</f>
        <v>2.6492513396673432</v>
      </c>
      <c r="L559" s="26">
        <f>IF(OR($A559="",$B559="",$C559=""),"",'OddsRatio_working_3-way'!I558)</f>
        <v>2.9538901221536671</v>
      </c>
      <c r="M559" s="27">
        <f>IF(OR($A559="",$B559="",$C559=""),"",'OddsRatio_working_3-way'!J558)</f>
        <v>3.5211485447144106</v>
      </c>
      <c r="N559" s="73">
        <f t="shared" si="119"/>
        <v>37.672108537823199</v>
      </c>
      <c r="O559" s="74">
        <f t="shared" si="120"/>
        <v>33.852209420351613</v>
      </c>
      <c r="P559" s="74">
        <f t="shared" si="121"/>
        <v>28.475682041825181</v>
      </c>
      <c r="Q559" s="23" t="s">
        <v>163</v>
      </c>
      <c r="R559" s="23" t="s">
        <v>58</v>
      </c>
      <c r="S559" s="23" t="s">
        <v>539</v>
      </c>
      <c r="T559" s="28">
        <v>100</v>
      </c>
      <c r="U559" s="28">
        <f t="shared" si="122"/>
        <v>61.089494163424128</v>
      </c>
      <c r="V559" s="28">
        <f t="shared" si="123"/>
        <v>65.03496503496504</v>
      </c>
      <c r="W559" s="28">
        <f t="shared" si="124"/>
        <v>70.588235294117652</v>
      </c>
      <c r="X559" s="28">
        <f t="shared" si="125"/>
        <v>64.376799670917322</v>
      </c>
      <c r="Y559" s="28">
        <f t="shared" si="126"/>
        <v>68.322270542458227</v>
      </c>
      <c r="Z559" s="28">
        <f t="shared" si="127"/>
        <v>73.875540801610853</v>
      </c>
      <c r="AA559" s="28">
        <f t="shared" si="128"/>
        <v>-3.2873055074931941</v>
      </c>
      <c r="AB559" s="28">
        <f t="shared" si="129"/>
        <v>-3.287305507493187</v>
      </c>
      <c r="AC559" s="28">
        <f t="shared" si="130"/>
        <v>-3.2873055074932012</v>
      </c>
      <c r="AD559" s="41"/>
      <c r="AE559" s="41"/>
      <c r="AF559" s="23">
        <v>2.86</v>
      </c>
      <c r="AG559" s="23">
        <v>1.45</v>
      </c>
      <c r="AH559" s="75"/>
      <c r="AI559" s="41"/>
      <c r="AJ559" s="23" t="s">
        <v>437</v>
      </c>
    </row>
    <row r="560" spans="1:36" ht="15" x14ac:dyDescent="0.25">
      <c r="A560">
        <v>3.04</v>
      </c>
      <c r="B560">
        <v>3.25</v>
      </c>
      <c r="C560">
        <v>2.52</v>
      </c>
      <c r="D560" s="43">
        <f t="shared" si="131"/>
        <v>3.3465072938757112E-2</v>
      </c>
      <c r="E560" s="44">
        <f>IF(OR($A560="",$B560="",$C560=""),"",A560*'MPTO_working_3-way'!$I559)</f>
        <v>3.1417338217338218</v>
      </c>
      <c r="F560" s="45">
        <f>IF(OR($A560="",$B560="",$C560=""),"",B560*'MPTO_working_3-way'!$I559)</f>
        <v>3.3587614870509608</v>
      </c>
      <c r="G560" s="46">
        <f>IF(OR($A560="",$B560="",$C560=""),"",C560*'MPTO_working_3-way'!$I559)</f>
        <v>2.6043319838056678</v>
      </c>
      <c r="H560" s="44">
        <f>IF(OR($A560="",$B560="",$C560=""),"",'MPTO_working_3-way'!E559)</f>
        <v>3.1467089076876413</v>
      </c>
      <c r="I560" s="45">
        <f>IF(OR($A560="",$B560="",$C560=""),"",'MPTO_working_3-way'!F559)</f>
        <v>3.3722572372817079</v>
      </c>
      <c r="J560" s="46">
        <f>IF(OR($A560="",$B560="",$C560=""),"",'MPTO_working_3-way'!G559)</f>
        <v>2.592887790382826</v>
      </c>
      <c r="K560" s="44">
        <f>IF(OR($A560="",$B560="",$C560=""),"",'OddsRatio_working_3-way'!H559)</f>
        <v>3.1448285363882844</v>
      </c>
      <c r="L560" s="45">
        <f>IF(OR($A560="",$B560="",$C560=""),"",'OddsRatio_working_3-way'!I559)</f>
        <v>3.3656197092517841</v>
      </c>
      <c r="M560" s="46">
        <f>IF(OR($A560="",$B560="",$C560=""),"",'OddsRatio_working_3-way'!J559)</f>
        <v>2.5981075369167614</v>
      </c>
      <c r="N560" s="47">
        <f t="shared" ref="N560:N580" si="132">(1/E560)* 100</f>
        <v>31.829558350303916</v>
      </c>
      <c r="O560" s="48">
        <f t="shared" ref="O560:O580" si="133">(1/F560)* 100</f>
        <v>29.772879195361202</v>
      </c>
      <c r="P560" s="48">
        <f t="shared" ref="P560:P580" si="134">(1/G560)* 100</f>
        <v>38.397562454334889</v>
      </c>
      <c r="Q560" t="s">
        <v>451</v>
      </c>
      <c r="R560" t="s">
        <v>295</v>
      </c>
      <c r="S560" t="s">
        <v>542</v>
      </c>
      <c r="T560" s="50">
        <v>100</v>
      </c>
      <c r="U560" s="50">
        <f t="shared" ref="U560:U580" si="135">(1/A560)*((T560*A560)-T560)</f>
        <v>67.10526315789474</v>
      </c>
      <c r="V560" s="50">
        <f t="shared" ref="V560:V580" si="136">(1/B560)*((T560*B560)-T560)</f>
        <v>69.230769230769241</v>
      </c>
      <c r="W560" s="50">
        <f t="shared" ref="W560:W580" si="137">(1/C560)*((T560*C560)-T560)</f>
        <v>60.317460317460316</v>
      </c>
      <c r="X560" s="50">
        <f t="shared" ref="X560:X580" si="138">((1/B560)+(1/C560))*T560</f>
        <v>70.451770451770443</v>
      </c>
      <c r="Y560" s="50">
        <f t="shared" ref="Y560:Y580" si="139">((1/A560)+(1/C560))*T560</f>
        <v>72.577276524644944</v>
      </c>
      <c r="Z560" s="50">
        <f t="shared" ref="Z560:Z580" si="140">((1/A560)+(1/B560))*T560</f>
        <v>63.663967611336034</v>
      </c>
      <c r="AA560" s="50">
        <f t="shared" ref="AA560:AA580" si="141">U560-X560</f>
        <v>-3.3465072938757032</v>
      </c>
      <c r="AB560" s="50">
        <f t="shared" ref="AB560:AB580" si="142">V560-Y560</f>
        <v>-3.3465072938757032</v>
      </c>
      <c r="AC560" s="50">
        <f t="shared" ref="AC560:AC580" si="143">W560-Z560</f>
        <v>-3.3465072938757174</v>
      </c>
      <c r="AF560">
        <v>2.2599999999999998</v>
      </c>
      <c r="AG560">
        <v>1.68</v>
      </c>
      <c r="AH560" s="66"/>
      <c r="AJ560" t="s">
        <v>444</v>
      </c>
    </row>
    <row r="561" spans="1:36" ht="15" x14ac:dyDescent="0.25">
      <c r="A561">
        <v>2.15</v>
      </c>
      <c r="B561">
        <v>3.35</v>
      </c>
      <c r="C561">
        <v>3.7</v>
      </c>
      <c r="D561" s="43">
        <f t="shared" si="131"/>
        <v>3.3894012026604692E-2</v>
      </c>
      <c r="E561" s="44">
        <f>IF(OR($A561="",$B561="",$C561=""),"",A561*'MPTO_working_3-way'!$I560)</f>
        <v>2.2228721258572</v>
      </c>
      <c r="F561" s="45">
        <f>IF(OR($A561="",$B561="",$C561=""),"",B561*'MPTO_working_3-way'!$I560)</f>
        <v>3.4635449402891259</v>
      </c>
      <c r="G561" s="46">
        <f>IF(OR($A561="",$B561="",$C561=""),"",C561*'MPTO_working_3-way'!$I560)</f>
        <v>3.8254078444984376</v>
      </c>
      <c r="H561" s="44">
        <f>IF(OR($A561="",$B561="",$C561=""),"",'MPTO_working_3-way'!E560)</f>
        <v>2.2035251882833649</v>
      </c>
      <c r="I561" s="45">
        <f>IF(OR($A561="",$B561="",$C561=""),"",'MPTO_working_3-way'!F560)</f>
        <v>3.4817794810935574</v>
      </c>
      <c r="J561" s="46">
        <f>IF(OR($A561="",$B561="",$C561=""),"",'MPTO_working_3-way'!G560)</f>
        <v>3.8614173418501028</v>
      </c>
      <c r="K561" s="44">
        <f>IF(OR($A561="",$B561="",$C561=""),"",'OddsRatio_working_3-way'!H560)</f>
        <v>2.2115281079086606</v>
      </c>
      <c r="L561" s="45">
        <f>IF(OR($A561="",$B561="",$C561=""),"",'OddsRatio_working_3-way'!I560)</f>
        <v>3.4757313509437857</v>
      </c>
      <c r="M561" s="46">
        <f>IF(OR($A561="",$B561="",$C561=""),"",'OddsRatio_working_3-way'!J560)</f>
        <v>3.8444572968290305</v>
      </c>
      <c r="N561" s="47">
        <f t="shared" si="132"/>
        <v>44.986843299156163</v>
      </c>
      <c r="O561" s="48">
        <f t="shared" si="133"/>
        <v>28.872153162144997</v>
      </c>
      <c r="P561" s="48">
        <f t="shared" si="134"/>
        <v>26.141003538698847</v>
      </c>
      <c r="Q561" t="s">
        <v>284</v>
      </c>
      <c r="R561" t="s">
        <v>287</v>
      </c>
      <c r="S561" t="s">
        <v>542</v>
      </c>
      <c r="T561" s="50">
        <v>100</v>
      </c>
      <c r="U561" s="50">
        <f t="shared" si="135"/>
        <v>53.488372093023258</v>
      </c>
      <c r="V561" s="50">
        <f t="shared" si="136"/>
        <v>70.149253731343279</v>
      </c>
      <c r="W561" s="50">
        <f t="shared" si="137"/>
        <v>72.972972972972968</v>
      </c>
      <c r="X561" s="50">
        <f t="shared" si="138"/>
        <v>56.877773295683731</v>
      </c>
      <c r="Y561" s="50">
        <f t="shared" si="139"/>
        <v>73.538654934003773</v>
      </c>
      <c r="Z561" s="50">
        <f t="shared" si="140"/>
        <v>76.362374175633448</v>
      </c>
      <c r="AA561" s="50">
        <f t="shared" si="141"/>
        <v>-3.3894012026604727</v>
      </c>
      <c r="AB561" s="50">
        <f t="shared" si="142"/>
        <v>-3.3894012026604941</v>
      </c>
      <c r="AC561" s="50">
        <f t="shared" si="143"/>
        <v>-3.3894012026604798</v>
      </c>
      <c r="AF561">
        <v>1.97</v>
      </c>
      <c r="AG561">
        <v>1.9</v>
      </c>
      <c r="AH561" s="66"/>
      <c r="AJ561" t="s">
        <v>444</v>
      </c>
    </row>
    <row r="562" spans="1:36" ht="15" x14ac:dyDescent="0.25">
      <c r="A562">
        <v>2.35</v>
      </c>
      <c r="B562">
        <v>3.27</v>
      </c>
      <c r="C562">
        <v>3.31</v>
      </c>
      <c r="D562" s="43">
        <f t="shared" si="131"/>
        <v>3.345711607251145E-2</v>
      </c>
      <c r="E562" s="44">
        <f>IF(OR($A562="",$B562="",$C562=""),"",A562*'MPTO_working_3-way'!$I561)</f>
        <v>2.4286242227704018</v>
      </c>
      <c r="F562" s="45">
        <f>IF(OR($A562="",$B562="",$C562=""),"",B562*'MPTO_working_3-way'!$I561)</f>
        <v>3.3794047695571123</v>
      </c>
      <c r="G562" s="46">
        <f>IF(OR($A562="",$B562="",$C562=""),"",C562*'MPTO_working_3-way'!$I561)</f>
        <v>3.4207430542000128</v>
      </c>
      <c r="H562" s="44">
        <f>IF(OR($A562="",$B562="",$C562=""),"",'MPTO_working_3-way'!E561)</f>
        <v>2.4132465446419435</v>
      </c>
      <c r="I562" s="45">
        <f>IF(OR($A562="",$B562="",$C562=""),"",'MPTO_working_3-way'!F561)</f>
        <v>3.3937646809501389</v>
      </c>
      <c r="J562" s="46">
        <f>IF(OR($A562="",$B562="",$C562=""),"",'MPTO_working_3-way'!G561)</f>
        <v>3.4368698202611911</v>
      </c>
      <c r="K562" s="44">
        <f>IF(OR($A562="",$B562="",$C562=""),"",'OddsRatio_working_3-way'!H561)</f>
        <v>2.4199404012895891</v>
      </c>
      <c r="L562" s="45">
        <f>IF(OR($A562="",$B562="",$C562=""),"",'OddsRatio_working_3-way'!I561)</f>
        <v>3.3876034895758282</v>
      </c>
      <c r="M562" s="46">
        <f>IF(OR($A562="",$B562="",$C562=""),"",'OddsRatio_working_3-way'!J561)</f>
        <v>3.4296757977621866</v>
      </c>
      <c r="N562" s="47">
        <f t="shared" si="132"/>
        <v>41.175575481136853</v>
      </c>
      <c r="O562" s="48">
        <f t="shared" si="133"/>
        <v>29.591009902346055</v>
      </c>
      <c r="P562" s="48">
        <f t="shared" si="134"/>
        <v>29.233414616517102</v>
      </c>
      <c r="Q562" t="s">
        <v>455</v>
      </c>
      <c r="R562" t="s">
        <v>294</v>
      </c>
      <c r="S562" t="s">
        <v>542</v>
      </c>
      <c r="T562" s="50">
        <v>100</v>
      </c>
      <c r="U562" s="50">
        <f t="shared" si="135"/>
        <v>57.446808510638299</v>
      </c>
      <c r="V562" s="50">
        <f t="shared" si="136"/>
        <v>69.418960244648318</v>
      </c>
      <c r="W562" s="50">
        <f t="shared" si="137"/>
        <v>69.78851963746223</v>
      </c>
      <c r="X562" s="50">
        <f t="shared" si="138"/>
        <v>60.792520117889445</v>
      </c>
      <c r="Y562" s="50">
        <f t="shared" si="139"/>
        <v>72.764671851899465</v>
      </c>
      <c r="Z562" s="50">
        <f t="shared" si="140"/>
        <v>73.134231244713391</v>
      </c>
      <c r="AA562" s="50">
        <f t="shared" si="141"/>
        <v>-3.3457116072511468</v>
      </c>
      <c r="AB562" s="50">
        <f t="shared" si="142"/>
        <v>-3.3457116072511468</v>
      </c>
      <c r="AC562" s="50">
        <f t="shared" si="143"/>
        <v>-3.345711607251161</v>
      </c>
      <c r="AF562">
        <v>2.5299999999999998</v>
      </c>
      <c r="AG562">
        <v>1.55</v>
      </c>
      <c r="AH562" s="66"/>
      <c r="AJ562" t="s">
        <v>444</v>
      </c>
    </row>
    <row r="563" spans="1:36" ht="15" x14ac:dyDescent="0.25">
      <c r="A563">
        <v>3.95</v>
      </c>
      <c r="B563">
        <v>3.37</v>
      </c>
      <c r="C563">
        <v>2.06</v>
      </c>
      <c r="D563" s="43">
        <f t="shared" si="131"/>
        <v>3.533735521041903E-2</v>
      </c>
      <c r="E563" s="44">
        <f>IF(OR($A563="",$B563="",$C563=""),"",A563*'MPTO_working_3-way'!$I562)</f>
        <v>4.0895825530811551</v>
      </c>
      <c r="F563" s="45">
        <f>IF(OR($A563="",$B563="",$C563=""),"",B563*'MPTO_working_3-way'!$I562)</f>
        <v>3.4890868870591123</v>
      </c>
      <c r="G563" s="46">
        <f>IF(OR($A563="",$B563="",$C563=""),"",C563*'MPTO_working_3-way'!$I562)</f>
        <v>2.1327949517334632</v>
      </c>
      <c r="H563" s="44">
        <f>IF(OR($A563="",$B563="",$C563=""),"",'MPTO_working_3-way'!E562)</f>
        <v>4.1427519653694125</v>
      </c>
      <c r="I563" s="45">
        <f>IF(OR($A563="",$B563="",$C563=""),"",'MPTO_working_3-way'!F562)</f>
        <v>3.5093040309291141</v>
      </c>
      <c r="J563" s="46">
        <f>IF(OR($A563="",$B563="",$C563=""),"",'MPTO_working_3-way'!G562)</f>
        <v>2.1112289361689021</v>
      </c>
      <c r="K563" s="44">
        <f>IF(OR($A563="",$B563="",$C563=""),"",'OddsRatio_working_3-way'!H562)</f>
        <v>4.1168361730820946</v>
      </c>
      <c r="L563" s="45">
        <f>IF(OR($A563="",$B563="",$C563=""),"",'OddsRatio_working_3-way'!I562)</f>
        <v>3.5040344848151066</v>
      </c>
      <c r="M563" s="46">
        <f>IF(OR($A563="",$B563="",$C563=""),"",'OddsRatio_working_3-way'!J562)</f>
        <v>2.1199479130396681</v>
      </c>
      <c r="N563" s="47">
        <f t="shared" si="132"/>
        <v>24.452373488501518</v>
      </c>
      <c r="O563" s="48">
        <f t="shared" si="133"/>
        <v>28.660793851507716</v>
      </c>
      <c r="P563" s="48">
        <f t="shared" si="134"/>
        <v>46.88683265999078</v>
      </c>
      <c r="Q563" t="s">
        <v>290</v>
      </c>
      <c r="R563" t="s">
        <v>466</v>
      </c>
      <c r="S563" t="s">
        <v>542</v>
      </c>
      <c r="T563" s="50">
        <v>100</v>
      </c>
      <c r="U563" s="50">
        <f t="shared" si="135"/>
        <v>74.683544303797461</v>
      </c>
      <c r="V563" s="50">
        <f t="shared" si="136"/>
        <v>70.326409495548958</v>
      </c>
      <c r="W563" s="50">
        <f t="shared" si="137"/>
        <v>51.456310679611654</v>
      </c>
      <c r="X563" s="50">
        <f t="shared" si="138"/>
        <v>78.217279824839395</v>
      </c>
      <c r="Y563" s="50">
        <f t="shared" si="139"/>
        <v>73.860145016590877</v>
      </c>
      <c r="Z563" s="50">
        <f t="shared" si="140"/>
        <v>54.990046200653566</v>
      </c>
      <c r="AA563" s="50">
        <f t="shared" si="141"/>
        <v>-3.5337355210419332</v>
      </c>
      <c r="AB563" s="50">
        <f t="shared" si="142"/>
        <v>-3.533735521041919</v>
      </c>
      <c r="AC563" s="50">
        <f t="shared" si="143"/>
        <v>-3.5337355210419119</v>
      </c>
      <c r="AF563">
        <v>2.54</v>
      </c>
      <c r="AG563">
        <v>1.55</v>
      </c>
      <c r="AH563" s="66"/>
      <c r="AJ563" t="s">
        <v>444</v>
      </c>
    </row>
    <row r="564" spans="1:36" ht="15" x14ac:dyDescent="0.25">
      <c r="A564">
        <v>2.4300000000000002</v>
      </c>
      <c r="B564">
        <v>3.3</v>
      </c>
      <c r="C564">
        <v>3.13</v>
      </c>
      <c r="D564" s="43">
        <f t="shared" si="131"/>
        <v>3.4041754666532809E-2</v>
      </c>
      <c r="E564" s="44">
        <f>IF(OR($A564="",$B564="",$C564=""),"",A564*'MPTO_working_3-way'!$I563)</f>
        <v>2.5127214638396751</v>
      </c>
      <c r="F564" s="45">
        <f>IF(OR($A564="",$B564="",$C564=""),"",B564*'MPTO_working_3-way'!$I563)</f>
        <v>3.4123377903995582</v>
      </c>
      <c r="G564" s="46">
        <f>IF(OR($A564="",$B564="",$C564=""),"",C564*'MPTO_working_3-way'!$I563)</f>
        <v>3.2365506921062477</v>
      </c>
      <c r="H564" s="44">
        <f>IF(OR($A564="",$B564="",$C564=""),"",'MPTO_working_3-way'!E563)</f>
        <v>2.4989043417139665</v>
      </c>
      <c r="I564" s="45">
        <f>IF(OR($A564="",$B564="",$C564=""),"",'MPTO_working_3-way'!F563)</f>
        <v>3.4283788342992638</v>
      </c>
      <c r="J564" s="46">
        <f>IF(OR($A564="",$B564="",$C564=""),"",'MPTO_working_3-way'!G563)</f>
        <v>3.2452616240356136</v>
      </c>
      <c r="K564" s="44">
        <f>IF(OR($A564="",$B564="",$C564=""),"",'OddsRatio_working_3-way'!H563)</f>
        <v>2.5050554384776715</v>
      </c>
      <c r="L564" s="45">
        <f>IF(OR($A564="",$B564="",$C564=""),"",'OddsRatio_working_3-way'!I563)</f>
        <v>3.4207185374116382</v>
      </c>
      <c r="M564" s="46">
        <f>IF(OR($A564="",$B564="",$C564=""),"",'OddsRatio_working_3-way'!J563)</f>
        <v>3.2417958629073005</v>
      </c>
      <c r="N564" s="47">
        <f t="shared" si="132"/>
        <v>39.797487082866148</v>
      </c>
      <c r="O564" s="48">
        <f t="shared" si="133"/>
        <v>29.305422306474171</v>
      </c>
      <c r="P564" s="48">
        <f t="shared" si="134"/>
        <v>30.897090610659671</v>
      </c>
      <c r="Q564" t="s">
        <v>307</v>
      </c>
      <c r="R564" t="s">
        <v>456</v>
      </c>
      <c r="S564" t="s">
        <v>542</v>
      </c>
      <c r="T564" s="50">
        <v>100</v>
      </c>
      <c r="U564" s="50">
        <f t="shared" si="135"/>
        <v>58.847736625514408</v>
      </c>
      <c r="V564" s="50">
        <f t="shared" si="136"/>
        <v>69.696969696969703</v>
      </c>
      <c r="W564" s="50">
        <f t="shared" si="137"/>
        <v>68.051118210862612</v>
      </c>
      <c r="X564" s="50">
        <f t="shared" si="138"/>
        <v>62.251912092167686</v>
      </c>
      <c r="Y564" s="50">
        <f t="shared" si="139"/>
        <v>73.101145163622974</v>
      </c>
      <c r="Z564" s="50">
        <f t="shared" si="140"/>
        <v>71.455293677515897</v>
      </c>
      <c r="AA564" s="50">
        <f t="shared" si="141"/>
        <v>-3.4041754666532782</v>
      </c>
      <c r="AB564" s="50">
        <f t="shared" si="142"/>
        <v>-3.4041754666532711</v>
      </c>
      <c r="AC564" s="50">
        <f t="shared" si="143"/>
        <v>-3.4041754666532853</v>
      </c>
      <c r="AF564">
        <v>2.19</v>
      </c>
      <c r="AG564">
        <v>1.72</v>
      </c>
      <c r="AH564" s="66"/>
      <c r="AJ564" t="s">
        <v>439</v>
      </c>
    </row>
    <row r="565" spans="1:36" ht="15" x14ac:dyDescent="0.25">
      <c r="A565">
        <v>2.14</v>
      </c>
      <c r="B565">
        <v>3.37</v>
      </c>
      <c r="C565">
        <v>3.71</v>
      </c>
      <c r="D565" s="43">
        <f t="shared" si="131"/>
        <v>3.3567403646419747E-2</v>
      </c>
      <c r="E565" s="44">
        <f>IF(OR($A565="",$B565="",$C565=""),"",A565*'MPTO_working_3-way'!$I564)</f>
        <v>2.2118342438033385</v>
      </c>
      <c r="F565" s="45">
        <f>IF(OR($A565="",$B565="",$C565=""),"",B565*'MPTO_working_3-way'!$I564)</f>
        <v>3.4831221502884349</v>
      </c>
      <c r="G565" s="46">
        <f>IF(OR($A565="",$B565="",$C565=""),"",C565*'MPTO_working_3-way'!$I564)</f>
        <v>3.834535067528217</v>
      </c>
      <c r="H565" s="44">
        <f>IF(OR($A565="",$B565="",$C565=""),"",'MPTO_working_3-way'!E564)</f>
        <v>2.1924988318758345</v>
      </c>
      <c r="I565" s="45">
        <f>IF(OR($A565="",$B565="",$C565=""),"",'MPTO_working_3-way'!F564)</f>
        <v>3.5020532652637564</v>
      </c>
      <c r="J565" s="46">
        <f>IF(OR($A565="",$B565="",$C565=""),"",'MPTO_working_3-way'!G564)</f>
        <v>3.8706783985824935</v>
      </c>
      <c r="K565" s="44">
        <f>IF(OR($A565="",$B565="",$C565=""),"",'OddsRatio_working_3-way'!H564)</f>
        <v>2.2004710309831155</v>
      </c>
      <c r="L565" s="45">
        <f>IF(OR($A565="",$B565="",$C565=""),"",'OddsRatio_working_3-way'!I564)</f>
        <v>3.4957160907280564</v>
      </c>
      <c r="M565" s="46">
        <f>IF(OR($A565="",$B565="",$C565=""),"",'OddsRatio_working_3-way'!J564)</f>
        <v>3.8537513104949501</v>
      </c>
      <c r="N565" s="47">
        <f t="shared" si="132"/>
        <v>45.211344511985651</v>
      </c>
      <c r="O565" s="48">
        <f t="shared" si="133"/>
        <v>28.70987455657249</v>
      </c>
      <c r="P565" s="48">
        <f t="shared" si="134"/>
        <v>26.078780931441862</v>
      </c>
      <c r="Q565" t="s">
        <v>461</v>
      </c>
      <c r="R565" t="s">
        <v>468</v>
      </c>
      <c r="S565" t="s">
        <v>542</v>
      </c>
      <c r="T565" s="50">
        <v>100</v>
      </c>
      <c r="U565" s="50">
        <f t="shared" si="135"/>
        <v>53.271028037383175</v>
      </c>
      <c r="V565" s="50">
        <f t="shared" si="136"/>
        <v>70.326409495548958</v>
      </c>
      <c r="W565" s="50">
        <f t="shared" si="137"/>
        <v>73.045822102425873</v>
      </c>
      <c r="X565" s="50">
        <f t="shared" si="138"/>
        <v>56.627768402025161</v>
      </c>
      <c r="Y565" s="50">
        <f t="shared" si="139"/>
        <v>73.683149860190937</v>
      </c>
      <c r="Z565" s="50">
        <f t="shared" si="140"/>
        <v>76.402562467067852</v>
      </c>
      <c r="AA565" s="50">
        <f t="shared" si="141"/>
        <v>-3.3567403646419862</v>
      </c>
      <c r="AB565" s="50">
        <f t="shared" si="142"/>
        <v>-3.3567403646419791</v>
      </c>
      <c r="AC565" s="50">
        <f t="shared" si="143"/>
        <v>-3.3567403646419791</v>
      </c>
      <c r="AF565">
        <v>2.08</v>
      </c>
      <c r="AG565">
        <v>1.79</v>
      </c>
      <c r="AH565" s="66"/>
      <c r="AJ565" t="s">
        <v>439</v>
      </c>
    </row>
    <row r="566" spans="1:36" ht="15" x14ac:dyDescent="0.25">
      <c r="A566">
        <v>1.87</v>
      </c>
      <c r="B566">
        <v>3.45</v>
      </c>
      <c r="C566">
        <v>4.74</v>
      </c>
      <c r="D566" s="43">
        <f t="shared" si="131"/>
        <v>3.5584894887559226E-2</v>
      </c>
      <c r="E566" s="44">
        <f>IF(OR($A566="",$B566="",$C566=""),"",A566*'MPTO_working_3-way'!$I565)</f>
        <v>1.9365437534397358</v>
      </c>
      <c r="F566" s="45">
        <f>IF(OR($A566="",$B566="",$C566=""),"",B566*'MPTO_working_3-way'!$I565)</f>
        <v>3.5727678873620796</v>
      </c>
      <c r="G566" s="46">
        <f>IF(OR($A566="",$B566="",$C566=""),"",C566*'MPTO_working_3-way'!$I565)</f>
        <v>4.9086724017670313</v>
      </c>
      <c r="H566" s="44">
        <f>IF(OR($A566="",$B566="",$C566=""),"",'MPTO_working_3-way'!E565)</f>
        <v>1.9124198653306042</v>
      </c>
      <c r="I566" s="45">
        <f>IF(OR($A566="",$B566="",$C566=""),"",'MPTO_working_3-way'!F565)</f>
        <v>3.5972071750967824</v>
      </c>
      <c r="J566" s="46">
        <f>IF(OR($A566="",$B566="",$C566=""),"",'MPTO_working_3-way'!G565)</f>
        <v>5.0223789041136389</v>
      </c>
      <c r="K566" s="44">
        <f>IF(OR($A566="",$B566="",$C566=""),"",'OddsRatio_working_3-way'!H565)</f>
        <v>1.9217186561152337</v>
      </c>
      <c r="L566" s="45">
        <f>IF(OR($A566="",$B566="",$C566=""),"",'OddsRatio_working_3-way'!I565)</f>
        <v>3.5956444913589891</v>
      </c>
      <c r="M566" s="46">
        <f>IF(OR($A566="",$B566="",$C566=""),"",'OddsRatio_working_3-way'!J565)</f>
        <v>4.9623307745643359</v>
      </c>
      <c r="N566" s="47">
        <f t="shared" si="132"/>
        <v>51.638389177821352</v>
      </c>
      <c r="O566" s="48">
        <f t="shared" si="133"/>
        <v>27.989503699282881</v>
      </c>
      <c r="P566" s="48">
        <f t="shared" si="134"/>
        <v>20.372107122895763</v>
      </c>
      <c r="Q566" t="s">
        <v>464</v>
      </c>
      <c r="R566" t="s">
        <v>300</v>
      </c>
      <c r="S566" t="s">
        <v>542</v>
      </c>
      <c r="T566" s="50">
        <v>100</v>
      </c>
      <c r="U566" s="50">
        <f t="shared" si="135"/>
        <v>46.524064171122987</v>
      </c>
      <c r="V566" s="50">
        <f t="shared" si="136"/>
        <v>71.014492753623188</v>
      </c>
      <c r="W566" s="50">
        <f t="shared" si="137"/>
        <v>78.902953586497887</v>
      </c>
      <c r="X566" s="50">
        <f t="shared" si="138"/>
        <v>50.082553659878926</v>
      </c>
      <c r="Y566" s="50">
        <f t="shared" si="139"/>
        <v>74.572982242379098</v>
      </c>
      <c r="Z566" s="50">
        <f t="shared" si="140"/>
        <v>82.461443075253811</v>
      </c>
      <c r="AA566" s="50">
        <f t="shared" si="141"/>
        <v>-3.5584894887559386</v>
      </c>
      <c r="AB566" s="50">
        <f t="shared" si="142"/>
        <v>-3.5584894887559102</v>
      </c>
      <c r="AC566" s="50">
        <f t="shared" si="143"/>
        <v>-3.5584894887559244</v>
      </c>
      <c r="AF566">
        <v>2.48</v>
      </c>
      <c r="AG566">
        <v>1.57</v>
      </c>
      <c r="AH566" s="66"/>
      <c r="AJ566" t="s">
        <v>439</v>
      </c>
    </row>
    <row r="567" spans="1:36" ht="15" x14ac:dyDescent="0.25">
      <c r="A567">
        <v>3.49</v>
      </c>
      <c r="B567">
        <v>3.35</v>
      </c>
      <c r="C567">
        <v>2.23</v>
      </c>
      <c r="D567" s="43">
        <f t="shared" si="131"/>
        <v>3.3470907249508075E-2</v>
      </c>
      <c r="E567" s="44">
        <f>IF(OR($A567="",$B567="",$C567=""),"",A567*'MPTO_working_3-way'!$I566)</f>
        <v>3.6068134663007836</v>
      </c>
      <c r="F567" s="45">
        <f>IF(OR($A567="",$B567="",$C567=""),"",B567*'MPTO_working_3-way'!$I566)</f>
        <v>3.4621275392858522</v>
      </c>
      <c r="G567" s="46">
        <f>IF(OR($A567="",$B567="",$C567=""),"",C567*'MPTO_working_3-way'!$I566)</f>
        <v>2.3046401231664029</v>
      </c>
      <c r="H567" s="44">
        <f>IF(OR($A567="",$B567="",$C567=""),"",'MPTO_working_3-way'!E566)</f>
        <v>3.6313987588470975</v>
      </c>
      <c r="I567" s="45">
        <f>IF(OR($A567="",$B567="",$C567=""),"",'MPTO_working_3-way'!F566)</f>
        <v>3.4800705836970085</v>
      </c>
      <c r="J567" s="46">
        <f>IF(OR($A567="",$B567="",$C567=""),"",'MPTO_working_3-way'!G566)</f>
        <v>2.2868981190926978</v>
      </c>
      <c r="K567" s="44">
        <f>IF(OR($A567="",$B567="",$C567=""),"",'OddsRatio_working_3-way'!H566)</f>
        <v>3.6203334175940274</v>
      </c>
      <c r="L567" s="45">
        <f>IF(OR($A567="",$B567="",$C567=""),"",'OddsRatio_working_3-way'!I566)</f>
        <v>3.4730054342754886</v>
      </c>
      <c r="M567" s="46">
        <f>IF(OR($A567="",$B567="",$C567=""),"",'OddsRatio_working_3-way'!J566)</f>
        <v>2.2943815677271702</v>
      </c>
      <c r="N567" s="47">
        <f t="shared" si="132"/>
        <v>27.725304048662629</v>
      </c>
      <c r="O567" s="48">
        <f t="shared" si="133"/>
        <v>28.883973471591812</v>
      </c>
      <c r="P567" s="48">
        <f t="shared" si="134"/>
        <v>43.390722479745556</v>
      </c>
      <c r="Q567" t="s">
        <v>245</v>
      </c>
      <c r="R567" t="s">
        <v>303</v>
      </c>
      <c r="S567" t="s">
        <v>542</v>
      </c>
      <c r="T567" s="50">
        <v>100</v>
      </c>
      <c r="U567" s="50">
        <f t="shared" si="135"/>
        <v>71.346704871060169</v>
      </c>
      <c r="V567" s="50">
        <f t="shared" si="136"/>
        <v>70.149253731343279</v>
      </c>
      <c r="W567" s="50">
        <f t="shared" si="137"/>
        <v>55.156950672645742</v>
      </c>
      <c r="X567" s="50">
        <f t="shared" si="138"/>
        <v>74.693795596010972</v>
      </c>
      <c r="Y567" s="50">
        <f t="shared" si="139"/>
        <v>73.496344456294096</v>
      </c>
      <c r="Z567" s="50">
        <f t="shared" si="140"/>
        <v>58.504041397596538</v>
      </c>
      <c r="AA567" s="50">
        <f t="shared" si="141"/>
        <v>-3.3470907249508031</v>
      </c>
      <c r="AB567" s="50">
        <f t="shared" si="142"/>
        <v>-3.3470907249508173</v>
      </c>
      <c r="AC567" s="50">
        <f t="shared" si="143"/>
        <v>-3.347090724950796</v>
      </c>
      <c r="AF567">
        <v>2.5</v>
      </c>
      <c r="AG567">
        <v>1.56</v>
      </c>
      <c r="AH567" s="66"/>
      <c r="AJ567" t="s">
        <v>439</v>
      </c>
    </row>
    <row r="568" spans="1:36" ht="15" x14ac:dyDescent="0.25">
      <c r="A568">
        <v>4.38</v>
      </c>
      <c r="B568">
        <v>3.66</v>
      </c>
      <c r="C568">
        <v>1.87</v>
      </c>
      <c r="D568" s="43">
        <f t="shared" si="131"/>
        <v>3.6293904287721945E-2</v>
      </c>
      <c r="E568" s="44">
        <f>IF(OR($A568="",$B568="",$C568=""),"",A568*'MPTO_working_3-way'!$I567)</f>
        <v>4.5389673007802216</v>
      </c>
      <c r="F568" s="45">
        <f>IF(OR($A568="",$B568="",$C568=""),"",B568*'MPTO_working_3-way'!$I567)</f>
        <v>3.7928356896930624</v>
      </c>
      <c r="G568" s="46">
        <f>IF(OR($A568="",$B568="",$C568=""),"",C568*'MPTO_working_3-way'!$I567)</f>
        <v>1.9378696010180401</v>
      </c>
      <c r="H568" s="44">
        <f>IF(OR($A568="",$B568="",$C568=""),"",'MPTO_working_3-way'!E567)</f>
        <v>4.6250787622432465</v>
      </c>
      <c r="I568" s="45">
        <f>IF(OR($A568="",$B568="",$C568=""),"",'MPTO_working_3-way'!F567)</f>
        <v>3.8295677581256449</v>
      </c>
      <c r="J568" s="46">
        <f>IF(OR($A568="",$B568="",$C568=""),"",'MPTO_working_3-way'!G567)</f>
        <v>1.9132846212937191</v>
      </c>
      <c r="K568" s="44">
        <f>IF(OR($A568="",$B568="",$C568=""),"",'OddsRatio_working_3-way'!H567)</f>
        <v>4.5842719272756449</v>
      </c>
      <c r="L568" s="45">
        <f>IF(OR($A568="",$B568="",$C568=""),"",'OddsRatio_working_3-way'!I567)</f>
        <v>3.8207583806370451</v>
      </c>
      <c r="M568" s="46">
        <f>IF(OR($A568="",$B568="",$C568=""),"",'OddsRatio_working_3-way'!J567)</f>
        <v>1.9225788688549736</v>
      </c>
      <c r="N568" s="47">
        <f t="shared" si="132"/>
        <v>22.031443139678622</v>
      </c>
      <c r="O568" s="48">
        <f t="shared" si="133"/>
        <v>26.365497527812114</v>
      </c>
      <c r="P568" s="48">
        <f t="shared" si="134"/>
        <v>51.603059332509268</v>
      </c>
      <c r="Q568" t="s">
        <v>457</v>
      </c>
      <c r="R568" t="s">
        <v>463</v>
      </c>
      <c r="S568" t="s">
        <v>542</v>
      </c>
      <c r="T568" s="50">
        <v>100</v>
      </c>
      <c r="U568" s="50">
        <f t="shared" si="135"/>
        <v>77.168949771689498</v>
      </c>
      <c r="V568" s="50">
        <f t="shared" si="136"/>
        <v>72.67759562841529</v>
      </c>
      <c r="W568" s="50">
        <f t="shared" si="137"/>
        <v>46.524064171122987</v>
      </c>
      <c r="X568" s="50">
        <f t="shared" si="138"/>
        <v>80.798340200461695</v>
      </c>
      <c r="Y568" s="50">
        <f t="shared" si="139"/>
        <v>76.306986057187501</v>
      </c>
      <c r="Z568" s="50">
        <f t="shared" si="140"/>
        <v>50.153454599895198</v>
      </c>
      <c r="AA568" s="50">
        <f t="shared" si="141"/>
        <v>-3.6293904287721972</v>
      </c>
      <c r="AB568" s="50">
        <f t="shared" si="142"/>
        <v>-3.6293904287722114</v>
      </c>
      <c r="AC568" s="50">
        <f t="shared" si="143"/>
        <v>-3.6293904287722114</v>
      </c>
      <c r="AF568">
        <v>1.85</v>
      </c>
      <c r="AG568">
        <v>2.02</v>
      </c>
      <c r="AH568" s="66"/>
      <c r="AJ568" t="s">
        <v>439</v>
      </c>
    </row>
    <row r="569" spans="1:36" ht="15" x14ac:dyDescent="0.25">
      <c r="A569">
        <v>3.01</v>
      </c>
      <c r="B569">
        <v>3.09</v>
      </c>
      <c r="C569">
        <v>2.65</v>
      </c>
      <c r="D569" s="43">
        <f t="shared" si="131"/>
        <v>3.3208999656555882E-2</v>
      </c>
      <c r="E569" s="44">
        <f>IF(OR($A569="",$B569="",$C569=""),"",A569*'MPTO_working_3-way'!$I568)</f>
        <v>3.109959088966233</v>
      </c>
      <c r="F569" s="45">
        <f>IF(OR($A569="",$B569="",$C569=""),"",B569*'MPTO_working_3-way'!$I568)</f>
        <v>3.1926158089387577</v>
      </c>
      <c r="G569" s="46">
        <f>IF(OR($A569="",$B569="",$C569=""),"",C569*'MPTO_working_3-way'!$I568)</f>
        <v>2.738003849089873</v>
      </c>
      <c r="H569" s="44">
        <f>IF(OR($A569="",$B569="",$C569=""),"",'MPTO_working_3-way'!E568)</f>
        <v>3.1137491770007855</v>
      </c>
      <c r="I569" s="45">
        <f>IF(OR($A569="",$B569="",$C569=""),"",'MPTO_working_3-way'!F568)</f>
        <v>3.1994376267389728</v>
      </c>
      <c r="J569" s="46">
        <f>IF(OR($A569="",$B569="",$C569=""),"",'MPTO_working_3-way'!G568)</f>
        <v>2.730086026217883</v>
      </c>
      <c r="K569" s="44">
        <f>IF(OR($A569="",$B569="",$C569=""),"",'OddsRatio_working_3-way'!H568)</f>
        <v>3.1120712101207539</v>
      </c>
      <c r="L569" s="45">
        <f>IF(OR($A569="",$B569="",$C569=""),"",'OddsRatio_working_3-way'!I568)</f>
        <v>3.1961337458469532</v>
      </c>
      <c r="M569" s="46">
        <f>IF(OR($A569="",$B569="",$C569=""),"",'OddsRatio_working_3-way'!J568)</f>
        <v>2.7337897993528575</v>
      </c>
      <c r="N569" s="47">
        <f t="shared" si="132"/>
        <v>32.154763821423941</v>
      </c>
      <c r="O569" s="48">
        <f t="shared" si="133"/>
        <v>31.322278026694523</v>
      </c>
      <c r="P569" s="48">
        <f t="shared" si="134"/>
        <v>36.522958151881532</v>
      </c>
      <c r="Q569" t="s">
        <v>246</v>
      </c>
      <c r="R569" t="s">
        <v>297</v>
      </c>
      <c r="S569" t="s">
        <v>542</v>
      </c>
      <c r="T569" s="50">
        <v>100</v>
      </c>
      <c r="U569" s="50">
        <f t="shared" si="135"/>
        <v>66.777408637873762</v>
      </c>
      <c r="V569" s="50">
        <f t="shared" si="136"/>
        <v>67.637540453074436</v>
      </c>
      <c r="W569" s="50">
        <f t="shared" si="137"/>
        <v>62.264150943396231</v>
      </c>
      <c r="X569" s="50">
        <f t="shared" si="138"/>
        <v>70.098308603529347</v>
      </c>
      <c r="Y569" s="50">
        <f t="shared" si="139"/>
        <v>70.958440418730035</v>
      </c>
      <c r="Z569" s="50">
        <f t="shared" si="140"/>
        <v>65.58505090905183</v>
      </c>
      <c r="AA569" s="50">
        <f t="shared" si="141"/>
        <v>-3.3208999656555847</v>
      </c>
      <c r="AB569" s="50">
        <f t="shared" si="142"/>
        <v>-3.3208999656555989</v>
      </c>
      <c r="AC569" s="50">
        <f t="shared" si="143"/>
        <v>-3.3208999656555989</v>
      </c>
      <c r="AF569">
        <v>2.66</v>
      </c>
      <c r="AG569">
        <v>1.51</v>
      </c>
      <c r="AH569" s="66"/>
      <c r="AJ569" t="s">
        <v>439</v>
      </c>
    </row>
    <row r="570" spans="1:36" ht="15" x14ac:dyDescent="0.25">
      <c r="A570">
        <v>2.87</v>
      </c>
      <c r="B570">
        <v>3.15</v>
      </c>
      <c r="C570">
        <v>2.72</v>
      </c>
      <c r="D570" s="43">
        <f t="shared" si="131"/>
        <v>3.3539432032975824E-2</v>
      </c>
      <c r="E570" s="44">
        <f>IF(OR($A570="",$B570="",$C570=""),"",A570*'MPTO_working_3-way'!$I569)</f>
        <v>2.9662581699346409</v>
      </c>
      <c r="F570" s="45">
        <f>IF(OR($A570="",$B570="",$C570=""),"",B570*'MPTO_working_3-way'!$I569)</f>
        <v>3.2556492109038739</v>
      </c>
      <c r="G570" s="46">
        <f>IF(OR($A570="",$B570="",$C570=""),"",C570*'MPTO_working_3-way'!$I569)</f>
        <v>2.8112272551296944</v>
      </c>
      <c r="H570" s="44">
        <f>IF(OR($A570="",$B570="",$C570=""),"",'MPTO_working_3-way'!E569)</f>
        <v>2.9651396383976052</v>
      </c>
      <c r="I570" s="45">
        <f>IF(OR($A570="",$B570="",$C570=""),"",'MPTO_working_3-way'!F569)</f>
        <v>3.2649808846947437</v>
      </c>
      <c r="J570" s="46">
        <f>IF(OR($A570="",$B570="",$C570=""),"",'MPTO_working_3-way'!G569)</f>
        <v>2.8053068134629515</v>
      </c>
      <c r="K570" s="44">
        <f>IF(OR($A570="",$B570="",$C570=""),"",'OddsRatio_working_3-way'!H569)</f>
        <v>2.9658671830216741</v>
      </c>
      <c r="L570" s="45">
        <f>IF(OR($A570="",$B570="",$C570=""),"",'OddsRatio_working_3-way'!I569)</f>
        <v>3.260221627538288</v>
      </c>
      <c r="M570" s="46">
        <f>IF(OR($A570="",$B570="",$C570=""),"",'OddsRatio_working_3-way'!J569)</f>
        <v>2.8081773020306304</v>
      </c>
      <c r="N570" s="47">
        <f t="shared" si="132"/>
        <v>33.712507230010736</v>
      </c>
      <c r="O570" s="48">
        <f t="shared" si="133"/>
        <v>30.715839920676451</v>
      </c>
      <c r="P570" s="48">
        <f t="shared" si="134"/>
        <v>35.571652849312798</v>
      </c>
      <c r="Q570" t="s">
        <v>305</v>
      </c>
      <c r="R570" t="s">
        <v>306</v>
      </c>
      <c r="S570" t="s">
        <v>542</v>
      </c>
      <c r="T570" s="50">
        <v>100</v>
      </c>
      <c r="U570" s="50">
        <f t="shared" si="135"/>
        <v>65.156794425087099</v>
      </c>
      <c r="V570" s="50">
        <f t="shared" si="136"/>
        <v>68.253968253968253</v>
      </c>
      <c r="W570" s="50">
        <f t="shared" si="137"/>
        <v>63.235294117647051</v>
      </c>
      <c r="X570" s="50">
        <f t="shared" si="138"/>
        <v>68.510737628384689</v>
      </c>
      <c r="Y570" s="50">
        <f t="shared" si="139"/>
        <v>71.607911457265828</v>
      </c>
      <c r="Z570" s="50">
        <f t="shared" si="140"/>
        <v>66.589237320944633</v>
      </c>
      <c r="AA570" s="50">
        <f t="shared" si="141"/>
        <v>-3.3539432032975895</v>
      </c>
      <c r="AB570" s="50">
        <f t="shared" si="142"/>
        <v>-3.3539432032975753</v>
      </c>
      <c r="AC570" s="50">
        <f t="shared" si="143"/>
        <v>-3.3539432032975824</v>
      </c>
      <c r="AF570">
        <v>2.62</v>
      </c>
      <c r="AG570">
        <v>1.52</v>
      </c>
      <c r="AH570" s="66"/>
      <c r="AJ570" t="s">
        <v>439</v>
      </c>
    </row>
    <row r="571" spans="1:36" ht="15" x14ac:dyDescent="0.25">
      <c r="A571">
        <v>3.33</v>
      </c>
      <c r="B571">
        <v>3.4</v>
      </c>
      <c r="C571">
        <v>2.2200000000000002</v>
      </c>
      <c r="D571" s="43">
        <f t="shared" si="131"/>
        <v>4.4868397809574301E-2</v>
      </c>
      <c r="E571" s="44">
        <f>IF(OR($A571="",$B571="",$C571=""),"",A571*'MPTO_working_3-way'!$I570)</f>
        <v>3.4794117647058824</v>
      </c>
      <c r="F571" s="45">
        <f>IF(OR($A571="",$B571="",$C571=""),"",B571*'MPTO_working_3-way'!$I570)</f>
        <v>3.5525525525525525</v>
      </c>
      <c r="G571" s="46">
        <f>IF(OR($A571="",$B571="",$C571=""),"",C571*'MPTO_working_3-way'!$I570)</f>
        <v>2.3196078431372551</v>
      </c>
      <c r="H571" s="44">
        <f>IF(OR($A571="",$B571="",$C571=""),"",'MPTO_working_3-way'!E570)</f>
        <v>3.5045398266611638</v>
      </c>
      <c r="I571" s="45">
        <f>IF(OR($A571="",$B571="",$C571=""),"",'MPTO_working_3-way'!F570)</f>
        <v>3.5821556633621596</v>
      </c>
      <c r="J571" s="46">
        <f>IF(OR($A571="",$B571="",$C571=""),"",'MPTO_working_3-way'!G570)</f>
        <v>2.2962412114656572</v>
      </c>
      <c r="K571" s="44">
        <f>IF(OR($A571="",$B571="",$C571=""),"",'OddsRatio_working_3-way'!H570)</f>
        <v>3.4942937506435494</v>
      </c>
      <c r="L571" s="45">
        <f>IF(OR($A571="",$B571="",$C571=""),"",'OddsRatio_working_3-way'!I570)</f>
        <v>3.5692296143967903</v>
      </c>
      <c r="M571" s="46">
        <f>IF(OR($A571="",$B571="",$C571=""),"",'OddsRatio_working_3-way'!J570)</f>
        <v>2.3060250539850347</v>
      </c>
      <c r="N571" s="47">
        <f t="shared" si="132"/>
        <v>28.740490278951818</v>
      </c>
      <c r="O571" s="48">
        <f t="shared" si="133"/>
        <v>28.148774302620456</v>
      </c>
      <c r="P571" s="48">
        <f t="shared" si="134"/>
        <v>43.110735418427723</v>
      </c>
      <c r="Q571" t="s">
        <v>515</v>
      </c>
      <c r="R571" t="s">
        <v>470</v>
      </c>
      <c r="S571" t="s">
        <v>542</v>
      </c>
      <c r="T571" s="50">
        <v>100</v>
      </c>
      <c r="U571" s="50">
        <f t="shared" si="135"/>
        <v>69.969969969969966</v>
      </c>
      <c r="V571" s="50">
        <f t="shared" si="136"/>
        <v>70.588235294117652</v>
      </c>
      <c r="W571" s="50">
        <f t="shared" si="137"/>
        <v>54.954954954954964</v>
      </c>
      <c r="X571" s="50">
        <f t="shared" si="138"/>
        <v>74.456809750927391</v>
      </c>
      <c r="Y571" s="50">
        <f t="shared" si="139"/>
        <v>75.075075075075077</v>
      </c>
      <c r="Z571" s="50">
        <f t="shared" si="140"/>
        <v>59.441794735912381</v>
      </c>
      <c r="AA571" s="50">
        <f t="shared" si="141"/>
        <v>-4.4868397809574248</v>
      </c>
      <c r="AB571" s="50">
        <f t="shared" si="142"/>
        <v>-4.4868397809574248</v>
      </c>
      <c r="AC571" s="50">
        <f t="shared" si="143"/>
        <v>-4.4868397809574176</v>
      </c>
      <c r="AF571">
        <v>1.88</v>
      </c>
      <c r="AG571">
        <v>1.95</v>
      </c>
      <c r="AH571" s="66"/>
      <c r="AJ571" t="s">
        <v>445</v>
      </c>
    </row>
    <row r="572" spans="1:36" ht="15" x14ac:dyDescent="0.25">
      <c r="A572">
        <v>2.09</v>
      </c>
      <c r="B572">
        <v>3.5</v>
      </c>
      <c r="C572">
        <v>3.55</v>
      </c>
      <c r="D572" s="43">
        <f t="shared" si="131"/>
        <v>4.5873326080887233E-2</v>
      </c>
      <c r="E572" s="44">
        <f>IF(OR($A572="",$B572="",$C572=""),"",A572*'MPTO_working_3-way'!$I571)</f>
        <v>2.1858752515090543</v>
      </c>
      <c r="F572" s="45">
        <f>IF(OR($A572="",$B572="",$C572=""),"",B572*'MPTO_working_3-way'!$I571)</f>
        <v>3.6605566412831054</v>
      </c>
      <c r="G572" s="46">
        <f>IF(OR($A572="",$B572="",$C572=""),"",C572*'MPTO_working_3-way'!$I571)</f>
        <v>3.7128503075871495</v>
      </c>
      <c r="H572" s="44">
        <f>IF(OR($A572="",$B572="",$C572=""),"",'MPTO_working_3-way'!E571)</f>
        <v>2.1589981639934872</v>
      </c>
      <c r="I572" s="45">
        <f>IF(OR($A572="",$B572="",$C572=""),"",'MPTO_working_3-way'!F571)</f>
        <v>3.6979078902087363</v>
      </c>
      <c r="J572" s="46">
        <f>IF(OR($A572="",$B572="",$C572=""),"",'MPTO_working_3-way'!G571)</f>
        <v>3.7537673914352823</v>
      </c>
      <c r="K572" s="44">
        <f>IF(OR($A572="",$B572="",$C572=""),"",'OddsRatio_working_3-way'!H571)</f>
        <v>2.1698079959837324</v>
      </c>
      <c r="L572" s="45">
        <f>IF(OR($A572="",$B572="",$C572=""),"",'OddsRatio_working_3-way'!I571)</f>
        <v>3.6830458623480102</v>
      </c>
      <c r="M572" s="46">
        <f>IF(OR($A572="",$B572="",$C572=""),"",'OddsRatio_working_3-way'!J571)</f>
        <v>3.7367067795949702</v>
      </c>
      <c r="N572" s="47">
        <f t="shared" si="132"/>
        <v>45.748264879692194</v>
      </c>
      <c r="O572" s="48">
        <f t="shared" si="133"/>
        <v>27.318249599587617</v>
      </c>
      <c r="P572" s="48">
        <f t="shared" si="134"/>
        <v>26.93348552072019</v>
      </c>
      <c r="Q572" t="s">
        <v>452</v>
      </c>
      <c r="R572" t="s">
        <v>465</v>
      </c>
      <c r="S572" t="s">
        <v>542</v>
      </c>
      <c r="T572" s="50">
        <v>100</v>
      </c>
      <c r="U572" s="50">
        <f t="shared" si="135"/>
        <v>52.153110047846894</v>
      </c>
      <c r="V572" s="50">
        <f t="shared" si="136"/>
        <v>71.428571428571431</v>
      </c>
      <c r="W572" s="50">
        <f t="shared" si="137"/>
        <v>71.83098591549296</v>
      </c>
      <c r="X572" s="50">
        <f t="shared" si="138"/>
        <v>56.74044265593561</v>
      </c>
      <c r="Y572" s="50">
        <f t="shared" si="139"/>
        <v>76.01590403666016</v>
      </c>
      <c r="Z572" s="50">
        <f t="shared" si="140"/>
        <v>76.418318523581689</v>
      </c>
      <c r="AA572" s="50">
        <f t="shared" si="141"/>
        <v>-4.5873326080887153</v>
      </c>
      <c r="AB572" s="50">
        <f t="shared" si="142"/>
        <v>-4.5873326080887296</v>
      </c>
      <c r="AC572" s="50">
        <f t="shared" si="143"/>
        <v>-4.5873326080887296</v>
      </c>
      <c r="AF572">
        <v>1.85</v>
      </c>
      <c r="AG572">
        <v>1.99</v>
      </c>
      <c r="AH572" s="66"/>
      <c r="AJ572" t="s">
        <v>445</v>
      </c>
    </row>
    <row r="573" spans="1:36" s="50" customFormat="1" ht="15" x14ac:dyDescent="0.25">
      <c r="A573">
        <v>2.91</v>
      </c>
      <c r="B573">
        <v>3.35</v>
      </c>
      <c r="C573">
        <v>2.4900000000000002</v>
      </c>
      <c r="D573" s="43">
        <f t="shared" si="131"/>
        <v>4.3756500073227178E-2</v>
      </c>
      <c r="E573" s="44">
        <f>IF(OR($A573="",$B573="",$C573=""),"",A573*'MPTO_working_3-way'!$I572)</f>
        <v>3.037331415213091</v>
      </c>
      <c r="F573" s="45">
        <f>IF(OR($A573="",$B573="",$C573=""),"",B573*'MPTO_working_3-way'!$I572)</f>
        <v>3.4965842752453113</v>
      </c>
      <c r="G573" s="46">
        <f>IF(OR($A573="",$B573="",$C573=""),"",C573*'MPTO_working_3-way'!$I572)</f>
        <v>2.598953685182336</v>
      </c>
      <c r="H573" s="44">
        <f>IF(OR($A573="",$B573="",$C573=""),"",'MPTO_working_3-way'!E572)</f>
        <v>3.0389861351331562</v>
      </c>
      <c r="I573" s="45">
        <f>IF(OR($A573="",$B573="",$C573=""),"",'MPTO_working_3-way'!F572)</f>
        <v>3.5220945594473481</v>
      </c>
      <c r="J573" s="46">
        <f>IF(OR($A573="",$B573="",$C573=""),"",'MPTO_working_3-way'!G572)</f>
        <v>2.5838396160288175</v>
      </c>
      <c r="K573" s="44">
        <f>IF(OR($A573="",$B573="",$C573=""),"",'OddsRatio_working_3-way'!H572)</f>
        <v>3.0392034928743725</v>
      </c>
      <c r="L573" s="45">
        <f>IF(OR($A573="",$B573="",$C573=""),"",'OddsRatio_working_3-way'!I572)</f>
        <v>3.50896764830093</v>
      </c>
      <c r="M573" s="46">
        <f>IF(OR($A573="",$B573="",$C573=""),"",'OddsRatio_working_3-way'!J572)</f>
        <v>2.5907922536035684</v>
      </c>
      <c r="N573" s="47">
        <f t="shared" si="132"/>
        <v>32.923637999834227</v>
      </c>
      <c r="O573" s="48">
        <f t="shared" si="133"/>
        <v>28.599339277467941</v>
      </c>
      <c r="P573" s="48">
        <f t="shared" si="134"/>
        <v>38.477022722697832</v>
      </c>
      <c r="Q573" t="s">
        <v>318</v>
      </c>
      <c r="R573" t="s">
        <v>502</v>
      </c>
      <c r="S573" t="s">
        <v>542</v>
      </c>
      <c r="T573" s="50">
        <v>100</v>
      </c>
      <c r="U573" s="50">
        <f t="shared" si="135"/>
        <v>65.635738831615114</v>
      </c>
      <c r="V573" s="50">
        <f t="shared" si="136"/>
        <v>70.149253731343279</v>
      </c>
      <c r="W573" s="50">
        <f t="shared" si="137"/>
        <v>59.839357429718881</v>
      </c>
      <c r="X573" s="50">
        <f t="shared" si="138"/>
        <v>70.011388838937833</v>
      </c>
      <c r="Y573" s="50">
        <f t="shared" si="139"/>
        <v>74.524903738665998</v>
      </c>
      <c r="Z573" s="50">
        <f t="shared" si="140"/>
        <v>64.215007437041592</v>
      </c>
      <c r="AA573" s="50">
        <f t="shared" si="141"/>
        <v>-4.3756500073227187</v>
      </c>
      <c r="AB573" s="50">
        <f t="shared" si="142"/>
        <v>-4.3756500073227187</v>
      </c>
      <c r="AC573" s="50">
        <f t="shared" si="143"/>
        <v>-4.3756500073227116</v>
      </c>
      <c r="AD573" s="51"/>
      <c r="AE573" s="51"/>
      <c r="AF573">
        <v>2</v>
      </c>
      <c r="AG573">
        <v>1.84</v>
      </c>
      <c r="AH573" s="66"/>
      <c r="AI573" s="51"/>
      <c r="AJ573" t="s">
        <v>445</v>
      </c>
    </row>
    <row r="574" spans="1:36" ht="15" x14ac:dyDescent="0.25">
      <c r="A574">
        <v>3.64</v>
      </c>
      <c r="B574">
        <v>3.27</v>
      </c>
      <c r="C574">
        <v>2.15</v>
      </c>
      <c r="D574" s="43">
        <f t="shared" si="131"/>
        <v>4.5651951348558928E-2</v>
      </c>
      <c r="E574" s="44">
        <f>IF(OR($A574="",$B574="",$C574=""),"",A574*'MPTO_working_3-way'!$I573)</f>
        <v>3.8061731029087547</v>
      </c>
      <c r="F574" s="45">
        <f>IF(OR($A574="",$B574="",$C574=""),"",B574*'MPTO_working_3-way'!$I573)</f>
        <v>3.4192818809097876</v>
      </c>
      <c r="G574" s="46">
        <f>IF(OR($A574="",$B574="",$C574=""),"",C574*'MPTO_working_3-way'!$I573)</f>
        <v>2.2481516953994016</v>
      </c>
      <c r="H574" s="44">
        <f>IF(OR($A574="",$B574="",$C574=""),"",'MPTO_working_3-way'!E573)</f>
        <v>3.8534463806553356</v>
      </c>
      <c r="I574" s="45">
        <f>IF(OR($A574="",$B574="",$C574=""),"",'MPTO_working_3-way'!F573)</f>
        <v>3.4412381688340328</v>
      </c>
      <c r="J574" s="46">
        <f>IF(OR($A574="",$B574="",$C574=""),"",'MPTO_working_3-way'!G573)</f>
        <v>2.2227212875925151</v>
      </c>
      <c r="K574" s="44">
        <f>IF(OR($A574="",$B574="",$C574=""),"",'OddsRatio_working_3-way'!H573)</f>
        <v>3.8310097475164837</v>
      </c>
      <c r="L574" s="45">
        <f>IF(OR($A574="",$B574="",$C574=""),"",'OddsRatio_working_3-way'!I573)</f>
        <v>3.4342394419933409</v>
      </c>
      <c r="M574" s="46">
        <f>IF(OR($A574="",$B574="",$C574=""),"",'OddsRatio_working_3-way'!J573)</f>
        <v>2.2332050036530138</v>
      </c>
      <c r="N574" s="47">
        <f t="shared" si="132"/>
        <v>26.273108788346484</v>
      </c>
      <c r="O574" s="48">
        <f t="shared" si="133"/>
        <v>29.245907030452965</v>
      </c>
      <c r="P574" s="48">
        <f t="shared" si="134"/>
        <v>44.480984181200554</v>
      </c>
      <c r="Q574" t="s">
        <v>310</v>
      </c>
      <c r="R574" t="s">
        <v>311</v>
      </c>
      <c r="S574" t="s">
        <v>542</v>
      </c>
      <c r="T574" s="50">
        <v>100</v>
      </c>
      <c r="U574" s="50">
        <f t="shared" si="135"/>
        <v>72.527472527472526</v>
      </c>
      <c r="V574" s="50">
        <f t="shared" si="136"/>
        <v>69.418960244648318</v>
      </c>
      <c r="W574" s="50">
        <f t="shared" si="137"/>
        <v>53.488372093023258</v>
      </c>
      <c r="X574" s="50">
        <f t="shared" si="138"/>
        <v>77.092667662328424</v>
      </c>
      <c r="Y574" s="50">
        <f t="shared" si="139"/>
        <v>73.984155379504216</v>
      </c>
      <c r="Z574" s="50">
        <f t="shared" si="140"/>
        <v>58.053567227879157</v>
      </c>
      <c r="AA574" s="50">
        <f t="shared" si="141"/>
        <v>-4.5651951348558981</v>
      </c>
      <c r="AB574" s="50">
        <f t="shared" si="142"/>
        <v>-4.5651951348558981</v>
      </c>
      <c r="AC574" s="50">
        <f t="shared" si="143"/>
        <v>-4.5651951348558981</v>
      </c>
      <c r="AF574">
        <v>2.2200000000000002</v>
      </c>
      <c r="AG574">
        <v>1.67</v>
      </c>
      <c r="AH574" s="66"/>
      <c r="AJ574" t="s">
        <v>445</v>
      </c>
    </row>
    <row r="575" spans="1:36" ht="15" x14ac:dyDescent="0.25">
      <c r="A575">
        <v>1.53</v>
      </c>
      <c r="B575">
        <v>4.07</v>
      </c>
      <c r="C575">
        <v>6.59</v>
      </c>
      <c r="D575" s="43">
        <f t="shared" si="131"/>
        <v>5.104008522735648E-2</v>
      </c>
      <c r="E575" s="44">
        <f>IF(OR($A575="",$B575="",$C575=""),"",A575*'MPTO_working_3-way'!$I574)</f>
        <v>1.6080913303978555</v>
      </c>
      <c r="F575" s="45">
        <f>IF(OR($A575="",$B575="",$C575=""),"",B575*'MPTO_working_3-way'!$I574)</f>
        <v>4.2777331468753408</v>
      </c>
      <c r="G575" s="46">
        <f>IF(OR($A575="",$B575="",$C575=""),"",C575*'MPTO_working_3-way'!$I574)</f>
        <v>6.9263541616482787</v>
      </c>
      <c r="H575" s="44">
        <f>IF(OR($A575="",$B575="",$C575=""),"",'MPTO_working_3-way'!E574)</f>
        <v>1.5708909890824847</v>
      </c>
      <c r="I575" s="45">
        <f>IF(OR($A575="",$B575="",$C575=""),"",'MPTO_working_3-way'!F574)</f>
        <v>4.372791227434627</v>
      </c>
      <c r="J575" s="46">
        <f>IF(OR($A575="",$B575="",$C575=""),"",'MPTO_working_3-way'!G574)</f>
        <v>7.4221578992775514</v>
      </c>
      <c r="K575" s="44">
        <f>IF(OR($A575="",$B575="",$C575=""),"",'OddsRatio_working_3-way'!H574)</f>
        <v>1.5830645898634537</v>
      </c>
      <c r="L575" s="45">
        <f>IF(OR($A575="",$B575="",$C575=""),"",'OddsRatio_working_3-way'!I574)</f>
        <v>4.3773741337373631</v>
      </c>
      <c r="M575" s="46">
        <f>IF(OR($A575="",$B575="",$C575=""),"",'OddsRatio_working_3-way'!J574)</f>
        <v>7.1496812402579346</v>
      </c>
      <c r="N575" s="47">
        <f t="shared" si="132"/>
        <v>62.185522743449617</v>
      </c>
      <c r="O575" s="48">
        <f t="shared" si="133"/>
        <v>23.376867272107599</v>
      </c>
      <c r="P575" s="48">
        <f t="shared" si="134"/>
        <v>14.437609984442782</v>
      </c>
      <c r="Q575" t="s">
        <v>316</v>
      </c>
      <c r="R575" t="s">
        <v>503</v>
      </c>
      <c r="S575" t="s">
        <v>542</v>
      </c>
      <c r="T575" s="50">
        <v>100</v>
      </c>
      <c r="U575" s="50">
        <f t="shared" si="135"/>
        <v>34.640522875816991</v>
      </c>
      <c r="V575" s="50">
        <f t="shared" si="136"/>
        <v>75.429975429975428</v>
      </c>
      <c r="W575" s="50">
        <f t="shared" si="137"/>
        <v>84.825493171471919</v>
      </c>
      <c r="X575" s="50">
        <f t="shared" si="138"/>
        <v>39.744531398552638</v>
      </c>
      <c r="Y575" s="50">
        <f t="shared" si="139"/>
        <v>80.533983952711068</v>
      </c>
      <c r="Z575" s="50">
        <f t="shared" si="140"/>
        <v>89.929501694207573</v>
      </c>
      <c r="AA575" s="50">
        <f t="shared" si="141"/>
        <v>-5.1040085227356471</v>
      </c>
      <c r="AB575" s="50">
        <f t="shared" si="142"/>
        <v>-5.10400852273564</v>
      </c>
      <c r="AC575" s="50">
        <f t="shared" si="143"/>
        <v>-5.1040085227356542</v>
      </c>
      <c r="AF575">
        <v>2.34</v>
      </c>
      <c r="AG575">
        <v>1.61</v>
      </c>
      <c r="AH575" s="66"/>
      <c r="AJ575" t="s">
        <v>445</v>
      </c>
    </row>
    <row r="576" spans="1:36" ht="15" x14ac:dyDescent="0.25">
      <c r="A576">
        <v>2</v>
      </c>
      <c r="B576">
        <v>3.68</v>
      </c>
      <c r="C576">
        <v>3.65</v>
      </c>
      <c r="D576" s="43">
        <f t="shared" si="131"/>
        <v>4.5711733174508495E-2</v>
      </c>
      <c r="E576" s="44">
        <f>IF(OR($A576="",$B576="",$C576=""),"",A576*'MPTO_working_3-way'!$I575)</f>
        <v>2.091423466349017</v>
      </c>
      <c r="F576" s="45">
        <f>IF(OR($A576="",$B576="",$C576=""),"",B576*'MPTO_working_3-way'!$I575)</f>
        <v>3.8482191780821915</v>
      </c>
      <c r="G576" s="46">
        <f>IF(OR($A576="",$B576="",$C576=""),"",C576*'MPTO_working_3-way'!$I575)</f>
        <v>3.8168478260869558</v>
      </c>
      <c r="H576" s="44">
        <f>IF(OR($A576="",$B576="",$C576=""),"",'MPTO_working_3-way'!E575)</f>
        <v>2.0628647486433906</v>
      </c>
      <c r="I576" s="45">
        <f>IF(OR($A576="",$B576="",$C576=""),"",'MPTO_working_3-way'!F575)</f>
        <v>3.8986068111455103</v>
      </c>
      <c r="J576" s="46">
        <f>IF(OR($A576="",$B576="",$C576=""),"",'MPTO_working_3-way'!G575)</f>
        <v>3.8649530021101084</v>
      </c>
      <c r="K576" s="44">
        <f>IF(OR($A576="",$B576="",$C576=""),"",'OddsRatio_working_3-way'!H575)</f>
        <v>2.0740124103983515</v>
      </c>
      <c r="L576" s="45">
        <f>IF(OR($A576="",$B576="",$C576=""),"",'OddsRatio_working_3-way'!I575)</f>
        <v>3.8783532598675823</v>
      </c>
      <c r="M576" s="46">
        <f>IF(OR($A576="",$B576="",$C576=""),"",'OddsRatio_working_3-way'!J575)</f>
        <v>3.8461328875556324</v>
      </c>
      <c r="N576" s="47">
        <f t="shared" si="132"/>
        <v>47.814324362807923</v>
      </c>
      <c r="O576" s="48">
        <f t="shared" si="133"/>
        <v>25.986045849352131</v>
      </c>
      <c r="P576" s="48">
        <f t="shared" si="134"/>
        <v>26.199629787839957</v>
      </c>
      <c r="Q576" t="s">
        <v>513</v>
      </c>
      <c r="R576" t="s">
        <v>313</v>
      </c>
      <c r="S576" t="s">
        <v>542</v>
      </c>
      <c r="T576" s="50">
        <v>100</v>
      </c>
      <c r="U576" s="50">
        <f t="shared" si="135"/>
        <v>50</v>
      </c>
      <c r="V576" s="50">
        <f t="shared" si="136"/>
        <v>72.826086956521735</v>
      </c>
      <c r="W576" s="50">
        <f t="shared" si="137"/>
        <v>72.602739726027394</v>
      </c>
      <c r="X576" s="50">
        <f t="shared" si="138"/>
        <v>54.571173317450864</v>
      </c>
      <c r="Y576" s="50">
        <f t="shared" si="139"/>
        <v>77.397260273972606</v>
      </c>
      <c r="Z576" s="50">
        <f t="shared" si="140"/>
        <v>77.173913043478265</v>
      </c>
      <c r="AA576" s="50">
        <f t="shared" si="141"/>
        <v>-4.5711733174508637</v>
      </c>
      <c r="AB576" s="50">
        <f t="shared" si="142"/>
        <v>-4.5711733174508709</v>
      </c>
      <c r="AC576" s="50">
        <f t="shared" si="143"/>
        <v>-4.5711733174508709</v>
      </c>
      <c r="AF576">
        <v>2.0699999999999998</v>
      </c>
      <c r="AG576">
        <v>1.77</v>
      </c>
      <c r="AH576" s="66"/>
      <c r="AJ576" t="s">
        <v>445</v>
      </c>
    </row>
    <row r="577" spans="1:36" ht="15" x14ac:dyDescent="0.25">
      <c r="A577">
        <v>3.42</v>
      </c>
      <c r="B577">
        <v>3.73</v>
      </c>
      <c r="C577">
        <v>2.06</v>
      </c>
      <c r="D577" s="43">
        <f t="shared" si="131"/>
        <v>4.5931068767905314E-2</v>
      </c>
      <c r="E577" s="44">
        <f>IF(OR($A577="",$B577="",$C577=""),"",A577*'MPTO_working_3-way'!$I576)</f>
        <v>3.5770842551862363</v>
      </c>
      <c r="F577" s="45">
        <f>IF(OR($A577="",$B577="",$C577=""),"",B577*'MPTO_working_3-way'!$I576)</f>
        <v>3.9013228865042868</v>
      </c>
      <c r="G577" s="46">
        <f>IF(OR($A577="",$B577="",$C577=""),"",C577*'MPTO_working_3-way'!$I576)</f>
        <v>2.154618001661885</v>
      </c>
      <c r="H577" s="44">
        <f>IF(OR($A577="",$B577="",$C577=""),"",'MPTO_working_3-way'!E576)</f>
        <v>3.6089708316952325</v>
      </c>
      <c r="I577" s="45">
        <f>IF(OR($A577="",$B577="",$C577=""),"",'MPTO_working_3-way'!F576)</f>
        <v>3.9559127998781252</v>
      </c>
      <c r="J577" s="46">
        <f>IF(OR($A577="",$B577="",$C577=""),"",'MPTO_working_3-way'!G576)</f>
        <v>2.1270869040749112</v>
      </c>
      <c r="K577" s="44">
        <f>IF(OR($A577="",$B577="",$C577=""),"",'OddsRatio_working_3-way'!H576)</f>
        <v>3.5982734903807874</v>
      </c>
      <c r="L577" s="45">
        <f>IF(OR($A577="",$B577="",$C577=""),"",'OddsRatio_working_3-way'!I576)</f>
        <v>3.9311101771651025</v>
      </c>
      <c r="M577" s="46">
        <f>IF(OR($A577="",$B577="",$C577=""),"",'OddsRatio_working_3-way'!J576)</f>
        <v>2.1380867354560471</v>
      </c>
      <c r="N577" s="47">
        <f t="shared" si="132"/>
        <v>27.955729545652996</v>
      </c>
      <c r="O577" s="48">
        <f t="shared" si="133"/>
        <v>25.632331111563872</v>
      </c>
      <c r="P577" s="48">
        <f t="shared" si="134"/>
        <v>46.411939342783128</v>
      </c>
      <c r="Q577" t="s">
        <v>314</v>
      </c>
      <c r="R577" t="s">
        <v>500</v>
      </c>
      <c r="S577" t="s">
        <v>542</v>
      </c>
      <c r="T577" s="50">
        <v>100</v>
      </c>
      <c r="U577" s="50">
        <f t="shared" si="135"/>
        <v>70.760233918128648</v>
      </c>
      <c r="V577" s="50">
        <f t="shared" si="136"/>
        <v>73.190348525469176</v>
      </c>
      <c r="W577" s="50">
        <f t="shared" si="137"/>
        <v>51.456310679611654</v>
      </c>
      <c r="X577" s="50">
        <f t="shared" si="138"/>
        <v>75.353340794919177</v>
      </c>
      <c r="Y577" s="50">
        <f t="shared" si="139"/>
        <v>77.78345540225969</v>
      </c>
      <c r="Z577" s="50">
        <f t="shared" si="140"/>
        <v>56.049417556402183</v>
      </c>
      <c r="AA577" s="50">
        <f t="shared" si="141"/>
        <v>-4.5931068767905288</v>
      </c>
      <c r="AB577" s="50">
        <f t="shared" si="142"/>
        <v>-4.5931068767905145</v>
      </c>
      <c r="AC577" s="50">
        <f t="shared" si="143"/>
        <v>-4.5931068767905288</v>
      </c>
      <c r="AF577">
        <v>1.68</v>
      </c>
      <c r="AG577">
        <v>2.21</v>
      </c>
      <c r="AH577" s="66"/>
      <c r="AJ577" t="s">
        <v>445</v>
      </c>
    </row>
    <row r="578" spans="1:36" ht="15" x14ac:dyDescent="0.25">
      <c r="A578">
        <v>2.88</v>
      </c>
      <c r="B578">
        <v>2.98</v>
      </c>
      <c r="C578">
        <v>2.73</v>
      </c>
      <c r="D578" s="43">
        <f t="shared" si="131"/>
        <v>4.909305832124633E-2</v>
      </c>
      <c r="E578" s="44">
        <f>IF(OR($A578="",$B578="",$C578=""),"",A578*'MPTO_working_3-way'!$I577)</f>
        <v>3.0213880079651894</v>
      </c>
      <c r="F578" s="45">
        <f>IF(OR($A578="",$B578="",$C578=""),"",B578*'MPTO_working_3-way'!$I577)</f>
        <v>3.126297313797314</v>
      </c>
      <c r="G578" s="46">
        <f>IF(OR($A578="",$B578="",$C578=""),"",C578*'MPTO_working_3-way'!$I577)</f>
        <v>2.8640240492170026</v>
      </c>
      <c r="H578" s="44">
        <f>IF(OR($A578="",$B578="",$C578=""),"",'MPTO_working_3-way'!E577)</f>
        <v>3.0224458667613354</v>
      </c>
      <c r="I578" s="45">
        <f>IF(OR($A578="",$B578="",$C578=""),"",'MPTO_working_3-way'!F577)</f>
        <v>3.1327720449729535</v>
      </c>
      <c r="J578" s="46">
        <f>IF(OR($A578="",$B578="",$C578=""),"",'MPTO_working_3-way'!G577)</f>
        <v>2.857665291211692</v>
      </c>
      <c r="K578" s="44">
        <f>IF(OR($A578="",$B578="",$C578=""),"",'OddsRatio_working_3-way'!H577)</f>
        <v>3.0220289779651095</v>
      </c>
      <c r="L578" s="45">
        <f>IF(OR($A578="",$B578="",$C578=""),"",'OddsRatio_working_3-way'!I577)</f>
        <v>3.1295837108355942</v>
      </c>
      <c r="M578" s="46">
        <f>IF(OR($A578="",$B578="",$C578=""),"",'OddsRatio_working_3-way'!J577)</f>
        <v>2.8606968786593838</v>
      </c>
      <c r="N578" s="47">
        <f t="shared" si="132"/>
        <v>33.097371054751385</v>
      </c>
      <c r="O578" s="48">
        <f t="shared" si="133"/>
        <v>31.986721019357038</v>
      </c>
      <c r="P578" s="48">
        <f t="shared" si="134"/>
        <v>34.915907925891567</v>
      </c>
      <c r="Q578" t="s">
        <v>317</v>
      </c>
      <c r="R578" t="s">
        <v>504</v>
      </c>
      <c r="S578" t="s">
        <v>542</v>
      </c>
      <c r="T578" s="50">
        <v>100</v>
      </c>
      <c r="U578" s="50">
        <f t="shared" si="135"/>
        <v>65.277777777777771</v>
      </c>
      <c r="V578" s="50">
        <f t="shared" si="136"/>
        <v>66.442953020134226</v>
      </c>
      <c r="W578" s="50">
        <f t="shared" si="137"/>
        <v>63.369963369963365</v>
      </c>
      <c r="X578" s="50">
        <f t="shared" si="138"/>
        <v>70.187083609902402</v>
      </c>
      <c r="Y578" s="50">
        <f t="shared" si="139"/>
        <v>71.352258852258842</v>
      </c>
      <c r="Z578" s="50">
        <f t="shared" si="140"/>
        <v>68.279269202088003</v>
      </c>
      <c r="AA578" s="50">
        <f t="shared" si="141"/>
        <v>-4.9093058321246303</v>
      </c>
      <c r="AB578" s="50">
        <f t="shared" si="142"/>
        <v>-4.9093058321246161</v>
      </c>
      <c r="AC578" s="50">
        <f t="shared" si="143"/>
        <v>-4.9093058321246374</v>
      </c>
      <c r="AF578">
        <v>2.34</v>
      </c>
      <c r="AG578">
        <v>1.6</v>
      </c>
      <c r="AH578" s="66"/>
      <c r="AJ578" t="s">
        <v>445</v>
      </c>
    </row>
    <row r="579" spans="1:36" ht="15" x14ac:dyDescent="0.25">
      <c r="A579">
        <v>1.22</v>
      </c>
      <c r="B579">
        <v>6.55</v>
      </c>
      <c r="C579">
        <v>12.46</v>
      </c>
      <c r="D579" s="43">
        <f t="shared" si="131"/>
        <v>5.2600708702587484E-2</v>
      </c>
      <c r="E579" s="44">
        <f>IF(OR($A579="",$B579="",$C579=""),"",A579*'MPTO_working_3-way'!$I578)</f>
        <v>1.2841728646171566</v>
      </c>
      <c r="F579" s="45">
        <f>IF(OR($A579="",$B579="",$C579=""),"",B579*'MPTO_working_3-way'!$I578)</f>
        <v>6.8945346420019478</v>
      </c>
      <c r="G579" s="46">
        <f>IF(OR($A579="",$B579="",$C579=""),"",C579*'MPTO_working_3-way'!$I578)</f>
        <v>13.11540483043424</v>
      </c>
      <c r="H579" s="44">
        <f>IF(OR($A579="",$B579="",$C579=""),"",'MPTO_working_3-way'!E578)</f>
        <v>1.2466674062274861</v>
      </c>
      <c r="I579" s="45">
        <f>IF(OR($A579="",$B579="",$C579=""),"",'MPTO_working_3-way'!F578)</f>
        <v>7.3998329297784844</v>
      </c>
      <c r="J579" s="46">
        <f>IF(OR($A579="",$B579="",$C579=""),"",'MPTO_working_3-way'!G578)</f>
        <v>15.943050845286489</v>
      </c>
      <c r="K579" s="44">
        <f>IF(OR($A579="",$B579="",$C579=""),"",'OddsRatio_working_3-way'!H578)</f>
        <v>1.2560128895229374</v>
      </c>
      <c r="L579" s="45">
        <f>IF(OR($A579="",$B579="",$C579=""),"",'OddsRatio_working_3-way'!I578)</f>
        <v>7.4585069856922859</v>
      </c>
      <c r="M579" s="46">
        <f>IF(OR($A579="",$B579="",$C579=""),"",'OddsRatio_working_3-way'!J578)</f>
        <v>14.335944154240289</v>
      </c>
      <c r="N579" s="47">
        <f t="shared" si="132"/>
        <v>77.871136164999442</v>
      </c>
      <c r="O579" s="48">
        <f t="shared" si="133"/>
        <v>14.50424215592356</v>
      </c>
      <c r="P579" s="48">
        <f t="shared" si="134"/>
        <v>7.6246216790769914</v>
      </c>
      <c r="Q579" t="s">
        <v>531</v>
      </c>
      <c r="R579" t="s">
        <v>535</v>
      </c>
      <c r="S579" t="s">
        <v>542</v>
      </c>
      <c r="T579" s="50">
        <v>100</v>
      </c>
      <c r="U579" s="50">
        <f t="shared" si="135"/>
        <v>18.032786885245901</v>
      </c>
      <c r="V579" s="50">
        <f t="shared" si="136"/>
        <v>84.732824427480921</v>
      </c>
      <c r="W579" s="50">
        <f t="shared" si="137"/>
        <v>91.974317817014452</v>
      </c>
      <c r="X579" s="50">
        <f t="shared" si="138"/>
        <v>23.292857755504638</v>
      </c>
      <c r="Y579" s="50">
        <f t="shared" si="139"/>
        <v>89.992895297739651</v>
      </c>
      <c r="Z579" s="50">
        <f t="shared" si="140"/>
        <v>97.234388687273182</v>
      </c>
      <c r="AA579" s="50">
        <f t="shared" si="141"/>
        <v>-5.2600708702587369</v>
      </c>
      <c r="AB579" s="50">
        <f t="shared" si="142"/>
        <v>-5.2600708702587298</v>
      </c>
      <c r="AC579" s="50">
        <f t="shared" si="143"/>
        <v>-5.2600708702587298</v>
      </c>
      <c r="AF579">
        <v>1.57</v>
      </c>
      <c r="AG579">
        <v>2.4</v>
      </c>
      <c r="AH579" s="66"/>
      <c r="AJ579" t="s">
        <v>541</v>
      </c>
    </row>
    <row r="580" spans="1:36" s="28" customFormat="1" ht="15" x14ac:dyDescent="0.25">
      <c r="A580" s="23">
        <v>6.52</v>
      </c>
      <c r="B580" s="23">
        <v>4.58</v>
      </c>
      <c r="C580" s="23">
        <v>1.47</v>
      </c>
      <c r="D580" s="24">
        <f t="shared" si="131"/>
        <v>5.1986953326083496E-2</v>
      </c>
      <c r="E580" s="25">
        <f>IF(OR($A580="",$B580="",$C580=""),"",A580*'MPTO_working_3-way'!$I579)</f>
        <v>6.8589549356860635</v>
      </c>
      <c r="F580" s="26">
        <f>IF(OR($A580="",$B580="",$C580=""),"",B580*'MPTO_working_3-way'!$I579)</f>
        <v>4.8181002462334623</v>
      </c>
      <c r="G580" s="27">
        <f>IF(OR($A580="",$B580="",$C580=""),"",C580*'MPTO_working_3-way'!$I579)</f>
        <v>1.5464208213893427</v>
      </c>
      <c r="H580" s="25">
        <f>IF(OR($A580="",$B580="",$C580=""),"",'MPTO_working_3-way'!E579)</f>
        <v>7.3504955862304842</v>
      </c>
      <c r="I580" s="26">
        <f>IF(OR($A580="",$B580="",$C580=""),"",'MPTO_working_3-way'!F579)</f>
        <v>4.9748366070354617</v>
      </c>
      <c r="J580" s="27">
        <f>IF(OR($A580="",$B580="",$C580=""),"",'MPTO_working_3-way'!G579)</f>
        <v>1.5084250265100465</v>
      </c>
      <c r="K580" s="25">
        <f>IF(OR($A580="",$B580="",$C580=""),"",'OddsRatio_working_3-way'!H579)</f>
        <v>7.1093400074066215</v>
      </c>
      <c r="L580" s="26">
        <f>IF(OR($A580="",$B580="",$C580=""),"",'OddsRatio_working_3-way'!I579)</f>
        <v>4.9622168888615406</v>
      </c>
      <c r="M580" s="27">
        <f>IF(OR($A580="",$B580="",$C580=""),"",'OddsRatio_working_3-way'!J579)</f>
        <v>1.520179312224839</v>
      </c>
      <c r="N580" s="73">
        <f t="shared" si="132"/>
        <v>14.579480538604464</v>
      </c>
      <c r="O580" s="74">
        <f t="shared" si="133"/>
        <v>20.755068365000241</v>
      </c>
      <c r="P580" s="74">
        <f t="shared" si="134"/>
        <v>64.665451096395316</v>
      </c>
      <c r="Q580" s="23" t="s">
        <v>533</v>
      </c>
      <c r="R580" s="23" t="s">
        <v>529</v>
      </c>
      <c r="S580" s="23" t="s">
        <v>542</v>
      </c>
      <c r="T580" s="28">
        <v>100</v>
      </c>
      <c r="U580" s="28">
        <f t="shared" si="135"/>
        <v>84.662576687116569</v>
      </c>
      <c r="V580" s="28">
        <f t="shared" si="136"/>
        <v>78.165938864628828</v>
      </c>
      <c r="W580" s="28">
        <f t="shared" si="137"/>
        <v>31.972789115646258</v>
      </c>
      <c r="X580" s="28">
        <f t="shared" si="138"/>
        <v>89.861272019724908</v>
      </c>
      <c r="Y580" s="28">
        <f t="shared" si="139"/>
        <v>83.36463419723718</v>
      </c>
      <c r="Z580" s="28">
        <f t="shared" si="140"/>
        <v>37.171484448254617</v>
      </c>
      <c r="AA580" s="28">
        <f t="shared" si="141"/>
        <v>-5.198695332608338</v>
      </c>
      <c r="AB580" s="28">
        <f t="shared" si="142"/>
        <v>-5.1986953326083523</v>
      </c>
      <c r="AC580" s="28">
        <f t="shared" si="143"/>
        <v>-5.1986953326083594</v>
      </c>
      <c r="AD580" s="41"/>
      <c r="AE580" s="41"/>
      <c r="AF580" s="23">
        <v>1.62</v>
      </c>
      <c r="AG580" s="23">
        <v>2.3199999999999998</v>
      </c>
      <c r="AH580" s="75"/>
      <c r="AI580" s="41"/>
      <c r="AJ580" s="23" t="s">
        <v>541</v>
      </c>
    </row>
    <row r="581" spans="1:36" ht="15" x14ac:dyDescent="0.25">
      <c r="A581">
        <v>2.59</v>
      </c>
      <c r="B581">
        <v>3.21</v>
      </c>
      <c r="C581">
        <v>2.98</v>
      </c>
      <c r="D581" s="43">
        <f t="shared" si="131"/>
        <v>3.3197335649822524E-2</v>
      </c>
      <c r="E581" s="44">
        <f>IF(OR($A581="",$B581="",$C581=""),"",A581*'MPTO_working_3-way'!$I580)</f>
        <v>2.6759810993330402</v>
      </c>
      <c r="F581" s="45">
        <f>IF(OR($A581="",$B581="",$C581=""),"",B581*'MPTO_working_3-way'!$I580)</f>
        <v>3.3165634474359305</v>
      </c>
      <c r="G581" s="46">
        <f>IF(OR($A581="",$B581="",$C581=""),"",C581*'MPTO_working_3-way'!$I580)</f>
        <v>3.0789280602364713</v>
      </c>
      <c r="H581" s="44">
        <f>IF(OR($A581="",$B581="",$C581=""),"",'MPTO_working_3-way'!E580)</f>
        <v>2.6664205912396808</v>
      </c>
      <c r="I581" s="45">
        <f>IF(OR($A581="",$B581="",$C581=""),"",'MPTO_working_3-way'!F580)</f>
        <v>3.3282222799964996</v>
      </c>
      <c r="J581" s="46">
        <f>IF(OR($A581="",$B581="",$C581=""),"",'MPTO_working_3-way'!G580)</f>
        <v>3.0816195480932174</v>
      </c>
      <c r="K581" s="44">
        <f>IF(OR($A581="",$B581="",$C581=""),"",'OddsRatio_working_3-way'!H580)</f>
        <v>2.6708639803436975</v>
      </c>
      <c r="L581" s="45">
        <f>IF(OR($A581="",$B581="",$C581=""),"",'OddsRatio_working_3-way'!I580)</f>
        <v>3.3223958468928125</v>
      </c>
      <c r="M581" s="46">
        <f>IF(OR($A581="",$B581="",$C581=""),"",'OddsRatio_working_3-way'!J580)</f>
        <v>3.0806985415600754</v>
      </c>
      <c r="N581" s="47">
        <f t="shared" ref="N581:N635" si="144">(1/E581)* 100</f>
        <v>37.369471714476582</v>
      </c>
      <c r="O581" s="48">
        <f t="shared" ref="O581:O635" si="145">(1/F581)* 100</f>
        <v>30.151692130995123</v>
      </c>
      <c r="P581" s="48">
        <f t="shared" ref="P581:P635" si="146">(1/G581)* 100</f>
        <v>32.478836154528302</v>
      </c>
      <c r="Q581" t="s">
        <v>466</v>
      </c>
      <c r="R581" t="s">
        <v>288</v>
      </c>
      <c r="S581" s="38">
        <v>44281</v>
      </c>
      <c r="T581" s="50">
        <v>100</v>
      </c>
      <c r="U581" s="50">
        <f t="shared" ref="U581:U635" si="147">(1/A581)*((T581*A581)-T581)</f>
        <v>61.389961389961393</v>
      </c>
      <c r="V581" s="50">
        <f t="shared" ref="V581:V635" si="148">(1/B581)*((T581*B581)-T581)</f>
        <v>68.847352024922117</v>
      </c>
      <c r="W581" s="50">
        <f t="shared" ref="W581:W635" si="149">(1/C581)*((T581*C581)-T581)</f>
        <v>66.442953020134226</v>
      </c>
      <c r="X581" s="50">
        <f t="shared" ref="X581:X635" si="150">((1/B581)+(1/C581))*T581</f>
        <v>64.709694954943657</v>
      </c>
      <c r="Y581" s="50">
        <f t="shared" ref="Y581:Y635" si="151">((1/A581)+(1/C581))*T581</f>
        <v>72.167085589904389</v>
      </c>
      <c r="Z581" s="50">
        <f t="shared" ref="Z581:Z635" si="152">((1/A581)+(1/B581))*T581</f>
        <v>69.762686585116484</v>
      </c>
      <c r="AA581" s="50">
        <f t="shared" ref="AA581:AA635" si="153">U581-X581</f>
        <v>-3.3197335649822648</v>
      </c>
      <c r="AB581" s="50">
        <f t="shared" ref="AB581:AB635" si="154">V581-Y581</f>
        <v>-3.3197335649822719</v>
      </c>
      <c r="AC581" s="50">
        <f t="shared" ref="AC581:AC635" si="155">W581-Z581</f>
        <v>-3.3197335649822577</v>
      </c>
      <c r="AF581">
        <v>2.2200000000000002</v>
      </c>
      <c r="AG581">
        <v>1.7</v>
      </c>
      <c r="AH581" s="66"/>
      <c r="AJ581" t="s">
        <v>444</v>
      </c>
    </row>
    <row r="582" spans="1:36" ht="15" x14ac:dyDescent="0.25">
      <c r="A582">
        <v>2.11</v>
      </c>
      <c r="B582">
        <v>2.84</v>
      </c>
      <c r="C582">
        <v>4.92</v>
      </c>
      <c r="D582" s="43">
        <f t="shared" si="131"/>
        <v>2.9298357865762625E-2</v>
      </c>
      <c r="E582" s="44">
        <f>IF(OR($A582="",$B582="",$C582=""),"",A582*'MPTO_working_3-way'!$I581)</f>
        <v>2.1718195350967591</v>
      </c>
      <c r="F582" s="45">
        <f>IF(OR($A582="",$B582="",$C582=""),"",B582*'MPTO_working_3-way'!$I581)</f>
        <v>2.9232073363387658</v>
      </c>
      <c r="G582" s="46">
        <f>IF(OR($A582="",$B582="",$C582=""),"",C582*'MPTO_working_3-way'!$I581)</f>
        <v>5.0641479206995523</v>
      </c>
      <c r="H582" s="44">
        <f>IF(OR($A582="",$B582="",$C582=""),"",'MPTO_working_3-way'!E581)</f>
        <v>2.1543945566353964</v>
      </c>
      <c r="I582" s="45">
        <f>IF(OR($A582="",$B582="",$C582=""),"",'MPTO_working_3-way'!F581)</f>
        <v>2.9210166722325317</v>
      </c>
      <c r="J582" s="46">
        <f>IF(OR($A582="",$B582="",$C582=""),"",'MPTO_working_3-way'!G581)</f>
        <v>5.1683349102645115</v>
      </c>
      <c r="K582" s="44">
        <f>IF(OR($A582="",$B582="",$C582=""),"",'OddsRatio_working_3-way'!H581)</f>
        <v>2.162393448720918</v>
      </c>
      <c r="L582" s="45">
        <f>IF(OR($A582="",$B582="",$C582=""),"",'OddsRatio_working_3-way'!I581)</f>
        <v>2.9268504014833234</v>
      </c>
      <c r="M582" s="46">
        <f>IF(OR($A582="",$B582="",$C582=""),"",'OddsRatio_working_3-way'!J581)</f>
        <v>5.1050291162036014</v>
      </c>
      <c r="N582" s="47">
        <f t="shared" si="144"/>
        <v>46.044341338676091</v>
      </c>
      <c r="O582" s="48">
        <f t="shared" si="145"/>
        <v>34.209000079086813</v>
      </c>
      <c r="P582" s="48">
        <f t="shared" si="146"/>
        <v>19.746658582237103</v>
      </c>
      <c r="Q582" t="s">
        <v>157</v>
      </c>
      <c r="R582" t="s">
        <v>121</v>
      </c>
      <c r="S582" s="38">
        <v>44281</v>
      </c>
      <c r="T582" s="50">
        <v>100</v>
      </c>
      <c r="U582" s="50">
        <f t="shared" si="147"/>
        <v>52.606635071090047</v>
      </c>
      <c r="V582" s="50">
        <f t="shared" si="148"/>
        <v>64.788732394366207</v>
      </c>
      <c r="W582" s="50">
        <f t="shared" si="149"/>
        <v>79.674796747967477</v>
      </c>
      <c r="X582" s="50">
        <f t="shared" si="150"/>
        <v>55.53647085766633</v>
      </c>
      <c r="Y582" s="50">
        <f t="shared" si="151"/>
        <v>67.718568180942469</v>
      </c>
      <c r="Z582" s="50">
        <f t="shared" si="152"/>
        <v>82.604632534543754</v>
      </c>
      <c r="AA582" s="50">
        <f t="shared" si="153"/>
        <v>-2.9298357865762839</v>
      </c>
      <c r="AB582" s="50">
        <f t="shared" si="154"/>
        <v>-2.9298357865762625</v>
      </c>
      <c r="AC582" s="50">
        <f t="shared" si="155"/>
        <v>-2.9298357865762767</v>
      </c>
      <c r="AF582">
        <v>3.36</v>
      </c>
      <c r="AG582">
        <v>1.35</v>
      </c>
      <c r="AH582" s="66"/>
      <c r="AJ582" t="s">
        <v>437</v>
      </c>
    </row>
    <row r="583" spans="1:36" ht="15" x14ac:dyDescent="0.25">
      <c r="A583">
        <v>6.83</v>
      </c>
      <c r="B583">
        <v>3.92</v>
      </c>
      <c r="C583">
        <v>1.59</v>
      </c>
      <c r="D583" s="43">
        <f t="shared" ref="D583:D635" si="156">IF(OR($A583="",$B583="",$C583=""),"",(1/A583)+(1/B583)+(1/C583)-1)</f>
        <v>3.0445742760210726E-2</v>
      </c>
      <c r="E583" s="44">
        <f>IF(OR($A583="",$B583="",$C583=""),"",A583*'MPTO_working_3-way'!$I582)</f>
        <v>7.037944423052239</v>
      </c>
      <c r="F583" s="45">
        <f>IF(OR($A583="",$B583="",$C583=""),"",B583*'MPTO_working_3-way'!$I582)</f>
        <v>4.039347311620026</v>
      </c>
      <c r="G583" s="46">
        <f>IF(OR($A583="",$B583="",$C583=""),"",C583*'MPTO_working_3-way'!$I582)</f>
        <v>1.6384087309887352</v>
      </c>
      <c r="H583" s="44">
        <f>IF(OR($A583="",$B583="",$C583=""),"",'MPTO_working_3-way'!E582)</f>
        <v>7.3386791327411212</v>
      </c>
      <c r="I583" s="45">
        <f>IF(OR($A583="",$B583="",$C583=""),"",'MPTO_working_3-way'!F582)</f>
        <v>4.0824081457086754</v>
      </c>
      <c r="J583" s="46">
        <f>IF(OR($A583="",$B583="",$C583=""),"",'MPTO_working_3-way'!G582)</f>
        <v>1.6160774190112959</v>
      </c>
      <c r="K583" s="44">
        <f>IF(OR($A583="",$B583="",$C583=""),"",'OddsRatio_working_3-way'!H582)</f>
        <v>7.1649895750728891</v>
      </c>
      <c r="L583" s="45">
        <f>IF(OR($A583="",$B583="",$C583=""),"",'OddsRatio_working_3-way'!I582)</f>
        <v>4.0877820856282732</v>
      </c>
      <c r="M583" s="46">
        <f>IF(OR($A583="",$B583="",$C583=""),"",'OddsRatio_working_3-way'!J582)</f>
        <v>1.6239011748358496</v>
      </c>
      <c r="N583" s="47">
        <f t="shared" si="144"/>
        <v>14.208694185259233</v>
      </c>
      <c r="O583" s="48">
        <f t="shared" si="145"/>
        <v>24.756474817683817</v>
      </c>
      <c r="P583" s="48">
        <f t="shared" si="146"/>
        <v>61.034830997056957</v>
      </c>
      <c r="Q583" t="s">
        <v>378</v>
      </c>
      <c r="R583" t="s">
        <v>115</v>
      </c>
      <c r="S583" s="38">
        <v>44281</v>
      </c>
      <c r="T583" s="50">
        <v>100</v>
      </c>
      <c r="U583" s="50">
        <f t="shared" si="147"/>
        <v>85.35871156661787</v>
      </c>
      <c r="V583" s="50">
        <f t="shared" si="148"/>
        <v>74.489795918367349</v>
      </c>
      <c r="W583" s="50">
        <f t="shared" si="149"/>
        <v>37.106918238993707</v>
      </c>
      <c r="X583" s="50">
        <f t="shared" si="150"/>
        <v>88.403285842638951</v>
      </c>
      <c r="Y583" s="50">
        <f t="shared" si="151"/>
        <v>77.53437019438843</v>
      </c>
      <c r="Z583" s="50">
        <f t="shared" si="152"/>
        <v>40.151492515014795</v>
      </c>
      <c r="AA583" s="50">
        <f t="shared" si="153"/>
        <v>-3.0445742760210805</v>
      </c>
      <c r="AB583" s="50">
        <f t="shared" si="154"/>
        <v>-3.0445742760210805</v>
      </c>
      <c r="AC583" s="50">
        <f t="shared" si="155"/>
        <v>-3.0445742760210877</v>
      </c>
      <c r="AF583">
        <v>2.38</v>
      </c>
      <c r="AG583">
        <v>1.63</v>
      </c>
      <c r="AH583" s="66"/>
      <c r="AJ583" t="s">
        <v>437</v>
      </c>
    </row>
    <row r="584" spans="1:36" ht="15" x14ac:dyDescent="0.25">
      <c r="A584">
        <v>2.73</v>
      </c>
      <c r="B584">
        <v>3.12</v>
      </c>
      <c r="C584">
        <v>2.84</v>
      </c>
      <c r="D584" s="43">
        <f t="shared" si="156"/>
        <v>3.8925862869524819E-2</v>
      </c>
      <c r="E584" s="44">
        <f>IF(OR($A584="",$B584="",$C584=""),"",A584*'MPTO_working_3-way'!$I583)</f>
        <v>2.8362676056338025</v>
      </c>
      <c r="F584" s="45">
        <f>IF(OR($A584="",$B584="",$C584=""),"",B584*'MPTO_working_3-way'!$I583)</f>
        <v>3.2414486921529178</v>
      </c>
      <c r="G584" s="46">
        <f>IF(OR($A584="",$B584="",$C584=""),"",C584*'MPTO_working_3-way'!$I583)</f>
        <v>2.9505494505494503</v>
      </c>
      <c r="H584" s="44">
        <f>IF(OR($A584="",$B584="",$C584=""),"",'MPTO_working_3-way'!E583)</f>
        <v>2.8302548003212378</v>
      </c>
      <c r="I584" s="45">
        <f>IF(OR($A584="",$B584="",$C584=""),"",'MPTO_working_3-way'!F583)</f>
        <v>3.2516356316054353</v>
      </c>
      <c r="J584" s="46">
        <f>IF(OR($A584="",$B584="",$C584=""),"",'MPTO_working_3-way'!G583)</f>
        <v>2.9486574884003951</v>
      </c>
      <c r="K584" s="44">
        <f>IF(OR($A584="",$B584="",$C584=""),"",'OddsRatio_working_3-way'!H583)</f>
        <v>2.8331878166433198</v>
      </c>
      <c r="L584" s="45">
        <f>IF(OR($A584="",$B584="",$C584=""),"",'OddsRatio_working_3-way'!I583)</f>
        <v>3.2464498099906574</v>
      </c>
      <c r="M584" s="46">
        <f>IF(OR($A584="",$B584="",$C584=""),"",'OddsRatio_working_3-way'!J583)</f>
        <v>2.9497488916900041</v>
      </c>
      <c r="N584" s="47">
        <f t="shared" si="144"/>
        <v>35.257603972687775</v>
      </c>
      <c r="O584" s="48">
        <f t="shared" si="145"/>
        <v>30.850403476101796</v>
      </c>
      <c r="P584" s="48">
        <f t="shared" si="146"/>
        <v>33.891992551210429</v>
      </c>
      <c r="Q584" t="s">
        <v>282</v>
      </c>
      <c r="R584" t="s">
        <v>290</v>
      </c>
      <c r="S584" s="38">
        <v>44282</v>
      </c>
      <c r="T584" s="50">
        <v>100</v>
      </c>
      <c r="U584" s="50">
        <f t="shared" si="147"/>
        <v>63.369963369963365</v>
      </c>
      <c r="V584" s="50">
        <f t="shared" si="148"/>
        <v>67.948717948717942</v>
      </c>
      <c r="W584" s="50">
        <f t="shared" si="149"/>
        <v>64.788732394366207</v>
      </c>
      <c r="X584" s="50">
        <f t="shared" si="150"/>
        <v>67.262549656915851</v>
      </c>
      <c r="Y584" s="50">
        <f t="shared" si="151"/>
        <v>71.841304235670435</v>
      </c>
      <c r="Z584" s="50">
        <f t="shared" si="152"/>
        <v>68.681318681318686</v>
      </c>
      <c r="AA584" s="50">
        <f t="shared" si="153"/>
        <v>-3.8925862869524863</v>
      </c>
      <c r="AB584" s="50">
        <f t="shared" si="154"/>
        <v>-3.8925862869524934</v>
      </c>
      <c r="AC584" s="50">
        <f t="shared" si="155"/>
        <v>-3.8925862869524792</v>
      </c>
      <c r="AF584">
        <v>2.31</v>
      </c>
      <c r="AG584">
        <v>1.64</v>
      </c>
      <c r="AH584" s="66"/>
      <c r="AJ584" t="s">
        <v>444</v>
      </c>
    </row>
    <row r="585" spans="1:36" ht="15" x14ac:dyDescent="0.25">
      <c r="A585">
        <v>1.7</v>
      </c>
      <c r="B585">
        <v>3.77</v>
      </c>
      <c r="C585">
        <v>5.22</v>
      </c>
      <c r="D585" s="43">
        <f t="shared" si="156"/>
        <v>4.5058164733621231E-2</v>
      </c>
      <c r="E585" s="44">
        <f>IF(OR($A585="",$B585="",$C585=""),"",A585*'MPTO_working_3-way'!$I584)</f>
        <v>1.7765988800471559</v>
      </c>
      <c r="F585" s="45">
        <f>IF(OR($A585="",$B585="",$C585=""),"",B585*'MPTO_working_3-way'!$I584)</f>
        <v>3.9398692810457518</v>
      </c>
      <c r="G585" s="46">
        <f>IF(OR($A585="",$B585="",$C585=""),"",C585*'MPTO_working_3-way'!$I584)</f>
        <v>5.4552036199095024</v>
      </c>
      <c r="H585" s="44">
        <f>IF(OR($A585="",$B585="",$C585=""),"",'MPTO_working_3-way'!E584)</f>
        <v>1.7445433557480015</v>
      </c>
      <c r="I585" s="45">
        <f>IF(OR($A585="",$B585="",$C585=""),"",'MPTO_working_3-way'!F584)</f>
        <v>3.9962818410660272</v>
      </c>
      <c r="J585" s="46">
        <f>IF(OR($A585="",$B585="",$C585=""),"",'MPTO_working_3-way'!G584)</f>
        <v>5.6640699158783683</v>
      </c>
      <c r="K585" s="44">
        <f>IF(OR($A585="",$B585="",$C585=""),"",'OddsRatio_working_3-way'!H584)</f>
        <v>1.7559166185260966</v>
      </c>
      <c r="L585" s="45">
        <f>IF(OR($A585="",$B585="",$C585=""),"",'OddsRatio_working_3-way'!I584)</f>
        <v>3.991270047596124</v>
      </c>
      <c r="M585" s="46">
        <f>IF(OR($A585="",$B585="",$C585=""),"",'OddsRatio_working_3-way'!J584)</f>
        <v>5.5570973288287542</v>
      </c>
      <c r="N585" s="47">
        <f t="shared" si="144"/>
        <v>56.287325812873256</v>
      </c>
      <c r="O585" s="48">
        <f t="shared" si="145"/>
        <v>25.381552753815527</v>
      </c>
      <c r="P585" s="48">
        <f t="shared" si="146"/>
        <v>18.331121433311214</v>
      </c>
      <c r="Q585" t="s">
        <v>451</v>
      </c>
      <c r="R585" t="s">
        <v>292</v>
      </c>
      <c r="S585" s="38">
        <v>44282</v>
      </c>
      <c r="T585" s="50">
        <v>100</v>
      </c>
      <c r="U585" s="50">
        <f t="shared" si="147"/>
        <v>41.176470588235297</v>
      </c>
      <c r="V585" s="50">
        <f t="shared" si="148"/>
        <v>73.474801061007966</v>
      </c>
      <c r="W585" s="50">
        <f t="shared" si="149"/>
        <v>80.842911877394641</v>
      </c>
      <c r="X585" s="50">
        <f t="shared" si="150"/>
        <v>45.682287061597407</v>
      </c>
      <c r="Y585" s="50">
        <f t="shared" si="151"/>
        <v>77.980617534370069</v>
      </c>
      <c r="Z585" s="50">
        <f t="shared" si="152"/>
        <v>85.348728350756758</v>
      </c>
      <c r="AA585" s="50">
        <f t="shared" si="153"/>
        <v>-4.5058164733621098</v>
      </c>
      <c r="AB585" s="50">
        <f t="shared" si="154"/>
        <v>-4.5058164733621027</v>
      </c>
      <c r="AC585" s="50">
        <f t="shared" si="155"/>
        <v>-4.5058164733621169</v>
      </c>
      <c r="AF585">
        <v>2.06</v>
      </c>
      <c r="AG585">
        <v>1.81</v>
      </c>
      <c r="AH585" s="66"/>
      <c r="AJ585" t="s">
        <v>444</v>
      </c>
    </row>
    <row r="586" spans="1:36" ht="15" x14ac:dyDescent="0.25">
      <c r="A586">
        <v>5.29</v>
      </c>
      <c r="B586">
        <v>3.56</v>
      </c>
      <c r="C586">
        <v>1.75</v>
      </c>
      <c r="D586" s="43">
        <f t="shared" si="156"/>
        <v>4.1363364657262425E-2</v>
      </c>
      <c r="E586" s="44">
        <f>IF(OR($A586="",$B586="",$C586=""),"",A586*'MPTO_working_3-way'!$I585)</f>
        <v>5.5088121990369183</v>
      </c>
      <c r="F586" s="45">
        <f>IF(OR($A586="",$B586="",$C586=""),"",B586*'MPTO_working_3-way'!$I585)</f>
        <v>3.7072535781798543</v>
      </c>
      <c r="G586" s="46">
        <f>IF(OR($A586="",$B586="",$C586=""),"",C586*'MPTO_working_3-way'!$I585)</f>
        <v>1.8223858881502093</v>
      </c>
      <c r="H586" s="44">
        <f>IF(OR($A586="",$B586="",$C586=""),"",'MPTO_working_3-way'!E585)</f>
        <v>5.7061950273564657</v>
      </c>
      <c r="I586" s="45">
        <f>IF(OR($A586="",$B586="",$C586=""),"",'MPTO_working_3-way'!F585)</f>
        <v>3.7437607206552239</v>
      </c>
      <c r="J586" s="46">
        <f>IF(OR($A586="",$B586="",$C586=""),"",'MPTO_working_3-way'!G585)</f>
        <v>1.7932691261290672</v>
      </c>
      <c r="K586" s="44">
        <f>IF(OR($A586="",$B586="",$C586=""),"",'OddsRatio_working_3-way'!H585)</f>
        <v>5.5988961140925433</v>
      </c>
      <c r="L586" s="45">
        <f>IF(OR($A586="",$B586="",$C586=""),"",'OddsRatio_working_3-way'!I585)</f>
        <v>3.7443296158687431</v>
      </c>
      <c r="M586" s="46">
        <f>IF(OR($A586="",$B586="",$C586=""),"",'OddsRatio_working_3-way'!J585)</f>
        <v>1.8040028171490463</v>
      </c>
      <c r="N586" s="47">
        <f t="shared" si="144"/>
        <v>18.152733545260912</v>
      </c>
      <c r="O586" s="48">
        <f t="shared" si="145"/>
        <v>26.974146195064669</v>
      </c>
      <c r="P586" s="48">
        <f t="shared" si="146"/>
        <v>54.873120259674415</v>
      </c>
      <c r="Q586" t="s">
        <v>284</v>
      </c>
      <c r="R586" t="s">
        <v>280</v>
      </c>
      <c r="S586" s="38">
        <v>44282</v>
      </c>
      <c r="T586" s="50">
        <v>100</v>
      </c>
      <c r="U586" s="50">
        <f t="shared" si="147"/>
        <v>81.096408317580341</v>
      </c>
      <c r="V586" s="50">
        <f t="shared" si="148"/>
        <v>71.910112359550567</v>
      </c>
      <c r="W586" s="50">
        <f t="shared" si="149"/>
        <v>42.857142857142854</v>
      </c>
      <c r="X586" s="50">
        <f t="shared" si="150"/>
        <v>85.232744783306586</v>
      </c>
      <c r="Y586" s="50">
        <f t="shared" si="151"/>
        <v>76.046448825276798</v>
      </c>
      <c r="Z586" s="50">
        <f t="shared" si="152"/>
        <v>46.993479322869106</v>
      </c>
      <c r="AA586" s="50">
        <f t="shared" si="153"/>
        <v>-4.1363364657262451</v>
      </c>
      <c r="AB586" s="50">
        <f t="shared" si="154"/>
        <v>-4.1363364657262309</v>
      </c>
      <c r="AC586" s="50">
        <f t="shared" si="155"/>
        <v>-4.1363364657262522</v>
      </c>
      <c r="AF586">
        <v>2.0499999999999998</v>
      </c>
      <c r="AG586">
        <v>1.81</v>
      </c>
      <c r="AH586" s="66"/>
      <c r="AJ586" t="s">
        <v>444</v>
      </c>
    </row>
    <row r="587" spans="1:36" ht="15" x14ac:dyDescent="0.25">
      <c r="A587">
        <v>1.79</v>
      </c>
      <c r="B587">
        <v>3.52</v>
      </c>
      <c r="C587">
        <v>5.03</v>
      </c>
      <c r="D587" s="43">
        <f t="shared" si="156"/>
        <v>4.155728402565817E-2</v>
      </c>
      <c r="E587" s="44">
        <f>IF(OR($A587="",$B587="",$C587=""),"",A587*'MPTO_working_3-way'!$I586)</f>
        <v>1.8643875384059281</v>
      </c>
      <c r="F587" s="45">
        <f>IF(OR($A587="",$B587="",$C587=""),"",B587*'MPTO_working_3-way'!$I586)</f>
        <v>3.6662816397703168</v>
      </c>
      <c r="G587" s="46">
        <f>IF(OR($A587="",$B587="",$C587=""),"",C587*'MPTO_working_3-way'!$I586)</f>
        <v>5.2390331386490612</v>
      </c>
      <c r="H587" s="44">
        <f>IF(OR($A587="",$B587="",$C587=""),"",'MPTO_working_3-way'!E586)</f>
        <v>1.8355131004172918</v>
      </c>
      <c r="I587" s="45">
        <f>IF(OR($A587="",$B587="",$C587=""),"",'MPTO_working_3-way'!F586)</f>
        <v>3.7004352451760774</v>
      </c>
      <c r="J587" s="46">
        <f>IF(OR($A587="",$B587="",$C587=""),"",'MPTO_working_3-way'!G586)</f>
        <v>5.4067284742663828</v>
      </c>
      <c r="K587" s="44">
        <f>IF(OR($A587="",$B587="",$C587=""),"",'OddsRatio_working_3-way'!H586)</f>
        <v>1.846289932121409</v>
      </c>
      <c r="L587" s="45">
        <f>IF(OR($A587="",$B587="",$C587=""),"",'OddsRatio_working_3-way'!I586)</f>
        <v>3.6995577581594294</v>
      </c>
      <c r="M587" s="46">
        <f>IF(OR($A587="",$B587="",$C587=""),"",'OddsRatio_working_3-way'!J586)</f>
        <v>5.3171499068978187</v>
      </c>
      <c r="N587" s="47">
        <f t="shared" si="144"/>
        <v>53.636917185952186</v>
      </c>
      <c r="O587" s="48">
        <f t="shared" si="145"/>
        <v>27.275591409901818</v>
      </c>
      <c r="P587" s="48">
        <f t="shared" si="146"/>
        <v>19.087491404146</v>
      </c>
      <c r="Q587" t="s">
        <v>83</v>
      </c>
      <c r="R587" t="s">
        <v>281</v>
      </c>
      <c r="S587" s="38">
        <v>44282</v>
      </c>
      <c r="T587" s="50">
        <v>100</v>
      </c>
      <c r="U587" s="50">
        <f t="shared" si="147"/>
        <v>44.134078212290497</v>
      </c>
      <c r="V587" s="50">
        <f t="shared" si="148"/>
        <v>71.590909090909093</v>
      </c>
      <c r="W587" s="50">
        <f t="shared" si="149"/>
        <v>80.119284294234589</v>
      </c>
      <c r="X587" s="50">
        <f t="shared" si="150"/>
        <v>48.289806614856317</v>
      </c>
      <c r="Y587" s="50">
        <f t="shared" si="151"/>
        <v>75.746637493474907</v>
      </c>
      <c r="Z587" s="50">
        <f t="shared" si="152"/>
        <v>84.275012696800403</v>
      </c>
      <c r="AA587" s="50">
        <f t="shared" si="153"/>
        <v>-4.1557284025658205</v>
      </c>
      <c r="AB587" s="50">
        <f t="shared" si="154"/>
        <v>-4.1557284025658134</v>
      </c>
      <c r="AC587" s="50">
        <f t="shared" si="155"/>
        <v>-4.1557284025658134</v>
      </c>
      <c r="AF587">
        <v>2.06</v>
      </c>
      <c r="AG587">
        <v>1.79</v>
      </c>
      <c r="AH587" s="66"/>
      <c r="AJ587" t="s">
        <v>444</v>
      </c>
    </row>
    <row r="588" spans="1:36" ht="15" x14ac:dyDescent="0.25">
      <c r="A588">
        <v>1.98</v>
      </c>
      <c r="B588">
        <v>3.72</v>
      </c>
      <c r="C588">
        <v>3.75</v>
      </c>
      <c r="D588" s="43">
        <f t="shared" si="156"/>
        <v>4.0534376018247054E-2</v>
      </c>
      <c r="E588" s="44">
        <f>IF(OR($A588="",$B588="",$C588=""),"",A588*'MPTO_working_3-way'!$I587)</f>
        <v>2.060258064516129</v>
      </c>
      <c r="F588" s="45">
        <f>IF(OR($A588="",$B588="",$C588=""),"",B588*'MPTO_working_3-way'!$I587)</f>
        <v>3.8707878787878793</v>
      </c>
      <c r="G588" s="46">
        <f>IF(OR($A588="",$B588="",$C588=""),"",C588*'MPTO_working_3-way'!$I587)</f>
        <v>3.9020039100684265</v>
      </c>
      <c r="H588" s="44">
        <f>IF(OR($A588="",$B588="",$C588=""),"",'MPTO_working_3-way'!E587)</f>
        <v>2.0344263744033939</v>
      </c>
      <c r="I588" s="45">
        <f>IF(OR($A588="",$B588="",$C588=""),"",'MPTO_working_3-way'!F587)</f>
        <v>3.9168722879264872</v>
      </c>
      <c r="J588" s="46">
        <f>IF(OR($A588="",$B588="",$C588=""),"",'MPTO_working_3-way'!G587)</f>
        <v>3.9501458726617473</v>
      </c>
      <c r="K588" s="44">
        <f>IF(OR($A588="",$B588="",$C588=""),"",'OddsRatio_working_3-way'!H587)</f>
        <v>2.0444674305374506</v>
      </c>
      <c r="L588" s="45">
        <f>IF(OR($A588="",$B588="",$C588=""),"",'OddsRatio_working_3-way'!I587)</f>
        <v>3.8989300112876184</v>
      </c>
      <c r="M588" s="46">
        <f>IF(OR($A588="",$B588="",$C588=""),"",'OddsRatio_working_3-way'!J587)</f>
        <v>3.9309035040591729</v>
      </c>
      <c r="N588" s="47">
        <f t="shared" si="144"/>
        <v>48.537608818187508</v>
      </c>
      <c r="O588" s="48">
        <f t="shared" si="145"/>
        <v>25.834533725809479</v>
      </c>
      <c r="P588" s="48">
        <f t="shared" si="146"/>
        <v>25.627857456003007</v>
      </c>
      <c r="Q588" t="s">
        <v>283</v>
      </c>
      <c r="R588" t="s">
        <v>289</v>
      </c>
      <c r="S588" s="38">
        <v>44282</v>
      </c>
      <c r="T588" s="50">
        <v>100</v>
      </c>
      <c r="U588" s="50">
        <f t="shared" si="147"/>
        <v>49.494949494949495</v>
      </c>
      <c r="V588" s="50">
        <f t="shared" si="148"/>
        <v>73.118279569892465</v>
      </c>
      <c r="W588" s="50">
        <f t="shared" si="149"/>
        <v>73.333333333333329</v>
      </c>
      <c r="X588" s="50">
        <f t="shared" si="150"/>
        <v>53.548387096774185</v>
      </c>
      <c r="Y588" s="50">
        <f t="shared" si="151"/>
        <v>77.171717171717177</v>
      </c>
      <c r="Z588" s="50">
        <f t="shared" si="152"/>
        <v>77.38677093515804</v>
      </c>
      <c r="AA588" s="50">
        <f t="shared" si="153"/>
        <v>-4.0534376018246903</v>
      </c>
      <c r="AB588" s="50">
        <f t="shared" si="154"/>
        <v>-4.0534376018247116</v>
      </c>
      <c r="AC588" s="50">
        <f t="shared" si="155"/>
        <v>-4.0534376018247116</v>
      </c>
      <c r="AF588">
        <v>1.82</v>
      </c>
      <c r="AG588">
        <v>2.04</v>
      </c>
      <c r="AH588" s="66"/>
      <c r="AJ588" t="s">
        <v>444</v>
      </c>
    </row>
    <row r="589" spans="1:36" ht="15" x14ac:dyDescent="0.25">
      <c r="A589">
        <v>1.72</v>
      </c>
      <c r="B589">
        <v>3.89</v>
      </c>
      <c r="C589">
        <v>4.9000000000000004</v>
      </c>
      <c r="D589" s="43">
        <f t="shared" si="156"/>
        <v>4.2546390230630449E-2</v>
      </c>
      <c r="E589" s="44">
        <f>IF(OR($A589="",$B589="",$C589=""),"",A589*'MPTO_working_3-way'!$I588)</f>
        <v>1.7931797911966842</v>
      </c>
      <c r="F589" s="45">
        <f>IF(OR($A589="",$B589="",$C589=""),"",B589*'MPTO_working_3-way'!$I588)</f>
        <v>4.0555054579971523</v>
      </c>
      <c r="G589" s="46">
        <f>IF(OR($A589="",$B589="",$C589=""),"",C589*'MPTO_working_3-way'!$I588)</f>
        <v>5.1084773121300895</v>
      </c>
      <c r="H589" s="44">
        <f>IF(OR($A589="",$B589="",$C589=""),"",'MPTO_working_3-way'!E588)</f>
        <v>1.7630054570758076</v>
      </c>
      <c r="I589" s="45">
        <f>IF(OR($A589="",$B589="",$C589=""),"",'MPTO_working_3-way'!F588)</f>
        <v>4.117136169101248</v>
      </c>
      <c r="J589" s="46">
        <f>IF(OR($A589="",$B589="",$C589=""),"",'MPTO_working_3-way'!G588)</f>
        <v>5.2659432301504703</v>
      </c>
      <c r="K589" s="44">
        <f>IF(OR($A589="",$B589="",$C589=""),"",'OddsRatio_working_3-way'!H588)</f>
        <v>1.7737157475755532</v>
      </c>
      <c r="L589" s="45">
        <f>IF(OR($A589="",$B589="",$C589=""),"",'OddsRatio_working_3-way'!I588)</f>
        <v>4.1056090423518725</v>
      </c>
      <c r="M589" s="46">
        <f>IF(OR($A589="",$B589="",$C589=""),"",'OddsRatio_working_3-way'!J588)</f>
        <v>5.1909602993675801</v>
      </c>
      <c r="N589" s="47">
        <f t="shared" si="144"/>
        <v>55.766856447375361</v>
      </c>
      <c r="O589" s="48">
        <f t="shared" si="145"/>
        <v>24.657838840484729</v>
      </c>
      <c r="P589" s="48">
        <f t="shared" si="146"/>
        <v>19.575304712139918</v>
      </c>
      <c r="Q589" t="s">
        <v>295</v>
      </c>
      <c r="R589" t="s">
        <v>293</v>
      </c>
      <c r="S589" s="38">
        <v>44282</v>
      </c>
      <c r="T589" s="50">
        <v>100</v>
      </c>
      <c r="U589" s="50">
        <f t="shared" si="147"/>
        <v>41.860465116279073</v>
      </c>
      <c r="V589" s="50">
        <f t="shared" si="148"/>
        <v>74.293059125964007</v>
      </c>
      <c r="W589" s="50">
        <f t="shared" si="149"/>
        <v>79.591836734693885</v>
      </c>
      <c r="X589" s="50">
        <f t="shared" si="150"/>
        <v>46.115104139342108</v>
      </c>
      <c r="Y589" s="50">
        <f t="shared" si="151"/>
        <v>78.547698149027056</v>
      </c>
      <c r="Z589" s="50">
        <f t="shared" si="152"/>
        <v>83.84647575775692</v>
      </c>
      <c r="AA589" s="50">
        <f t="shared" si="153"/>
        <v>-4.2546390230630351</v>
      </c>
      <c r="AB589" s="50">
        <f t="shared" si="154"/>
        <v>-4.2546390230630493</v>
      </c>
      <c r="AC589" s="50">
        <f t="shared" si="155"/>
        <v>-4.2546390230630351</v>
      </c>
      <c r="AF589">
        <v>1.79</v>
      </c>
      <c r="AG589">
        <v>2.06</v>
      </c>
      <c r="AH589" s="66"/>
      <c r="AJ589" t="s">
        <v>444</v>
      </c>
    </row>
    <row r="590" spans="1:36" ht="15" x14ac:dyDescent="0.25">
      <c r="A590">
        <v>3.58</v>
      </c>
      <c r="B590">
        <v>3.3</v>
      </c>
      <c r="C590">
        <v>2.19</v>
      </c>
      <c r="D590" s="43">
        <f t="shared" si="156"/>
        <v>3.8980916535060528E-2</v>
      </c>
      <c r="E590" s="44">
        <f>IF(OR($A590="",$B590="",$C590=""),"",A590*'MPTO_working_3-way'!$I589)</f>
        <v>3.7195516811955169</v>
      </c>
      <c r="F590" s="45">
        <f>IF(OR($A590="",$B590="",$C590=""),"",B590*'MPTO_working_3-way'!$I589)</f>
        <v>3.4286370245656994</v>
      </c>
      <c r="G590" s="46">
        <f>IF(OR($A590="",$B590="",$C590=""),"",C590*'MPTO_working_3-way'!$I589)</f>
        <v>2.2753682072117827</v>
      </c>
      <c r="H590" s="44">
        <f>IF(OR($A590="",$B590="",$C590=""),"",'MPTO_working_3-way'!E589)</f>
        <v>3.7546561947634682</v>
      </c>
      <c r="I590" s="45">
        <f>IF(OR($A590="",$B590="",$C590=""),"",'MPTO_working_3-way'!F589)</f>
        <v>3.4478399577826275</v>
      </c>
      <c r="J590" s="46">
        <f>IF(OR($A590="",$B590="",$C590=""),"",'MPTO_working_3-way'!G589)</f>
        <v>2.2541440796248766</v>
      </c>
      <c r="K590" s="44">
        <f>IF(OR($A590="",$B590="",$C590=""),"",'OddsRatio_working_3-way'!H589)</f>
        <v>3.7382696566217919</v>
      </c>
      <c r="L590" s="45">
        <f>IF(OR($A590="",$B590="",$C590=""),"",'OddsRatio_working_3-way'!I589)</f>
        <v>3.4410931047403559</v>
      </c>
      <c r="M590" s="46">
        <f>IF(OR($A590="",$B590="",$C590=""),"",'OddsRatio_working_3-way'!J589)</f>
        <v>2.263000345496097</v>
      </c>
      <c r="N590" s="47">
        <f t="shared" si="144"/>
        <v>26.884960492835141</v>
      </c>
      <c r="O590" s="48">
        <f t="shared" si="145"/>
        <v>29.166108655863582</v>
      </c>
      <c r="P590" s="48">
        <f t="shared" si="146"/>
        <v>43.948930851301284</v>
      </c>
      <c r="Q590" t="s">
        <v>294</v>
      </c>
      <c r="R590" t="s">
        <v>458</v>
      </c>
      <c r="S590" s="38">
        <v>44282</v>
      </c>
      <c r="T590" s="50">
        <v>100</v>
      </c>
      <c r="U590" s="50">
        <f t="shared" si="147"/>
        <v>72.067039106145245</v>
      </c>
      <c r="V590" s="50">
        <f t="shared" si="148"/>
        <v>69.696969696969703</v>
      </c>
      <c r="W590" s="50">
        <f t="shared" si="149"/>
        <v>54.337899543379002</v>
      </c>
      <c r="X590" s="50">
        <f t="shared" si="150"/>
        <v>75.965130759651316</v>
      </c>
      <c r="Y590" s="50">
        <f t="shared" si="151"/>
        <v>73.59506135047576</v>
      </c>
      <c r="Z590" s="50">
        <f t="shared" si="152"/>
        <v>58.235991196885053</v>
      </c>
      <c r="AA590" s="50">
        <f t="shared" si="153"/>
        <v>-3.8980916535060715</v>
      </c>
      <c r="AB590" s="50">
        <f t="shared" si="154"/>
        <v>-3.8980916535060572</v>
      </c>
      <c r="AC590" s="50">
        <f t="shared" si="155"/>
        <v>-3.8980916535060501</v>
      </c>
      <c r="AF590">
        <v>2.4300000000000002</v>
      </c>
      <c r="AG590">
        <v>1.58</v>
      </c>
      <c r="AH590" s="66"/>
      <c r="AJ590" t="s">
        <v>444</v>
      </c>
    </row>
    <row r="591" spans="1:36" ht="15" x14ac:dyDescent="0.25">
      <c r="A591">
        <v>3.39</v>
      </c>
      <c r="B591">
        <v>3.46</v>
      </c>
      <c r="C591">
        <v>2.19</v>
      </c>
      <c r="D591" s="43">
        <f t="shared" si="156"/>
        <v>4.0623596344135704E-2</v>
      </c>
      <c r="E591" s="44">
        <f>IF(OR($A591="",$B591="",$C591=""),"",A591*'MPTO_working_3-way'!$I590)</f>
        <v>3.5277139916066202</v>
      </c>
      <c r="F591" s="45">
        <f>IF(OR($A591="",$B591="",$C591=""),"",B591*'MPTO_working_3-way'!$I590)</f>
        <v>3.6005576433507094</v>
      </c>
      <c r="G591" s="46">
        <f>IF(OR($A591="",$B591="",$C591=""),"",C591*'MPTO_working_3-way'!$I590)</f>
        <v>2.278965675993657</v>
      </c>
      <c r="H591" s="44">
        <f>IF(OR($A591="",$B591="",$C591=""),"",'MPTO_working_3-way'!E590)</f>
        <v>3.5531040469671611</v>
      </c>
      <c r="I591" s="45">
        <f>IF(OR($A591="",$B591="",$C591=""),"",'MPTO_working_3-way'!F590)</f>
        <v>3.6300784227604912</v>
      </c>
      <c r="J591" s="46">
        <f>IF(OR($A591="",$B591="",$C591=""),"",'MPTO_working_3-way'!G590)</f>
        <v>2.2569297606075511</v>
      </c>
      <c r="K591" s="44">
        <f>IF(OR($A591="",$B591="",$C591=""),"",'OddsRatio_working_3-way'!H590)</f>
        <v>3.5428172778676723</v>
      </c>
      <c r="L591" s="45">
        <f>IF(OR($A591="",$B591="",$C591=""),"",'OddsRatio_working_3-way'!I590)</f>
        <v>3.6172930977215372</v>
      </c>
      <c r="M591" s="46">
        <f>IF(OR($A591="",$B591="",$C591=""),"",'OddsRatio_working_3-way'!J590)</f>
        <v>2.2660889375157027</v>
      </c>
      <c r="N591" s="47">
        <f t="shared" si="144"/>
        <v>28.346969237848331</v>
      </c>
      <c r="O591" s="48">
        <f t="shared" si="145"/>
        <v>27.773475640550821</v>
      </c>
      <c r="P591" s="48">
        <f t="shared" si="146"/>
        <v>43.879555121600845</v>
      </c>
      <c r="Q591" t="s">
        <v>84</v>
      </c>
      <c r="R591" t="s">
        <v>286</v>
      </c>
      <c r="S591" s="38">
        <v>44282</v>
      </c>
      <c r="T591" s="50">
        <v>100</v>
      </c>
      <c r="U591" s="50">
        <f t="shared" si="147"/>
        <v>70.501474926253692</v>
      </c>
      <c r="V591" s="50">
        <f t="shared" si="148"/>
        <v>71.098265895953759</v>
      </c>
      <c r="W591" s="50">
        <f t="shared" si="149"/>
        <v>54.337899543379002</v>
      </c>
      <c r="X591" s="50">
        <f t="shared" si="150"/>
        <v>74.563834560667246</v>
      </c>
      <c r="Y591" s="50">
        <f t="shared" si="151"/>
        <v>75.160625530367327</v>
      </c>
      <c r="Z591" s="50">
        <f t="shared" si="152"/>
        <v>58.400259177792556</v>
      </c>
      <c r="AA591" s="50">
        <f t="shared" si="153"/>
        <v>-4.0623596344135535</v>
      </c>
      <c r="AB591" s="50">
        <f t="shared" si="154"/>
        <v>-4.0623596344135677</v>
      </c>
      <c r="AC591" s="50">
        <f t="shared" si="155"/>
        <v>-4.0623596344135535</v>
      </c>
      <c r="AF591">
        <v>2.14</v>
      </c>
      <c r="AG591">
        <v>1.74</v>
      </c>
      <c r="AH591" s="66"/>
      <c r="AJ591" t="s">
        <v>444</v>
      </c>
    </row>
    <row r="592" spans="1:36" ht="15" x14ac:dyDescent="0.25">
      <c r="A592">
        <v>2.93</v>
      </c>
      <c r="B592">
        <v>3.37</v>
      </c>
      <c r="C592">
        <v>2.5</v>
      </c>
      <c r="D592" s="43">
        <f t="shared" si="156"/>
        <v>3.8032833372155572E-2</v>
      </c>
      <c r="E592" s="44">
        <f>IF(OR($A592="",$B592="",$C592=""),"",A592*'MPTO_working_3-way'!$I591)</f>
        <v>3.041436201780416</v>
      </c>
      <c r="F592" s="45">
        <f>IF(OR($A592="",$B592="",$C592=""),"",B592*'MPTO_working_3-way'!$I591)</f>
        <v>3.4981706484641646</v>
      </c>
      <c r="G592" s="46">
        <f>IF(OR($A592="",$B592="",$C592=""),"",C592*'MPTO_working_3-way'!$I591)</f>
        <v>2.5950820834303889</v>
      </c>
      <c r="H592" s="44">
        <f>IF(OR($A592="",$B592="",$C592=""),"",'MPTO_working_3-way'!E591)</f>
        <v>3.0430347446083301</v>
      </c>
      <c r="I592" s="45">
        <f>IF(OR($A592="",$B592="",$C592=""),"",'MPTO_working_3-way'!F591)</f>
        <v>3.5204041614078627</v>
      </c>
      <c r="J592" s="46">
        <f>IF(OR($A592="",$B592="",$C592=""),"",'MPTO_working_3-way'!G591)</f>
        <v>2.5818285457293322</v>
      </c>
      <c r="K592" s="44">
        <f>IF(OR($A592="",$B592="",$C592=""),"",'OddsRatio_working_3-way'!H591)</f>
        <v>3.0431512505728842</v>
      </c>
      <c r="L592" s="45">
        <f>IF(OR($A592="",$B592="",$C592=""),"",'OddsRatio_working_3-way'!I591)</f>
        <v>3.5089473905998618</v>
      </c>
      <c r="M592" s="46">
        <f>IF(OR($A592="",$B592="",$C592=""),"",'OddsRatio_working_3-way'!J591)</f>
        <v>2.5879413864556087</v>
      </c>
      <c r="N592" s="47">
        <f t="shared" si="144"/>
        <v>32.879203562271449</v>
      </c>
      <c r="O592" s="48">
        <f t="shared" si="145"/>
        <v>28.586369862746391</v>
      </c>
      <c r="P592" s="48">
        <f t="shared" si="146"/>
        <v>38.534426574982142</v>
      </c>
      <c r="Q592" t="s">
        <v>456</v>
      </c>
      <c r="R592" t="s">
        <v>296</v>
      </c>
      <c r="S592" s="38">
        <v>44282</v>
      </c>
      <c r="T592" s="50">
        <v>100</v>
      </c>
      <c r="U592" s="50">
        <f t="shared" si="147"/>
        <v>65.870307167235495</v>
      </c>
      <c r="V592" s="50">
        <f t="shared" si="148"/>
        <v>70.326409495548958</v>
      </c>
      <c r="W592" s="50">
        <f t="shared" si="149"/>
        <v>60</v>
      </c>
      <c r="X592" s="50">
        <f t="shared" si="150"/>
        <v>69.673590504451028</v>
      </c>
      <c r="Y592" s="50">
        <f t="shared" si="151"/>
        <v>74.129692832764505</v>
      </c>
      <c r="Z592" s="50">
        <f t="shared" si="152"/>
        <v>63.803283337215547</v>
      </c>
      <c r="AA592" s="50">
        <f t="shared" si="153"/>
        <v>-3.8032833372155324</v>
      </c>
      <c r="AB592" s="50">
        <f t="shared" si="154"/>
        <v>-3.8032833372155466</v>
      </c>
      <c r="AC592" s="50">
        <f t="shared" si="155"/>
        <v>-3.8032833372155466</v>
      </c>
      <c r="AF592">
        <v>2.21</v>
      </c>
      <c r="AG592">
        <v>1.69</v>
      </c>
      <c r="AH592" s="66"/>
      <c r="AJ592" t="s">
        <v>439</v>
      </c>
    </row>
    <row r="593" spans="1:36" ht="15" x14ac:dyDescent="0.25">
      <c r="A593">
        <v>2.2400000000000002</v>
      </c>
      <c r="B593">
        <v>3.39</v>
      </c>
      <c r="C593">
        <v>3.35</v>
      </c>
      <c r="D593" s="43">
        <f t="shared" si="156"/>
        <v>3.9921284852601602E-2</v>
      </c>
      <c r="E593" s="44">
        <f>IF(OR($A593="",$B593="",$C593=""),"",A593*'MPTO_working_3-way'!$I592)</f>
        <v>2.3294236780698276</v>
      </c>
      <c r="F593" s="45">
        <f>IF(OR($A593="",$B593="",$C593=""),"",B593*'MPTO_working_3-way'!$I592)</f>
        <v>3.5253331556503196</v>
      </c>
      <c r="G593" s="46">
        <f>IF(OR($A593="",$B593="",$C593=""),"",C593*'MPTO_working_3-way'!$I592)</f>
        <v>3.4837363042562153</v>
      </c>
      <c r="H593" s="44">
        <f>IF(OR($A593="",$B593="",$C593=""),"",'MPTO_working_3-way'!E592)</f>
        <v>2.3088210913306604</v>
      </c>
      <c r="I593" s="45">
        <f>IF(OR($A593="",$B593="",$C593=""),"",'MPTO_working_3-way'!F592)</f>
        <v>3.5501510481260632</v>
      </c>
      <c r="J593" s="46">
        <f>IF(OR($A593="",$B593="",$C593=""),"",'MPTO_working_3-way'!G592)</f>
        <v>3.5063068394312769</v>
      </c>
      <c r="K593" s="44">
        <f>IF(OR($A593="",$B593="",$C593=""),"",'OddsRatio_working_3-way'!H592)</f>
        <v>2.3175097666111037</v>
      </c>
      <c r="L593" s="45">
        <f>IF(OR($A593="",$B593="",$C593=""),"",'OddsRatio_working_3-way'!I592)</f>
        <v>3.5393938243552725</v>
      </c>
      <c r="M593" s="46">
        <f>IF(OR($A593="",$B593="",$C593=""),"",'OddsRatio_working_3-way'!J592)</f>
        <v>3.4968935093033018</v>
      </c>
      <c r="N593" s="47">
        <f t="shared" si="144"/>
        <v>42.929073376149631</v>
      </c>
      <c r="O593" s="48">
        <f t="shared" si="145"/>
        <v>28.366113381290614</v>
      </c>
      <c r="P593" s="48">
        <f t="shared" si="146"/>
        <v>28.704813242559759</v>
      </c>
      <c r="Q593" t="s">
        <v>463</v>
      </c>
      <c r="R593" t="s">
        <v>304</v>
      </c>
      <c r="S593" s="38">
        <v>44282</v>
      </c>
      <c r="T593" s="50">
        <v>100</v>
      </c>
      <c r="U593" s="50">
        <f t="shared" si="147"/>
        <v>55.357142857142868</v>
      </c>
      <c r="V593" s="50">
        <f t="shared" si="148"/>
        <v>70.501474926253692</v>
      </c>
      <c r="W593" s="50">
        <f t="shared" si="149"/>
        <v>70.149253731343279</v>
      </c>
      <c r="X593" s="50">
        <f t="shared" si="150"/>
        <v>59.349271342403021</v>
      </c>
      <c r="Y593" s="50">
        <f t="shared" si="151"/>
        <v>74.49360341151386</v>
      </c>
      <c r="Z593" s="50">
        <f t="shared" si="152"/>
        <v>74.141382216603446</v>
      </c>
      <c r="AA593" s="50">
        <f t="shared" si="153"/>
        <v>-3.9921284852601531</v>
      </c>
      <c r="AB593" s="50">
        <f t="shared" si="154"/>
        <v>-3.9921284852601673</v>
      </c>
      <c r="AC593" s="50">
        <f t="shared" si="155"/>
        <v>-3.9921284852601673</v>
      </c>
      <c r="AF593">
        <v>2.2000000000000002</v>
      </c>
      <c r="AG593">
        <v>1.7</v>
      </c>
      <c r="AH593" s="66"/>
      <c r="AJ593" t="s">
        <v>439</v>
      </c>
    </row>
    <row r="594" spans="1:36" ht="15" x14ac:dyDescent="0.25">
      <c r="A594">
        <v>2.5499999999999998</v>
      </c>
      <c r="B594">
        <v>3.26</v>
      </c>
      <c r="C594">
        <v>2.95</v>
      </c>
      <c r="D594" s="43">
        <f t="shared" si="156"/>
        <v>3.7888379850224307E-2</v>
      </c>
      <c r="E594" s="44">
        <f>IF(OR($A594="",$B594="",$C594=""),"",A594*'MPTO_working_3-way'!$I593)</f>
        <v>2.6466153686180718</v>
      </c>
      <c r="F594" s="45">
        <f>IF(OR($A594="",$B594="",$C594=""),"",B594*'MPTO_working_3-way'!$I593)</f>
        <v>3.3835161183117308</v>
      </c>
      <c r="G594" s="46">
        <f>IF(OR($A594="",$B594="",$C594=""),"",C594*'MPTO_working_3-way'!$I593)</f>
        <v>3.0617707205581617</v>
      </c>
      <c r="H594" s="44">
        <f>IF(OR($A594="",$B594="",$C594=""),"",'MPTO_working_3-way'!E593)</f>
        <v>2.6348558566140849</v>
      </c>
      <c r="I594" s="45">
        <f>IF(OR($A594="",$B594="",$C594=""),"",'MPTO_working_3-way'!F593)</f>
        <v>3.3999842871568298</v>
      </c>
      <c r="J594" s="46">
        <f>IF(OR($A594="",$B594="",$C594=""),"",'MPTO_working_3-way'!G593)</f>
        <v>3.0641611671876334</v>
      </c>
      <c r="K594" s="44">
        <f>IF(OR($A594="",$B594="",$C594=""),"",'OddsRatio_working_3-way'!H593)</f>
        <v>2.6402961897791357</v>
      </c>
      <c r="L594" s="45">
        <f>IF(OR($A594="",$B594="",$C594=""),"",'OddsRatio_working_3-way'!I593)</f>
        <v>3.3916576702586121</v>
      </c>
      <c r="M594" s="46">
        <f>IF(OR($A594="",$B594="",$C594=""),"",'OddsRatio_working_3-way'!J593)</f>
        <v>3.0635984323027845</v>
      </c>
      <c r="N594" s="47">
        <f t="shared" si="144"/>
        <v>37.784107651507718</v>
      </c>
      <c r="O594" s="48">
        <f t="shared" si="145"/>
        <v>29.555053531087328</v>
      </c>
      <c r="P594" s="48">
        <f t="shared" si="146"/>
        <v>32.660838817404972</v>
      </c>
      <c r="Q594" t="s">
        <v>461</v>
      </c>
      <c r="R594" t="s">
        <v>298</v>
      </c>
      <c r="S594" s="38">
        <v>44282</v>
      </c>
      <c r="T594" s="50">
        <v>100</v>
      </c>
      <c r="U594" s="50">
        <f t="shared" si="147"/>
        <v>60.784313725490193</v>
      </c>
      <c r="V594" s="50">
        <f t="shared" si="148"/>
        <v>69.325153374233125</v>
      </c>
      <c r="W594" s="50">
        <f t="shared" si="149"/>
        <v>66.101694915254228</v>
      </c>
      <c r="X594" s="50">
        <f t="shared" si="150"/>
        <v>64.573151710512633</v>
      </c>
      <c r="Y594" s="50">
        <f t="shared" si="151"/>
        <v>73.113991359255564</v>
      </c>
      <c r="Z594" s="50">
        <f t="shared" si="152"/>
        <v>69.890532900276682</v>
      </c>
      <c r="AA594" s="50">
        <f t="shared" si="153"/>
        <v>-3.7888379850224396</v>
      </c>
      <c r="AB594" s="50">
        <f t="shared" si="154"/>
        <v>-3.7888379850224396</v>
      </c>
      <c r="AC594" s="50">
        <f t="shared" si="155"/>
        <v>-3.7888379850224538</v>
      </c>
      <c r="AF594">
        <v>2.14</v>
      </c>
      <c r="AG594">
        <v>1.74</v>
      </c>
      <c r="AH594" s="66"/>
      <c r="AJ594" t="s">
        <v>439</v>
      </c>
    </row>
    <row r="595" spans="1:36" ht="15" x14ac:dyDescent="0.25">
      <c r="A595">
        <v>3.21</v>
      </c>
      <c r="B595">
        <v>3.15</v>
      </c>
      <c r="C595">
        <v>2.44</v>
      </c>
      <c r="D595" s="43">
        <f t="shared" si="156"/>
        <v>3.8822862784866796E-2</v>
      </c>
      <c r="E595" s="44">
        <f>IF(OR($A595="",$B595="",$C595=""),"",A595*'MPTO_working_3-way'!$I594)</f>
        <v>3.3346213895394223</v>
      </c>
      <c r="F595" s="45">
        <f>IF(OR($A595="",$B595="",$C595=""),"",B595*'MPTO_working_3-way'!$I594)</f>
        <v>3.2722920177723305</v>
      </c>
      <c r="G595" s="46">
        <f>IF(OR($A595="",$B595="",$C595=""),"",C595*'MPTO_working_3-way'!$I594)</f>
        <v>2.5347277851950749</v>
      </c>
      <c r="H595" s="44">
        <f>IF(OR($A595="",$B595="",$C595=""),"",'MPTO_working_3-way'!E594)</f>
        <v>3.3491241692367835</v>
      </c>
      <c r="I595" s="45">
        <f>IF(OR($A595="",$B595="",$C595=""),"",'MPTO_working_3-way'!F594)</f>
        <v>3.2838634282428605</v>
      </c>
      <c r="J595" s="46">
        <f>IF(OR($A595="",$B595="",$C595=""),"",'MPTO_working_3-way'!G594)</f>
        <v>2.5195573628860464</v>
      </c>
      <c r="K595" s="44">
        <f>IF(OR($A595="",$B595="",$C595=""),"",'OddsRatio_working_3-way'!H594)</f>
        <v>3.3424563505703198</v>
      </c>
      <c r="L595" s="45">
        <f>IF(OR($A595="",$B595="",$C595=""),"",'OddsRatio_working_3-way'!I594)</f>
        <v>3.2788602505548359</v>
      </c>
      <c r="M595" s="46">
        <f>IF(OR($A595="",$B595="",$C595=""),"",'OddsRatio_working_3-way'!J594)</f>
        <v>2.5263064003716109</v>
      </c>
      <c r="N595" s="47">
        <f t="shared" si="144"/>
        <v>29.988411971954633</v>
      </c>
      <c r="O595" s="48">
        <f t="shared" si="145"/>
        <v>30.559619819039479</v>
      </c>
      <c r="P595" s="48">
        <f t="shared" si="146"/>
        <v>39.451968209005891</v>
      </c>
      <c r="Q595" t="s">
        <v>245</v>
      </c>
      <c r="R595" t="s">
        <v>297</v>
      </c>
      <c r="S595" s="38">
        <v>44282</v>
      </c>
      <c r="T595" s="50">
        <v>100</v>
      </c>
      <c r="U595" s="50">
        <f t="shared" si="147"/>
        <v>68.847352024922117</v>
      </c>
      <c r="V595" s="50">
        <f t="shared" si="148"/>
        <v>68.253968253968253</v>
      </c>
      <c r="W595" s="50">
        <f t="shared" si="149"/>
        <v>59.016393442622956</v>
      </c>
      <c r="X595" s="50">
        <f t="shared" si="150"/>
        <v>72.729638303408791</v>
      </c>
      <c r="Y595" s="50">
        <f t="shared" si="151"/>
        <v>72.136254532454942</v>
      </c>
      <c r="Z595" s="50">
        <f t="shared" si="152"/>
        <v>62.89867972110963</v>
      </c>
      <c r="AA595" s="50">
        <f t="shared" si="153"/>
        <v>-3.8822862784866743</v>
      </c>
      <c r="AB595" s="50">
        <f t="shared" si="154"/>
        <v>-3.8822862784866885</v>
      </c>
      <c r="AC595" s="50">
        <f t="shared" si="155"/>
        <v>-3.8822862784866743</v>
      </c>
      <c r="AF595">
        <v>2.4900000000000002</v>
      </c>
      <c r="AG595">
        <v>1.56</v>
      </c>
      <c r="AH595" s="66"/>
      <c r="AJ595" t="s">
        <v>439</v>
      </c>
    </row>
    <row r="596" spans="1:36" ht="15" x14ac:dyDescent="0.25">
      <c r="A596">
        <v>2.3199999999999998</v>
      </c>
      <c r="B596">
        <v>3.36</v>
      </c>
      <c r="C596">
        <v>3.23</v>
      </c>
      <c r="D596" s="43">
        <f t="shared" si="156"/>
        <v>3.8251053597482709E-2</v>
      </c>
      <c r="E596" s="44">
        <f>IF(OR($A596="",$B596="",$C596=""),"",A596*'MPTO_working_3-way'!$I595)</f>
        <v>2.4087424443461596</v>
      </c>
      <c r="F596" s="45">
        <f>IF(OR($A596="",$B596="",$C596=""),"",B596*'MPTO_working_3-way'!$I595)</f>
        <v>3.4885235400875416</v>
      </c>
      <c r="G596" s="46">
        <f>IF(OR($A596="",$B596="",$C596=""),"",C596*'MPTO_working_3-way'!$I595)</f>
        <v>3.3535509031198689</v>
      </c>
      <c r="H596" s="44">
        <f>IF(OR($A596="",$B596="",$C596=""),"",'MPTO_working_3-way'!E595)</f>
        <v>2.3907194286136773</v>
      </c>
      <c r="I596" s="45">
        <f>IF(OR($A596="",$B596="",$C596=""),"",'MPTO_working_3-way'!F595)</f>
        <v>3.5103892163919412</v>
      </c>
      <c r="J596" s="46">
        <f>IF(OR($A596="",$B596="",$C596=""),"",'MPTO_working_3-way'!G595)</f>
        <v>3.3687368257307306</v>
      </c>
      <c r="K596" s="44">
        <f>IF(OR($A596="",$B596="",$C596=""),"",'OddsRatio_working_3-way'!H595)</f>
        <v>2.3985010044411288</v>
      </c>
      <c r="L596" s="45">
        <f>IF(OR($A596="",$B596="",$C596=""),"",'OddsRatio_working_3-way'!I595)</f>
        <v>3.5003502806674729</v>
      </c>
      <c r="M596" s="46">
        <f>IF(OR($A596="",$B596="",$C596=""),"",'OddsRatio_working_3-way'!J595)</f>
        <v>3.3626191211391792</v>
      </c>
      <c r="N596" s="47">
        <f t="shared" si="144"/>
        <v>41.515438993787676</v>
      </c>
      <c r="O596" s="48">
        <f t="shared" si="145"/>
        <v>28.665422162377208</v>
      </c>
      <c r="P596" s="48">
        <f t="shared" si="146"/>
        <v>29.819138843835113</v>
      </c>
      <c r="Q596" t="s">
        <v>459</v>
      </c>
      <c r="R596" t="s">
        <v>469</v>
      </c>
      <c r="S596" s="38">
        <v>44282</v>
      </c>
      <c r="T596" s="50">
        <v>100</v>
      </c>
      <c r="U596" s="50">
        <f t="shared" si="147"/>
        <v>56.896551724137922</v>
      </c>
      <c r="V596" s="50">
        <f t="shared" si="148"/>
        <v>70.238095238095241</v>
      </c>
      <c r="W596" s="50">
        <f t="shared" si="149"/>
        <v>69.040247678018574</v>
      </c>
      <c r="X596" s="50">
        <f t="shared" si="150"/>
        <v>60.721657083886193</v>
      </c>
      <c r="Y596" s="50">
        <f t="shared" si="151"/>
        <v>74.063200597843505</v>
      </c>
      <c r="Z596" s="50">
        <f t="shared" si="152"/>
        <v>72.865353037766837</v>
      </c>
      <c r="AA596" s="50">
        <f t="shared" si="153"/>
        <v>-3.8251053597482709</v>
      </c>
      <c r="AB596" s="50">
        <f t="shared" si="154"/>
        <v>-3.8251053597482638</v>
      </c>
      <c r="AC596" s="50">
        <f t="shared" si="155"/>
        <v>-3.8251053597482638</v>
      </c>
      <c r="AF596">
        <v>2.11</v>
      </c>
      <c r="AG596">
        <v>1.76</v>
      </c>
      <c r="AH596" s="66"/>
      <c r="AJ596" t="s">
        <v>439</v>
      </c>
    </row>
    <row r="597" spans="1:36" ht="15" x14ac:dyDescent="0.25">
      <c r="A597">
        <v>2.54</v>
      </c>
      <c r="B597">
        <v>3.14</v>
      </c>
      <c r="C597">
        <v>3.07</v>
      </c>
      <c r="D597" s="43">
        <f t="shared" si="156"/>
        <v>3.7905024003993759E-2</v>
      </c>
      <c r="E597" s="44">
        <f>IF(OR($A597="",$B597="",$C597=""),"",A597*'MPTO_working_3-way'!$I596)</f>
        <v>2.6362787609701441</v>
      </c>
      <c r="F597" s="45">
        <f>IF(OR($A597="",$B597="",$C597=""),"",B597*'MPTO_working_3-way'!$I596)</f>
        <v>3.2590217753725406</v>
      </c>
      <c r="G597" s="46">
        <f>IF(OR($A597="",$B597="",$C597=""),"",C597*'MPTO_working_3-way'!$I596)</f>
        <v>3.1863684236922607</v>
      </c>
      <c r="H597" s="44">
        <f>IF(OR($A597="",$B597="",$C597=""),"",'MPTO_working_3-way'!E596)</f>
        <v>2.6242188463469276</v>
      </c>
      <c r="I597" s="45">
        <f>IF(OR($A597="",$B597="",$C597=""),"",'MPTO_working_3-way'!F596)</f>
        <v>3.2697227349637825</v>
      </c>
      <c r="J597" s="46">
        <f>IF(OR($A597="",$B597="",$C597=""),"",'MPTO_working_3-way'!G596)</f>
        <v>3.1938892872690317</v>
      </c>
      <c r="K597" s="44">
        <f>IF(OR($A597="",$B597="",$C597=""),"",'OddsRatio_working_3-way'!H596)</f>
        <v>2.6297166813843882</v>
      </c>
      <c r="L597" s="45">
        <f>IF(OR($A597="",$B597="",$C597=""),"",'OddsRatio_working_3-way'!I596)</f>
        <v>3.2646712325731104</v>
      </c>
      <c r="M597" s="46">
        <f>IF(OR($A597="",$B597="",$C597=""),"",'OddsRatio_working_3-way'!J596)</f>
        <v>3.1905932016010921</v>
      </c>
      <c r="N597" s="47">
        <f t="shared" si="144"/>
        <v>37.932255678151513</v>
      </c>
      <c r="O597" s="48">
        <f t="shared" si="145"/>
        <v>30.684053956211738</v>
      </c>
      <c r="P597" s="48">
        <f t="shared" si="146"/>
        <v>31.383690365636763</v>
      </c>
      <c r="Q597" t="s">
        <v>300</v>
      </c>
      <c r="R597" t="s">
        <v>306</v>
      </c>
      <c r="S597" s="38">
        <v>44282</v>
      </c>
      <c r="T597" s="50">
        <v>100</v>
      </c>
      <c r="U597" s="50">
        <f t="shared" si="147"/>
        <v>60.629921259842511</v>
      </c>
      <c r="V597" s="50">
        <f t="shared" si="148"/>
        <v>68.152866242038215</v>
      </c>
      <c r="W597" s="50">
        <f t="shared" si="149"/>
        <v>67.426710097719877</v>
      </c>
      <c r="X597" s="50">
        <f t="shared" si="150"/>
        <v>64.420423660241923</v>
      </c>
      <c r="Y597" s="50">
        <f t="shared" si="151"/>
        <v>71.943368642437605</v>
      </c>
      <c r="Z597" s="50">
        <f t="shared" si="152"/>
        <v>71.217212498119252</v>
      </c>
      <c r="AA597" s="50">
        <f t="shared" si="153"/>
        <v>-3.7905024003994114</v>
      </c>
      <c r="AB597" s="50">
        <f t="shared" si="154"/>
        <v>-3.7905024003993901</v>
      </c>
      <c r="AC597" s="50">
        <f t="shared" si="155"/>
        <v>-3.7905024003993759</v>
      </c>
      <c r="AF597">
        <v>2.4</v>
      </c>
      <c r="AG597">
        <v>1.6</v>
      </c>
      <c r="AH597" s="66"/>
      <c r="AJ597" t="s">
        <v>439</v>
      </c>
    </row>
    <row r="598" spans="1:36" ht="15" x14ac:dyDescent="0.25">
      <c r="A598">
        <v>1.83</v>
      </c>
      <c r="B598">
        <v>3.51</v>
      </c>
      <c r="C598">
        <v>4.75</v>
      </c>
      <c r="D598" s="43">
        <f t="shared" si="156"/>
        <v>4.1874688121452452E-2</v>
      </c>
      <c r="E598" s="44">
        <f>IF(OR($A598="",$B598="",$C598=""),"",A598*'MPTO_working_3-way'!$I597)</f>
        <v>1.906630679262258</v>
      </c>
      <c r="F598" s="45">
        <f>IF(OR($A598="",$B598="",$C598=""),"",B598*'MPTO_working_3-way'!$I597)</f>
        <v>3.6569801553062979</v>
      </c>
      <c r="G598" s="46">
        <f>IF(OR($A598="",$B598="",$C598=""),"",C598*'MPTO_working_3-way'!$I597)</f>
        <v>4.9489047685768988</v>
      </c>
      <c r="H598" s="44">
        <f>IF(OR($A598="",$B598="",$C598=""),"",'MPTO_working_3-way'!E597)</f>
        <v>1.8779700399313703</v>
      </c>
      <c r="I598" s="45">
        <f>IF(OR($A598="",$B598="",$C598=""),"",'MPTO_working_3-way'!F597)</f>
        <v>3.6908260626313631</v>
      </c>
      <c r="J598" s="46">
        <f>IF(OR($A598="",$B598="",$C598=""),"",'MPTO_working_3-way'!G597)</f>
        <v>5.0872957977798796</v>
      </c>
      <c r="K598" s="44">
        <f>IF(OR($A598="",$B598="",$C598=""),"",'OddsRatio_working_3-way'!H597)</f>
        <v>1.8887637527868775</v>
      </c>
      <c r="L598" s="45">
        <f>IF(OR($A598="",$B598="",$C598=""),"",'OddsRatio_working_3-way'!I597)</f>
        <v>3.6877072524036878</v>
      </c>
      <c r="M598" s="46">
        <f>IF(OR($A598="",$B598="",$C598=""),"",'OddsRatio_working_3-way'!J597)</f>
        <v>5.0154988830732394</v>
      </c>
      <c r="N598" s="47">
        <f t="shared" si="144"/>
        <v>52.448542388237186</v>
      </c>
      <c r="O598" s="48">
        <f t="shared" si="145"/>
        <v>27.344966544294603</v>
      </c>
      <c r="P598" s="48">
        <f t="shared" si="146"/>
        <v>20.206491067468225</v>
      </c>
      <c r="Q598" t="s">
        <v>460</v>
      </c>
      <c r="R598" t="s">
        <v>305</v>
      </c>
      <c r="S598" s="38">
        <v>44282</v>
      </c>
      <c r="T598" s="50">
        <v>100</v>
      </c>
      <c r="U598" s="50">
        <f t="shared" si="147"/>
        <v>45.355191256830594</v>
      </c>
      <c r="V598" s="50">
        <f t="shared" si="148"/>
        <v>71.509971509971507</v>
      </c>
      <c r="W598" s="50">
        <f t="shared" si="149"/>
        <v>78.94736842105263</v>
      </c>
      <c r="X598" s="50">
        <f t="shared" si="150"/>
        <v>49.542660068975856</v>
      </c>
      <c r="Y598" s="50">
        <f t="shared" si="151"/>
        <v>75.697440322116762</v>
      </c>
      <c r="Z598" s="50">
        <f t="shared" si="152"/>
        <v>83.134837233197885</v>
      </c>
      <c r="AA598" s="50">
        <f t="shared" si="153"/>
        <v>-4.1874688121452621</v>
      </c>
      <c r="AB598" s="50">
        <f t="shared" si="154"/>
        <v>-4.187468812145255</v>
      </c>
      <c r="AC598" s="50">
        <f t="shared" si="155"/>
        <v>-4.187468812145255</v>
      </c>
      <c r="AF598">
        <v>2.39</v>
      </c>
      <c r="AG598">
        <v>1.6</v>
      </c>
      <c r="AH598" s="66"/>
      <c r="AJ598" t="s">
        <v>439</v>
      </c>
    </row>
    <row r="599" spans="1:36" ht="15" x14ac:dyDescent="0.25">
      <c r="A599">
        <v>2.2200000000000002</v>
      </c>
      <c r="B599">
        <v>3.33</v>
      </c>
      <c r="C599">
        <v>3.47</v>
      </c>
      <c r="D599" s="43">
        <f t="shared" si="156"/>
        <v>3.8935188791096476E-2</v>
      </c>
      <c r="E599" s="44">
        <f>IF(OR($A599="",$B599="",$C599=""),"",A599*'MPTO_working_3-way'!$I598)</f>
        <v>2.3064361191162344</v>
      </c>
      <c r="F599" s="45">
        <f>IF(OR($A599="",$B599="",$C599=""),"",B599*'MPTO_working_3-way'!$I598)</f>
        <v>3.4596541786743513</v>
      </c>
      <c r="G599" s="46">
        <f>IF(OR($A599="",$B599="",$C599=""),"",C599*'MPTO_working_3-way'!$I598)</f>
        <v>3.6051051051051051</v>
      </c>
      <c r="H599" s="44">
        <f>IF(OR($A599="",$B599="",$C599=""),"",'MPTO_working_3-way'!E598)</f>
        <v>2.2858602976571203</v>
      </c>
      <c r="I599" s="45">
        <f>IF(OR($A599="",$B599="",$C599=""),"",'MPTO_working_3-way'!F598)</f>
        <v>3.4804168632845047</v>
      </c>
      <c r="J599" s="46">
        <f>IF(OR($A599="",$B599="",$C599=""),"",'MPTO_working_3-way'!G598)</f>
        <v>3.633641156801291</v>
      </c>
      <c r="K599" s="44">
        <f>IF(OR($A599="",$B599="",$C599=""),"",'OddsRatio_working_3-way'!H598)</f>
        <v>2.2944987985247352</v>
      </c>
      <c r="L599" s="45">
        <f>IF(OR($A599="",$B599="",$C599=""),"",'OddsRatio_working_3-way'!I598)</f>
        <v>3.4722804922644523</v>
      </c>
      <c r="M599" s="46">
        <f>IF(OR($A599="",$B599="",$C599=""),"",'OddsRatio_working_3-way'!J598)</f>
        <v>3.6208295347181099</v>
      </c>
      <c r="N599" s="47">
        <f t="shared" si="144"/>
        <v>43.356934610578925</v>
      </c>
      <c r="O599" s="48">
        <f t="shared" si="145"/>
        <v>28.904623073719289</v>
      </c>
      <c r="P599" s="48">
        <f t="shared" si="146"/>
        <v>27.738442315701789</v>
      </c>
      <c r="Q599" t="s">
        <v>468</v>
      </c>
      <c r="R599" t="s">
        <v>457</v>
      </c>
      <c r="S599" s="38">
        <v>44282</v>
      </c>
      <c r="T599" s="50">
        <v>100</v>
      </c>
      <c r="U599" s="50">
        <f t="shared" si="147"/>
        <v>54.954954954954964</v>
      </c>
      <c r="V599" s="50">
        <f t="shared" si="148"/>
        <v>69.969969969969966</v>
      </c>
      <c r="W599" s="50">
        <f t="shared" si="149"/>
        <v>71.181556195965413</v>
      </c>
      <c r="X599" s="50">
        <f t="shared" si="150"/>
        <v>58.84847383406462</v>
      </c>
      <c r="Y599" s="50">
        <f t="shared" si="151"/>
        <v>73.86348884907963</v>
      </c>
      <c r="Z599" s="50">
        <f t="shared" si="152"/>
        <v>75.075075075075077</v>
      </c>
      <c r="AA599" s="50">
        <f t="shared" si="153"/>
        <v>-3.8935188791096564</v>
      </c>
      <c r="AB599" s="50">
        <f t="shared" si="154"/>
        <v>-3.8935188791096635</v>
      </c>
      <c r="AC599" s="50">
        <f t="shared" si="155"/>
        <v>-3.8935188791096635</v>
      </c>
      <c r="AF599">
        <v>2.1800000000000002</v>
      </c>
      <c r="AG599">
        <v>1.71</v>
      </c>
      <c r="AH599" s="66"/>
      <c r="AJ599" t="s">
        <v>439</v>
      </c>
    </row>
    <row r="600" spans="1:36" ht="15" x14ac:dyDescent="0.25">
      <c r="A600">
        <v>3.21</v>
      </c>
      <c r="B600">
        <v>3.28</v>
      </c>
      <c r="C600">
        <v>2.37</v>
      </c>
      <c r="D600" s="43">
        <f t="shared" si="156"/>
        <v>3.8345456801308853E-2</v>
      </c>
      <c r="E600" s="44">
        <f>IF(OR($A600="",$B600="",$C600=""),"",A600*'MPTO_working_3-way'!$I599)</f>
        <v>3.3330889163322013</v>
      </c>
      <c r="F600" s="45">
        <f>IF(OR($A600="",$B600="",$C600=""),"",B600*'MPTO_working_3-way'!$I599)</f>
        <v>3.405773098308293</v>
      </c>
      <c r="G600" s="46">
        <f>IF(OR($A600="",$B600="",$C600=""),"",C600*'MPTO_working_3-way'!$I599)</f>
        <v>2.4608787326191019</v>
      </c>
      <c r="H600" s="44">
        <f>IF(OR($A600="",$B600="",$C600=""),"",'MPTO_working_3-way'!E599)</f>
        <v>3.34734015752848</v>
      </c>
      <c r="I600" s="45">
        <f>IF(OR($A600="",$B600="",$C600=""),"",'MPTO_working_3-way'!F599)</f>
        <v>3.423529295550185</v>
      </c>
      <c r="J600" s="46">
        <f>IF(OR($A600="",$B600="",$C600=""),"",'MPTO_working_3-way'!G599)</f>
        <v>2.4440369948555571</v>
      </c>
      <c r="K600" s="44">
        <f>IF(OR($A600="",$B600="",$C600=""),"",'OddsRatio_working_3-way'!H599)</f>
        <v>3.341308116194381</v>
      </c>
      <c r="L600" s="45">
        <f>IF(OR($A600="",$B600="",$C600=""),"",'OddsRatio_working_3-way'!I599)</f>
        <v>3.415467196797823</v>
      </c>
      <c r="M600" s="46">
        <f>IF(OR($A600="",$B600="",$C600=""),"",'OddsRatio_working_3-way'!J599)</f>
        <v>2.4513991489530778</v>
      </c>
      <c r="N600" s="47">
        <f t="shared" si="144"/>
        <v>30.002199914319128</v>
      </c>
      <c r="O600" s="48">
        <f t="shared" si="145"/>
        <v>29.361909062489143</v>
      </c>
      <c r="P600" s="48">
        <f t="shared" si="146"/>
        <v>40.635891023191725</v>
      </c>
      <c r="Q600" t="s">
        <v>302</v>
      </c>
      <c r="R600" t="s">
        <v>299</v>
      </c>
      <c r="S600" s="38">
        <v>44282</v>
      </c>
      <c r="T600" s="50">
        <v>100</v>
      </c>
      <c r="U600" s="50">
        <f t="shared" si="147"/>
        <v>68.847352024922117</v>
      </c>
      <c r="V600" s="50">
        <f t="shared" si="148"/>
        <v>69.512195121951223</v>
      </c>
      <c r="W600" s="50">
        <f t="shared" si="149"/>
        <v>57.805907172995774</v>
      </c>
      <c r="X600" s="50">
        <f t="shared" si="150"/>
        <v>72.681897705053004</v>
      </c>
      <c r="Y600" s="50">
        <f t="shared" si="151"/>
        <v>73.346740802082095</v>
      </c>
      <c r="Z600" s="50">
        <f t="shared" si="152"/>
        <v>61.640452853126661</v>
      </c>
      <c r="AA600" s="50">
        <f t="shared" si="153"/>
        <v>-3.834545680130887</v>
      </c>
      <c r="AB600" s="50">
        <f t="shared" si="154"/>
        <v>-3.8345456801308728</v>
      </c>
      <c r="AC600" s="50">
        <f t="shared" si="155"/>
        <v>-3.834545680130887</v>
      </c>
      <c r="AF600">
        <v>2.25</v>
      </c>
      <c r="AG600">
        <v>1.67</v>
      </c>
      <c r="AH600" s="66"/>
      <c r="AJ600" t="s">
        <v>439</v>
      </c>
    </row>
    <row r="601" spans="1:36" ht="15" x14ac:dyDescent="0.25">
      <c r="A601">
        <v>2.4700000000000002</v>
      </c>
      <c r="B601">
        <v>3.06</v>
      </c>
      <c r="C601">
        <v>3.26</v>
      </c>
      <c r="D601" s="43">
        <f t="shared" si="156"/>
        <v>3.8404151473725445E-2</v>
      </c>
      <c r="E601" s="44">
        <f>IF(OR($A601="",$B601="",$C601=""),"",A601*'MPTO_working_3-way'!$I600)</f>
        <v>2.5648582541401019</v>
      </c>
      <c r="F601" s="45">
        <f>IF(OR($A601="",$B601="",$C601=""),"",B601*'MPTO_working_3-way'!$I600)</f>
        <v>3.1775167035096001</v>
      </c>
      <c r="G601" s="46">
        <f>IF(OR($A601="",$B601="",$C601=""),"",C601*'MPTO_working_3-way'!$I600)</f>
        <v>3.3851975338043445</v>
      </c>
      <c r="H601" s="44">
        <f>IF(OR($A601="",$B601="",$C601=""),"",'MPTO_working_3-way'!E600)</f>
        <v>2.5506500708820665</v>
      </c>
      <c r="I601" s="45">
        <f>IF(OR($A601="",$B601="",$C601=""),"",'MPTO_working_3-way'!F600)</f>
        <v>3.1847539276904788</v>
      </c>
      <c r="J601" s="46">
        <f>IF(OR($A601="",$B601="",$C601=""),"",'MPTO_working_3-way'!G600)</f>
        <v>3.4019728711803552</v>
      </c>
      <c r="K601" s="44">
        <f>IF(OR($A601="",$B601="",$C601=""),"",'OddsRatio_working_3-way'!H600)</f>
        <v>2.5570423145568291</v>
      </c>
      <c r="L601" s="45">
        <f>IF(OR($A601="",$B601="",$C601=""),"",'OddsRatio_working_3-way'!I600)</f>
        <v>3.1819776652973246</v>
      </c>
      <c r="M601" s="46">
        <f>IF(OR($A601="",$B601="",$C601=""),"",'OddsRatio_working_3-way'!J600)</f>
        <v>3.3938201570737636</v>
      </c>
      <c r="N601" s="47">
        <f t="shared" si="144"/>
        <v>38.988509341045884</v>
      </c>
      <c r="O601" s="48">
        <f t="shared" si="145"/>
        <v>31.471117017118733</v>
      </c>
      <c r="P601" s="48">
        <f t="shared" si="146"/>
        <v>29.540373641835384</v>
      </c>
      <c r="Q601" t="s">
        <v>301</v>
      </c>
      <c r="R601" t="s">
        <v>464</v>
      </c>
      <c r="S601" s="38">
        <v>44282</v>
      </c>
      <c r="T601" s="50">
        <v>100</v>
      </c>
      <c r="U601" s="50">
        <f t="shared" si="147"/>
        <v>59.514170040485837</v>
      </c>
      <c r="V601" s="50">
        <f t="shared" si="148"/>
        <v>67.320261437908499</v>
      </c>
      <c r="W601" s="50">
        <f t="shared" si="149"/>
        <v>69.325153374233125</v>
      </c>
      <c r="X601" s="50">
        <f t="shared" si="150"/>
        <v>63.354585187858369</v>
      </c>
      <c r="Y601" s="50">
        <f t="shared" si="151"/>
        <v>71.160676585281053</v>
      </c>
      <c r="Z601" s="50">
        <f t="shared" si="152"/>
        <v>73.165568521605678</v>
      </c>
      <c r="AA601" s="50">
        <f t="shared" si="153"/>
        <v>-3.8404151473725321</v>
      </c>
      <c r="AB601" s="50">
        <f t="shared" si="154"/>
        <v>-3.8404151473725534</v>
      </c>
      <c r="AC601" s="50">
        <f t="shared" si="155"/>
        <v>-3.8404151473725534</v>
      </c>
      <c r="AF601">
        <v>2.52</v>
      </c>
      <c r="AG601">
        <v>1.55</v>
      </c>
      <c r="AH601" s="66"/>
      <c r="AJ601" t="s">
        <v>439</v>
      </c>
    </row>
    <row r="602" spans="1:36" s="71" customFormat="1" ht="15" x14ac:dyDescent="0.25">
      <c r="A602">
        <v>2.52</v>
      </c>
      <c r="B602">
        <v>3.19</v>
      </c>
      <c r="C602">
        <v>3.05</v>
      </c>
      <c r="D602" s="43">
        <f t="shared" si="156"/>
        <v>3.8173873108864775E-2</v>
      </c>
      <c r="E602" s="44">
        <f>IF(OR($A602="",$B602="",$C602=""),"",A602*'MPTO_working_3-way'!$I601)</f>
        <v>2.6161981602343394</v>
      </c>
      <c r="F602" s="45">
        <f>IF(OR($A602="",$B602="",$C602=""),"",B602*'MPTO_working_3-way'!$I601)</f>
        <v>3.3117746552172784</v>
      </c>
      <c r="G602" s="46">
        <f>IF(OR($A602="",$B602="",$C602=""),"",C602*'MPTO_working_3-way'!$I601)</f>
        <v>3.1664303129820373</v>
      </c>
      <c r="H602" s="44">
        <f>IF(OR($A602="",$B602="",$C602=""),"",'MPTO_working_3-way'!E601)</f>
        <v>2.6034834390111481</v>
      </c>
      <c r="I602" s="45">
        <f>IF(OR($A602="",$B602="",$C602=""),"",'MPTO_working_3-way'!F601)</f>
        <v>3.3249655095099735</v>
      </c>
      <c r="J602" s="46">
        <f>IF(OR($A602="",$B602="",$C602=""),"",'MPTO_working_3-way'!G601)</f>
        <v>3.1731502939547305</v>
      </c>
      <c r="K602" s="44">
        <f>IF(OR($A602="",$B602="",$C602=""),"",'OddsRatio_working_3-way'!H601)</f>
        <v>2.609262713438687</v>
      </c>
      <c r="L602" s="45">
        <f>IF(OR($A602="",$B602="",$C602=""),"",'OddsRatio_working_3-way'!I601)</f>
        <v>3.31860877791495</v>
      </c>
      <c r="M602" s="46">
        <f>IF(OR($A602="",$B602="",$C602=""),"",'OddsRatio_working_3-way'!J601)</f>
        <v>3.1703872122034911</v>
      </c>
      <c r="N602" s="47">
        <f t="shared" si="144"/>
        <v>38.223404297112857</v>
      </c>
      <c r="O602" s="48">
        <f t="shared" si="145"/>
        <v>30.195291168879123</v>
      </c>
      <c r="P602" s="48">
        <f t="shared" si="146"/>
        <v>31.581304534008005</v>
      </c>
      <c r="Q602" t="s">
        <v>303</v>
      </c>
      <c r="R602" t="s">
        <v>307</v>
      </c>
      <c r="S602" s="38">
        <v>44282</v>
      </c>
      <c r="T602" s="50">
        <v>100</v>
      </c>
      <c r="U602" s="50">
        <f t="shared" si="147"/>
        <v>60.317460317460316</v>
      </c>
      <c r="V602" s="50">
        <f t="shared" si="148"/>
        <v>68.652037617554868</v>
      </c>
      <c r="W602" s="50">
        <f t="shared" si="149"/>
        <v>67.21311475409837</v>
      </c>
      <c r="X602" s="50">
        <f t="shared" si="150"/>
        <v>64.134847628346776</v>
      </c>
      <c r="Y602" s="50">
        <f t="shared" si="151"/>
        <v>72.469424928441327</v>
      </c>
      <c r="Z602" s="50">
        <f t="shared" si="152"/>
        <v>71.03050206498483</v>
      </c>
      <c r="AA602" s="50">
        <f t="shared" si="153"/>
        <v>-3.8173873108864598</v>
      </c>
      <c r="AB602" s="50">
        <f t="shared" si="154"/>
        <v>-3.8173873108864598</v>
      </c>
      <c r="AC602" s="50">
        <f t="shared" si="155"/>
        <v>-3.8173873108864598</v>
      </c>
      <c r="AD602" s="72"/>
      <c r="AE602" s="72"/>
      <c r="AF602">
        <v>2.2000000000000002</v>
      </c>
      <c r="AG602">
        <v>1.7</v>
      </c>
      <c r="AH602" s="66"/>
      <c r="AI602" s="72"/>
      <c r="AJ602" t="s">
        <v>439</v>
      </c>
    </row>
    <row r="603" spans="1:36" ht="15" x14ac:dyDescent="0.25">
      <c r="A603">
        <v>1.56</v>
      </c>
      <c r="B603">
        <v>4.1500000000000004</v>
      </c>
      <c r="C603">
        <v>5.75</v>
      </c>
      <c r="D603" s="43">
        <f t="shared" si="156"/>
        <v>5.5902539925588579E-2</v>
      </c>
      <c r="E603" s="44">
        <f>IF(OR($A603="",$B603="",$C603=""),"",A603*'MPTO_working_3-way'!$I602)</f>
        <v>1.6472079622839182</v>
      </c>
      <c r="F603" s="45">
        <f>IF(OR($A603="",$B603="",$C603=""),"",B603*'MPTO_working_3-way'!$I602)</f>
        <v>4.381995540691193</v>
      </c>
      <c r="G603" s="46">
        <f>IF(OR($A603="",$B603="",$C603=""),"",C603*'MPTO_working_3-way'!$I602)</f>
        <v>6.0714396045721344</v>
      </c>
      <c r="H603" s="44">
        <f>IF(OR($A603="",$B603="",$C603=""),"",'MPTO_working_3-way'!E602)</f>
        <v>1.6067058476545357</v>
      </c>
      <c r="I603" s="45">
        <f>IF(OR($A603="",$B603="",$C603=""),"",'MPTO_working_3-way'!F602)</f>
        <v>4.4978251238471145</v>
      </c>
      <c r="J603" s="46">
        <f>IF(OR($A603="",$B603="",$C603=""),"",'MPTO_working_3-way'!G602)</f>
        <v>6.4400265267285617</v>
      </c>
      <c r="K603" s="44">
        <f>IF(OR($A603="",$B603="",$C603=""),"",'OddsRatio_working_3-way'!H602)</f>
        <v>1.6198824745420495</v>
      </c>
      <c r="L603" s="45">
        <f>IF(OR($A603="",$B603="",$C603=""),"",'OddsRatio_working_3-way'!I602)</f>
        <v>4.4868389192990268</v>
      </c>
      <c r="M603" s="46">
        <f>IF(OR($A603="",$B603="",$C603=""),"",'OddsRatio_working_3-way'!J602)</f>
        <v>6.2579317037048812</v>
      </c>
      <c r="N603" s="47">
        <f t="shared" si="144"/>
        <v>60.70878862274688</v>
      </c>
      <c r="O603" s="48">
        <f t="shared" si="145"/>
        <v>22.820653072647019</v>
      </c>
      <c r="P603" s="48">
        <f t="shared" si="146"/>
        <v>16.470558304606108</v>
      </c>
      <c r="Q603" t="s">
        <v>470</v>
      </c>
      <c r="R603" t="s">
        <v>315</v>
      </c>
      <c r="S603" s="38">
        <v>44282</v>
      </c>
      <c r="T603" s="50">
        <v>100</v>
      </c>
      <c r="U603" s="50">
        <f t="shared" si="147"/>
        <v>35.897435897435898</v>
      </c>
      <c r="V603" s="50">
        <f t="shared" si="148"/>
        <v>75.903614457831324</v>
      </c>
      <c r="W603" s="50">
        <f t="shared" si="149"/>
        <v>82.608695652173907</v>
      </c>
      <c r="X603" s="50">
        <f t="shared" si="150"/>
        <v>41.487689889994762</v>
      </c>
      <c r="Y603" s="50">
        <f t="shared" si="151"/>
        <v>81.493868450390181</v>
      </c>
      <c r="Z603" s="50">
        <f t="shared" si="152"/>
        <v>88.198949644732778</v>
      </c>
      <c r="AA603" s="50">
        <f t="shared" si="153"/>
        <v>-5.5902539925588641</v>
      </c>
      <c r="AB603" s="50">
        <f t="shared" si="154"/>
        <v>-5.590253992558857</v>
      </c>
      <c r="AC603" s="50">
        <f t="shared" si="155"/>
        <v>-5.5902539925588712</v>
      </c>
      <c r="AF603">
        <v>1.85</v>
      </c>
      <c r="AG603">
        <v>1.97</v>
      </c>
      <c r="AH603" s="66"/>
      <c r="AJ603" t="s">
        <v>445</v>
      </c>
    </row>
    <row r="604" spans="1:36" ht="15" x14ac:dyDescent="0.25">
      <c r="A604">
        <v>2.89</v>
      </c>
      <c r="B604">
        <v>3.34</v>
      </c>
      <c r="C604">
        <v>2.4700000000000002</v>
      </c>
      <c r="D604" s="43">
        <f t="shared" si="156"/>
        <v>5.0280258445606796E-2</v>
      </c>
      <c r="E604" s="44">
        <f>IF(OR($A604="",$B604="",$C604=""),"",A604*'MPTO_working_3-way'!$I603)</f>
        <v>3.035309946907804</v>
      </c>
      <c r="F604" s="45">
        <f>IF(OR($A604="",$B604="",$C604=""),"",B604*'MPTO_working_3-way'!$I603)</f>
        <v>3.5079360632083265</v>
      </c>
      <c r="G604" s="46">
        <f>IF(OR($A604="",$B604="",$C604=""),"",C604*'MPTO_working_3-way'!$I603)</f>
        <v>2.594192238360649</v>
      </c>
      <c r="H604" s="44">
        <f>IF(OR($A604="",$B604="",$C604=""),"",'MPTO_working_3-way'!E603)</f>
        <v>3.0371073001808613</v>
      </c>
      <c r="I604" s="45">
        <f>IF(OR($A604="",$B604="",$C604=""),"",'MPTO_working_3-way'!F603)</f>
        <v>3.5380557161259705</v>
      </c>
      <c r="J604" s="46">
        <f>IF(OR($A604="",$B604="",$C604=""),"",'MPTO_working_3-way'!G603)</f>
        <v>2.5766673624164422</v>
      </c>
      <c r="K604" s="44">
        <f>IF(OR($A604="",$B604="",$C604=""),"",'OddsRatio_working_3-way'!H603)</f>
        <v>3.0374586103057362</v>
      </c>
      <c r="L604" s="45">
        <f>IF(OR($A604="",$B604="",$C604=""),"",'OddsRatio_working_3-way'!I603)</f>
        <v>3.5225678032356726</v>
      </c>
      <c r="M604" s="46">
        <f>IF(OR($A604="",$B604="",$C604=""),"",'OddsRatio_working_3-way'!J603)</f>
        <v>2.5846900302377951</v>
      </c>
      <c r="N604" s="47">
        <f t="shared" si="144"/>
        <v>32.945564620797342</v>
      </c>
      <c r="O604" s="48">
        <f t="shared" si="145"/>
        <v>28.506790944342615</v>
      </c>
      <c r="P604" s="48">
        <f t="shared" si="146"/>
        <v>38.547644434860047</v>
      </c>
      <c r="Q604" t="s">
        <v>310</v>
      </c>
      <c r="R604" t="s">
        <v>513</v>
      </c>
      <c r="S604" s="38">
        <v>44282</v>
      </c>
      <c r="T604" s="50">
        <v>100</v>
      </c>
      <c r="U604" s="50">
        <f t="shared" si="147"/>
        <v>65.397923875432525</v>
      </c>
      <c r="V604" s="50">
        <f t="shared" si="148"/>
        <v>70.059880239520965</v>
      </c>
      <c r="W604" s="50">
        <f t="shared" si="149"/>
        <v>59.514170040485837</v>
      </c>
      <c r="X604" s="50">
        <f t="shared" si="150"/>
        <v>70.425949719993213</v>
      </c>
      <c r="Y604" s="50">
        <f t="shared" si="151"/>
        <v>75.087906084081652</v>
      </c>
      <c r="Z604" s="50">
        <f t="shared" si="152"/>
        <v>64.54219588504651</v>
      </c>
      <c r="AA604" s="50">
        <f t="shared" si="153"/>
        <v>-5.0280258445606876</v>
      </c>
      <c r="AB604" s="50">
        <f t="shared" si="154"/>
        <v>-5.0280258445606876</v>
      </c>
      <c r="AC604" s="50">
        <f t="shared" si="155"/>
        <v>-5.0280258445606734</v>
      </c>
      <c r="AF604">
        <v>1.95</v>
      </c>
      <c r="AG604">
        <v>1.87</v>
      </c>
      <c r="AH604" s="66"/>
      <c r="AJ604" t="s">
        <v>445</v>
      </c>
    </row>
    <row r="605" spans="1:36" ht="15" x14ac:dyDescent="0.25">
      <c r="A605">
        <v>2.8</v>
      </c>
      <c r="B605">
        <v>3.29</v>
      </c>
      <c r="C605">
        <v>2.57</v>
      </c>
      <c r="D605" s="43">
        <f t="shared" si="156"/>
        <v>5.0199283289770857E-2</v>
      </c>
      <c r="E605" s="44">
        <f>IF(OR($A605="",$B605="",$C605=""),"",A605*'MPTO_working_3-way'!$I604)</f>
        <v>2.9405579932113581</v>
      </c>
      <c r="F605" s="45">
        <f>IF(OR($A605="",$B605="",$C605=""),"",B605*'MPTO_working_3-way'!$I604)</f>
        <v>3.455155642023346</v>
      </c>
      <c r="G605" s="46">
        <f>IF(OR($A605="",$B605="",$C605=""),"",C605*'MPTO_working_3-way'!$I604)</f>
        <v>2.6990121580547108</v>
      </c>
      <c r="H605" s="44">
        <f>IF(OR($A605="",$B605="",$C605=""),"",'MPTO_working_3-way'!E604)</f>
        <v>2.937636077268726</v>
      </c>
      <c r="I605" s="45">
        <f>IF(OR($A605="",$B605="",$C605=""),"",'MPTO_working_3-way'!F604)</f>
        <v>3.4816726259513695</v>
      </c>
      <c r="J605" s="46">
        <f>IF(OR($A605="",$B605="",$C605=""),"",'MPTO_working_3-way'!G604)</f>
        <v>2.6854868165432393</v>
      </c>
      <c r="K605" s="44">
        <f>IF(OR($A605="",$B605="",$C605=""),"",'OddsRatio_working_3-way'!H604)</f>
        <v>2.9398044224140216</v>
      </c>
      <c r="L605" s="45">
        <f>IF(OR($A605="",$B605="",$C605=""),"",'OddsRatio_working_3-way'!I604)</f>
        <v>3.4678622929600604</v>
      </c>
      <c r="M605" s="46">
        <f>IF(OR($A605="",$B605="",$C605=""),"",'OddsRatio_working_3-way'!J604)</f>
        <v>2.6919405239944521</v>
      </c>
      <c r="N605" s="47">
        <f t="shared" si="144"/>
        <v>34.007151102226985</v>
      </c>
      <c r="O605" s="48">
        <f t="shared" si="145"/>
        <v>28.942256257214449</v>
      </c>
      <c r="P605" s="48">
        <f t="shared" si="146"/>
        <v>37.050592640558577</v>
      </c>
      <c r="Q605" t="s">
        <v>501</v>
      </c>
      <c r="R605" t="s">
        <v>502</v>
      </c>
      <c r="S605" s="38">
        <v>44282</v>
      </c>
      <c r="T605" s="50">
        <v>100</v>
      </c>
      <c r="U605" s="50">
        <f t="shared" si="147"/>
        <v>64.285714285714292</v>
      </c>
      <c r="V605" s="50">
        <f t="shared" si="148"/>
        <v>69.6048632218845</v>
      </c>
      <c r="W605" s="50">
        <f t="shared" si="149"/>
        <v>61.089494163424128</v>
      </c>
      <c r="X605" s="50">
        <f t="shared" si="150"/>
        <v>69.305642614691379</v>
      </c>
      <c r="Y605" s="50">
        <f t="shared" si="151"/>
        <v>74.624791550861588</v>
      </c>
      <c r="Z605" s="50">
        <f t="shared" si="152"/>
        <v>66.109422492401222</v>
      </c>
      <c r="AA605" s="50">
        <f t="shared" si="153"/>
        <v>-5.0199283289770875</v>
      </c>
      <c r="AB605" s="50">
        <f t="shared" si="154"/>
        <v>-5.0199283289770875</v>
      </c>
      <c r="AC605" s="50">
        <f t="shared" si="155"/>
        <v>-5.0199283289770946</v>
      </c>
      <c r="AF605">
        <v>2.08</v>
      </c>
      <c r="AG605">
        <v>1.75</v>
      </c>
      <c r="AH605" s="66"/>
      <c r="AJ605" t="s">
        <v>445</v>
      </c>
    </row>
    <row r="606" spans="1:36" ht="15" x14ac:dyDescent="0.25">
      <c r="A606">
        <v>2.66</v>
      </c>
      <c r="B606">
        <v>3.31</v>
      </c>
      <c r="C606">
        <v>2.69</v>
      </c>
      <c r="D606" s="43">
        <f t="shared" si="156"/>
        <v>4.9801865145348678E-2</v>
      </c>
      <c r="E606" s="44">
        <f>IF(OR($A606="",$B606="",$C606=""),"",A606*'MPTO_working_3-way'!$I605)</f>
        <v>2.7924729612866277</v>
      </c>
      <c r="F606" s="45">
        <f>IF(OR($A606="",$B606="",$C606=""),"",B606*'MPTO_working_3-way'!$I605)</f>
        <v>3.4748441736311042</v>
      </c>
      <c r="G606" s="46">
        <f>IF(OR($A606="",$B606="",$C606=""),"",C606*'MPTO_working_3-way'!$I605)</f>
        <v>2.8239670172409879</v>
      </c>
      <c r="H606" s="44">
        <f>IF(OR($A606="",$B606="",$C606=""),"",'MPTO_working_3-way'!E605)</f>
        <v>2.7828857033482541</v>
      </c>
      <c r="I606" s="45">
        <f>IF(OR($A606="",$B606="",$C606=""),"",'MPTO_working_3-way'!F605)</f>
        <v>3.5024529895832113</v>
      </c>
      <c r="J606" s="46">
        <f>IF(OR($A606="",$B606="",$C606=""),"",'MPTO_working_3-way'!G605)</f>
        <v>2.8157387052229046</v>
      </c>
      <c r="K606" s="44">
        <f>IF(OR($A606="",$B606="",$C606=""),"",'OddsRatio_working_3-way'!H605)</f>
        <v>2.7878327530407669</v>
      </c>
      <c r="L606" s="45">
        <f>IF(OR($A606="",$B606="",$C606=""),"",'OddsRatio_working_3-way'!I605)</f>
        <v>3.487887746701309</v>
      </c>
      <c r="M606" s="46">
        <f>IF(OR($A606="",$B606="",$C606=""),"",'OddsRatio_working_3-way'!J605)</f>
        <v>2.8201429835174081</v>
      </c>
      <c r="N606" s="47">
        <f t="shared" si="144"/>
        <v>35.81055264861908</v>
      </c>
      <c r="O606" s="48">
        <f t="shared" si="145"/>
        <v>28.778268895869108</v>
      </c>
      <c r="P606" s="48">
        <f t="shared" si="146"/>
        <v>35.411178455511802</v>
      </c>
      <c r="Q606" t="s">
        <v>465</v>
      </c>
      <c r="R606" t="s">
        <v>503</v>
      </c>
      <c r="S606" s="38">
        <v>44282</v>
      </c>
      <c r="T606" s="50">
        <v>100</v>
      </c>
      <c r="U606" s="50">
        <f t="shared" si="147"/>
        <v>62.406015037593981</v>
      </c>
      <c r="V606" s="50">
        <f t="shared" si="148"/>
        <v>69.78851963746223</v>
      </c>
      <c r="W606" s="50">
        <f t="shared" si="149"/>
        <v>62.825278810408925</v>
      </c>
      <c r="X606" s="50">
        <f t="shared" si="150"/>
        <v>67.386201552128838</v>
      </c>
      <c r="Y606" s="50">
        <f t="shared" si="151"/>
        <v>74.768706151997094</v>
      </c>
      <c r="Z606" s="50">
        <f t="shared" si="152"/>
        <v>67.805465324943782</v>
      </c>
      <c r="AA606" s="50">
        <f t="shared" si="153"/>
        <v>-4.9801865145348572</v>
      </c>
      <c r="AB606" s="50">
        <f t="shared" si="154"/>
        <v>-4.9801865145348643</v>
      </c>
      <c r="AC606" s="50">
        <f t="shared" si="155"/>
        <v>-4.9801865145348572</v>
      </c>
      <c r="AF606">
        <v>1.94</v>
      </c>
      <c r="AG606">
        <v>1.88</v>
      </c>
      <c r="AH606" s="66"/>
      <c r="AJ606" t="s">
        <v>445</v>
      </c>
    </row>
    <row r="607" spans="1:36" ht="15" x14ac:dyDescent="0.25">
      <c r="A607">
        <v>2.38</v>
      </c>
      <c r="B607">
        <v>3.57</v>
      </c>
      <c r="C607">
        <v>2.86</v>
      </c>
      <c r="D607" s="43">
        <f t="shared" si="156"/>
        <v>4.9930461695167683E-2</v>
      </c>
      <c r="E607" s="44">
        <f>IF(OR($A607="",$B607="",$C607=""),"",A607*'MPTO_working_3-way'!$I606)</f>
        <v>2.498834498834499</v>
      </c>
      <c r="F607" s="45">
        <f>IF(OR($A607="",$B607="",$C607=""),"",B607*'MPTO_working_3-way'!$I606)</f>
        <v>3.7482517482517483</v>
      </c>
      <c r="G607" s="46">
        <f>IF(OR($A607="",$B607="",$C607=""),"",C607*'MPTO_working_3-way'!$I606)</f>
        <v>3.0028011204481793</v>
      </c>
      <c r="H607" s="44">
        <f>IF(OR($A607="",$B607="",$C607=""),"",'MPTO_working_3-way'!E606)</f>
        <v>2.4781637837575445</v>
      </c>
      <c r="I607" s="45">
        <f>IF(OR($A607="",$B607="",$C607=""),"",'MPTO_working_3-way'!F606)</f>
        <v>3.7955193179846844</v>
      </c>
      <c r="J607" s="46">
        <f>IF(OR($A607="",$B607="",$C607=""),"",'MPTO_working_3-way'!G606)</f>
        <v>3.0029411188015924</v>
      </c>
      <c r="K607" s="44">
        <f>IF(OR($A607="",$B607="",$C607=""),"",'OddsRatio_working_3-way'!H606)</f>
        <v>2.4875877142276721</v>
      </c>
      <c r="L607" s="45">
        <f>IF(OR($A607="",$B607="",$C607=""),"",'OddsRatio_working_3-way'!I606)</f>
        <v>3.7703626272210982</v>
      </c>
      <c r="M607" s="46">
        <f>IF(OR($A607="",$B607="",$C607=""),"",'OddsRatio_working_3-way'!J606)</f>
        <v>3.0050095278720783</v>
      </c>
      <c r="N607" s="47">
        <f t="shared" si="144"/>
        <v>40.018656716417908</v>
      </c>
      <c r="O607" s="48">
        <f t="shared" si="145"/>
        <v>26.679104477611943</v>
      </c>
      <c r="P607" s="48">
        <f t="shared" si="146"/>
        <v>33.302238805970148</v>
      </c>
      <c r="Q607" t="s">
        <v>313</v>
      </c>
      <c r="R607" t="s">
        <v>515</v>
      </c>
      <c r="S607" s="38">
        <v>44282</v>
      </c>
      <c r="T607" s="50">
        <v>100</v>
      </c>
      <c r="U607" s="50">
        <f t="shared" si="147"/>
        <v>57.983193277310924</v>
      </c>
      <c r="V607" s="50">
        <f t="shared" si="148"/>
        <v>71.988795518207283</v>
      </c>
      <c r="W607" s="50">
        <f t="shared" si="149"/>
        <v>65.03496503496504</v>
      </c>
      <c r="X607" s="50">
        <f t="shared" si="150"/>
        <v>62.976239446827684</v>
      </c>
      <c r="Y607" s="50">
        <f t="shared" si="151"/>
        <v>76.981841687724042</v>
      </c>
      <c r="Z607" s="50">
        <f t="shared" si="152"/>
        <v>70.028011204481786</v>
      </c>
      <c r="AA607" s="50">
        <f t="shared" si="153"/>
        <v>-4.9930461695167594</v>
      </c>
      <c r="AB607" s="50">
        <f t="shared" si="154"/>
        <v>-4.9930461695167594</v>
      </c>
      <c r="AC607" s="50">
        <f t="shared" si="155"/>
        <v>-4.9930461695167452</v>
      </c>
      <c r="AF607">
        <v>2.04</v>
      </c>
      <c r="AG607">
        <v>1.78</v>
      </c>
      <c r="AH607" s="66"/>
      <c r="AJ607" t="s">
        <v>445</v>
      </c>
    </row>
    <row r="608" spans="1:36" ht="15" x14ac:dyDescent="0.25">
      <c r="A608">
        <v>2.41</v>
      </c>
      <c r="B608">
        <v>3.29</v>
      </c>
      <c r="C608">
        <v>3.02</v>
      </c>
      <c r="D608" s="43">
        <f t="shared" si="156"/>
        <v>5.0014954931824285E-2</v>
      </c>
      <c r="E608" s="44">
        <f>IF(OR($A608="",$B608="",$C608=""),"",A608*'MPTO_working_3-way'!$I607)</f>
        <v>2.5305360413856968</v>
      </c>
      <c r="F608" s="45">
        <f>IF(OR($A608="",$B608="",$C608=""),"",B608*'MPTO_working_3-way'!$I607)</f>
        <v>3.454549201725702</v>
      </c>
      <c r="G608" s="46">
        <f>IF(OR($A608="",$B608="",$C608=""),"",C608*'MPTO_working_3-way'!$I607)</f>
        <v>3.1710451638941093</v>
      </c>
      <c r="H608" s="44">
        <f>IF(OR($A608="",$B608="",$C608=""),"",'MPTO_working_3-way'!E607)</f>
        <v>2.5108840061604121</v>
      </c>
      <c r="I608" s="45">
        <f>IF(OR($A608="",$B608="",$C608=""),"",'MPTO_working_3-way'!F607)</f>
        <v>3.4809279730782299</v>
      </c>
      <c r="J608" s="46">
        <f>IF(OR($A608="",$B608="",$C608=""),"",'MPTO_working_3-way'!G607)</f>
        <v>3.1801135929496551</v>
      </c>
      <c r="K608" s="44">
        <f>IF(OR($A608="",$B608="",$C608=""),"",'OddsRatio_working_3-way'!H607)</f>
        <v>2.5195990841170999</v>
      </c>
      <c r="L608" s="45">
        <f>IF(OR($A608="",$B608="",$C608=""),"",'OddsRatio_working_3-way'!I607)</f>
        <v>3.4680013493816726</v>
      </c>
      <c r="M608" s="46">
        <f>IF(OR($A608="",$B608="",$C608=""),"",'OddsRatio_working_3-way'!J607)</f>
        <v>3.1770142907209507</v>
      </c>
      <c r="N608" s="47">
        <f t="shared" si="144"/>
        <v>39.51731900456987</v>
      </c>
      <c r="O608" s="48">
        <f t="shared" si="145"/>
        <v>28.94733702158462</v>
      </c>
      <c r="P608" s="48">
        <f t="shared" si="146"/>
        <v>31.535343973845499</v>
      </c>
      <c r="Q608" t="s">
        <v>316</v>
      </c>
      <c r="R608" t="s">
        <v>311</v>
      </c>
      <c r="S608" s="38">
        <v>44282</v>
      </c>
      <c r="T608" s="50">
        <v>100</v>
      </c>
      <c r="U608" s="50">
        <f t="shared" si="147"/>
        <v>58.50622406639004</v>
      </c>
      <c r="V608" s="50">
        <f t="shared" si="148"/>
        <v>69.6048632218845</v>
      </c>
      <c r="W608" s="50">
        <f t="shared" si="149"/>
        <v>66.88741721854305</v>
      </c>
      <c r="X608" s="50">
        <f t="shared" si="150"/>
        <v>63.507719559572465</v>
      </c>
      <c r="Y608" s="50">
        <f t="shared" si="151"/>
        <v>74.606358715066918</v>
      </c>
      <c r="Z608" s="50">
        <f t="shared" si="152"/>
        <v>71.888912711725467</v>
      </c>
      <c r="AA608" s="50">
        <f t="shared" si="153"/>
        <v>-5.0014954931824249</v>
      </c>
      <c r="AB608" s="50">
        <f t="shared" si="154"/>
        <v>-5.0014954931824178</v>
      </c>
      <c r="AC608" s="50">
        <f t="shared" si="155"/>
        <v>-5.0014954931824178</v>
      </c>
      <c r="AF608">
        <v>2.02</v>
      </c>
      <c r="AG608">
        <v>1.81</v>
      </c>
      <c r="AH608" s="66"/>
      <c r="AJ608" t="s">
        <v>445</v>
      </c>
    </row>
    <row r="609" spans="1:36" ht="15" x14ac:dyDescent="0.25">
      <c r="A609">
        <v>2.4300000000000002</v>
      </c>
      <c r="B609">
        <v>3.41</v>
      </c>
      <c r="C609">
        <v>2.9</v>
      </c>
      <c r="D609" s="43">
        <f t="shared" si="156"/>
        <v>4.9605351916561791E-2</v>
      </c>
      <c r="E609" s="44">
        <f>IF(OR($A609="",$B609="",$C609=""),"",A609*'MPTO_working_3-way'!$I608)</f>
        <v>2.5505410051572452</v>
      </c>
      <c r="F609" s="45">
        <f>IF(OR($A609="",$B609="",$C609=""),"",B609*'MPTO_working_3-way'!$I608)</f>
        <v>3.5791542500354758</v>
      </c>
      <c r="G609" s="46">
        <f>IF(OR($A609="",$B609="",$C609=""),"",C609*'MPTO_working_3-way'!$I608)</f>
        <v>3.0438555205580289</v>
      </c>
      <c r="H609" s="44">
        <f>IF(OR($A609="",$B609="",$C609=""),"",'MPTO_working_3-way'!E608)</f>
        <v>2.5317255821516231</v>
      </c>
      <c r="I609" s="45">
        <f>IF(OR($A609="",$B609="",$C609=""),"",'MPTO_working_3-way'!F608)</f>
        <v>3.6137610112201277</v>
      </c>
      <c r="J609" s="46">
        <f>IF(OR($A609="",$B609="",$C609=""),"",'MPTO_working_3-way'!G608)</f>
        <v>3.0460643929678906</v>
      </c>
      <c r="K609" s="44">
        <f>IF(OR($A609="",$B609="",$C609=""),"",'OddsRatio_working_3-way'!H608)</f>
        <v>2.5402753143710175</v>
      </c>
      <c r="L609" s="45">
        <f>IF(OR($A609="",$B609="",$C609=""),"",'OddsRatio_working_3-way'!I608)</f>
        <v>3.5958486067371704</v>
      </c>
      <c r="M609" s="46">
        <f>IF(OR($A609="",$B609="",$C609=""),"",'OddsRatio_working_3-way'!J608)</f>
        <v>3.0465196484649879</v>
      </c>
      <c r="N609" s="47">
        <f t="shared" si="144"/>
        <v>39.207368083005917</v>
      </c>
      <c r="O609" s="48">
        <f t="shared" si="145"/>
        <v>27.939561419854652</v>
      </c>
      <c r="P609" s="48">
        <f t="shared" si="146"/>
        <v>32.853070497139441</v>
      </c>
      <c r="Q609" t="s">
        <v>312</v>
      </c>
      <c r="R609" t="s">
        <v>318</v>
      </c>
      <c r="S609" s="38">
        <v>44282</v>
      </c>
      <c r="T609" s="50">
        <v>100</v>
      </c>
      <c r="U609" s="50">
        <f t="shared" si="147"/>
        <v>58.847736625514408</v>
      </c>
      <c r="V609" s="50">
        <f t="shared" si="148"/>
        <v>70.674486803519059</v>
      </c>
      <c r="W609" s="50">
        <f t="shared" si="149"/>
        <v>65.517241379310349</v>
      </c>
      <c r="X609" s="50">
        <f t="shared" si="150"/>
        <v>63.808271817170592</v>
      </c>
      <c r="Y609" s="50">
        <f t="shared" si="151"/>
        <v>75.635021995175251</v>
      </c>
      <c r="Z609" s="50">
        <f t="shared" si="152"/>
        <v>70.477776570966526</v>
      </c>
      <c r="AA609" s="50">
        <f t="shared" si="153"/>
        <v>-4.9605351916561844</v>
      </c>
      <c r="AB609" s="50">
        <f t="shared" si="154"/>
        <v>-4.9605351916561915</v>
      </c>
      <c r="AC609" s="50">
        <f t="shared" si="155"/>
        <v>-4.9605351916561773</v>
      </c>
      <c r="AF609">
        <v>1.93</v>
      </c>
      <c r="AG609">
        <v>1.88</v>
      </c>
      <c r="AH609" s="66"/>
      <c r="AJ609" t="s">
        <v>445</v>
      </c>
    </row>
    <row r="610" spans="1:36" ht="15" x14ac:dyDescent="0.25">
      <c r="A610">
        <v>1.46</v>
      </c>
      <c r="B610">
        <v>4.66</v>
      </c>
      <c r="C610">
        <v>6.29</v>
      </c>
      <c r="D610" s="43">
        <f t="shared" si="156"/>
        <v>5.850629345111491E-2</v>
      </c>
      <c r="E610" s="44">
        <f>IF(OR($A610="",$B610="",$C610=""),"",A610*'MPTO_working_3-way'!$I609)</f>
        <v>1.5454191884386277</v>
      </c>
      <c r="F610" s="45">
        <f>IF(OR($A610="",$B610="",$C610=""),"",B610*'MPTO_working_3-way'!$I609)</f>
        <v>4.932639327482196</v>
      </c>
      <c r="G610" s="46">
        <f>IF(OR($A610="",$B610="",$C610=""),"",C610*'MPTO_working_3-way'!$I609)</f>
        <v>6.6580045858075128</v>
      </c>
      <c r="H610" s="44">
        <f>IF(OR($A610="",$B610="",$C610=""),"",'MPTO_working_3-way'!E609)</f>
        <v>1.5027890057553721</v>
      </c>
      <c r="I610" s="45">
        <f>IF(OR($A610="",$B610="",$C610=""),"",'MPTO_working_3-way'!F609)</f>
        <v>5.1258347093104302</v>
      </c>
      <c r="J610" s="46">
        <f>IF(OR($A610="",$B610="",$C610=""),"",'MPTO_working_3-way'!G609)</f>
        <v>7.1694653790988596</v>
      </c>
      <c r="K610" s="44">
        <f>IF(OR($A610="",$B610="",$C610=""),"",'OddsRatio_working_3-way'!H609)</f>
        <v>1.5157062975082771</v>
      </c>
      <c r="L610" s="45">
        <f>IF(OR($A610="",$B610="",$C610=""),"",'OddsRatio_working_3-way'!I609)</f>
        <v>5.1032283671310728</v>
      </c>
      <c r="M610" s="46">
        <f>IF(OR($A610="",$B610="",$C610=""),"",'OddsRatio_working_3-way'!J609)</f>
        <v>6.9306224213451859</v>
      </c>
      <c r="N610" s="47">
        <f t="shared" si="144"/>
        <v>64.707362732458549</v>
      </c>
      <c r="O610" s="48">
        <f t="shared" si="145"/>
        <v>20.27312222948272</v>
      </c>
      <c r="P610" s="48">
        <f t="shared" si="146"/>
        <v>15.019515038058742</v>
      </c>
      <c r="Q610" t="s">
        <v>317</v>
      </c>
      <c r="R610" t="s">
        <v>308</v>
      </c>
      <c r="S610" s="38">
        <v>44282</v>
      </c>
      <c r="T610" s="50">
        <v>100</v>
      </c>
      <c r="U610" s="50">
        <f t="shared" si="147"/>
        <v>31.506849315068493</v>
      </c>
      <c r="V610" s="50">
        <f t="shared" si="148"/>
        <v>78.540772532188839</v>
      </c>
      <c r="W610" s="50">
        <f t="shared" si="149"/>
        <v>84.101748807631168</v>
      </c>
      <c r="X610" s="50">
        <f t="shared" si="150"/>
        <v>37.35747866018</v>
      </c>
      <c r="Y610" s="50">
        <f t="shared" si="151"/>
        <v>84.391401877300339</v>
      </c>
      <c r="Z610" s="50">
        <f t="shared" si="152"/>
        <v>89.952378152742668</v>
      </c>
      <c r="AA610" s="50">
        <f t="shared" si="153"/>
        <v>-5.850629345111507</v>
      </c>
      <c r="AB610" s="50">
        <f t="shared" si="154"/>
        <v>-5.8506293451114999</v>
      </c>
      <c r="AC610" s="50">
        <f t="shared" si="155"/>
        <v>-5.8506293451114999</v>
      </c>
      <c r="AF610">
        <v>1.66</v>
      </c>
      <c r="AG610">
        <v>2.23</v>
      </c>
      <c r="AH610" s="66"/>
      <c r="AJ610" t="s">
        <v>445</v>
      </c>
    </row>
    <row r="611" spans="1:36" ht="15" x14ac:dyDescent="0.25">
      <c r="A611">
        <v>2.06</v>
      </c>
      <c r="B611">
        <v>3.83</v>
      </c>
      <c r="C611">
        <v>3.29</v>
      </c>
      <c r="D611" s="43">
        <f t="shared" si="156"/>
        <v>5.0484866729163747E-2</v>
      </c>
      <c r="E611" s="44">
        <f>IF(OR($A611="",$B611="",$C611=""),"",A611*'MPTO_working_3-way'!$I610)</f>
        <v>2.1639988254620772</v>
      </c>
      <c r="F611" s="45">
        <f>IF(OR($A611="",$B611="",$C611=""),"",B611*'MPTO_working_3-way'!$I610)</f>
        <v>4.023357039572697</v>
      </c>
      <c r="G611" s="46">
        <f>IF(OR($A611="",$B611="",$C611=""),"",C611*'MPTO_working_3-way'!$I610)</f>
        <v>3.4560952115389489</v>
      </c>
      <c r="H611" s="44">
        <f>IF(OR($A611="",$B611="",$C611=""),"",'MPTO_working_3-way'!E610)</f>
        <v>2.1339770350701124</v>
      </c>
      <c r="I611" s="45">
        <f>IF(OR($A611="",$B611="",$C611=""),"",'MPTO_working_3-way'!F610)</f>
        <v>4.0938588064121575</v>
      </c>
      <c r="J611" s="46">
        <f>IF(OR($A611="",$B611="",$C611=""),"",'MPTO_working_3-way'!G610)</f>
        <v>3.4828269602381008</v>
      </c>
      <c r="K611" s="44">
        <f>IF(OR($A611="",$B611="",$C611=""),"",'OddsRatio_working_3-way'!H610)</f>
        <v>2.1460302144915211</v>
      </c>
      <c r="L611" s="45">
        <f>IF(OR($A611="",$B611="",$C611=""),"",'OddsRatio_working_3-way'!I610)</f>
        <v>4.0596844405764205</v>
      </c>
      <c r="M611" s="46">
        <f>IF(OR($A611="",$B611="",$C611=""),"",'OddsRatio_working_3-way'!J610)</f>
        <v>3.4758577275335694</v>
      </c>
      <c r="N611" s="47">
        <f t="shared" si="144"/>
        <v>46.210745968703129</v>
      </c>
      <c r="O611" s="48">
        <f t="shared" si="145"/>
        <v>24.854865977944765</v>
      </c>
      <c r="P611" s="48">
        <f t="shared" si="146"/>
        <v>28.934388053352112</v>
      </c>
      <c r="Q611" t="s">
        <v>512</v>
      </c>
      <c r="R611" t="s">
        <v>452</v>
      </c>
      <c r="S611" s="38">
        <v>44282</v>
      </c>
      <c r="T611" s="50">
        <v>100</v>
      </c>
      <c r="U611" s="50">
        <f t="shared" si="147"/>
        <v>51.456310679611654</v>
      </c>
      <c r="V611" s="50">
        <f t="shared" si="148"/>
        <v>73.890339425587456</v>
      </c>
      <c r="W611" s="50">
        <f t="shared" si="149"/>
        <v>69.6048632218845</v>
      </c>
      <c r="X611" s="50">
        <f t="shared" si="150"/>
        <v>56.504797352528023</v>
      </c>
      <c r="Y611" s="50">
        <f t="shared" si="151"/>
        <v>78.938826098503839</v>
      </c>
      <c r="Z611" s="50">
        <f t="shared" si="152"/>
        <v>74.653349894800883</v>
      </c>
      <c r="AA611" s="50">
        <f t="shared" si="153"/>
        <v>-5.0484866729163684</v>
      </c>
      <c r="AB611" s="50">
        <f t="shared" si="154"/>
        <v>-5.0484866729163826</v>
      </c>
      <c r="AC611" s="50">
        <f t="shared" si="155"/>
        <v>-5.0484866729163826</v>
      </c>
      <c r="AF611">
        <v>1.84</v>
      </c>
      <c r="AG611">
        <v>1.98</v>
      </c>
      <c r="AH611" s="66"/>
      <c r="AJ611" t="s">
        <v>445</v>
      </c>
    </row>
    <row r="612" spans="1:36" ht="15" x14ac:dyDescent="0.25">
      <c r="A612">
        <v>3.59</v>
      </c>
      <c r="B612">
        <v>3.54</v>
      </c>
      <c r="C612">
        <v>2.09</v>
      </c>
      <c r="D612" s="43">
        <f t="shared" si="156"/>
        <v>3.9506307261172102E-2</v>
      </c>
      <c r="E612" s="44">
        <f>IF(OR($A612="",$B612="",$C612=""),"",A612*'MPTO_working_3-way'!$I611)</f>
        <v>3.7318276430676076</v>
      </c>
      <c r="F612" s="45">
        <f>IF(OR($A612="",$B612="",$C612=""),"",B612*'MPTO_working_3-way'!$I611)</f>
        <v>3.6798523277045492</v>
      </c>
      <c r="G612" s="46">
        <f>IF(OR($A612="",$B612="",$C612=""),"",C612*'MPTO_working_3-way'!$I611)</f>
        <v>2.1725681821758496</v>
      </c>
      <c r="H612" s="44">
        <f>IF(OR($A612="",$B612="",$C612=""),"",'MPTO_working_3-way'!E611)</f>
        <v>3.7681422444233497</v>
      </c>
      <c r="I612" s="45">
        <f>IF(OR($A612="",$B612="",$C612=""),"",'MPTO_working_3-way'!F611)</f>
        <v>3.7130949925661616</v>
      </c>
      <c r="J612" s="46">
        <f>IF(OR($A612="",$B612="",$C612=""),"",'MPTO_working_3-way'!G611)</f>
        <v>2.1491504828641474</v>
      </c>
      <c r="K612" s="44">
        <f>IF(OR($A612="",$B612="",$C612=""),"",'OddsRatio_working_3-way'!H611)</f>
        <v>3.7529916266446031</v>
      </c>
      <c r="L612" s="45">
        <f>IF(OR($A612="",$B612="",$C612=""),"",'OddsRatio_working_3-way'!I611)</f>
        <v>3.6998450701456722</v>
      </c>
      <c r="M612" s="46">
        <f>IF(OR($A612="",$B612="",$C612=""),"",'OddsRatio_working_3-way'!J611)</f>
        <v>2.1585949316766864</v>
      </c>
      <c r="N612" s="47">
        <f t="shared" si="144"/>
        <v>26.796521587958118</v>
      </c>
      <c r="O612" s="48">
        <f t="shared" si="145"/>
        <v>27.175003531290855</v>
      </c>
      <c r="P612" s="48">
        <f t="shared" si="146"/>
        <v>46.02847488075102</v>
      </c>
      <c r="Q612" t="s">
        <v>372</v>
      </c>
      <c r="R612" t="s">
        <v>472</v>
      </c>
      <c r="S612" s="38">
        <v>44282</v>
      </c>
      <c r="T612" s="50">
        <v>100</v>
      </c>
      <c r="U612" s="50">
        <f t="shared" si="147"/>
        <v>72.14484679665739</v>
      </c>
      <c r="V612" s="50">
        <f t="shared" si="148"/>
        <v>71.751412429378533</v>
      </c>
      <c r="W612" s="50">
        <f t="shared" si="149"/>
        <v>52.153110047846894</v>
      </c>
      <c r="X612" s="50">
        <f t="shared" si="150"/>
        <v>76.095477522774587</v>
      </c>
      <c r="Y612" s="50">
        <f t="shared" si="151"/>
        <v>75.70204315549573</v>
      </c>
      <c r="Z612" s="50">
        <f t="shared" si="152"/>
        <v>56.103740773964091</v>
      </c>
      <c r="AA612" s="50">
        <f t="shared" si="153"/>
        <v>-3.9506307261171969</v>
      </c>
      <c r="AB612" s="50">
        <f t="shared" si="154"/>
        <v>-3.9506307261171969</v>
      </c>
      <c r="AC612" s="50">
        <f t="shared" si="155"/>
        <v>-3.9506307261171969</v>
      </c>
      <c r="AF612">
        <v>1.91</v>
      </c>
      <c r="AG612">
        <v>1.94</v>
      </c>
      <c r="AH612" s="66"/>
      <c r="AJ612" t="s">
        <v>450</v>
      </c>
    </row>
    <row r="613" spans="1:36" ht="15" x14ac:dyDescent="0.25">
      <c r="A613">
        <v>1.38</v>
      </c>
      <c r="B613">
        <v>5.04</v>
      </c>
      <c r="C613">
        <v>8.0500000000000007</v>
      </c>
      <c r="D613" s="43">
        <f t="shared" si="156"/>
        <v>4.7273982056590835E-2</v>
      </c>
      <c r="E613" s="44">
        <f>IF(OR($A613="",$B613="",$C613=""),"",A613*'MPTO_working_3-way'!$I612)</f>
        <v>1.4452380952380952</v>
      </c>
      <c r="F613" s="45">
        <f>IF(OR($A613="",$B613="",$C613=""),"",B613*'MPTO_working_3-way'!$I612)</f>
        <v>5.2782608695652176</v>
      </c>
      <c r="G613" s="46">
        <f>IF(OR($A613="",$B613="",$C613=""),"",C613*'MPTO_working_3-way'!$I612)</f>
        <v>8.4305555555555571</v>
      </c>
      <c r="H613" s="44">
        <f>IF(OR($A613="",$B613="",$C613=""),"",'MPTO_working_3-way'!E612)</f>
        <v>1.4106766185299369</v>
      </c>
      <c r="I613" s="45">
        <f>IF(OR($A613="",$B613="",$C613=""),"",'MPTO_working_3-way'!F612)</f>
        <v>5.4748110831234271</v>
      </c>
      <c r="J613" s="46">
        <f>IF(OR($A613="",$B613="",$C613=""),"",'MPTO_working_3-way'!G612)</f>
        <v>9.2195121951219559</v>
      </c>
      <c r="K613" s="44">
        <f>IF(OR($A613="",$B613="",$C613=""),"",'OddsRatio_working_3-way'!H612)</f>
        <v>1.4208597141421773</v>
      </c>
      <c r="L613" s="45">
        <f>IF(OR($A613="",$B613="",$C613=""),"",'OddsRatio_working_3-way'!I612)</f>
        <v>5.4744032766694666</v>
      </c>
      <c r="M613" s="46">
        <f>IF(OR($A613="",$B613="",$C613=""),"",'OddsRatio_working_3-way'!J612)</f>
        <v>8.8080552229009275</v>
      </c>
      <c r="N613" s="47">
        <f t="shared" si="144"/>
        <v>69.192751235584851</v>
      </c>
      <c r="O613" s="48">
        <f t="shared" si="145"/>
        <v>18.945634266886323</v>
      </c>
      <c r="P613" s="48">
        <f t="shared" si="146"/>
        <v>11.861614497528828</v>
      </c>
      <c r="Q613" t="s">
        <v>373</v>
      </c>
      <c r="R613" t="s">
        <v>375</v>
      </c>
      <c r="S613" s="38">
        <v>44282</v>
      </c>
      <c r="T613" s="50">
        <v>100</v>
      </c>
      <c r="U613" s="50">
        <f t="shared" si="147"/>
        <v>27.536231884057976</v>
      </c>
      <c r="V613" s="50">
        <f t="shared" si="148"/>
        <v>80.158730158730151</v>
      </c>
      <c r="W613" s="50">
        <f t="shared" si="149"/>
        <v>87.577639751552795</v>
      </c>
      <c r="X613" s="50">
        <f t="shared" si="150"/>
        <v>32.26363008971704</v>
      </c>
      <c r="Y613" s="50">
        <f t="shared" si="151"/>
        <v>84.886128364389251</v>
      </c>
      <c r="Z613" s="50">
        <f t="shared" si="152"/>
        <v>92.30503795721188</v>
      </c>
      <c r="AA613" s="50">
        <f t="shared" si="153"/>
        <v>-4.727398205659064</v>
      </c>
      <c r="AB613" s="50">
        <f t="shared" si="154"/>
        <v>-4.7273982056590995</v>
      </c>
      <c r="AC613" s="50">
        <f t="shared" si="155"/>
        <v>-4.7273982056590853</v>
      </c>
      <c r="AF613">
        <v>1.61</v>
      </c>
      <c r="AG613">
        <v>2.38</v>
      </c>
      <c r="AH613" s="66"/>
      <c r="AJ613" t="s">
        <v>450</v>
      </c>
    </row>
    <row r="614" spans="1:36" ht="15" x14ac:dyDescent="0.25">
      <c r="A614">
        <v>1.83</v>
      </c>
      <c r="B614">
        <v>3.64</v>
      </c>
      <c r="C614">
        <v>4.54</v>
      </c>
      <c r="D614" s="43">
        <f t="shared" si="156"/>
        <v>4.1437679337585243E-2</v>
      </c>
      <c r="E614" s="44">
        <f>IF(OR($A614="",$B614="",$C614=""),"",A614*'MPTO_working_3-way'!$I613)</f>
        <v>1.9058309531877811</v>
      </c>
      <c r="F614" s="45">
        <f>IF(OR($A614="",$B614="",$C614=""),"",B614*'MPTO_working_3-way'!$I613)</f>
        <v>3.7908331527888106</v>
      </c>
      <c r="G614" s="46">
        <f>IF(OR($A614="",$B614="",$C614=""),"",C614*'MPTO_working_3-way'!$I613)</f>
        <v>4.7281270641926367</v>
      </c>
      <c r="H614" s="44">
        <f>IF(OR($A614="",$B614="",$C614=""),"",'MPTO_working_3-way'!E613)</f>
        <v>1.8774564370636917</v>
      </c>
      <c r="I614" s="45">
        <f>IF(OR($A614="",$B614="",$C614=""),"",'MPTO_working_3-way'!F613)</f>
        <v>3.8326993769033471</v>
      </c>
      <c r="J614" s="46">
        <f>IF(OR($A614="",$B614="",$C614=""),"",'MPTO_working_3-way'!G613)</f>
        <v>4.8437466097981199</v>
      </c>
      <c r="K614" s="44">
        <f>IF(OR($A614="",$B614="",$C614=""),"",'OddsRatio_working_3-way'!H613)</f>
        <v>1.8880250620946248</v>
      </c>
      <c r="L614" s="45">
        <f>IF(OR($A614="",$B614="",$C614=""),"",'OddsRatio_working_3-way'!I613)</f>
        <v>3.8245616432889262</v>
      </c>
      <c r="M614" s="46">
        <f>IF(OR($A614="",$B614="",$C614=""),"",'OddsRatio_working_3-way'!J613)</f>
        <v>4.7874803853192418</v>
      </c>
      <c r="N614" s="47">
        <f t="shared" si="144"/>
        <v>52.470550881092251</v>
      </c>
      <c r="O614" s="48">
        <f t="shared" si="145"/>
        <v>26.379425305604066</v>
      </c>
      <c r="P614" s="48">
        <f t="shared" si="146"/>
        <v>21.150023813303704</v>
      </c>
      <c r="Q614" t="s">
        <v>374</v>
      </c>
      <c r="R614" t="s">
        <v>377</v>
      </c>
      <c r="S614" s="38">
        <v>44282</v>
      </c>
      <c r="T614" s="50">
        <v>100</v>
      </c>
      <c r="U614" s="50">
        <f t="shared" si="147"/>
        <v>45.355191256830594</v>
      </c>
      <c r="V614" s="50">
        <f t="shared" si="148"/>
        <v>72.527472527472526</v>
      </c>
      <c r="W614" s="50">
        <f t="shared" si="149"/>
        <v>77.973568281938327</v>
      </c>
      <c r="X614" s="50">
        <f t="shared" si="150"/>
        <v>49.49895919058914</v>
      </c>
      <c r="Y614" s="50">
        <f t="shared" si="151"/>
        <v>76.671240461231065</v>
      </c>
      <c r="Z614" s="50">
        <f t="shared" si="152"/>
        <v>82.117336215696852</v>
      </c>
      <c r="AA614" s="50">
        <f t="shared" si="153"/>
        <v>-4.1437679337585465</v>
      </c>
      <c r="AB614" s="50">
        <f t="shared" si="154"/>
        <v>-4.1437679337585394</v>
      </c>
      <c r="AC614" s="50">
        <f t="shared" si="155"/>
        <v>-4.1437679337585251</v>
      </c>
      <c r="AF614">
        <v>2.27</v>
      </c>
      <c r="AG614">
        <v>1.66</v>
      </c>
      <c r="AH614" s="66"/>
      <c r="AJ614" t="s">
        <v>450</v>
      </c>
    </row>
    <row r="615" spans="1:36" ht="15" x14ac:dyDescent="0.25">
      <c r="A615">
        <v>1.88</v>
      </c>
      <c r="B615">
        <v>3.71</v>
      </c>
      <c r="C615">
        <v>4.1900000000000004</v>
      </c>
      <c r="D615" s="43">
        <f t="shared" si="156"/>
        <v>4.0120157079636121E-2</v>
      </c>
      <c r="E615" s="44">
        <f>IF(OR($A615="",$B615="",$C615=""),"",A615*'MPTO_working_3-way'!$I614)</f>
        <v>1.9554258953097159</v>
      </c>
      <c r="F615" s="45">
        <f>IF(OR($A615="",$B615="",$C615=""),"",B615*'MPTO_working_3-way'!$I614)</f>
        <v>3.8588457827654499</v>
      </c>
      <c r="G615" s="46">
        <f>IF(OR($A615="",$B615="",$C615=""),"",C615*'MPTO_working_3-way'!$I614)</f>
        <v>4.3581034581636757</v>
      </c>
      <c r="H615" s="44">
        <f>IF(OR($A615="",$B615="",$C615=""),"",'MPTO_working_3-way'!E614)</f>
        <v>1.9284859258498024</v>
      </c>
      <c r="I615" s="45">
        <f>IF(OR($A615="",$B615="",$C615=""),"",'MPTO_working_3-way'!F614)</f>
        <v>3.9036822114783525</v>
      </c>
      <c r="J615" s="46">
        <f>IF(OR($A615="",$B615="",$C615=""),"",'MPTO_working_3-way'!G614)</f>
        <v>4.4387214766853971</v>
      </c>
      <c r="K615" s="44">
        <f>IF(OR($A615="",$B615="",$C615=""),"",'OddsRatio_working_3-way'!H614)</f>
        <v>1.9386344696607656</v>
      </c>
      <c r="L615" s="45">
        <f>IF(OR($A615="",$B615="",$C615=""),"",'OddsRatio_working_3-way'!I614)</f>
        <v>3.8905675145234948</v>
      </c>
      <c r="M615" s="46">
        <f>IF(OR($A615="",$B615="",$C615=""),"",'OddsRatio_working_3-way'!J614)</f>
        <v>4.4025499525202756</v>
      </c>
      <c r="N615" s="47">
        <f t="shared" si="144"/>
        <v>51.139754382848245</v>
      </c>
      <c r="O615" s="48">
        <f t="shared" si="145"/>
        <v>25.914484700742506</v>
      </c>
      <c r="P615" s="48">
        <f t="shared" si="146"/>
        <v>22.945760916409235</v>
      </c>
      <c r="Q615" t="s">
        <v>471</v>
      </c>
      <c r="R615" t="s">
        <v>376</v>
      </c>
      <c r="S615" s="38">
        <v>44282</v>
      </c>
      <c r="T615" s="50">
        <v>100</v>
      </c>
      <c r="U615" s="50">
        <f t="shared" si="147"/>
        <v>46.808510638297875</v>
      </c>
      <c r="V615" s="50">
        <f t="shared" si="148"/>
        <v>73.045822102425873</v>
      </c>
      <c r="W615" s="50">
        <f t="shared" si="149"/>
        <v>76.133651551312653</v>
      </c>
      <c r="X615" s="50">
        <f t="shared" si="150"/>
        <v>50.820526346261474</v>
      </c>
      <c r="Y615" s="50">
        <f t="shared" si="151"/>
        <v>77.057837810389472</v>
      </c>
      <c r="Z615" s="50">
        <f t="shared" si="152"/>
        <v>80.145667259276252</v>
      </c>
      <c r="AA615" s="50">
        <f t="shared" si="153"/>
        <v>-4.0120157079635987</v>
      </c>
      <c r="AB615" s="50">
        <f t="shared" si="154"/>
        <v>-4.0120157079635987</v>
      </c>
      <c r="AC615" s="50">
        <f t="shared" si="155"/>
        <v>-4.0120157079635987</v>
      </c>
      <c r="AF615">
        <v>1.94</v>
      </c>
      <c r="AG615">
        <v>1.91</v>
      </c>
      <c r="AH615" s="66"/>
      <c r="AJ615" t="s">
        <v>450</v>
      </c>
    </row>
    <row r="616" spans="1:36" ht="15" x14ac:dyDescent="0.25">
      <c r="A616">
        <v>2.41</v>
      </c>
      <c r="B616">
        <v>3.43</v>
      </c>
      <c r="C616">
        <v>3.01</v>
      </c>
      <c r="D616" s="43">
        <f t="shared" si="156"/>
        <v>3.8708862461735105E-2</v>
      </c>
      <c r="E616" s="44">
        <f>IF(OR($A616="",$B616="",$C616=""),"",A616*'MPTO_working_3-way'!$I615)</f>
        <v>2.5032883585327816</v>
      </c>
      <c r="F616" s="45">
        <f>IF(OR($A616="",$B616="",$C616=""),"",B616*'MPTO_working_3-way'!$I615)</f>
        <v>3.5627713982437514</v>
      </c>
      <c r="G616" s="46">
        <f>IF(OR($A616="",$B616="",$C616=""),"",C616*'MPTO_working_3-way'!$I615)</f>
        <v>3.1265136760098224</v>
      </c>
      <c r="H616" s="44">
        <f>IF(OR($A616="",$B616="",$C616=""),"",'MPTO_working_3-way'!E615)</f>
        <v>2.4873468344285157</v>
      </c>
      <c r="I616" s="45">
        <f>IF(OR($A616="",$B616="",$C616=""),"",'MPTO_working_3-way'!F615)</f>
        <v>3.5888313871091828</v>
      </c>
      <c r="J616" s="46">
        <f>IF(OR($A616="",$B616="",$C616=""),"",'MPTO_working_3-way'!G615)</f>
        <v>3.1316257423771154</v>
      </c>
      <c r="K616" s="44">
        <f>IF(OR($A616="",$B616="",$C616=""),"",'OddsRatio_working_3-way'!H615)</f>
        <v>2.4944892284959299</v>
      </c>
      <c r="L616" s="45">
        <f>IF(OR($A616="",$B616="",$C616=""),"",'OddsRatio_working_3-way'!I615)</f>
        <v>3.5756090959185185</v>
      </c>
      <c r="M616" s="46">
        <f>IF(OR($A616="",$B616="",$C616=""),"",'OddsRatio_working_3-way'!J615)</f>
        <v>3.130442091685687</v>
      </c>
      <c r="N616" s="47">
        <f t="shared" si="144"/>
        <v>39.947455377698333</v>
      </c>
      <c r="O616" s="48">
        <f t="shared" si="145"/>
        <v>28.068037160423607</v>
      </c>
      <c r="P616" s="48">
        <f t="shared" si="146"/>
        <v>31.984507461878071</v>
      </c>
      <c r="Q616" t="s">
        <v>473</v>
      </c>
      <c r="R616" t="s">
        <v>474</v>
      </c>
      <c r="S616" s="38">
        <v>44282</v>
      </c>
      <c r="T616" s="50">
        <v>100</v>
      </c>
      <c r="U616" s="50">
        <f t="shared" si="147"/>
        <v>58.50622406639004</v>
      </c>
      <c r="V616" s="50">
        <f t="shared" si="148"/>
        <v>70.845481049562679</v>
      </c>
      <c r="W616" s="50">
        <f t="shared" si="149"/>
        <v>66.777408637873762</v>
      </c>
      <c r="X616" s="50">
        <f t="shared" si="150"/>
        <v>62.377110312563566</v>
      </c>
      <c r="Y616" s="50">
        <f t="shared" si="151"/>
        <v>74.716367295736205</v>
      </c>
      <c r="Z616" s="50">
        <f t="shared" si="152"/>
        <v>70.648294884047274</v>
      </c>
      <c r="AA616" s="50">
        <f t="shared" si="153"/>
        <v>-3.8708862461735265</v>
      </c>
      <c r="AB616" s="50">
        <f t="shared" si="154"/>
        <v>-3.8708862461735265</v>
      </c>
      <c r="AC616" s="50">
        <f t="shared" si="155"/>
        <v>-3.8708862461735123</v>
      </c>
      <c r="AF616">
        <v>1.93</v>
      </c>
      <c r="AG616">
        <v>1.92</v>
      </c>
      <c r="AH616" s="66"/>
      <c r="AJ616" t="s">
        <v>450</v>
      </c>
    </row>
    <row r="617" spans="1:36" ht="15" x14ac:dyDescent="0.25">
      <c r="A617">
        <v>3.54</v>
      </c>
      <c r="B617">
        <v>3.51</v>
      </c>
      <c r="C617">
        <v>2.0699999999999998</v>
      </c>
      <c r="D617" s="43">
        <f t="shared" si="156"/>
        <v>5.0477948046113053E-2</v>
      </c>
      <c r="E617" s="44">
        <f>IF(OR($A617="",$B617="",$C617=""),"",A617*'MPTO_working_3-way'!$I616)</f>
        <v>3.7186919360832404</v>
      </c>
      <c r="F617" s="45">
        <f>IF(OR($A617="",$B617="",$C617=""),"",B617*'MPTO_working_3-way'!$I616)</f>
        <v>3.6871775976418566</v>
      </c>
      <c r="G617" s="46">
        <f>IF(OR($A617="",$B617="",$C617=""),"",C617*'MPTO_working_3-way'!$I616)</f>
        <v>2.174489352455454</v>
      </c>
      <c r="H617" s="44">
        <f>IF(OR($A617="",$B617="",$C617=""),"",'MPTO_working_3-way'!E616)</f>
        <v>3.7642114081141815</v>
      </c>
      <c r="I617" s="45">
        <f>IF(OR($A617="",$B617="",$C617=""),"",'MPTO_working_3-way'!F616)</f>
        <v>3.7303090662747316</v>
      </c>
      <c r="J617" s="46">
        <f>IF(OR($A617="",$B617="",$C617=""),"",'MPTO_working_3-way'!G616)</f>
        <v>2.1446994177922329</v>
      </c>
      <c r="K617" s="44">
        <f>IF(OR($A617="",$B617="",$C617=""),"",'OddsRatio_working_3-way'!H616)</f>
        <v>3.7455227041626578</v>
      </c>
      <c r="L617" s="45">
        <f>IF(OR($A617="",$B617="",$C617=""),"",'OddsRatio_working_3-way'!I616)</f>
        <v>3.7130952706489264</v>
      </c>
      <c r="M617" s="46">
        <f>IF(OR($A617="",$B617="",$C617=""),"",'OddsRatio_working_3-way'!J616)</f>
        <v>2.1565784619897808</v>
      </c>
      <c r="N617" s="47">
        <f t="shared" si="144"/>
        <v>26.891176176676328</v>
      </c>
      <c r="O617" s="48">
        <f t="shared" si="145"/>
        <v>27.121015289297496</v>
      </c>
      <c r="P617" s="48">
        <f t="shared" si="146"/>
        <v>45.987808534026179</v>
      </c>
      <c r="Q617" t="s">
        <v>525</v>
      </c>
      <c r="R617" t="s">
        <v>522</v>
      </c>
      <c r="S617" s="38">
        <v>44282</v>
      </c>
      <c r="T617" s="50">
        <v>100</v>
      </c>
      <c r="U617" s="50">
        <f t="shared" si="147"/>
        <v>71.751412429378533</v>
      </c>
      <c r="V617" s="50">
        <f t="shared" si="148"/>
        <v>71.509971509971507</v>
      </c>
      <c r="W617" s="50">
        <f t="shared" si="149"/>
        <v>51.690821256038639</v>
      </c>
      <c r="X617" s="50">
        <f t="shared" si="150"/>
        <v>76.799207233989847</v>
      </c>
      <c r="Y617" s="50">
        <f t="shared" si="151"/>
        <v>76.557766314582821</v>
      </c>
      <c r="Z617" s="50">
        <f t="shared" si="152"/>
        <v>56.73861606064996</v>
      </c>
      <c r="AA617" s="50">
        <f t="shared" si="153"/>
        <v>-5.0477948046113141</v>
      </c>
      <c r="AB617" s="50">
        <f t="shared" si="154"/>
        <v>-5.0477948046113141</v>
      </c>
      <c r="AC617" s="50">
        <f t="shared" si="155"/>
        <v>-5.0477948046113212</v>
      </c>
      <c r="AF617">
        <v>2.23</v>
      </c>
      <c r="AG617">
        <v>1.66</v>
      </c>
      <c r="AH617" s="66"/>
      <c r="AJ617" t="s">
        <v>540</v>
      </c>
    </row>
    <row r="618" spans="1:36" ht="15" x14ac:dyDescent="0.25">
      <c r="A618">
        <v>2.92</v>
      </c>
      <c r="B618">
        <v>3.39</v>
      </c>
      <c r="C618">
        <v>2.42</v>
      </c>
      <c r="D618" s="43">
        <f t="shared" si="156"/>
        <v>5.0674144657988363E-2</v>
      </c>
      <c r="E618" s="44">
        <f>IF(OR($A618="",$B618="",$C618=""),"",A618*'MPTO_working_3-way'!$I617)</f>
        <v>3.0679685024013259</v>
      </c>
      <c r="F618" s="45">
        <f>IF(OR($A618="",$B618="",$C618=""),"",B618*'MPTO_working_3-way'!$I617)</f>
        <v>3.5617853503905805</v>
      </c>
      <c r="G618" s="46">
        <f>IF(OR($A618="",$B618="",$C618=""),"",C618*'MPTO_working_3-way'!$I617)</f>
        <v>2.5426314300723316</v>
      </c>
      <c r="H618" s="44">
        <f>IF(OR($A618="",$B618="",$C618=""),"",'MPTO_working_3-way'!E617)</f>
        <v>3.0714948300450611</v>
      </c>
      <c r="I618" s="45">
        <f>IF(OR($A618="",$B618="",$C618=""),"",'MPTO_working_3-way'!F617)</f>
        <v>3.5959081116436797</v>
      </c>
      <c r="J618" s="46">
        <f>IF(OR($A618="",$B618="",$C618=""),"",'MPTO_working_3-way'!G617)</f>
        <v>2.5231387024507961</v>
      </c>
      <c r="K618" s="44">
        <f>IF(OR($A618="",$B618="",$C618=""),"",'OddsRatio_working_3-way'!H617)</f>
        <v>3.0713468321254949</v>
      </c>
      <c r="L618" s="45">
        <f>IF(OR($A618="",$B618="",$C618=""),"",'OddsRatio_working_3-way'!I617)</f>
        <v>3.5783952754062152</v>
      </c>
      <c r="M618" s="46">
        <f>IF(OR($A618="",$B618="",$C618=""),"",'OddsRatio_working_3-way'!J617)</f>
        <v>2.5319335945928136</v>
      </c>
      <c r="N618" s="47">
        <f t="shared" si="144"/>
        <v>32.594858754817437</v>
      </c>
      <c r="O618" s="48">
        <f t="shared" si="145"/>
        <v>28.075807541022691</v>
      </c>
      <c r="P618" s="48">
        <f t="shared" si="146"/>
        <v>39.329333704159886</v>
      </c>
      <c r="Q618" t="s">
        <v>518</v>
      </c>
      <c r="R618" t="s">
        <v>524</v>
      </c>
      <c r="S618" s="38">
        <v>44282</v>
      </c>
      <c r="T618" s="50">
        <v>100</v>
      </c>
      <c r="U618" s="50">
        <f t="shared" si="147"/>
        <v>65.753424657534239</v>
      </c>
      <c r="V618" s="50">
        <f t="shared" si="148"/>
        <v>70.501474926253692</v>
      </c>
      <c r="W618" s="50">
        <f t="shared" si="149"/>
        <v>58.677685950413228</v>
      </c>
      <c r="X618" s="50">
        <f t="shared" si="150"/>
        <v>70.820839123333087</v>
      </c>
      <c r="Y618" s="50">
        <f t="shared" si="151"/>
        <v>75.568889392052526</v>
      </c>
      <c r="Z618" s="50">
        <f t="shared" si="152"/>
        <v>63.745100416212061</v>
      </c>
      <c r="AA618" s="50">
        <f t="shared" si="153"/>
        <v>-5.0674144657988478</v>
      </c>
      <c r="AB618" s="50">
        <f t="shared" si="154"/>
        <v>-5.0674144657988336</v>
      </c>
      <c r="AC618" s="50">
        <f t="shared" si="155"/>
        <v>-5.0674144657988336</v>
      </c>
      <c r="AF618">
        <v>2.2999999999999998</v>
      </c>
      <c r="AG618">
        <v>1.62</v>
      </c>
      <c r="AH618" s="66"/>
      <c r="AJ618" t="s">
        <v>540</v>
      </c>
    </row>
    <row r="619" spans="1:36" ht="15" x14ac:dyDescent="0.25">
      <c r="A619">
        <v>3.07</v>
      </c>
      <c r="B619">
        <v>3.5</v>
      </c>
      <c r="C619">
        <v>2.2799999999999998</v>
      </c>
      <c r="D619" s="43">
        <f t="shared" si="156"/>
        <v>5.0043675965157242E-2</v>
      </c>
      <c r="E619" s="44">
        <f>IF(OR($A619="",$B619="",$C619=""),"",A619*'MPTO_working_3-way'!$I618)</f>
        <v>3.2236340852130327</v>
      </c>
      <c r="F619" s="45">
        <f>IF(OR($A619="",$B619="",$C619=""),"",B619*'MPTO_working_3-way'!$I618)</f>
        <v>3.6751528658780503</v>
      </c>
      <c r="G619" s="46">
        <f>IF(OR($A619="",$B619="",$C619=""),"",C619*'MPTO_working_3-way'!$I618)</f>
        <v>2.3940995812005581</v>
      </c>
      <c r="H619" s="44">
        <f>IF(OR($A619="",$B619="",$C619=""),"",'MPTO_working_3-way'!E618)</f>
        <v>3.2357048516333538</v>
      </c>
      <c r="I619" s="45">
        <f>IF(OR($A619="",$B619="",$C619=""),"",'MPTO_working_3-way'!F618)</f>
        <v>3.7170152937368508</v>
      </c>
      <c r="J619" s="46">
        <f>IF(OR($A619="",$B619="",$C619=""),"",'MPTO_working_3-way'!G618)</f>
        <v>2.3701441516978941</v>
      </c>
      <c r="K619" s="44">
        <f>IF(OR($A619="",$B619="",$C619=""),"",'OddsRatio_working_3-way'!H618)</f>
        <v>3.2324485369752001</v>
      </c>
      <c r="L619" s="45">
        <f>IF(OR($A619="",$B619="",$C619=""),"",'OddsRatio_working_3-way'!I618)</f>
        <v>3.6961938852357492</v>
      </c>
      <c r="M619" s="46">
        <f>IF(OR($A619="",$B619="",$C619=""),"",'OddsRatio_working_3-way'!J618)</f>
        <v>2.3804512692407034</v>
      </c>
      <c r="N619" s="47">
        <f t="shared" si="144"/>
        <v>31.020890509473421</v>
      </c>
      <c r="O619" s="48">
        <f t="shared" si="145"/>
        <v>27.20975253259526</v>
      </c>
      <c r="P619" s="48">
        <f t="shared" si="146"/>
        <v>41.769356957931322</v>
      </c>
      <c r="Q619" t="s">
        <v>517</v>
      </c>
      <c r="R619" t="s">
        <v>523</v>
      </c>
      <c r="S619" s="38">
        <v>44282</v>
      </c>
      <c r="T619" s="50">
        <v>100</v>
      </c>
      <c r="U619" s="50">
        <f t="shared" si="147"/>
        <v>67.426710097719877</v>
      </c>
      <c r="V619" s="50">
        <f t="shared" si="148"/>
        <v>71.428571428571431</v>
      </c>
      <c r="W619" s="50">
        <f t="shared" si="149"/>
        <v>56.140350877192972</v>
      </c>
      <c r="X619" s="50">
        <f t="shared" si="150"/>
        <v>72.431077694235597</v>
      </c>
      <c r="Y619" s="50">
        <f t="shared" si="151"/>
        <v>76.432939025087151</v>
      </c>
      <c r="Z619" s="50">
        <f t="shared" si="152"/>
        <v>61.144718473708707</v>
      </c>
      <c r="AA619" s="50">
        <f t="shared" si="153"/>
        <v>-5.0043675965157206</v>
      </c>
      <c r="AB619" s="50">
        <f t="shared" si="154"/>
        <v>-5.0043675965157206</v>
      </c>
      <c r="AC619" s="50">
        <f t="shared" si="155"/>
        <v>-5.0043675965157348</v>
      </c>
      <c r="AF619">
        <v>1.95</v>
      </c>
      <c r="AG619">
        <v>1.86</v>
      </c>
      <c r="AH619" s="66"/>
      <c r="AJ619" t="s">
        <v>540</v>
      </c>
    </row>
    <row r="620" spans="1:36" ht="15" x14ac:dyDescent="0.25">
      <c r="A620">
        <v>7.37</v>
      </c>
      <c r="B620">
        <v>4.3600000000000003</v>
      </c>
      <c r="C620">
        <v>1.44</v>
      </c>
      <c r="D620" s="43">
        <f t="shared" si="156"/>
        <v>5.9487452921658024E-2</v>
      </c>
      <c r="E620" s="44">
        <f>IF(OR($A620="",$B620="",$C620=""),"",A620*'MPTO_working_3-way'!$I619)</f>
        <v>7.8084225280326196</v>
      </c>
      <c r="F620" s="45">
        <f>IF(OR($A620="",$B620="",$C620=""),"",B620*'MPTO_working_3-way'!$I619)</f>
        <v>4.6193652947384294</v>
      </c>
      <c r="G620" s="46">
        <f>IF(OR($A620="",$B620="",$C620=""),"",C620*'MPTO_working_3-way'!$I619)</f>
        <v>1.5256619322071876</v>
      </c>
      <c r="H620" s="44">
        <f>IF(OR($A620="",$B620="",$C620=""),"",'MPTO_working_3-way'!E619)</f>
        <v>8.6314000813798355</v>
      </c>
      <c r="I620" s="45">
        <f>IF(OR($A620="",$B620="",$C620=""),"",'MPTO_working_3-way'!F619)</f>
        <v>4.7726170784046991</v>
      </c>
      <c r="J620" s="46">
        <f>IF(OR($A620="",$B620="",$C620=""),"",'MPTO_working_3-way'!G619)</f>
        <v>1.4823263120162899</v>
      </c>
      <c r="K620" s="44">
        <f>IF(OR($A620="",$B620="",$C620=""),"",'OddsRatio_working_3-way'!H619)</f>
        <v>8.1743233234330503</v>
      </c>
      <c r="L620" s="45">
        <f>IF(OR($A620="",$B620="",$C620=""),"",'OddsRatio_working_3-way'!I619)</f>
        <v>4.7842584563163335</v>
      </c>
      <c r="M620" s="46">
        <f>IF(OR($A620="",$B620="",$C620=""),"",'OddsRatio_working_3-way'!J619)</f>
        <v>1.4955576549938059</v>
      </c>
      <c r="N620" s="47">
        <f t="shared" si="144"/>
        <v>12.806684018570344</v>
      </c>
      <c r="O620" s="48">
        <f t="shared" si="145"/>
        <v>21.647995691941155</v>
      </c>
      <c r="P620" s="48">
        <f t="shared" si="146"/>
        <v>65.545320289488501</v>
      </c>
      <c r="Q620" t="s">
        <v>519</v>
      </c>
      <c r="R620" t="s">
        <v>520</v>
      </c>
      <c r="S620" s="38">
        <v>44282</v>
      </c>
      <c r="T620" s="50">
        <v>100</v>
      </c>
      <c r="U620" s="50">
        <f t="shared" si="147"/>
        <v>86.431478968792391</v>
      </c>
      <c r="V620" s="50">
        <f t="shared" si="148"/>
        <v>77.064220183486242</v>
      </c>
      <c r="W620" s="50">
        <f t="shared" si="149"/>
        <v>30.555555555555554</v>
      </c>
      <c r="X620" s="50">
        <f t="shared" si="150"/>
        <v>92.380224260958201</v>
      </c>
      <c r="Y620" s="50">
        <f t="shared" si="151"/>
        <v>83.012965475652038</v>
      </c>
      <c r="Z620" s="50">
        <f t="shared" si="152"/>
        <v>36.50430084772136</v>
      </c>
      <c r="AA620" s="50">
        <f t="shared" si="153"/>
        <v>-5.9487452921658104</v>
      </c>
      <c r="AB620" s="50">
        <f t="shared" si="154"/>
        <v>-5.9487452921657962</v>
      </c>
      <c r="AC620" s="50">
        <f t="shared" si="155"/>
        <v>-5.9487452921658068</v>
      </c>
      <c r="AF620">
        <v>1.94</v>
      </c>
      <c r="AG620">
        <v>1.88</v>
      </c>
      <c r="AH620" s="66"/>
      <c r="AJ620" t="s">
        <v>540</v>
      </c>
    </row>
    <row r="621" spans="1:36" ht="15" x14ac:dyDescent="0.25">
      <c r="A621">
        <v>2.11</v>
      </c>
      <c r="B621">
        <v>3.55</v>
      </c>
      <c r="C621">
        <v>3.39</v>
      </c>
      <c r="D621" s="43">
        <f t="shared" si="156"/>
        <v>5.0609040871633093E-2</v>
      </c>
      <c r="E621" s="44">
        <f>IF(OR($A621="",$B621="",$C621=""),"",A621*'MPTO_working_3-way'!$I620)</f>
        <v>2.2167850762391459</v>
      </c>
      <c r="F621" s="45">
        <f>IF(OR($A621="",$B621="",$C621=""),"",B621*'MPTO_working_3-way'!$I620)</f>
        <v>3.7296620950942971</v>
      </c>
      <c r="G621" s="46">
        <f>IF(OR($A621="",$B621="",$C621=""),"",C621*'MPTO_working_3-way'!$I620)</f>
        <v>3.5615646485548362</v>
      </c>
      <c r="H621" s="44">
        <f>IF(OR($A621="",$B621="",$C621=""),"",'MPTO_working_3-way'!E620)</f>
        <v>2.1878775572509879</v>
      </c>
      <c r="I621" s="45">
        <f>IF(OR($A621="",$B621="",$C621=""),"",'MPTO_working_3-way'!F620)</f>
        <v>3.7761432704483253</v>
      </c>
      <c r="J621" s="46">
        <f>IF(OR($A621="",$B621="",$C621=""),"",'MPTO_working_3-way'!G620)</f>
        <v>3.5956275241729418</v>
      </c>
      <c r="K621" s="44">
        <f>IF(OR($A621="",$B621="",$C621=""),"",'OddsRatio_working_3-way'!H620)</f>
        <v>2.1995666020854832</v>
      </c>
      <c r="L621" s="45">
        <f>IF(OR($A621="",$B621="",$C621=""),"",'OddsRatio_working_3-way'!I620)</f>
        <v>3.7557611128990835</v>
      </c>
      <c r="M621" s="46">
        <f>IF(OR($A621="",$B621="",$C621=""),"",'OddsRatio_working_3-way'!J620)</f>
        <v>3.5828506116975727</v>
      </c>
      <c r="N621" s="47">
        <f t="shared" si="144"/>
        <v>45.110372255687295</v>
      </c>
      <c r="O621" s="48">
        <f t="shared" si="145"/>
        <v>26.812080411126814</v>
      </c>
      <c r="P621" s="48">
        <f t="shared" si="146"/>
        <v>28.077547333185894</v>
      </c>
      <c r="Q621" t="s">
        <v>521</v>
      </c>
      <c r="R621" t="s">
        <v>516</v>
      </c>
      <c r="S621" s="38">
        <v>44282</v>
      </c>
      <c r="T621" s="50">
        <v>100</v>
      </c>
      <c r="U621" s="50">
        <f t="shared" si="147"/>
        <v>52.606635071090047</v>
      </c>
      <c r="V621" s="50">
        <f t="shared" si="148"/>
        <v>71.83098591549296</v>
      </c>
      <c r="W621" s="50">
        <f t="shared" si="149"/>
        <v>70.501474926253692</v>
      </c>
      <c r="X621" s="50">
        <f t="shared" si="150"/>
        <v>57.667539158253355</v>
      </c>
      <c r="Y621" s="50">
        <f t="shared" si="151"/>
        <v>76.891890002656254</v>
      </c>
      <c r="Z621" s="50">
        <f t="shared" si="152"/>
        <v>75.562379013417001</v>
      </c>
      <c r="AA621" s="50">
        <f t="shared" si="153"/>
        <v>-5.0609040871633084</v>
      </c>
      <c r="AB621" s="50">
        <f t="shared" si="154"/>
        <v>-5.0609040871632942</v>
      </c>
      <c r="AC621" s="50">
        <f t="shared" si="155"/>
        <v>-5.0609040871633084</v>
      </c>
      <c r="AF621">
        <v>1.7</v>
      </c>
      <c r="AG621">
        <v>2.16</v>
      </c>
      <c r="AH621" s="66"/>
      <c r="AJ621" t="s">
        <v>540</v>
      </c>
    </row>
    <row r="622" spans="1:36" ht="15" x14ac:dyDescent="0.25">
      <c r="A622">
        <v>3.06</v>
      </c>
      <c r="B622">
        <v>3.7</v>
      </c>
      <c r="C622">
        <v>2.21</v>
      </c>
      <c r="D622" s="43">
        <f t="shared" si="156"/>
        <v>4.9556343673990755E-2</v>
      </c>
      <c r="E622" s="44">
        <f>IF(OR($A622="",$B622="",$C622=""),"",A622*'MPTO_working_3-way'!$I621)</f>
        <v>3.2116424116424116</v>
      </c>
      <c r="F622" s="45">
        <f>IF(OR($A622="",$B622="",$C622=""),"",B622*'MPTO_working_3-way'!$I621)</f>
        <v>3.8833584715937661</v>
      </c>
      <c r="G622" s="46">
        <f>IF(OR($A622="",$B622="",$C622=""),"",C622*'MPTO_working_3-way'!$I621)</f>
        <v>2.3195195195195195</v>
      </c>
      <c r="H622" s="44">
        <f>IF(OR($A622="",$B622="",$C622=""),"",'MPTO_working_3-way'!E621)</f>
        <v>3.2229099455498296</v>
      </c>
      <c r="I622" s="45">
        <f>IF(OR($A622="",$B622="",$C622=""),"",'MPTO_working_3-way'!F621)</f>
        <v>3.9408635738892963</v>
      </c>
      <c r="J622" s="46">
        <f>IF(OR($A622="",$B622="",$C622=""),"",'MPTO_working_3-way'!G621)</f>
        <v>2.293736299128339</v>
      </c>
      <c r="K622" s="44">
        <f>IF(OR($A622="",$B622="",$C622=""),"",'OddsRatio_working_3-way'!H621)</f>
        <v>3.2212433406914585</v>
      </c>
      <c r="L622" s="45">
        <f>IF(OR($A622="",$B622="",$C622=""),"",'OddsRatio_working_3-way'!I621)</f>
        <v>3.9113383591587092</v>
      </c>
      <c r="M622" s="46">
        <f>IF(OR($A622="",$B622="",$C622=""),"",'OddsRatio_working_3-way'!J621)</f>
        <v>2.3047108942896433</v>
      </c>
      <c r="N622" s="47">
        <f t="shared" si="144"/>
        <v>31.136716727084412</v>
      </c>
      <c r="O622" s="48">
        <f t="shared" si="145"/>
        <v>25.750906266183321</v>
      </c>
      <c r="P622" s="48">
        <f t="shared" si="146"/>
        <v>43.11237700673226</v>
      </c>
      <c r="Q622" t="s">
        <v>533</v>
      </c>
      <c r="R622" t="s">
        <v>526</v>
      </c>
      <c r="S622" s="38">
        <v>44282</v>
      </c>
      <c r="T622" s="50">
        <v>100</v>
      </c>
      <c r="U622" s="50">
        <f t="shared" si="147"/>
        <v>67.320261437908499</v>
      </c>
      <c r="V622" s="50">
        <f t="shared" si="148"/>
        <v>72.972972972972968</v>
      </c>
      <c r="W622" s="50">
        <f t="shared" si="149"/>
        <v>54.751131221719454</v>
      </c>
      <c r="X622" s="50">
        <f t="shared" si="150"/>
        <v>72.27589580530757</v>
      </c>
      <c r="Y622" s="50">
        <f t="shared" si="151"/>
        <v>77.928607340372054</v>
      </c>
      <c r="Z622" s="50">
        <f t="shared" si="152"/>
        <v>59.706765589118525</v>
      </c>
      <c r="AA622" s="50">
        <f t="shared" si="153"/>
        <v>-4.955634367399071</v>
      </c>
      <c r="AB622" s="50">
        <f t="shared" si="154"/>
        <v>-4.9556343673990852</v>
      </c>
      <c r="AC622" s="50">
        <f t="shared" si="155"/>
        <v>-4.955634367399071</v>
      </c>
      <c r="AF622">
        <v>1.7</v>
      </c>
      <c r="AG622">
        <v>2.15</v>
      </c>
      <c r="AH622" s="66"/>
      <c r="AJ622" t="s">
        <v>541</v>
      </c>
    </row>
    <row r="623" spans="1:36" ht="15" x14ac:dyDescent="0.25">
      <c r="A623">
        <v>10.86</v>
      </c>
      <c r="B623">
        <v>5.42</v>
      </c>
      <c r="C623">
        <v>1.28</v>
      </c>
      <c r="D623" s="43">
        <f t="shared" si="156"/>
        <v>5.7832876326000759E-2</v>
      </c>
      <c r="E623" s="44">
        <f>IF(OR($A623="",$B623="",$C623=""),"",A623*'MPTO_working_3-way'!$I622)</f>
        <v>11.488065036900368</v>
      </c>
      <c r="F623" s="45">
        <f>IF(OR($A623="",$B623="",$C623=""),"",B623*'MPTO_working_3-way'!$I622)</f>
        <v>5.733454189686924</v>
      </c>
      <c r="G623" s="46">
        <f>IF(OR($A623="",$B623="",$C623=""),"",C623*'MPTO_working_3-way'!$I622)</f>
        <v>1.3540260816972809</v>
      </c>
      <c r="H623" s="44">
        <f>IF(OR($A623="",$B623="",$C623=""),"",'MPTO_working_3-way'!E622)</f>
        <v>13.735621130785404</v>
      </c>
      <c r="I623" s="45">
        <f>IF(OR($A623="",$B623="",$C623=""),"",'MPTO_working_3-way'!F622)</f>
        <v>6.0523814399819011</v>
      </c>
      <c r="J623" s="46">
        <f>IF(OR($A623="",$B623="",$C623=""),"",'MPTO_working_3-way'!G622)</f>
        <v>1.3123835369754366</v>
      </c>
      <c r="K623" s="44">
        <f>IF(OR($A623="",$B623="",$C623=""),"",'OddsRatio_working_3-way'!H622)</f>
        <v>12.392566089254853</v>
      </c>
      <c r="L623" s="45">
        <f>IF(OR($A623="",$B623="",$C623=""),"",'OddsRatio_working_3-way'!I622)</f>
        <v>6.1070123848383826</v>
      </c>
      <c r="M623" s="46">
        <f>IF(OR($A623="",$B623="",$C623=""),"",'OddsRatio_working_3-way'!J622)</f>
        <v>1.3235211465508478</v>
      </c>
      <c r="N623" s="47">
        <f t="shared" si="144"/>
        <v>8.7046860962915744</v>
      </c>
      <c r="O623" s="48">
        <f t="shared" si="145"/>
        <v>17.441492805484597</v>
      </c>
      <c r="P623" s="48">
        <f t="shared" si="146"/>
        <v>73.853821098223833</v>
      </c>
      <c r="Q623" t="s">
        <v>535</v>
      </c>
      <c r="R623" t="s">
        <v>530</v>
      </c>
      <c r="S623" s="38">
        <v>44282</v>
      </c>
      <c r="T623" s="50">
        <v>100</v>
      </c>
      <c r="U623" s="50">
        <f t="shared" si="147"/>
        <v>90.791896869244937</v>
      </c>
      <c r="V623" s="50">
        <f t="shared" si="148"/>
        <v>81.549815498154985</v>
      </c>
      <c r="W623" s="50">
        <f t="shared" si="149"/>
        <v>21.875</v>
      </c>
      <c r="X623" s="50">
        <f t="shared" si="150"/>
        <v>96.575184501845015</v>
      </c>
      <c r="Y623" s="50">
        <f t="shared" si="151"/>
        <v>87.333103130755063</v>
      </c>
      <c r="Z623" s="50">
        <f t="shared" si="152"/>
        <v>27.658287632600082</v>
      </c>
      <c r="AA623" s="50">
        <f t="shared" si="153"/>
        <v>-5.7832876326000786</v>
      </c>
      <c r="AB623" s="50">
        <f t="shared" si="154"/>
        <v>-5.7832876326000786</v>
      </c>
      <c r="AC623" s="50">
        <f t="shared" si="155"/>
        <v>-5.7832876326000822</v>
      </c>
      <c r="AF623">
        <v>1.68</v>
      </c>
      <c r="AG623">
        <v>2.2000000000000002</v>
      </c>
      <c r="AH623" s="66"/>
      <c r="AJ623" t="s">
        <v>541</v>
      </c>
    </row>
    <row r="624" spans="1:36" ht="15" x14ac:dyDescent="0.25">
      <c r="A624">
        <v>3.62</v>
      </c>
      <c r="B624">
        <v>3.8</v>
      </c>
      <c r="C624">
        <v>1.95</v>
      </c>
      <c r="D624" s="43">
        <f t="shared" si="156"/>
        <v>5.2221501480006927E-2</v>
      </c>
      <c r="E624" s="44">
        <f>IF(OR($A624="",$B624="",$C624=""),"",A624*'MPTO_working_3-way'!$I623)</f>
        <v>3.809041835357625</v>
      </c>
      <c r="F624" s="45">
        <f>IF(OR($A624="",$B624="",$C624=""),"",B624*'MPTO_working_3-way'!$I623)</f>
        <v>3.998441705624026</v>
      </c>
      <c r="G624" s="46">
        <f>IF(OR($A624="",$B624="",$C624=""),"",C624*'MPTO_working_3-way'!$I623)</f>
        <v>2.0518319278860133</v>
      </c>
      <c r="H624" s="44">
        <f>IF(OR($A624="",$B624="",$C624=""),"",'MPTO_working_3-way'!E623)</f>
        <v>3.8634513087396543</v>
      </c>
      <c r="I624" s="45">
        <f>IF(OR($A624="",$B624="",$C624=""),"",'MPTO_working_3-way'!F623)</f>
        <v>4.0691639445393957</v>
      </c>
      <c r="J624" s="46">
        <f>IF(OR($A624="",$B624="",$C624=""),"",'MPTO_working_3-way'!G623)</f>
        <v>2.0185164746959905</v>
      </c>
      <c r="K624" s="44">
        <f>IF(OR($A624="",$B624="",$C624=""),"",'OddsRatio_working_3-way'!H623)</f>
        <v>3.8441017226766974</v>
      </c>
      <c r="L624" s="45">
        <f>IF(OR($A624="",$B624="",$C624=""),"",'OddsRatio_working_3-way'!I623)</f>
        <v>4.0394980242346392</v>
      </c>
      <c r="M624" s="46">
        <f>IF(OR($A624="",$B624="",$C624=""),"",'OddsRatio_working_3-way'!J623)</f>
        <v>2.0312582582224663</v>
      </c>
      <c r="N624" s="47">
        <f t="shared" si="144"/>
        <v>26.253321523472099</v>
      </c>
      <c r="O624" s="48">
        <f t="shared" si="145"/>
        <v>25.009743135518157</v>
      </c>
      <c r="P624" s="48">
        <f t="shared" si="146"/>
        <v>48.736935341009747</v>
      </c>
      <c r="Q624" t="s">
        <v>527</v>
      </c>
      <c r="R624" t="s">
        <v>531</v>
      </c>
      <c r="S624" s="38">
        <v>44282</v>
      </c>
      <c r="T624" s="50">
        <v>100</v>
      </c>
      <c r="U624" s="50">
        <f t="shared" si="147"/>
        <v>72.375690607734811</v>
      </c>
      <c r="V624" s="50">
        <f t="shared" si="148"/>
        <v>73.68421052631578</v>
      </c>
      <c r="W624" s="50">
        <f t="shared" si="149"/>
        <v>48.717948717948723</v>
      </c>
      <c r="X624" s="50">
        <f t="shared" si="150"/>
        <v>77.597840755735504</v>
      </c>
      <c r="Y624" s="50">
        <f t="shared" si="151"/>
        <v>78.906360674316488</v>
      </c>
      <c r="Z624" s="50">
        <f t="shared" si="152"/>
        <v>53.940098865949402</v>
      </c>
      <c r="AA624" s="50">
        <f t="shared" si="153"/>
        <v>-5.2221501480006935</v>
      </c>
      <c r="AB624" s="50">
        <f t="shared" si="154"/>
        <v>-5.2221501480007078</v>
      </c>
      <c r="AC624" s="50">
        <f t="shared" si="155"/>
        <v>-5.2221501480006793</v>
      </c>
      <c r="AF624">
        <v>1.78</v>
      </c>
      <c r="AG624">
        <v>2.04</v>
      </c>
      <c r="AH624" s="66"/>
      <c r="AJ624" t="s">
        <v>541</v>
      </c>
    </row>
    <row r="625" spans="1:36" ht="15" x14ac:dyDescent="0.25">
      <c r="A625">
        <v>1.96</v>
      </c>
      <c r="B625">
        <v>3.74</v>
      </c>
      <c r="C625">
        <v>3.65</v>
      </c>
      <c r="D625" s="43">
        <f t="shared" si="156"/>
        <v>5.1556363516763959E-2</v>
      </c>
      <c r="E625" s="44">
        <f>IF(OR($A625="",$B625="",$C625=""),"",A625*'MPTO_working_3-way'!$I624)</f>
        <v>2.0610504724928571</v>
      </c>
      <c r="F625" s="45">
        <f>IF(OR($A625="",$B625="",$C625=""),"",B625*'MPTO_working_3-way'!$I624)</f>
        <v>3.9328207995526974</v>
      </c>
      <c r="G625" s="46">
        <f>IF(OR($A625="",$B625="",$C625=""),"",C625*'MPTO_working_3-way'!$I624)</f>
        <v>3.8381807268361885</v>
      </c>
      <c r="H625" s="44">
        <f>IF(OR($A625="",$B625="",$C625=""),"",'MPTO_working_3-way'!E624)</f>
        <v>2.0283209294286384</v>
      </c>
      <c r="I625" s="45">
        <f>IF(OR($A625="",$B625="",$C625=""),"",'MPTO_working_3-way'!F624)</f>
        <v>3.9968948181905088</v>
      </c>
      <c r="J625" s="46">
        <f>IF(OR($A625="",$B625="",$C625=""),"",'MPTO_working_3-way'!G624)</f>
        <v>3.8942758891040836</v>
      </c>
      <c r="K625" s="44">
        <f>IF(OR($A625="",$B625="",$C625=""),"",'OddsRatio_working_3-way'!H624)</f>
        <v>2.0408809251319862</v>
      </c>
      <c r="L625" s="45">
        <f>IF(OR($A625="",$B625="",$C625=""),"",'OddsRatio_working_3-way'!I624)</f>
        <v>3.9708476404808777</v>
      </c>
      <c r="M625" s="46">
        <f>IF(OR($A625="",$B625="",$C625=""),"",'OddsRatio_working_3-way'!J624)</f>
        <v>3.8732650537497539</v>
      </c>
      <c r="N625" s="47">
        <f t="shared" si="144"/>
        <v>48.518947660242986</v>
      </c>
      <c r="O625" s="48">
        <f t="shared" si="145"/>
        <v>25.427042089325198</v>
      </c>
      <c r="P625" s="48">
        <f t="shared" si="146"/>
        <v>26.05401025043184</v>
      </c>
      <c r="Q625" t="s">
        <v>529</v>
      </c>
      <c r="R625" t="s">
        <v>532</v>
      </c>
      <c r="S625" s="38">
        <v>44282</v>
      </c>
      <c r="T625" s="50">
        <v>100</v>
      </c>
      <c r="U625" s="50">
        <f t="shared" si="147"/>
        <v>48.979591836734699</v>
      </c>
      <c r="V625" s="50">
        <f t="shared" si="148"/>
        <v>73.262032085561486</v>
      </c>
      <c r="W625" s="50">
        <f t="shared" si="149"/>
        <v>72.602739726027394</v>
      </c>
      <c r="X625" s="50">
        <f t="shared" si="150"/>
        <v>54.135228188411098</v>
      </c>
      <c r="Y625" s="50">
        <f t="shared" si="151"/>
        <v>78.417668437237907</v>
      </c>
      <c r="Z625" s="50">
        <f t="shared" si="152"/>
        <v>77.758376077703801</v>
      </c>
      <c r="AA625" s="50">
        <f t="shared" si="153"/>
        <v>-5.1556363516763994</v>
      </c>
      <c r="AB625" s="50">
        <f t="shared" si="154"/>
        <v>-5.1556363516764208</v>
      </c>
      <c r="AC625" s="50">
        <f t="shared" si="155"/>
        <v>-5.1556363516764065</v>
      </c>
      <c r="AF625">
        <v>1.7</v>
      </c>
      <c r="AG625">
        <v>2.16</v>
      </c>
      <c r="AH625" s="66"/>
      <c r="AJ625" t="s">
        <v>541</v>
      </c>
    </row>
    <row r="626" spans="1:36" ht="15" x14ac:dyDescent="0.25">
      <c r="A626">
        <v>2.2799999999999998</v>
      </c>
      <c r="B626">
        <v>3.93</v>
      </c>
      <c r="C626">
        <v>2.79</v>
      </c>
      <c r="D626" s="43">
        <f t="shared" si="156"/>
        <v>5.147235650482207E-2</v>
      </c>
      <c r="E626" s="44">
        <f>IF(OR($A626="",$B626="",$C626=""),"",A626*'MPTO_working_3-way'!$I625)</f>
        <v>2.3973569728309942</v>
      </c>
      <c r="F626" s="45">
        <f>IF(OR($A626="",$B626="",$C626=""),"",B626*'MPTO_working_3-way'!$I625)</f>
        <v>4.1322863610639509</v>
      </c>
      <c r="G626" s="46">
        <f>IF(OR($A626="",$B626="",$C626=""),"",C626*'MPTO_working_3-way'!$I625)</f>
        <v>2.9336078746484535</v>
      </c>
      <c r="H626" s="44">
        <f>IF(OR($A626="",$B626="",$C626=""),"",'MPTO_working_3-way'!E625)</f>
        <v>2.372822418708378</v>
      </c>
      <c r="I626" s="45">
        <f>IF(OR($A626="",$B626="",$C626=""),"",'MPTO_working_3-way'!F625)</f>
        <v>4.2141553859971363</v>
      </c>
      <c r="J626" s="46">
        <f>IF(OR($A626="",$B626="",$C626=""),"",'MPTO_working_3-way'!G625)</f>
        <v>2.9302699463820554</v>
      </c>
      <c r="K626" s="44">
        <f>IF(OR($A626="",$B626="",$C626=""),"",'OddsRatio_working_3-way'!H625)</f>
        <v>2.3841009322915578</v>
      </c>
      <c r="L626" s="45">
        <f>IF(OR($A626="",$B626="",$C626=""),"",'OddsRatio_working_3-way'!I625)</f>
        <v>4.1682935403236447</v>
      </c>
      <c r="M626" s="46">
        <f>IF(OR($A626="",$B626="",$C626=""),"",'OddsRatio_working_3-way'!J625)</f>
        <v>2.9355786475014756</v>
      </c>
      <c r="N626" s="47">
        <f t="shared" si="144"/>
        <v>41.712603143082134</v>
      </c>
      <c r="O626" s="48">
        <f t="shared" si="145"/>
        <v>24.199678159345357</v>
      </c>
      <c r="P626" s="48">
        <f t="shared" si="146"/>
        <v>34.087718697572491</v>
      </c>
      <c r="Q626" t="s">
        <v>528</v>
      </c>
      <c r="R626" t="s">
        <v>534</v>
      </c>
      <c r="S626" s="38">
        <v>44282</v>
      </c>
      <c r="T626" s="50">
        <v>100</v>
      </c>
      <c r="U626" s="50">
        <f t="shared" si="147"/>
        <v>56.140350877192972</v>
      </c>
      <c r="V626" s="50">
        <f t="shared" si="148"/>
        <v>74.554707379134854</v>
      </c>
      <c r="W626" s="50">
        <f t="shared" si="149"/>
        <v>64.157706093189958</v>
      </c>
      <c r="X626" s="50">
        <f t="shared" si="150"/>
        <v>61.287586527675174</v>
      </c>
      <c r="Y626" s="50">
        <f t="shared" si="151"/>
        <v>79.701943029617055</v>
      </c>
      <c r="Z626" s="50">
        <f t="shared" si="152"/>
        <v>69.30494174367216</v>
      </c>
      <c r="AA626" s="50">
        <f t="shared" si="153"/>
        <v>-5.1472356504822017</v>
      </c>
      <c r="AB626" s="50">
        <f t="shared" si="154"/>
        <v>-5.1472356504822017</v>
      </c>
      <c r="AC626" s="50">
        <f t="shared" si="155"/>
        <v>-5.1472356504822017</v>
      </c>
      <c r="AF626">
        <v>1.68</v>
      </c>
      <c r="AG626">
        <v>2.19</v>
      </c>
      <c r="AH626" s="66"/>
      <c r="AJ626" t="s">
        <v>541</v>
      </c>
    </row>
    <row r="627" spans="1:36" ht="15" x14ac:dyDescent="0.25">
      <c r="A627">
        <v>1.92</v>
      </c>
      <c r="B627">
        <v>3.26</v>
      </c>
      <c r="C627">
        <v>4.8099999999999996</v>
      </c>
      <c r="D627" s="43">
        <f t="shared" si="156"/>
        <v>3.5482007491209888E-2</v>
      </c>
      <c r="E627" s="44">
        <f>IF(OR($A627="",$B627="",$C627=""),"",A627*'MPTO_working_3-way'!$I626)</f>
        <v>1.9881254543831228</v>
      </c>
      <c r="F627" s="45">
        <f>IF(OR($A627="",$B627="",$C627=""),"",B627*'MPTO_working_3-way'!$I626)</f>
        <v>3.375671344421344</v>
      </c>
      <c r="G627" s="46">
        <f>IF(OR($A627="",$B627="",$C627=""),"",C627*'MPTO_working_3-way'!$I626)</f>
        <v>4.9806684560327188</v>
      </c>
      <c r="H627" s="44">
        <f>IF(OR($A627="",$B627="",$C627=""),"",'MPTO_working_3-way'!E626)</f>
        <v>1.9646133933701706</v>
      </c>
      <c r="I627" s="45">
        <f>IF(OR($A627="",$B627="",$C627=""),"",'MPTO_working_3-way'!F626)</f>
        <v>3.390737037225021</v>
      </c>
      <c r="J627" s="46">
        <f>IF(OR($A627="",$B627="",$C627=""),"",'MPTO_working_3-way'!G626)</f>
        <v>5.1001446015641898</v>
      </c>
      <c r="K627" s="44">
        <f>IF(OR($A627="",$B627="",$C627=""),"",'OddsRatio_working_3-way'!H626)</f>
        <v>1.9740063646339203</v>
      </c>
      <c r="L627" s="45">
        <f>IF(OR($A627="",$B627="",$C627=""),"",'OddsRatio_working_3-way'!I626)</f>
        <v>3.3926678087746307</v>
      </c>
      <c r="M627" s="46">
        <f>IF(OR($A627="",$B627="",$C627=""),"",'OddsRatio_working_3-way'!J626)</f>
        <v>5.0336567926687357</v>
      </c>
      <c r="N627" s="47">
        <f t="shared" si="144"/>
        <v>50.298636728147564</v>
      </c>
      <c r="O627" s="48">
        <f t="shared" si="145"/>
        <v>29.623736968724945</v>
      </c>
      <c r="P627" s="48">
        <f t="shared" si="146"/>
        <v>20.077626303127509</v>
      </c>
      <c r="Q627" t="s">
        <v>158</v>
      </c>
      <c r="R627" t="s">
        <v>58</v>
      </c>
      <c r="S627" s="38">
        <v>44282</v>
      </c>
      <c r="T627" s="50">
        <v>100</v>
      </c>
      <c r="U627" s="50">
        <f t="shared" si="147"/>
        <v>47.916666666666671</v>
      </c>
      <c r="V627" s="50">
        <f t="shared" si="148"/>
        <v>69.325153374233125</v>
      </c>
      <c r="W627" s="50">
        <f t="shared" si="149"/>
        <v>79.209979209979196</v>
      </c>
      <c r="X627" s="50">
        <f t="shared" si="150"/>
        <v>51.464867415787666</v>
      </c>
      <c r="Y627" s="50">
        <f t="shared" si="151"/>
        <v>72.873354123354133</v>
      </c>
      <c r="Z627" s="50">
        <f t="shared" si="152"/>
        <v>82.758179959100204</v>
      </c>
      <c r="AA627" s="50">
        <f t="shared" si="153"/>
        <v>-3.5482007491209941</v>
      </c>
      <c r="AB627" s="50">
        <f t="shared" si="154"/>
        <v>-3.5482007491210084</v>
      </c>
      <c r="AC627" s="50">
        <f t="shared" si="155"/>
        <v>-3.5482007491210084</v>
      </c>
      <c r="AF627">
        <v>2.52</v>
      </c>
      <c r="AG627">
        <v>1.56</v>
      </c>
      <c r="AH627" s="66"/>
      <c r="AJ627" t="s">
        <v>437</v>
      </c>
    </row>
    <row r="628" spans="1:36" ht="15" x14ac:dyDescent="0.25">
      <c r="A628">
        <v>1.94</v>
      </c>
      <c r="B628">
        <v>3.31</v>
      </c>
      <c r="C628">
        <v>4.57</v>
      </c>
      <c r="D628" s="43">
        <f t="shared" si="156"/>
        <v>3.6397101895133455E-2</v>
      </c>
      <c r="E628" s="44">
        <f>IF(OR($A628="",$B628="",$C628=""),"",A628*'MPTO_working_3-way'!$I627)</f>
        <v>2.0106103776765587</v>
      </c>
      <c r="F628" s="45">
        <f>IF(OR($A628="",$B628="",$C628=""),"",B628*'MPTO_working_3-way'!$I627)</f>
        <v>3.4304744072728917</v>
      </c>
      <c r="G628" s="46">
        <f>IF(OR($A628="",$B628="",$C628=""),"",C628*'MPTO_working_3-way'!$I627)</f>
        <v>4.73633475566076</v>
      </c>
      <c r="H628" s="44">
        <f>IF(OR($A628="",$B628="",$C628=""),"",'MPTO_working_3-way'!E627)</f>
        <v>1.9867620051797259</v>
      </c>
      <c r="I628" s="45">
        <f>IF(OR($A628="",$B628="",$C628=""),"",'MPTO_working_3-way'!F627)</f>
        <v>3.4484847174411142</v>
      </c>
      <c r="J628" s="46">
        <f>IF(OR($A628="",$B628="",$C628=""),"",'MPTO_working_3-way'!G627)</f>
        <v>4.8382567515299169</v>
      </c>
      <c r="K628" s="44">
        <f>IF(OR($A628="",$B628="",$C628=""),"",'OddsRatio_working_3-way'!H627)</f>
        <v>1.9962327709758592</v>
      </c>
      <c r="L628" s="45">
        <f>IF(OR($A628="",$B628="",$C628=""),"",'OddsRatio_working_3-way'!I627)</f>
        <v>3.4481890435683367</v>
      </c>
      <c r="M628" s="46">
        <f>IF(OR($A628="",$B628="",$C628=""),"",'OddsRatio_working_3-way'!J627)</f>
        <v>4.7835648855147026</v>
      </c>
      <c r="N628" s="47">
        <f t="shared" si="144"/>
        <v>49.736140383180057</v>
      </c>
      <c r="O628" s="48">
        <f t="shared" si="145"/>
        <v>29.150487112800395</v>
      </c>
      <c r="P628" s="48">
        <f t="shared" si="146"/>
        <v>21.113372504019541</v>
      </c>
      <c r="Q628" t="s">
        <v>118</v>
      </c>
      <c r="R628" t="s">
        <v>122</v>
      </c>
      <c r="S628" s="38">
        <v>44282</v>
      </c>
      <c r="T628" s="50">
        <v>100</v>
      </c>
      <c r="U628" s="50">
        <f t="shared" si="147"/>
        <v>48.453608247422686</v>
      </c>
      <c r="V628" s="50">
        <f t="shared" si="148"/>
        <v>69.78851963746223</v>
      </c>
      <c r="W628" s="50">
        <f t="shared" si="149"/>
        <v>78.118161925601754</v>
      </c>
      <c r="X628" s="50">
        <f t="shared" si="150"/>
        <v>52.093318436936009</v>
      </c>
      <c r="Y628" s="50">
        <f t="shared" si="151"/>
        <v>73.428229826975581</v>
      </c>
      <c r="Z628" s="50">
        <f t="shared" si="152"/>
        <v>81.757872115115092</v>
      </c>
      <c r="AA628" s="50">
        <f t="shared" si="153"/>
        <v>-3.6397101895133233</v>
      </c>
      <c r="AB628" s="50">
        <f t="shared" si="154"/>
        <v>-3.6397101895133517</v>
      </c>
      <c r="AC628" s="50">
        <f t="shared" si="155"/>
        <v>-3.6397101895133375</v>
      </c>
      <c r="AF628">
        <v>2.77</v>
      </c>
      <c r="AG628">
        <v>1.47</v>
      </c>
      <c r="AH628" s="66"/>
      <c r="AJ628" t="s">
        <v>437</v>
      </c>
    </row>
    <row r="629" spans="1:36" ht="15" x14ac:dyDescent="0.25">
      <c r="A629">
        <v>2.2000000000000002</v>
      </c>
      <c r="B629">
        <v>3.3</v>
      </c>
      <c r="C629">
        <v>3.61</v>
      </c>
      <c r="D629" s="43">
        <f t="shared" si="156"/>
        <v>3.4584067825065068E-2</v>
      </c>
      <c r="E629" s="44">
        <f>IF(OR($A629="",$B629="",$C629=""),"",A629*'MPTO_working_3-way'!$I628)</f>
        <v>2.2760849492151434</v>
      </c>
      <c r="F629" s="45">
        <f>IF(OR($A629="",$B629="",$C629=""),"",B629*'MPTO_working_3-way'!$I628)</f>
        <v>3.4141274238227144</v>
      </c>
      <c r="G629" s="46">
        <f>IF(OR($A629="",$B629="",$C629=""),"",C629*'MPTO_working_3-way'!$I628)</f>
        <v>3.7348484848484849</v>
      </c>
      <c r="H629" s="44">
        <f>IF(OR($A629="",$B629="",$C629=""),"",'MPTO_working_3-way'!E628)</f>
        <v>2.2572475210004423</v>
      </c>
      <c r="I629" s="45">
        <f>IF(OR($A629="",$B629="",$C629=""),"",'MPTO_working_3-way'!F628)</f>
        <v>3.4305048953733914</v>
      </c>
      <c r="J629" s="46">
        <f>IF(OR($A629="",$B629="",$C629=""),"",'MPTO_working_3-way'!G628)</f>
        <v>3.766758010118044</v>
      </c>
      <c r="K629" s="44">
        <f>IF(OR($A629="",$B629="",$C629=""),"",'OddsRatio_working_3-way'!H628)</f>
        <v>2.2651488794497112</v>
      </c>
      <c r="L629" s="45">
        <f>IF(OR($A629="",$B629="",$C629=""),"",'OddsRatio_working_3-way'!I628)</f>
        <v>3.4248686856119455</v>
      </c>
      <c r="M629" s="46">
        <f>IF(OR($A629="",$B629="",$C629=""),"",'OddsRatio_working_3-way'!J628)</f>
        <v>3.7516988128031206</v>
      </c>
      <c r="N629" s="47">
        <f t="shared" si="144"/>
        <v>43.935091277890457</v>
      </c>
      <c r="O629" s="48">
        <f t="shared" si="145"/>
        <v>29.290060851926981</v>
      </c>
      <c r="P629" s="48">
        <f t="shared" si="146"/>
        <v>26.774847870182555</v>
      </c>
      <c r="Q629" t="s">
        <v>161</v>
      </c>
      <c r="R629" t="s">
        <v>151</v>
      </c>
      <c r="S629" s="38">
        <v>44282</v>
      </c>
      <c r="T629" s="50">
        <v>100</v>
      </c>
      <c r="U629" s="50">
        <f t="shared" si="147"/>
        <v>54.545454545454554</v>
      </c>
      <c r="V629" s="50">
        <f t="shared" si="148"/>
        <v>69.696969696969703</v>
      </c>
      <c r="W629" s="50">
        <f t="shared" si="149"/>
        <v>72.29916897506925</v>
      </c>
      <c r="X629" s="50">
        <f t="shared" si="150"/>
        <v>58.003861327961047</v>
      </c>
      <c r="Y629" s="50">
        <f t="shared" si="151"/>
        <v>73.155376479476203</v>
      </c>
      <c r="Z629" s="50">
        <f t="shared" si="152"/>
        <v>75.757575757575751</v>
      </c>
      <c r="AA629" s="50">
        <f t="shared" si="153"/>
        <v>-3.4584067825064935</v>
      </c>
      <c r="AB629" s="50">
        <f t="shared" si="154"/>
        <v>-3.4584067825065006</v>
      </c>
      <c r="AC629" s="50">
        <f t="shared" si="155"/>
        <v>-3.4584067825065006</v>
      </c>
      <c r="AF629">
        <v>2.57</v>
      </c>
      <c r="AG629">
        <v>1.54</v>
      </c>
      <c r="AH629" s="66"/>
      <c r="AJ629" t="s">
        <v>437</v>
      </c>
    </row>
    <row r="630" spans="1:36" ht="15" x14ac:dyDescent="0.25">
      <c r="A630">
        <v>2.82</v>
      </c>
      <c r="B630">
        <v>2.81</v>
      </c>
      <c r="C630">
        <v>3.1</v>
      </c>
      <c r="D630" s="43">
        <f t="shared" si="156"/>
        <v>3.3062460360300916E-2</v>
      </c>
      <c r="E630" s="44">
        <f>IF(OR($A630="",$B630="",$C630=""),"",A630*'MPTO_working_3-way'!$I629)</f>
        <v>2.9132361382160483</v>
      </c>
      <c r="F630" s="45">
        <f>IF(OR($A630="",$B630="",$C630=""),"",B630*'MPTO_working_3-way'!$I629)</f>
        <v>2.9029055136124455</v>
      </c>
      <c r="G630" s="46">
        <f>IF(OR($A630="",$B630="",$C630=""),"",C630*'MPTO_working_3-way'!$I629)</f>
        <v>3.2024936271169331</v>
      </c>
      <c r="H630" s="44">
        <f>IF(OR($A630="",$B630="",$C630=""),"",'MPTO_working_3-way'!E629)</f>
        <v>2.910453136983715</v>
      </c>
      <c r="I630" s="45">
        <f>IF(OR($A630="",$B630="",$C630=""),"",'MPTO_working_3-way'!F629)</f>
        <v>2.8998025483772212</v>
      </c>
      <c r="J630" s="46">
        <f>IF(OR($A630="",$B630="",$C630=""),"",'MPTO_working_3-way'!G629)</f>
        <v>3.2096564435667991</v>
      </c>
      <c r="K630" s="44">
        <f>IF(OR($A630="",$B630="",$C630=""),"",'OddsRatio_working_3-way'!H629)</f>
        <v>2.9118758543825201</v>
      </c>
      <c r="L630" s="45">
        <f>IF(OR($A630="",$B630="",$C630=""),"",'OddsRatio_working_3-way'!I629)</f>
        <v>2.9013710419958021</v>
      </c>
      <c r="M630" s="46">
        <f>IF(OR($A630="",$B630="",$C630=""),"",'OddsRatio_working_3-way'!J629)</f>
        <v>3.2060106012106</v>
      </c>
      <c r="N630" s="47">
        <f t="shared" si="144"/>
        <v>34.326087984490016</v>
      </c>
      <c r="O630" s="48">
        <f t="shared" si="145"/>
        <v>34.448244881231972</v>
      </c>
      <c r="P630" s="48">
        <f t="shared" si="146"/>
        <v>31.225667134278012</v>
      </c>
      <c r="Q630" t="s">
        <v>431</v>
      </c>
      <c r="R630" t="s">
        <v>116</v>
      </c>
      <c r="S630" s="38">
        <v>44282</v>
      </c>
      <c r="T630" s="50">
        <v>100</v>
      </c>
      <c r="U630" s="50">
        <f t="shared" si="147"/>
        <v>64.539007092198588</v>
      </c>
      <c r="V630" s="50">
        <f t="shared" si="148"/>
        <v>64.412811387900362</v>
      </c>
      <c r="W630" s="50">
        <f t="shared" si="149"/>
        <v>67.741935483870961</v>
      </c>
      <c r="X630" s="50">
        <f t="shared" si="150"/>
        <v>67.845253128228677</v>
      </c>
      <c r="Y630" s="50">
        <f t="shared" si="151"/>
        <v>67.719057423930451</v>
      </c>
      <c r="Z630" s="50">
        <f t="shared" si="152"/>
        <v>71.048181519901064</v>
      </c>
      <c r="AA630" s="50">
        <f t="shared" si="153"/>
        <v>-3.3062460360300889</v>
      </c>
      <c r="AB630" s="50">
        <f t="shared" si="154"/>
        <v>-3.3062460360300889</v>
      </c>
      <c r="AC630" s="50">
        <f t="shared" si="155"/>
        <v>-3.3062460360301031</v>
      </c>
      <c r="AF630">
        <v>3.03</v>
      </c>
      <c r="AG630">
        <v>1.4</v>
      </c>
      <c r="AH630" s="66"/>
      <c r="AJ630" t="s">
        <v>437</v>
      </c>
    </row>
    <row r="631" spans="1:36" s="50" customFormat="1" ht="15" x14ac:dyDescent="0.25">
      <c r="A631">
        <v>3.53</v>
      </c>
      <c r="B631">
        <v>2.92</v>
      </c>
      <c r="C631">
        <v>2.4500000000000002</v>
      </c>
      <c r="D631" s="43">
        <f t="shared" si="156"/>
        <v>3.3915137710949894E-2</v>
      </c>
      <c r="E631" s="44">
        <f>IF(OR($A631="",$B631="",$C631=""),"",A631*'MPTO_working_3-way'!$I630)</f>
        <v>3.6497204361196531</v>
      </c>
      <c r="F631" s="45">
        <f>IF(OR($A631="",$B631="",$C631=""),"",B631*'MPTO_working_3-way'!$I630)</f>
        <v>3.0190322021159735</v>
      </c>
      <c r="G631" s="46">
        <f>IF(OR($A631="",$B631="",$C631=""),"",C631*'MPTO_working_3-way'!$I630)</f>
        <v>2.5330920873918275</v>
      </c>
      <c r="H631" s="44">
        <f>IF(OR($A631="",$B631="",$C631=""),"",'MPTO_working_3-way'!E630)</f>
        <v>3.6767264305875318</v>
      </c>
      <c r="I631" s="45">
        <f>IF(OR($A631="",$B631="",$C631=""),"",'MPTO_working_3-way'!F630)</f>
        <v>3.0196819166312592</v>
      </c>
      <c r="J631" s="46">
        <f>IF(OR($A631="",$B631="",$C631=""),"",'MPTO_working_3-way'!G630)</f>
        <v>2.5197915807454989</v>
      </c>
      <c r="K631" s="44">
        <f>IF(OR($A631="",$B631="",$C631=""),"",'OddsRatio_working_3-way'!H630)</f>
        <v>3.662480325088977</v>
      </c>
      <c r="L631" s="45">
        <f>IF(OR($A631="",$B631="",$C631=""),"",'OddsRatio_working_3-way'!I630)</f>
        <v>3.0205384285260219</v>
      </c>
      <c r="M631" s="46">
        <f>IF(OR($A631="",$B631="",$C631=""),"",'OddsRatio_working_3-way'!J630)</f>
        <v>2.52592745904309</v>
      </c>
      <c r="N631" s="47">
        <f t="shared" si="144"/>
        <v>27.399358868790241</v>
      </c>
      <c r="O631" s="48">
        <f t="shared" si="145"/>
        <v>33.123197536585465</v>
      </c>
      <c r="P631" s="48">
        <f t="shared" si="146"/>
        <v>39.477443594624297</v>
      </c>
      <c r="Q631" t="s">
        <v>237</v>
      </c>
      <c r="R631" t="s">
        <v>163</v>
      </c>
      <c r="S631" s="38">
        <v>44282</v>
      </c>
      <c r="T631" s="50">
        <v>100</v>
      </c>
      <c r="U631" s="50">
        <f t="shared" si="147"/>
        <v>71.671388101982998</v>
      </c>
      <c r="V631" s="50">
        <f t="shared" si="148"/>
        <v>65.753424657534239</v>
      </c>
      <c r="W631" s="50">
        <f t="shared" si="149"/>
        <v>59.183673469387763</v>
      </c>
      <c r="X631" s="50">
        <f t="shared" si="150"/>
        <v>75.06290187307799</v>
      </c>
      <c r="Y631" s="50">
        <f t="shared" si="151"/>
        <v>69.144938428629231</v>
      </c>
      <c r="Z631" s="50">
        <f t="shared" si="152"/>
        <v>62.575187240482741</v>
      </c>
      <c r="AA631" s="50">
        <f t="shared" si="153"/>
        <v>-3.3915137710949921</v>
      </c>
      <c r="AB631" s="50">
        <f t="shared" si="154"/>
        <v>-3.3915137710949921</v>
      </c>
      <c r="AC631" s="50">
        <f t="shared" si="155"/>
        <v>-3.3915137710949779</v>
      </c>
      <c r="AD631" s="51"/>
      <c r="AE631" s="51"/>
      <c r="AF631">
        <v>2.97</v>
      </c>
      <c r="AG631">
        <v>1.41</v>
      </c>
      <c r="AH631" s="66"/>
      <c r="AI631" s="51"/>
      <c r="AJ631" t="s">
        <v>437</v>
      </c>
    </row>
    <row r="632" spans="1:36" ht="15" x14ac:dyDescent="0.25">
      <c r="A632">
        <v>2.44</v>
      </c>
      <c r="B632">
        <v>2.99</v>
      </c>
      <c r="C632">
        <v>3.46</v>
      </c>
      <c r="D632" s="43">
        <f t="shared" si="156"/>
        <v>3.3301567149349953E-2</v>
      </c>
      <c r="E632" s="44">
        <f>IF(OR($A632="",$B632="",$C632=""),"",A632*'MPTO_working_3-way'!$I631)</f>
        <v>2.521255823844414</v>
      </c>
      <c r="F632" s="45">
        <f>IF(OR($A632="",$B632="",$C632=""),"",B632*'MPTO_working_3-way'!$I631)</f>
        <v>3.0895716857765567</v>
      </c>
      <c r="G632" s="46">
        <f>IF(OR($A632="",$B632="",$C632=""),"",C632*'MPTO_working_3-way'!$I631)</f>
        <v>3.5752234223367507</v>
      </c>
      <c r="H632" s="44">
        <f>IF(OR($A632="",$B632="",$C632=""),"",'MPTO_working_3-way'!E631)</f>
        <v>2.5079279163278754</v>
      </c>
      <c r="I632" s="45">
        <f>IF(OR($A632="",$B632="",$C632=""),"",'MPTO_working_3-way'!F631)</f>
        <v>3.0926466811856428</v>
      </c>
      <c r="J632" s="46">
        <f>IF(OR($A632="",$B632="",$C632=""),"",'MPTO_working_3-way'!G631)</f>
        <v>3.5981989317204222</v>
      </c>
      <c r="K632" s="44">
        <f>IF(OR($A632="",$B632="",$C632=""),"",'OddsRatio_working_3-way'!H631)</f>
        <v>2.5139770039547544</v>
      </c>
      <c r="L632" s="45">
        <f>IF(OR($A632="",$B632="",$C632=""),"",'OddsRatio_working_3-way'!I631)</f>
        <v>3.0922321096319174</v>
      </c>
      <c r="M632" s="46">
        <f>IF(OR($A632="",$B632="",$C632=""),"",'OddsRatio_working_3-way'!J631)</f>
        <v>3.5863773817560389</v>
      </c>
      <c r="N632" s="47">
        <f t="shared" si="144"/>
        <v>39.66277402485872</v>
      </c>
      <c r="O632" s="48">
        <f t="shared" si="145"/>
        <v>32.366946026975008</v>
      </c>
      <c r="P632" s="48">
        <f t="shared" si="146"/>
        <v>27.970279948166265</v>
      </c>
      <c r="Q632" t="s">
        <v>123</v>
      </c>
      <c r="R632" t="s">
        <v>236</v>
      </c>
      <c r="S632" s="38">
        <v>44283</v>
      </c>
      <c r="T632" s="50">
        <v>100</v>
      </c>
      <c r="U632" s="50">
        <f t="shared" si="147"/>
        <v>59.016393442622956</v>
      </c>
      <c r="V632" s="50">
        <f t="shared" si="148"/>
        <v>66.555183946488299</v>
      </c>
      <c r="W632" s="50">
        <f t="shared" si="149"/>
        <v>71.098265895953759</v>
      </c>
      <c r="X632" s="50">
        <f t="shared" si="150"/>
        <v>62.346550157557942</v>
      </c>
      <c r="Y632" s="50">
        <f t="shared" si="151"/>
        <v>69.885340661423285</v>
      </c>
      <c r="Z632" s="50">
        <f t="shared" si="152"/>
        <v>74.428422610888759</v>
      </c>
      <c r="AA632" s="50">
        <f t="shared" si="153"/>
        <v>-3.3301567149349864</v>
      </c>
      <c r="AB632" s="50">
        <f t="shared" si="154"/>
        <v>-3.3301567149349864</v>
      </c>
      <c r="AC632" s="50">
        <f t="shared" si="155"/>
        <v>-3.3301567149350007</v>
      </c>
      <c r="AF632">
        <v>2.79</v>
      </c>
      <c r="AG632">
        <v>1.47</v>
      </c>
      <c r="AH632" s="66"/>
      <c r="AJ632" t="s">
        <v>437</v>
      </c>
    </row>
    <row r="633" spans="1:36" ht="15" x14ac:dyDescent="0.25">
      <c r="A633">
        <v>2</v>
      </c>
      <c r="B633">
        <v>3.17</v>
      </c>
      <c r="C633">
        <v>4.54</v>
      </c>
      <c r="D633" s="43">
        <f t="shared" si="156"/>
        <v>3.5721730429828069E-2</v>
      </c>
      <c r="E633" s="44">
        <f>IF(OR($A633="",$B633="",$C633=""),"",A633*'MPTO_working_3-way'!$I632)</f>
        <v>2.0714434608596561</v>
      </c>
      <c r="F633" s="45">
        <f>IF(OR($A633="",$B633="",$C633=""),"",B633*'MPTO_working_3-way'!$I632)</f>
        <v>3.283237885462555</v>
      </c>
      <c r="G633" s="46">
        <f>IF(OR($A633="",$B633="",$C633=""),"",C633*'MPTO_working_3-way'!$I632)</f>
        <v>4.7021766561514191</v>
      </c>
      <c r="H633" s="44">
        <f>IF(OR($A633="",$B633="",$C633=""),"",'MPTO_working_3-way'!E632)</f>
        <v>2.0487909042593575</v>
      </c>
      <c r="I633" s="45">
        <f>IF(OR($A633="",$B633="",$C633=""),"",'MPTO_working_3-way'!F632)</f>
        <v>3.2943483469277197</v>
      </c>
      <c r="J633" s="46">
        <f>IF(OR($A633="",$B633="",$C633=""),"",'MPTO_working_3-way'!G632)</f>
        <v>4.7994530841827947</v>
      </c>
      <c r="K633" s="44">
        <f>IF(OR($A633="",$B633="",$C633=""),"",'OddsRatio_working_3-way'!H632)</f>
        <v>2.0580902780604422</v>
      </c>
      <c r="L633" s="45">
        <f>IF(OR($A633="",$B633="",$C633=""),"",'OddsRatio_working_3-way'!I632)</f>
        <v>3.2960559033911596</v>
      </c>
      <c r="M633" s="46">
        <f>IF(OR($A633="",$B633="",$C633=""),"",'OddsRatio_working_3-way'!J632)</f>
        <v>4.7456395843339649</v>
      </c>
      <c r="N633" s="47">
        <f t="shared" si="144"/>
        <v>48.27551506450466</v>
      </c>
      <c r="O633" s="48">
        <f t="shared" si="145"/>
        <v>30.457738211043949</v>
      </c>
      <c r="P633" s="48">
        <f t="shared" si="146"/>
        <v>21.266746724451394</v>
      </c>
      <c r="Q633" t="s">
        <v>160</v>
      </c>
      <c r="R633" t="s">
        <v>156</v>
      </c>
      <c r="S633" s="38">
        <v>44283</v>
      </c>
      <c r="T633" s="50">
        <v>100</v>
      </c>
      <c r="U633" s="50">
        <f t="shared" si="147"/>
        <v>50</v>
      </c>
      <c r="V633" s="50">
        <f t="shared" si="148"/>
        <v>68.454258675078862</v>
      </c>
      <c r="W633" s="50">
        <f t="shared" si="149"/>
        <v>77.973568281938327</v>
      </c>
      <c r="X633" s="50">
        <f t="shared" si="150"/>
        <v>53.572173042982804</v>
      </c>
      <c r="Y633" s="50">
        <f t="shared" si="151"/>
        <v>72.026431718061673</v>
      </c>
      <c r="Z633" s="50">
        <f t="shared" si="152"/>
        <v>81.545741324921138</v>
      </c>
      <c r="AA633" s="50">
        <f t="shared" si="153"/>
        <v>-3.5721730429828042</v>
      </c>
      <c r="AB633" s="50">
        <f t="shared" si="154"/>
        <v>-3.5721730429828114</v>
      </c>
      <c r="AC633" s="50">
        <f t="shared" si="155"/>
        <v>-3.5721730429828114</v>
      </c>
      <c r="AF633">
        <v>2.59</v>
      </c>
      <c r="AG633">
        <v>1.53</v>
      </c>
      <c r="AH633" s="66"/>
      <c r="AJ633" t="s">
        <v>437</v>
      </c>
    </row>
    <row r="634" spans="1:36" ht="15" x14ac:dyDescent="0.25">
      <c r="A634">
        <v>2.0699999999999998</v>
      </c>
      <c r="B634">
        <v>3.04</v>
      </c>
      <c r="C634">
        <v>4.51</v>
      </c>
      <c r="D634" s="43">
        <f t="shared" si="156"/>
        <v>3.3768645882839232E-2</v>
      </c>
      <c r="E634" s="44">
        <f>IF(OR($A634="",$B634="",$C634=""),"",A634*'MPTO_working_3-way'!$I633)</f>
        <v>2.1399010969774772</v>
      </c>
      <c r="F634" s="45">
        <f>IF(OR($A634="",$B634="",$C634=""),"",B634*'MPTO_working_3-way'!$I633)</f>
        <v>3.1426566834838314</v>
      </c>
      <c r="G634" s="46">
        <f>IF(OR($A634="",$B634="",$C634=""),"",C634*'MPTO_working_3-way'!$I633)</f>
        <v>4.6622965929316047</v>
      </c>
      <c r="H634" s="44">
        <f>IF(OR($A634="",$B634="",$C634=""),"",'MPTO_working_3-way'!E633)</f>
        <v>2.1193823845311561</v>
      </c>
      <c r="I634" s="45">
        <f>IF(OR($A634="",$B634="",$C634=""),"",'MPTO_working_3-way'!F633)</f>
        <v>3.1477111973620358</v>
      </c>
      <c r="J634" s="46">
        <f>IF(OR($A634="",$B634="",$C634=""),"",'MPTO_working_3-way'!G633)</f>
        <v>4.7511970405403394</v>
      </c>
      <c r="K634" s="44">
        <f>IF(OR($A634="",$B634="",$C634=""),"",'OddsRatio_working_3-way'!H633)</f>
        <v>2.1281440406242838</v>
      </c>
      <c r="L634" s="45">
        <f>IF(OR($A634="",$B634="",$C634=""),"",'OddsRatio_working_3-way'!I633)</f>
        <v>3.1508540587603173</v>
      </c>
      <c r="M634" s="46">
        <f>IF(OR($A634="",$B634="",$C634=""),"",'OddsRatio_working_3-way'!J633)</f>
        <v>4.700734189337604</v>
      </c>
      <c r="N634" s="47">
        <f t="shared" si="144"/>
        <v>46.731131705687666</v>
      </c>
      <c r="O634" s="48">
        <f t="shared" si="145"/>
        <v>31.820211391701797</v>
      </c>
      <c r="P634" s="48">
        <f t="shared" si="146"/>
        <v>21.448656902610523</v>
      </c>
      <c r="Q634" t="s">
        <v>162</v>
      </c>
      <c r="R634" t="s">
        <v>119</v>
      </c>
      <c r="S634" s="38">
        <v>44283</v>
      </c>
      <c r="T634" s="50">
        <v>100</v>
      </c>
      <c r="U634" s="50">
        <f t="shared" si="147"/>
        <v>51.690821256038639</v>
      </c>
      <c r="V634" s="50">
        <f t="shared" si="148"/>
        <v>67.10526315789474</v>
      </c>
      <c r="W634" s="50">
        <f t="shared" si="149"/>
        <v>77.827050997782706</v>
      </c>
      <c r="X634" s="50">
        <f t="shared" si="150"/>
        <v>55.067685844322554</v>
      </c>
      <c r="Y634" s="50">
        <f t="shared" si="151"/>
        <v>70.482127746178662</v>
      </c>
      <c r="Z634" s="50">
        <f t="shared" si="152"/>
        <v>81.203915586066628</v>
      </c>
      <c r="AA634" s="50">
        <f t="shared" si="153"/>
        <v>-3.3768645882839152</v>
      </c>
      <c r="AB634" s="50">
        <f t="shared" si="154"/>
        <v>-3.3768645882839223</v>
      </c>
      <c r="AC634" s="50">
        <f t="shared" si="155"/>
        <v>-3.3768645882839223</v>
      </c>
      <c r="AF634">
        <v>2.87</v>
      </c>
      <c r="AG634">
        <v>1.44</v>
      </c>
      <c r="AH634" s="66"/>
      <c r="AJ634" t="s">
        <v>437</v>
      </c>
    </row>
    <row r="635" spans="1:36" ht="15" x14ac:dyDescent="0.25">
      <c r="A635">
        <v>3.21</v>
      </c>
      <c r="B635">
        <v>2.81</v>
      </c>
      <c r="C635">
        <v>2.73</v>
      </c>
      <c r="D635" s="43">
        <f t="shared" si="156"/>
        <v>3.3698732172141588E-2</v>
      </c>
      <c r="E635" s="44">
        <f>IF(OR($A635="",$B635="",$C635=""),"",A635*'MPTO_working_3-way'!$I634)</f>
        <v>3.3181729302725746</v>
      </c>
      <c r="F635" s="45">
        <f>IF(OR($A635="",$B635="",$C635=""),"",B635*'MPTO_working_3-way'!$I634)</f>
        <v>2.9046934374037181</v>
      </c>
      <c r="G635" s="46">
        <f>IF(OR($A635="",$B635="",$C635=""),"",C635*'MPTO_working_3-way'!$I634)</f>
        <v>2.8219975388299465</v>
      </c>
      <c r="H635" s="44">
        <f>IF(OR($A635="",$B635="",$C635=""),"",'MPTO_working_3-way'!E634)</f>
        <v>3.3300746440926337</v>
      </c>
      <c r="I635" s="45">
        <f>IF(OR($A635="",$B635="",$C635=""),"",'MPTO_working_3-way'!F634)</f>
        <v>2.9015870850016809</v>
      </c>
      <c r="J635" s="46">
        <f>IF(OR($A635="",$B635="",$C635=""),"",'MPTO_working_3-way'!G634)</f>
        <v>2.8163662546230102</v>
      </c>
      <c r="K635" s="44">
        <f>IF(OR($A635="",$B635="",$C635=""),"",'OddsRatio_working_3-way'!H634)</f>
        <v>3.3239149293721963</v>
      </c>
      <c r="L635" s="45">
        <f>IF(OR($A635="",$B635="",$C635=""),"",'OddsRatio_working_3-way'!I634)</f>
        <v>2.9032968426079968</v>
      </c>
      <c r="M635" s="46">
        <f>IF(OR($A635="",$B635="",$C635=""),"",'OddsRatio_working_3-way'!J634)</f>
        <v>2.8191732252551582</v>
      </c>
      <c r="N635" s="47">
        <f t="shared" si="144"/>
        <v>30.137067024950206</v>
      </c>
      <c r="O635" s="48">
        <f t="shared" si="145"/>
        <v>34.42704097867977</v>
      </c>
      <c r="P635" s="48">
        <f t="shared" si="146"/>
        <v>35.435891996370025</v>
      </c>
      <c r="Q635" t="s">
        <v>60</v>
      </c>
      <c r="R635" t="s">
        <v>152</v>
      </c>
      <c r="S635" s="38">
        <v>44284</v>
      </c>
      <c r="T635" s="50">
        <v>100</v>
      </c>
      <c r="U635" s="50">
        <f t="shared" si="147"/>
        <v>68.847352024922117</v>
      </c>
      <c r="V635" s="50">
        <f t="shared" si="148"/>
        <v>64.412811387900362</v>
      </c>
      <c r="W635" s="50">
        <f t="shared" si="149"/>
        <v>63.369963369963365</v>
      </c>
      <c r="X635" s="50">
        <f t="shared" si="150"/>
        <v>72.21722524213628</v>
      </c>
      <c r="Y635" s="50">
        <f t="shared" si="151"/>
        <v>67.782684605114511</v>
      </c>
      <c r="Z635" s="50">
        <f t="shared" si="152"/>
        <v>66.739836587177521</v>
      </c>
      <c r="AA635" s="50">
        <f t="shared" si="153"/>
        <v>-3.3698732172141632</v>
      </c>
      <c r="AB635" s="50">
        <f t="shared" si="154"/>
        <v>-3.369873217214149</v>
      </c>
      <c r="AC635" s="50">
        <f t="shared" si="155"/>
        <v>-3.3698732172141561</v>
      </c>
      <c r="AF635">
        <v>2.82</v>
      </c>
      <c r="AG635">
        <v>1.46</v>
      </c>
      <c r="AH635" s="66"/>
      <c r="AJ635" t="s">
        <v>437</v>
      </c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s="28" customFormat="1" ht="15" x14ac:dyDescent="0.25">
      <c r="A643" s="23"/>
      <c r="B643" s="23"/>
      <c r="C643" s="23"/>
      <c r="D643" s="24"/>
      <c r="E643" s="25"/>
      <c r="F643" s="26"/>
      <c r="G643" s="27"/>
      <c r="H643" s="25"/>
      <c r="I643" s="26"/>
      <c r="J643" s="27"/>
      <c r="K643" s="25"/>
      <c r="L643" s="26"/>
      <c r="M643" s="27"/>
      <c r="N643" s="73"/>
      <c r="O643" s="74"/>
      <c r="P643" s="74"/>
      <c r="Q643" s="23"/>
      <c r="R643" s="23"/>
      <c r="S643" s="23"/>
      <c r="AD643" s="41"/>
      <c r="AE643" s="41"/>
      <c r="AF643" s="23"/>
      <c r="AG643" s="23"/>
      <c r="AH643" s="75"/>
      <c r="AI643" s="41"/>
      <c r="AJ643" s="2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57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57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57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2021-03-27T06:28:34Z</dcterms:modified>
</cp:coreProperties>
</file>