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01" i="3" l="1"/>
  <c r="N101" i="3"/>
  <c r="O101" i="3"/>
  <c r="P101" i="3"/>
  <c r="Q101" i="3"/>
  <c r="R101" i="3"/>
  <c r="S101" i="3"/>
  <c r="T101" i="3"/>
  <c r="U101" i="3"/>
  <c r="V101" i="3"/>
  <c r="W101" i="3"/>
  <c r="BM101" i="3" s="1"/>
  <c r="X101" i="3"/>
  <c r="Y101" i="3"/>
  <c r="Z101" i="3"/>
  <c r="AA101" i="3"/>
  <c r="BL101" i="3" s="1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K101" i="3"/>
  <c r="BN101" i="3"/>
  <c r="M102" i="3"/>
  <c r="N102" i="3"/>
  <c r="O102" i="3"/>
  <c r="P102" i="3"/>
  <c r="Q102" i="3"/>
  <c r="R102" i="3"/>
  <c r="S102" i="3"/>
  <c r="T102" i="3"/>
  <c r="U102" i="3"/>
  <c r="BL102" i="3" s="1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BM102" i="3" s="1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N102" i="3"/>
  <c r="M103" i="3"/>
  <c r="BN103" i="3" s="1"/>
  <c r="N103" i="3"/>
  <c r="O103" i="3"/>
  <c r="P103" i="3"/>
  <c r="BK103" i="3" s="1"/>
  <c r="Q103" i="3"/>
  <c r="BJ103" i="3" s="1"/>
  <c r="R103" i="3"/>
  <c r="S103" i="3"/>
  <c r="T103" i="3"/>
  <c r="BM103" i="3" s="1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L103" i="3"/>
  <c r="M104" i="3"/>
  <c r="N104" i="3"/>
  <c r="O104" i="3"/>
  <c r="BL104" i="3" s="1"/>
  <c r="P104" i="3"/>
  <c r="Q104" i="3"/>
  <c r="R104" i="3"/>
  <c r="S104" i="3"/>
  <c r="T104" i="3"/>
  <c r="U104" i="3"/>
  <c r="V104" i="3"/>
  <c r="BK104" i="3" s="1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N104" i="3"/>
  <c r="M105" i="3"/>
  <c r="BN105" i="3" s="1"/>
  <c r="N105" i="3"/>
  <c r="O105" i="3"/>
  <c r="P105" i="3"/>
  <c r="BK105" i="3" s="1"/>
  <c r="Q105" i="3"/>
  <c r="BJ105" i="3" s="1"/>
  <c r="R105" i="3"/>
  <c r="S105" i="3"/>
  <c r="T105" i="3"/>
  <c r="BM105" i="3" s="1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L105" i="3"/>
  <c r="M106" i="3"/>
  <c r="N106" i="3"/>
  <c r="O106" i="3"/>
  <c r="BL106" i="3" s="1"/>
  <c r="P106" i="3"/>
  <c r="Q106" i="3"/>
  <c r="R106" i="3"/>
  <c r="S106" i="3"/>
  <c r="T106" i="3"/>
  <c r="U106" i="3"/>
  <c r="V106" i="3"/>
  <c r="BK106" i="3" s="1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N106" i="3"/>
  <c r="M107" i="3"/>
  <c r="BN107" i="3" s="1"/>
  <c r="N107" i="3"/>
  <c r="O107" i="3"/>
  <c r="P107" i="3"/>
  <c r="BK107" i="3" s="1"/>
  <c r="Q107" i="3"/>
  <c r="BJ107" i="3" s="1"/>
  <c r="R107" i="3"/>
  <c r="S107" i="3"/>
  <c r="T107" i="3"/>
  <c r="BM107" i="3" s="1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L107" i="3"/>
  <c r="M108" i="3"/>
  <c r="N108" i="3"/>
  <c r="O108" i="3"/>
  <c r="BL108" i="3" s="1"/>
  <c r="P108" i="3"/>
  <c r="Q108" i="3"/>
  <c r="R108" i="3"/>
  <c r="S108" i="3"/>
  <c r="T108" i="3"/>
  <c r="U108" i="3"/>
  <c r="V108" i="3"/>
  <c r="BK108" i="3" s="1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N108" i="3"/>
  <c r="M109" i="3"/>
  <c r="BN109" i="3" s="1"/>
  <c r="N109" i="3"/>
  <c r="O109" i="3"/>
  <c r="P109" i="3"/>
  <c r="BK109" i="3" s="1"/>
  <c r="Q109" i="3"/>
  <c r="BJ109" i="3" s="1"/>
  <c r="R109" i="3"/>
  <c r="S109" i="3"/>
  <c r="T109" i="3"/>
  <c r="BM109" i="3" s="1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L109" i="3"/>
  <c r="M110" i="3"/>
  <c r="N110" i="3"/>
  <c r="O110" i="3"/>
  <c r="BL110" i="3" s="1"/>
  <c r="P110" i="3"/>
  <c r="Q110" i="3"/>
  <c r="R110" i="3"/>
  <c r="S110" i="3"/>
  <c r="T110" i="3"/>
  <c r="U110" i="3"/>
  <c r="V110" i="3"/>
  <c r="BK110" i="3" s="1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N110" i="3"/>
  <c r="M111" i="3"/>
  <c r="BN111" i="3" s="1"/>
  <c r="N111" i="3"/>
  <c r="O111" i="3"/>
  <c r="P111" i="3"/>
  <c r="BK111" i="3" s="1"/>
  <c r="Q111" i="3"/>
  <c r="BJ111" i="3" s="1"/>
  <c r="R111" i="3"/>
  <c r="S111" i="3"/>
  <c r="T111" i="3"/>
  <c r="BM111" i="3" s="1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L111" i="3"/>
  <c r="M112" i="3"/>
  <c r="N112" i="3"/>
  <c r="O112" i="3"/>
  <c r="BL112" i="3" s="1"/>
  <c r="P112" i="3"/>
  <c r="Q112" i="3"/>
  <c r="R112" i="3"/>
  <c r="S112" i="3"/>
  <c r="BM112" i="3" s="1"/>
  <c r="T112" i="3"/>
  <c r="U112" i="3"/>
  <c r="V112" i="3"/>
  <c r="BK112" i="3" s="1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N112" i="3"/>
  <c r="M113" i="3"/>
  <c r="BN113" i="3" s="1"/>
  <c r="N113" i="3"/>
  <c r="O113" i="3"/>
  <c r="P113" i="3"/>
  <c r="BK113" i="3" s="1"/>
  <c r="Q113" i="3"/>
  <c r="BJ113" i="3" s="1"/>
  <c r="R113" i="3"/>
  <c r="S113" i="3"/>
  <c r="T113" i="3"/>
  <c r="BM113" i="3" s="1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L113" i="3"/>
  <c r="M114" i="3"/>
  <c r="N114" i="3"/>
  <c r="O114" i="3"/>
  <c r="BL114" i="3" s="1"/>
  <c r="P114" i="3"/>
  <c r="Q114" i="3"/>
  <c r="R114" i="3"/>
  <c r="S114" i="3"/>
  <c r="BM114" i="3" s="1"/>
  <c r="T114" i="3"/>
  <c r="U114" i="3"/>
  <c r="V114" i="3"/>
  <c r="BK114" i="3" s="1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N114" i="3"/>
  <c r="M115" i="3"/>
  <c r="BN115" i="3" s="1"/>
  <c r="N115" i="3"/>
  <c r="O115" i="3"/>
  <c r="P115" i="3"/>
  <c r="Q115" i="3"/>
  <c r="BJ115" i="3" s="1"/>
  <c r="R115" i="3"/>
  <c r="S115" i="3"/>
  <c r="T115" i="3"/>
  <c r="BM115" i="3" s="1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L115" i="3"/>
  <c r="M116" i="3"/>
  <c r="N116" i="3"/>
  <c r="O116" i="3"/>
  <c r="BL116" i="3" s="1"/>
  <c r="P116" i="3"/>
  <c r="Q116" i="3"/>
  <c r="R116" i="3"/>
  <c r="S116" i="3"/>
  <c r="BM116" i="3" s="1"/>
  <c r="T116" i="3"/>
  <c r="U116" i="3"/>
  <c r="V116" i="3"/>
  <c r="BK116" i="3" s="1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N116" i="3"/>
  <c r="M117" i="3"/>
  <c r="BN117" i="3" s="1"/>
  <c r="N117" i="3"/>
  <c r="O117" i="3"/>
  <c r="P117" i="3"/>
  <c r="Q117" i="3"/>
  <c r="BJ117" i="3" s="1"/>
  <c r="R117" i="3"/>
  <c r="S117" i="3"/>
  <c r="T117" i="3"/>
  <c r="BM117" i="3" s="1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L117" i="3"/>
  <c r="M118" i="3"/>
  <c r="N118" i="3"/>
  <c r="O118" i="3"/>
  <c r="BL118" i="3" s="1"/>
  <c r="P118" i="3"/>
  <c r="Q118" i="3"/>
  <c r="R118" i="3"/>
  <c r="S118" i="3"/>
  <c r="BM118" i="3" s="1"/>
  <c r="T118" i="3"/>
  <c r="U118" i="3"/>
  <c r="V118" i="3"/>
  <c r="BK118" i="3" s="1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N118" i="3"/>
  <c r="M119" i="3"/>
  <c r="BN119" i="3" s="1"/>
  <c r="N119" i="3"/>
  <c r="O119" i="3"/>
  <c r="P119" i="3"/>
  <c r="Q119" i="3"/>
  <c r="BJ119" i="3" s="1"/>
  <c r="R119" i="3"/>
  <c r="S119" i="3"/>
  <c r="T119" i="3"/>
  <c r="BM119" i="3" s="1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L119" i="3"/>
  <c r="M120" i="3"/>
  <c r="N120" i="3"/>
  <c r="O120" i="3"/>
  <c r="BL120" i="3" s="1"/>
  <c r="P120" i="3"/>
  <c r="Q120" i="3"/>
  <c r="R120" i="3"/>
  <c r="S120" i="3"/>
  <c r="BM120" i="3" s="1"/>
  <c r="T120" i="3"/>
  <c r="U120" i="3"/>
  <c r="V120" i="3"/>
  <c r="BK120" i="3" s="1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N120" i="3"/>
  <c r="M121" i="3"/>
  <c r="BN121" i="3" s="1"/>
  <c r="N121" i="3"/>
  <c r="O121" i="3"/>
  <c r="P121" i="3"/>
  <c r="Q121" i="3"/>
  <c r="BJ121" i="3" s="1"/>
  <c r="R121" i="3"/>
  <c r="S121" i="3"/>
  <c r="T121" i="3"/>
  <c r="BM121" i="3" s="1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L121" i="3"/>
  <c r="M122" i="3"/>
  <c r="N122" i="3"/>
  <c r="O122" i="3"/>
  <c r="BL122" i="3" s="1"/>
  <c r="P122" i="3"/>
  <c r="Q122" i="3"/>
  <c r="R122" i="3"/>
  <c r="S122" i="3"/>
  <c r="BM122" i="3" s="1"/>
  <c r="T122" i="3"/>
  <c r="U122" i="3"/>
  <c r="V122" i="3"/>
  <c r="BK122" i="3" s="1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N122" i="3"/>
  <c r="M123" i="3"/>
  <c r="BN123" i="3" s="1"/>
  <c r="N123" i="3"/>
  <c r="O123" i="3"/>
  <c r="P123" i="3"/>
  <c r="Q123" i="3"/>
  <c r="BJ123" i="3" s="1"/>
  <c r="R123" i="3"/>
  <c r="S123" i="3"/>
  <c r="T123" i="3"/>
  <c r="BM123" i="3" s="1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L123" i="3"/>
  <c r="M124" i="3"/>
  <c r="N124" i="3"/>
  <c r="O124" i="3"/>
  <c r="BL124" i="3" s="1"/>
  <c r="P124" i="3"/>
  <c r="Q124" i="3"/>
  <c r="R124" i="3"/>
  <c r="S124" i="3"/>
  <c r="BM124" i="3" s="1"/>
  <c r="T124" i="3"/>
  <c r="U124" i="3"/>
  <c r="V124" i="3"/>
  <c r="BK124" i="3" s="1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N124" i="3"/>
  <c r="M125" i="3"/>
  <c r="BN125" i="3" s="1"/>
  <c r="N125" i="3"/>
  <c r="O125" i="3"/>
  <c r="P125" i="3"/>
  <c r="Q125" i="3"/>
  <c r="BJ125" i="3" s="1"/>
  <c r="R125" i="3"/>
  <c r="S125" i="3"/>
  <c r="T125" i="3"/>
  <c r="BM125" i="3" s="1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L125" i="3"/>
  <c r="M126" i="3"/>
  <c r="N126" i="3"/>
  <c r="O126" i="3"/>
  <c r="BL126" i="3" s="1"/>
  <c r="P126" i="3"/>
  <c r="Q126" i="3"/>
  <c r="R126" i="3"/>
  <c r="S126" i="3"/>
  <c r="BM126" i="3" s="1"/>
  <c r="T126" i="3"/>
  <c r="U126" i="3"/>
  <c r="V126" i="3"/>
  <c r="BK126" i="3" s="1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N126" i="3"/>
  <c r="M127" i="3"/>
  <c r="BN127" i="3" s="1"/>
  <c r="N127" i="3"/>
  <c r="O127" i="3"/>
  <c r="P127" i="3"/>
  <c r="Q127" i="3"/>
  <c r="BJ127" i="3" s="1"/>
  <c r="R127" i="3"/>
  <c r="S127" i="3"/>
  <c r="T127" i="3"/>
  <c r="BM127" i="3" s="1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L127" i="3"/>
  <c r="M128" i="3"/>
  <c r="N128" i="3"/>
  <c r="O128" i="3"/>
  <c r="BL128" i="3" s="1"/>
  <c r="P128" i="3"/>
  <c r="Q128" i="3"/>
  <c r="R128" i="3"/>
  <c r="S128" i="3"/>
  <c r="BM128" i="3" s="1"/>
  <c r="T128" i="3"/>
  <c r="U128" i="3"/>
  <c r="V128" i="3"/>
  <c r="BK128" i="3" s="1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N128" i="3"/>
  <c r="M129" i="3"/>
  <c r="BN129" i="3" s="1"/>
  <c r="N129" i="3"/>
  <c r="O129" i="3"/>
  <c r="P129" i="3"/>
  <c r="Q129" i="3"/>
  <c r="BJ129" i="3" s="1"/>
  <c r="R129" i="3"/>
  <c r="S129" i="3"/>
  <c r="T129" i="3"/>
  <c r="BM129" i="3" s="1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L129" i="3"/>
  <c r="M130" i="3"/>
  <c r="N130" i="3"/>
  <c r="O130" i="3"/>
  <c r="BL130" i="3" s="1"/>
  <c r="P130" i="3"/>
  <c r="Q130" i="3"/>
  <c r="R130" i="3"/>
  <c r="S130" i="3"/>
  <c r="BM130" i="3" s="1"/>
  <c r="T130" i="3"/>
  <c r="U130" i="3"/>
  <c r="V130" i="3"/>
  <c r="BK130" i="3" s="1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N130" i="3"/>
  <c r="M131" i="3"/>
  <c r="BN131" i="3" s="1"/>
  <c r="N131" i="3"/>
  <c r="O131" i="3"/>
  <c r="P131" i="3"/>
  <c r="Q131" i="3"/>
  <c r="BJ131" i="3" s="1"/>
  <c r="R131" i="3"/>
  <c r="S131" i="3"/>
  <c r="T131" i="3"/>
  <c r="BM131" i="3" s="1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L131" i="3"/>
  <c r="M132" i="3"/>
  <c r="N132" i="3"/>
  <c r="O132" i="3"/>
  <c r="BL132" i="3" s="1"/>
  <c r="P132" i="3"/>
  <c r="Q132" i="3"/>
  <c r="R132" i="3"/>
  <c r="S132" i="3"/>
  <c r="BM132" i="3" s="1"/>
  <c r="T132" i="3"/>
  <c r="U132" i="3"/>
  <c r="V132" i="3"/>
  <c r="BK132" i="3" s="1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N132" i="3"/>
  <c r="M133" i="3"/>
  <c r="BN133" i="3" s="1"/>
  <c r="N133" i="3"/>
  <c r="O133" i="3"/>
  <c r="P133" i="3"/>
  <c r="Q133" i="3"/>
  <c r="BJ133" i="3" s="1"/>
  <c r="R133" i="3"/>
  <c r="S133" i="3"/>
  <c r="T133" i="3"/>
  <c r="BM133" i="3" s="1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L133" i="3"/>
  <c r="M134" i="3"/>
  <c r="N134" i="3"/>
  <c r="O134" i="3"/>
  <c r="BL134" i="3" s="1"/>
  <c r="P134" i="3"/>
  <c r="Q134" i="3"/>
  <c r="R134" i="3"/>
  <c r="S134" i="3"/>
  <c r="BM134" i="3" s="1"/>
  <c r="T134" i="3"/>
  <c r="U134" i="3"/>
  <c r="V134" i="3"/>
  <c r="BK134" i="3" s="1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N134" i="3"/>
  <c r="M135" i="3"/>
  <c r="BN135" i="3" s="1"/>
  <c r="N135" i="3"/>
  <c r="O135" i="3"/>
  <c r="P135" i="3"/>
  <c r="Q135" i="3"/>
  <c r="BJ135" i="3" s="1"/>
  <c r="R135" i="3"/>
  <c r="S135" i="3"/>
  <c r="T135" i="3"/>
  <c r="BM135" i="3" s="1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L135" i="3"/>
  <c r="M136" i="3"/>
  <c r="N136" i="3"/>
  <c r="O136" i="3"/>
  <c r="BL136" i="3" s="1"/>
  <c r="P136" i="3"/>
  <c r="Q136" i="3"/>
  <c r="R136" i="3"/>
  <c r="S136" i="3"/>
  <c r="BM136" i="3" s="1"/>
  <c r="T136" i="3"/>
  <c r="U136" i="3"/>
  <c r="V136" i="3"/>
  <c r="BK136" i="3" s="1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N136" i="3"/>
  <c r="M137" i="3"/>
  <c r="BN137" i="3" s="1"/>
  <c r="N137" i="3"/>
  <c r="O137" i="3"/>
  <c r="P137" i="3"/>
  <c r="Q137" i="3"/>
  <c r="BJ137" i="3" s="1"/>
  <c r="R137" i="3"/>
  <c r="S137" i="3"/>
  <c r="T137" i="3"/>
  <c r="BM137" i="3" s="1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L137" i="3"/>
  <c r="M138" i="3"/>
  <c r="N138" i="3"/>
  <c r="O138" i="3"/>
  <c r="BL138" i="3" s="1"/>
  <c r="P138" i="3"/>
  <c r="Q138" i="3"/>
  <c r="R138" i="3"/>
  <c r="S138" i="3"/>
  <c r="BM138" i="3" s="1"/>
  <c r="T138" i="3"/>
  <c r="U138" i="3"/>
  <c r="V138" i="3"/>
  <c r="BK138" i="3" s="1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N138" i="3"/>
  <c r="M139" i="3"/>
  <c r="BN139" i="3" s="1"/>
  <c r="N139" i="3"/>
  <c r="O139" i="3"/>
  <c r="P139" i="3"/>
  <c r="Q139" i="3"/>
  <c r="BJ139" i="3" s="1"/>
  <c r="R139" i="3"/>
  <c r="S139" i="3"/>
  <c r="T139" i="3"/>
  <c r="BM139" i="3" s="1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L139" i="3"/>
  <c r="M140" i="3"/>
  <c r="N140" i="3"/>
  <c r="O140" i="3"/>
  <c r="BL140" i="3" s="1"/>
  <c r="P140" i="3"/>
  <c r="Q140" i="3"/>
  <c r="R140" i="3"/>
  <c r="S140" i="3"/>
  <c r="BM140" i="3" s="1"/>
  <c r="T140" i="3"/>
  <c r="U140" i="3"/>
  <c r="V140" i="3"/>
  <c r="BK140" i="3" s="1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N140" i="3"/>
  <c r="M141" i="3"/>
  <c r="BN141" i="3" s="1"/>
  <c r="N141" i="3"/>
  <c r="O141" i="3"/>
  <c r="P141" i="3"/>
  <c r="Q141" i="3"/>
  <c r="BJ141" i="3" s="1"/>
  <c r="R141" i="3"/>
  <c r="S141" i="3"/>
  <c r="T141" i="3"/>
  <c r="BM141" i="3" s="1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L141" i="3"/>
  <c r="M142" i="3"/>
  <c r="N142" i="3"/>
  <c r="O142" i="3"/>
  <c r="BL142" i="3" s="1"/>
  <c r="P142" i="3"/>
  <c r="Q142" i="3"/>
  <c r="R142" i="3"/>
  <c r="S142" i="3"/>
  <c r="BM142" i="3" s="1"/>
  <c r="T142" i="3"/>
  <c r="U142" i="3"/>
  <c r="V142" i="3"/>
  <c r="BK142" i="3" s="1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N142" i="3"/>
  <c r="M143" i="3"/>
  <c r="BN143" i="3" s="1"/>
  <c r="N143" i="3"/>
  <c r="O143" i="3"/>
  <c r="P143" i="3"/>
  <c r="Q143" i="3"/>
  <c r="BJ143" i="3" s="1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BL143" i="3" s="1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M143" i="3"/>
  <c r="M144" i="3"/>
  <c r="N144" i="3"/>
  <c r="O144" i="3"/>
  <c r="BL144" i="3" s="1"/>
  <c r="P144" i="3"/>
  <c r="Q144" i="3"/>
  <c r="R144" i="3"/>
  <c r="S144" i="3"/>
  <c r="BM144" i="3" s="1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BJ144" i="3" s="1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K144" i="3"/>
  <c r="BN144" i="3"/>
  <c r="M145" i="3"/>
  <c r="BN145" i="3" s="1"/>
  <c r="N145" i="3"/>
  <c r="O145" i="3"/>
  <c r="P145" i="3"/>
  <c r="Q145" i="3"/>
  <c r="BJ145" i="3" s="1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BL145" i="3" s="1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M145" i="3"/>
  <c r="M146" i="3"/>
  <c r="N146" i="3"/>
  <c r="O146" i="3"/>
  <c r="BL146" i="3" s="1"/>
  <c r="P146" i="3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BJ146" i="3" s="1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K146" i="3"/>
  <c r="BN146" i="3"/>
  <c r="M147" i="3"/>
  <c r="BN147" i="3" s="1"/>
  <c r="N147" i="3"/>
  <c r="O147" i="3"/>
  <c r="P147" i="3"/>
  <c r="Q147" i="3"/>
  <c r="BJ147" i="3" s="1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BL147" i="3" s="1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M147" i="3"/>
  <c r="M148" i="3"/>
  <c r="N148" i="3"/>
  <c r="O148" i="3"/>
  <c r="BL148" i="3" s="1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BJ148" i="3" s="1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K148" i="3"/>
  <c r="BN148" i="3"/>
  <c r="M149" i="3"/>
  <c r="BN149" i="3" s="1"/>
  <c r="N149" i="3"/>
  <c r="O149" i="3"/>
  <c r="P149" i="3"/>
  <c r="Q149" i="3"/>
  <c r="BJ149" i="3" s="1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BL149" i="3" s="1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M149" i="3"/>
  <c r="M150" i="3"/>
  <c r="N150" i="3"/>
  <c r="O150" i="3"/>
  <c r="BL150" i="3" s="1"/>
  <c r="P150" i="3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BJ150" i="3" s="1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K150" i="3"/>
  <c r="BN150" i="3"/>
  <c r="M151" i="3"/>
  <c r="BN151" i="3" s="1"/>
  <c r="N151" i="3"/>
  <c r="O151" i="3"/>
  <c r="P151" i="3"/>
  <c r="Q151" i="3"/>
  <c r="BJ151" i="3" s="1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BL151" i="3" s="1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M151" i="3"/>
  <c r="M152" i="3"/>
  <c r="N152" i="3"/>
  <c r="O152" i="3"/>
  <c r="BL152" i="3" s="1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BJ152" i="3" s="1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K152" i="3"/>
  <c r="BN152" i="3"/>
  <c r="M153" i="3"/>
  <c r="BN153" i="3" s="1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M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BJ154" i="3" s="1"/>
  <c r="AZ154" i="3"/>
  <c r="BA154" i="3"/>
  <c r="BB154" i="3"/>
  <c r="BC154" i="3"/>
  <c r="BD154" i="3"/>
  <c r="BE154" i="3"/>
  <c r="BF154" i="3"/>
  <c r="BG154" i="3"/>
  <c r="BH154" i="3"/>
  <c r="BI154" i="3"/>
  <c r="BK154" i="3"/>
  <c r="BN154" i="3"/>
  <c r="M155" i="3"/>
  <c r="N155" i="3"/>
  <c r="O155" i="3"/>
  <c r="P155" i="3"/>
  <c r="Q155" i="3"/>
  <c r="R155" i="3"/>
  <c r="S155" i="3"/>
  <c r="T155" i="3"/>
  <c r="BM155" i="3" s="1"/>
  <c r="U155" i="3"/>
  <c r="BL155" i="3" s="1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M156" i="3"/>
  <c r="N156" i="3"/>
  <c r="O156" i="3"/>
  <c r="P156" i="3"/>
  <c r="Q156" i="3"/>
  <c r="R156" i="3"/>
  <c r="S156" i="3"/>
  <c r="T156" i="3"/>
  <c r="U156" i="3"/>
  <c r="V156" i="3"/>
  <c r="BM156" i="3" s="1"/>
  <c r="W156" i="3"/>
  <c r="X156" i="3"/>
  <c r="Y156" i="3"/>
  <c r="Z156" i="3"/>
  <c r="AA156" i="3"/>
  <c r="AB156" i="3"/>
  <c r="AC156" i="3"/>
  <c r="AD156" i="3"/>
  <c r="AE156" i="3"/>
  <c r="AF156" i="3"/>
  <c r="AG156" i="3"/>
  <c r="BJ156" i="3" s="1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N156" i="3"/>
  <c r="M157" i="3"/>
  <c r="BK157" i="3" s="1"/>
  <c r="N157" i="3"/>
  <c r="O157" i="3"/>
  <c r="P157" i="3"/>
  <c r="Q157" i="3"/>
  <c r="R157" i="3"/>
  <c r="S157" i="3"/>
  <c r="T157" i="3"/>
  <c r="U157" i="3"/>
  <c r="BL157" i="3" s="1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M157" i="3"/>
  <c r="M158" i="3"/>
  <c r="BK158" i="3" s="1"/>
  <c r="N158" i="3"/>
  <c r="O158" i="3"/>
  <c r="P158" i="3"/>
  <c r="Q158" i="3"/>
  <c r="BJ158" i="3" s="1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BM158" i="3" s="1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BL159" i="3" s="1"/>
  <c r="P159" i="3"/>
  <c r="Q159" i="3"/>
  <c r="R159" i="3"/>
  <c r="S159" i="3"/>
  <c r="BM159" i="3" s="1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BK159" i="3" s="1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N159" i="3"/>
  <c r="M160" i="3"/>
  <c r="BK160" i="3" s="1"/>
  <c r="N160" i="3"/>
  <c r="O160" i="3"/>
  <c r="P160" i="3"/>
  <c r="Q160" i="3"/>
  <c r="BJ160" i="3" s="1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BM160" i="3" s="1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L160" i="3"/>
  <c r="M161" i="3"/>
  <c r="N161" i="3"/>
  <c r="O161" i="3"/>
  <c r="BL161" i="3" s="1"/>
  <c r="P161" i="3"/>
  <c r="Q161" i="3"/>
  <c r="R161" i="3"/>
  <c r="S161" i="3"/>
  <c r="BM161" i="3" s="1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BK161" i="3" s="1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N161" i="3"/>
  <c r="M162" i="3"/>
  <c r="BK162" i="3" s="1"/>
  <c r="N162" i="3"/>
  <c r="O162" i="3"/>
  <c r="P162" i="3"/>
  <c r="Q162" i="3"/>
  <c r="BJ162" i="3" s="1"/>
  <c r="R162" i="3"/>
  <c r="S162" i="3"/>
  <c r="T162" i="3"/>
  <c r="U162" i="3"/>
  <c r="V162" i="3"/>
  <c r="W162" i="3"/>
  <c r="X162" i="3"/>
  <c r="Y162" i="3"/>
  <c r="Z162" i="3"/>
  <c r="AA162" i="3"/>
  <c r="AB162" i="3"/>
  <c r="BM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L162" i="3"/>
  <c r="M163" i="3"/>
  <c r="N163" i="3"/>
  <c r="O163" i="3"/>
  <c r="BL163" i="3" s="1"/>
  <c r="P163" i="3"/>
  <c r="Q163" i="3"/>
  <c r="R163" i="3"/>
  <c r="S163" i="3"/>
  <c r="BM163" i="3" s="1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BK163" i="3" s="1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N163" i="3"/>
  <c r="M164" i="3"/>
  <c r="BK164" i="3" s="1"/>
  <c r="N164" i="3"/>
  <c r="O164" i="3"/>
  <c r="P164" i="3"/>
  <c r="Q164" i="3"/>
  <c r="BJ164" i="3" s="1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BM164" i="3" s="1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L164" i="3"/>
  <c r="M165" i="3"/>
  <c r="N165" i="3"/>
  <c r="O165" i="3"/>
  <c r="BL165" i="3" s="1"/>
  <c r="P165" i="3"/>
  <c r="Q165" i="3"/>
  <c r="R165" i="3"/>
  <c r="S165" i="3"/>
  <c r="BM165" i="3" s="1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BK165" i="3" s="1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N165" i="3"/>
  <c r="M166" i="3"/>
  <c r="BK166" i="3" s="1"/>
  <c r="N166" i="3"/>
  <c r="O166" i="3"/>
  <c r="P166" i="3"/>
  <c r="Q166" i="3"/>
  <c r="BJ166" i="3" s="1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BM166" i="3" s="1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M167" i="3"/>
  <c r="N167" i="3"/>
  <c r="O167" i="3"/>
  <c r="BL167" i="3" s="1"/>
  <c r="P167" i="3"/>
  <c r="Q167" i="3"/>
  <c r="R167" i="3"/>
  <c r="S167" i="3"/>
  <c r="BM167" i="3" s="1"/>
  <c r="T167" i="3"/>
  <c r="U167" i="3"/>
  <c r="V167" i="3"/>
  <c r="BK167" i="3" s="1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N167" i="3"/>
  <c r="M168" i="3"/>
  <c r="BK168" i="3" s="1"/>
  <c r="N168" i="3"/>
  <c r="O168" i="3"/>
  <c r="P168" i="3"/>
  <c r="Q168" i="3"/>
  <c r="BJ168" i="3" s="1"/>
  <c r="R168" i="3"/>
  <c r="S168" i="3"/>
  <c r="T168" i="3"/>
  <c r="U168" i="3"/>
  <c r="V168" i="3"/>
  <c r="W168" i="3"/>
  <c r="X168" i="3"/>
  <c r="BM168" i="3" s="1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L168" i="3"/>
  <c r="M169" i="3"/>
  <c r="N169" i="3"/>
  <c r="O169" i="3"/>
  <c r="BL169" i="3" s="1"/>
  <c r="P169" i="3"/>
  <c r="Q169" i="3"/>
  <c r="R169" i="3"/>
  <c r="S169" i="3"/>
  <c r="BM169" i="3" s="1"/>
  <c r="T169" i="3"/>
  <c r="U169" i="3"/>
  <c r="V169" i="3"/>
  <c r="BK169" i="3" s="1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BK170" i="3" s="1"/>
  <c r="N170" i="3"/>
  <c r="O170" i="3"/>
  <c r="P170" i="3"/>
  <c r="Q170" i="3"/>
  <c r="BJ170" i="3" s="1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BM170" i="3" s="1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M171" i="3"/>
  <c r="N171" i="3"/>
  <c r="O171" i="3"/>
  <c r="BL171" i="3" s="1"/>
  <c r="P171" i="3"/>
  <c r="Q171" i="3"/>
  <c r="R171" i="3"/>
  <c r="S171" i="3"/>
  <c r="BM171" i="3" s="1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BK171" i="3" s="1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N171" i="3"/>
  <c r="M172" i="3"/>
  <c r="BK172" i="3" s="1"/>
  <c r="N172" i="3"/>
  <c r="O172" i="3"/>
  <c r="P172" i="3"/>
  <c r="Q172" i="3"/>
  <c r="BJ172" i="3" s="1"/>
  <c r="R172" i="3"/>
  <c r="S172" i="3"/>
  <c r="T172" i="3"/>
  <c r="U172" i="3"/>
  <c r="V172" i="3"/>
  <c r="W172" i="3"/>
  <c r="X172" i="3"/>
  <c r="BM172" i="3" s="1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L172" i="3"/>
  <c r="M173" i="3"/>
  <c r="N173" i="3"/>
  <c r="O173" i="3"/>
  <c r="BL173" i="3" s="1"/>
  <c r="P173" i="3"/>
  <c r="Q173" i="3"/>
  <c r="R173" i="3"/>
  <c r="S173" i="3"/>
  <c r="BM173" i="3" s="1"/>
  <c r="T173" i="3"/>
  <c r="U173" i="3"/>
  <c r="V173" i="3"/>
  <c r="BK173" i="3" s="1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N173" i="3"/>
  <c r="M174" i="3"/>
  <c r="BK174" i="3" s="1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BM174" i="3" s="1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L174" i="3"/>
  <c r="M175" i="3"/>
  <c r="N175" i="3"/>
  <c r="O175" i="3"/>
  <c r="BL175" i="3" s="1"/>
  <c r="P175" i="3"/>
  <c r="Q175" i="3"/>
  <c r="R175" i="3"/>
  <c r="S175" i="3"/>
  <c r="BM175" i="3" s="1"/>
  <c r="T175" i="3"/>
  <c r="U175" i="3"/>
  <c r="V175" i="3"/>
  <c r="BK175" i="3" s="1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BK176" i="3" s="1"/>
  <c r="N176" i="3"/>
  <c r="O176" i="3"/>
  <c r="P176" i="3"/>
  <c r="Q176" i="3"/>
  <c r="BJ176" i="3" s="1"/>
  <c r="R176" i="3"/>
  <c r="S176" i="3"/>
  <c r="T176" i="3"/>
  <c r="BM176" i="3" s="1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L176" i="3"/>
  <c r="M177" i="3"/>
  <c r="N177" i="3"/>
  <c r="O177" i="3"/>
  <c r="BL177" i="3" s="1"/>
  <c r="P177" i="3"/>
  <c r="Q177" i="3"/>
  <c r="R177" i="3"/>
  <c r="S177" i="3"/>
  <c r="BM177" i="3" s="1"/>
  <c r="T177" i="3"/>
  <c r="U177" i="3"/>
  <c r="V177" i="3"/>
  <c r="BK177" i="3" s="1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BK178" i="3" s="1"/>
  <c r="N178" i="3"/>
  <c r="O178" i="3"/>
  <c r="P178" i="3"/>
  <c r="Q178" i="3"/>
  <c r="BJ178" i="3" s="1"/>
  <c r="R178" i="3"/>
  <c r="S178" i="3"/>
  <c r="T178" i="3"/>
  <c r="BM178" i="3" s="1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L178" i="3"/>
  <c r="M179" i="3"/>
  <c r="N179" i="3"/>
  <c r="O179" i="3"/>
  <c r="BL179" i="3" s="1"/>
  <c r="P179" i="3"/>
  <c r="Q179" i="3"/>
  <c r="R179" i="3"/>
  <c r="S179" i="3"/>
  <c r="BM179" i="3" s="1"/>
  <c r="T179" i="3"/>
  <c r="U179" i="3"/>
  <c r="V179" i="3"/>
  <c r="BK179" i="3" s="1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BK180" i="3" s="1"/>
  <c r="N180" i="3"/>
  <c r="O180" i="3"/>
  <c r="P180" i="3"/>
  <c r="Q180" i="3"/>
  <c r="BJ180" i="3" s="1"/>
  <c r="R180" i="3"/>
  <c r="S180" i="3"/>
  <c r="T180" i="3"/>
  <c r="BM180" i="3" s="1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L180" i="3"/>
  <c r="M181" i="3"/>
  <c r="N181" i="3"/>
  <c r="O181" i="3"/>
  <c r="BL181" i="3" s="1"/>
  <c r="P181" i="3"/>
  <c r="Q181" i="3"/>
  <c r="R181" i="3"/>
  <c r="S181" i="3"/>
  <c r="BM181" i="3" s="1"/>
  <c r="T181" i="3"/>
  <c r="U181" i="3"/>
  <c r="V181" i="3"/>
  <c r="BK181" i="3" s="1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BK182" i="3" s="1"/>
  <c r="N182" i="3"/>
  <c r="O182" i="3"/>
  <c r="P182" i="3"/>
  <c r="Q182" i="3"/>
  <c r="BJ182" i="3" s="1"/>
  <c r="R182" i="3"/>
  <c r="S182" i="3"/>
  <c r="T182" i="3"/>
  <c r="BM182" i="3" s="1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L182" i="3"/>
  <c r="M183" i="3"/>
  <c r="N183" i="3"/>
  <c r="O183" i="3"/>
  <c r="BL183" i="3" s="1"/>
  <c r="P183" i="3"/>
  <c r="Q183" i="3"/>
  <c r="R183" i="3"/>
  <c r="S183" i="3"/>
  <c r="BM183" i="3" s="1"/>
  <c r="T183" i="3"/>
  <c r="U183" i="3"/>
  <c r="V183" i="3"/>
  <c r="BK183" i="3" s="1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BK184" i="3" s="1"/>
  <c r="N184" i="3"/>
  <c r="O184" i="3"/>
  <c r="P184" i="3"/>
  <c r="Q184" i="3"/>
  <c r="BJ184" i="3" s="1"/>
  <c r="R184" i="3"/>
  <c r="S184" i="3"/>
  <c r="T184" i="3"/>
  <c r="BM184" i="3" s="1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L184" i="3"/>
  <c r="M185" i="3"/>
  <c r="N185" i="3"/>
  <c r="O185" i="3"/>
  <c r="BL185" i="3" s="1"/>
  <c r="P185" i="3"/>
  <c r="Q185" i="3"/>
  <c r="R185" i="3"/>
  <c r="S185" i="3"/>
  <c r="BM185" i="3" s="1"/>
  <c r="T185" i="3"/>
  <c r="U185" i="3"/>
  <c r="V185" i="3"/>
  <c r="BK185" i="3" s="1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BK186" i="3" s="1"/>
  <c r="N186" i="3"/>
  <c r="O186" i="3"/>
  <c r="P186" i="3"/>
  <c r="Q186" i="3"/>
  <c r="BJ186" i="3" s="1"/>
  <c r="R186" i="3"/>
  <c r="S186" i="3"/>
  <c r="T186" i="3"/>
  <c r="BM186" i="3" s="1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L186" i="3"/>
  <c r="M187" i="3"/>
  <c r="N187" i="3"/>
  <c r="O187" i="3"/>
  <c r="BL187" i="3" s="1"/>
  <c r="P187" i="3"/>
  <c r="Q187" i="3"/>
  <c r="R187" i="3"/>
  <c r="S187" i="3"/>
  <c r="BM187" i="3" s="1"/>
  <c r="T187" i="3"/>
  <c r="U187" i="3"/>
  <c r="V187" i="3"/>
  <c r="BK187" i="3" s="1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BK188" i="3" s="1"/>
  <c r="N188" i="3"/>
  <c r="O188" i="3"/>
  <c r="P188" i="3"/>
  <c r="Q188" i="3"/>
  <c r="BJ188" i="3" s="1"/>
  <c r="R188" i="3"/>
  <c r="S188" i="3"/>
  <c r="T188" i="3"/>
  <c r="BM188" i="3" s="1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L188" i="3"/>
  <c r="M189" i="3"/>
  <c r="N189" i="3"/>
  <c r="O189" i="3"/>
  <c r="BL189" i="3" s="1"/>
  <c r="P189" i="3"/>
  <c r="Q189" i="3"/>
  <c r="R189" i="3"/>
  <c r="S189" i="3"/>
  <c r="BM189" i="3" s="1"/>
  <c r="T189" i="3"/>
  <c r="U189" i="3"/>
  <c r="V189" i="3"/>
  <c r="BK189" i="3" s="1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BK190" i="3" s="1"/>
  <c r="N190" i="3"/>
  <c r="O190" i="3"/>
  <c r="P190" i="3"/>
  <c r="Q190" i="3"/>
  <c r="BJ190" i="3" s="1"/>
  <c r="R190" i="3"/>
  <c r="S190" i="3"/>
  <c r="T190" i="3"/>
  <c r="BM190" i="3" s="1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L190" i="3"/>
  <c r="M191" i="3"/>
  <c r="N191" i="3"/>
  <c r="O191" i="3"/>
  <c r="BL191" i="3" s="1"/>
  <c r="P191" i="3"/>
  <c r="Q191" i="3"/>
  <c r="R191" i="3"/>
  <c r="S191" i="3"/>
  <c r="BM191" i="3" s="1"/>
  <c r="T191" i="3"/>
  <c r="U191" i="3"/>
  <c r="V191" i="3"/>
  <c r="BK191" i="3" s="1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BK192" i="3" s="1"/>
  <c r="N192" i="3"/>
  <c r="O192" i="3"/>
  <c r="P192" i="3"/>
  <c r="Q192" i="3"/>
  <c r="BJ192" i="3" s="1"/>
  <c r="R192" i="3"/>
  <c r="S192" i="3"/>
  <c r="T192" i="3"/>
  <c r="BM192" i="3" s="1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L192" i="3"/>
  <c r="M193" i="3"/>
  <c r="N193" i="3"/>
  <c r="O193" i="3"/>
  <c r="P193" i="3"/>
  <c r="Q193" i="3"/>
  <c r="R193" i="3"/>
  <c r="BL193" i="3" s="1"/>
  <c r="S193" i="3"/>
  <c r="BM193" i="3" s="1"/>
  <c r="T193" i="3"/>
  <c r="U193" i="3"/>
  <c r="V193" i="3"/>
  <c r="BK193" i="3" s="1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N193" i="3"/>
  <c r="M194" i="3"/>
  <c r="BK194" i="3" s="1"/>
  <c r="N194" i="3"/>
  <c r="O194" i="3"/>
  <c r="P194" i="3"/>
  <c r="BN194" i="3" s="1"/>
  <c r="Q194" i="3"/>
  <c r="R194" i="3"/>
  <c r="S194" i="3"/>
  <c r="T194" i="3"/>
  <c r="BM194" i="3" s="1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L194" i="3"/>
  <c r="M195" i="3"/>
  <c r="N195" i="3"/>
  <c r="O195" i="3"/>
  <c r="P195" i="3"/>
  <c r="Q195" i="3"/>
  <c r="R195" i="3"/>
  <c r="BL195" i="3" s="1"/>
  <c r="S195" i="3"/>
  <c r="BM195" i="3" s="1"/>
  <c r="T195" i="3"/>
  <c r="U195" i="3"/>
  <c r="V195" i="3"/>
  <c r="BK195" i="3" s="1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BK196" i="3" s="1"/>
  <c r="N196" i="3"/>
  <c r="O196" i="3"/>
  <c r="P196" i="3"/>
  <c r="BN196" i="3" s="1"/>
  <c r="Q196" i="3"/>
  <c r="R196" i="3"/>
  <c r="S196" i="3"/>
  <c r="T196" i="3"/>
  <c r="BM196" i="3" s="1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L196" i="3"/>
  <c r="M197" i="3"/>
  <c r="N197" i="3"/>
  <c r="O197" i="3"/>
  <c r="P197" i="3"/>
  <c r="Q197" i="3"/>
  <c r="R197" i="3"/>
  <c r="BL197" i="3" s="1"/>
  <c r="S197" i="3"/>
  <c r="BM197" i="3" s="1"/>
  <c r="T197" i="3"/>
  <c r="U197" i="3"/>
  <c r="V197" i="3"/>
  <c r="BK197" i="3" s="1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BK198" i="3" s="1"/>
  <c r="N198" i="3"/>
  <c r="O198" i="3"/>
  <c r="P198" i="3"/>
  <c r="BN198" i="3" s="1"/>
  <c r="Q198" i="3"/>
  <c r="R198" i="3"/>
  <c r="S198" i="3"/>
  <c r="T198" i="3"/>
  <c r="BM198" i="3" s="1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L198" i="3"/>
  <c r="M199" i="3"/>
  <c r="N199" i="3"/>
  <c r="O199" i="3"/>
  <c r="P199" i="3"/>
  <c r="Q199" i="3"/>
  <c r="R199" i="3"/>
  <c r="BL199" i="3" s="1"/>
  <c r="S199" i="3"/>
  <c r="BM199" i="3" s="1"/>
  <c r="T199" i="3"/>
  <c r="U199" i="3"/>
  <c r="V199" i="3"/>
  <c r="BK199" i="3" s="1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BK200" i="3" s="1"/>
  <c r="N200" i="3"/>
  <c r="O200" i="3"/>
  <c r="P200" i="3"/>
  <c r="BN200" i="3" s="1"/>
  <c r="Q200" i="3"/>
  <c r="R200" i="3"/>
  <c r="S200" i="3"/>
  <c r="T200" i="3"/>
  <c r="BM200" i="3" s="1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L200" i="3"/>
  <c r="M201" i="3"/>
  <c r="N201" i="3"/>
  <c r="O201" i="3"/>
  <c r="P201" i="3"/>
  <c r="Q201" i="3"/>
  <c r="R201" i="3"/>
  <c r="BL201" i="3" s="1"/>
  <c r="S201" i="3"/>
  <c r="BM201" i="3" s="1"/>
  <c r="T201" i="3"/>
  <c r="U201" i="3"/>
  <c r="V201" i="3"/>
  <c r="BK201" i="3" s="1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BK202" i="3" s="1"/>
  <c r="N202" i="3"/>
  <c r="O202" i="3"/>
  <c r="P202" i="3"/>
  <c r="BN202" i="3" s="1"/>
  <c r="Q202" i="3"/>
  <c r="R202" i="3"/>
  <c r="S202" i="3"/>
  <c r="T202" i="3"/>
  <c r="BJ202" i="3" s="1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L202" i="3"/>
  <c r="BM202" i="3"/>
  <c r="M203" i="3"/>
  <c r="N203" i="3"/>
  <c r="O203" i="3"/>
  <c r="BL203" i="3" s="1"/>
  <c r="P203" i="3"/>
  <c r="Q203" i="3"/>
  <c r="R203" i="3"/>
  <c r="S203" i="3"/>
  <c r="BM203" i="3" s="1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N203" i="3"/>
  <c r="M204" i="3"/>
  <c r="BK204" i="3" s="1"/>
  <c r="N204" i="3"/>
  <c r="O204" i="3"/>
  <c r="P204" i="3"/>
  <c r="Q204" i="3"/>
  <c r="BJ204" i="3" s="1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M204" i="3" s="1"/>
  <c r="BI204" i="3"/>
  <c r="BL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K205" i="3"/>
  <c r="BM205" i="3"/>
  <c r="BN205" i="3"/>
  <c r="M206" i="3"/>
  <c r="N206" i="3"/>
  <c r="O206" i="3"/>
  <c r="P206" i="3"/>
  <c r="Q206" i="3"/>
  <c r="R206" i="3"/>
  <c r="S206" i="3"/>
  <c r="BK206" i="3" s="1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BM207" i="3" s="1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L208" i="3"/>
  <c r="M209" i="3"/>
  <c r="BK209" i="3" s="1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M209" i="3"/>
  <c r="BN209" i="3"/>
  <c r="M210" i="3"/>
  <c r="BK210" i="3" s="1"/>
  <c r="N210" i="3"/>
  <c r="O210" i="3"/>
  <c r="P210" i="3"/>
  <c r="Q210" i="3"/>
  <c r="R210" i="3"/>
  <c r="S210" i="3"/>
  <c r="BM210" i="3" s="1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L210" i="3"/>
  <c r="M211" i="3"/>
  <c r="BN211" i="3" s="1"/>
  <c r="N211" i="3"/>
  <c r="O211" i="3"/>
  <c r="BL211" i="3" s="1"/>
  <c r="P211" i="3"/>
  <c r="Q211" i="3"/>
  <c r="BJ211" i="3" s="1"/>
  <c r="R211" i="3"/>
  <c r="S211" i="3"/>
  <c r="BM211" i="3" s="1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BM213" i="3" s="1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M214" i="3" s="1"/>
  <c r="M215" i="3"/>
  <c r="BN215" i="3" s="1"/>
  <c r="N215" i="3"/>
  <c r="O215" i="3"/>
  <c r="BL215" i="3" s="1"/>
  <c r="P215" i="3"/>
  <c r="Q215" i="3"/>
  <c r="BJ215" i="3" s="1"/>
  <c r="R215" i="3"/>
  <c r="S215" i="3"/>
  <c r="BM215" i="3" s="1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BM217" i="3" s="1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M218" i="3" s="1"/>
  <c r="BB218" i="3"/>
  <c r="BC218" i="3"/>
  <c r="BD218" i="3"/>
  <c r="BE218" i="3"/>
  <c r="BF218" i="3"/>
  <c r="BG218" i="3"/>
  <c r="BH218" i="3"/>
  <c r="BI218" i="3"/>
  <c r="M219" i="3"/>
  <c r="BN219" i="3" s="1"/>
  <c r="N219" i="3"/>
  <c r="O219" i="3"/>
  <c r="BL219" i="3" s="1"/>
  <c r="P219" i="3"/>
  <c r="Q219" i="3"/>
  <c r="BJ219" i="3" s="1"/>
  <c r="R219" i="3"/>
  <c r="S219" i="3"/>
  <c r="BM219" i="3" s="1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M220" i="3" s="1"/>
  <c r="M221" i="3"/>
  <c r="BN221" i="3" s="1"/>
  <c r="N221" i="3"/>
  <c r="O221" i="3"/>
  <c r="BL221" i="3" s="1"/>
  <c r="P221" i="3"/>
  <c r="Q221" i="3"/>
  <c r="BJ221" i="3" s="1"/>
  <c r="R221" i="3"/>
  <c r="S221" i="3"/>
  <c r="BM221" i="3" s="1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BM223" i="3" s="1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M224" i="3" s="1"/>
  <c r="BB224" i="3"/>
  <c r="BC224" i="3"/>
  <c r="BD224" i="3"/>
  <c r="BE224" i="3"/>
  <c r="BF224" i="3"/>
  <c r="BG224" i="3"/>
  <c r="BH224" i="3"/>
  <c r="BI224" i="3"/>
  <c r="M225" i="3"/>
  <c r="BN225" i="3" s="1"/>
  <c r="N225" i="3"/>
  <c r="O225" i="3"/>
  <c r="BL225" i="3" s="1"/>
  <c r="P225" i="3"/>
  <c r="Q225" i="3"/>
  <c r="BJ225" i="3" s="1"/>
  <c r="R225" i="3"/>
  <c r="S225" i="3"/>
  <c r="BM225" i="3" s="1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M226" i="3" s="1"/>
  <c r="BB226" i="3"/>
  <c r="BC226" i="3"/>
  <c r="BD226" i="3"/>
  <c r="BE226" i="3"/>
  <c r="BF226" i="3"/>
  <c r="BG226" i="3"/>
  <c r="BH226" i="3"/>
  <c r="BI226" i="3"/>
  <c r="M227" i="3"/>
  <c r="BN227" i="3" s="1"/>
  <c r="N227" i="3"/>
  <c r="O227" i="3"/>
  <c r="BL227" i="3" s="1"/>
  <c r="P227" i="3"/>
  <c r="Q227" i="3"/>
  <c r="BJ227" i="3" s="1"/>
  <c r="R227" i="3"/>
  <c r="S227" i="3"/>
  <c r="BM227" i="3" s="1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M228" i="3" s="1"/>
  <c r="BB228" i="3"/>
  <c r="BC228" i="3"/>
  <c r="BD228" i="3"/>
  <c r="BE228" i="3"/>
  <c r="BF228" i="3"/>
  <c r="BG228" i="3"/>
  <c r="BH228" i="3"/>
  <c r="BI228" i="3"/>
  <c r="M229" i="3"/>
  <c r="BN229" i="3" s="1"/>
  <c r="N229" i="3"/>
  <c r="O229" i="3"/>
  <c r="BL229" i="3" s="1"/>
  <c r="P229" i="3"/>
  <c r="Q229" i="3"/>
  <c r="BJ229" i="3" s="1"/>
  <c r="R229" i="3"/>
  <c r="S229" i="3"/>
  <c r="BM229" i="3" s="1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M230" i="3" s="1"/>
  <c r="M231" i="3"/>
  <c r="BN231" i="3" s="1"/>
  <c r="N231" i="3"/>
  <c r="O231" i="3"/>
  <c r="BL231" i="3" s="1"/>
  <c r="P231" i="3"/>
  <c r="Q231" i="3"/>
  <c r="BJ231" i="3" s="1"/>
  <c r="R231" i="3"/>
  <c r="S231" i="3"/>
  <c r="BM231" i="3" s="1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K231" i="3"/>
  <c r="M232" i="3"/>
  <c r="BN232" i="3" s="1"/>
  <c r="N232" i="3"/>
  <c r="O232" i="3"/>
  <c r="BL232" i="3" s="1"/>
  <c r="P232" i="3"/>
  <c r="Q232" i="3"/>
  <c r="BJ232" i="3" s="1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M232" i="3" s="1"/>
  <c r="BB232" i="3"/>
  <c r="BC232" i="3"/>
  <c r="BD232" i="3"/>
  <c r="BE232" i="3"/>
  <c r="BF232" i="3"/>
  <c r="BG232" i="3"/>
  <c r="BH232" i="3"/>
  <c r="BI232" i="3"/>
  <c r="M233" i="3"/>
  <c r="BN233" i="3" s="1"/>
  <c r="N233" i="3"/>
  <c r="O233" i="3"/>
  <c r="BL233" i="3" s="1"/>
  <c r="P233" i="3"/>
  <c r="Q233" i="3"/>
  <c r="BJ233" i="3" s="1"/>
  <c r="R233" i="3"/>
  <c r="S233" i="3"/>
  <c r="BM233" i="3" s="1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K233" i="3"/>
  <c r="M234" i="3"/>
  <c r="BN234" i="3" s="1"/>
  <c r="N234" i="3"/>
  <c r="O234" i="3"/>
  <c r="BL234" i="3" s="1"/>
  <c r="P234" i="3"/>
  <c r="Q234" i="3"/>
  <c r="BJ234" i="3" s="1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M234" i="3" s="1"/>
  <c r="BB234" i="3"/>
  <c r="BC234" i="3"/>
  <c r="BD234" i="3"/>
  <c r="BE234" i="3"/>
  <c r="BF234" i="3"/>
  <c r="BG234" i="3"/>
  <c r="BH234" i="3"/>
  <c r="BI234" i="3"/>
  <c r="M235" i="3"/>
  <c r="BN235" i="3" s="1"/>
  <c r="N235" i="3"/>
  <c r="O235" i="3"/>
  <c r="BL235" i="3" s="1"/>
  <c r="P235" i="3"/>
  <c r="Q235" i="3"/>
  <c r="BJ235" i="3" s="1"/>
  <c r="R235" i="3"/>
  <c r="S235" i="3"/>
  <c r="BM235" i="3" s="1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K235" i="3"/>
  <c r="M236" i="3"/>
  <c r="BN236" i="3" s="1"/>
  <c r="N236" i="3"/>
  <c r="O236" i="3"/>
  <c r="BL236" i="3" s="1"/>
  <c r="P236" i="3"/>
  <c r="Q236" i="3"/>
  <c r="BJ236" i="3" s="1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M236" i="3" s="1"/>
  <c r="BB236" i="3"/>
  <c r="BC236" i="3"/>
  <c r="BD236" i="3"/>
  <c r="BE236" i="3"/>
  <c r="BF236" i="3"/>
  <c r="BG236" i="3"/>
  <c r="BH236" i="3"/>
  <c r="BI236" i="3"/>
  <c r="M237" i="3"/>
  <c r="BN237" i="3" s="1"/>
  <c r="N237" i="3"/>
  <c r="O237" i="3"/>
  <c r="BL237" i="3" s="1"/>
  <c r="P237" i="3"/>
  <c r="Q237" i="3"/>
  <c r="BJ237" i="3" s="1"/>
  <c r="R237" i="3"/>
  <c r="S237" i="3"/>
  <c r="BM237" i="3" s="1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K237" i="3"/>
  <c r="M238" i="3"/>
  <c r="BN238" i="3" s="1"/>
  <c r="N238" i="3"/>
  <c r="O238" i="3"/>
  <c r="BL238" i="3" s="1"/>
  <c r="P238" i="3"/>
  <c r="Q238" i="3"/>
  <c r="BJ238" i="3" s="1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M238" i="3" s="1"/>
  <c r="BB238" i="3"/>
  <c r="BC238" i="3"/>
  <c r="BD238" i="3"/>
  <c r="BE238" i="3"/>
  <c r="BF238" i="3"/>
  <c r="BG238" i="3"/>
  <c r="BH238" i="3"/>
  <c r="BI238" i="3"/>
  <c r="M239" i="3"/>
  <c r="BN239" i="3" s="1"/>
  <c r="N239" i="3"/>
  <c r="O239" i="3"/>
  <c r="BL239" i="3" s="1"/>
  <c r="P239" i="3"/>
  <c r="Q239" i="3"/>
  <c r="BJ239" i="3" s="1"/>
  <c r="R239" i="3"/>
  <c r="S239" i="3"/>
  <c r="BM239" i="3" s="1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K239" i="3"/>
  <c r="M240" i="3"/>
  <c r="BN240" i="3" s="1"/>
  <c r="N240" i="3"/>
  <c r="O240" i="3"/>
  <c r="BL240" i="3" s="1"/>
  <c r="P240" i="3"/>
  <c r="Q240" i="3"/>
  <c r="BJ240" i="3" s="1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M240" i="3" s="1"/>
  <c r="M241" i="3"/>
  <c r="BN241" i="3" s="1"/>
  <c r="N241" i="3"/>
  <c r="O241" i="3"/>
  <c r="BL241" i="3" s="1"/>
  <c r="P241" i="3"/>
  <c r="Q241" i="3"/>
  <c r="BJ241" i="3" s="1"/>
  <c r="R241" i="3"/>
  <c r="S241" i="3"/>
  <c r="BM241" i="3" s="1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K241" i="3"/>
  <c r="M242" i="3"/>
  <c r="BN242" i="3" s="1"/>
  <c r="N242" i="3"/>
  <c r="O242" i="3"/>
  <c r="BL242" i="3" s="1"/>
  <c r="P242" i="3"/>
  <c r="Q242" i="3"/>
  <c r="BJ242" i="3" s="1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M242" i="3" s="1"/>
  <c r="BF242" i="3"/>
  <c r="BG242" i="3"/>
  <c r="BH242" i="3"/>
  <c r="BI242" i="3"/>
  <c r="M243" i="3"/>
  <c r="BN243" i="3" s="1"/>
  <c r="N243" i="3"/>
  <c r="O243" i="3"/>
  <c r="BL243" i="3" s="1"/>
  <c r="P243" i="3"/>
  <c r="Q243" i="3"/>
  <c r="BJ243" i="3" s="1"/>
  <c r="R243" i="3"/>
  <c r="S243" i="3"/>
  <c r="BM243" i="3" s="1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K243" i="3"/>
  <c r="M244" i="3"/>
  <c r="BN244" i="3" s="1"/>
  <c r="N244" i="3"/>
  <c r="O244" i="3"/>
  <c r="BL244" i="3" s="1"/>
  <c r="P244" i="3"/>
  <c r="Q244" i="3"/>
  <c r="BJ244" i="3" s="1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M244" i="3"/>
  <c r="M245" i="3"/>
  <c r="BN245" i="3" s="1"/>
  <c r="N245" i="3"/>
  <c r="O245" i="3"/>
  <c r="BL245" i="3" s="1"/>
  <c r="P245" i="3"/>
  <c r="Q245" i="3"/>
  <c r="BJ245" i="3" s="1"/>
  <c r="R245" i="3"/>
  <c r="S245" i="3"/>
  <c r="BM245" i="3" s="1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BK245" i="3" s="1"/>
  <c r="AZ245" i="3"/>
  <c r="BA245" i="3"/>
  <c r="BB245" i="3"/>
  <c r="BC245" i="3"/>
  <c r="BD245" i="3"/>
  <c r="BE245" i="3"/>
  <c r="BF245" i="3"/>
  <c r="BG245" i="3"/>
  <c r="BH245" i="3"/>
  <c r="BI245" i="3"/>
  <c r="M246" i="3"/>
  <c r="BN246" i="3" s="1"/>
  <c r="N246" i="3"/>
  <c r="O246" i="3"/>
  <c r="BL246" i="3" s="1"/>
  <c r="P246" i="3"/>
  <c r="Q246" i="3"/>
  <c r="BJ246" i="3" s="1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M246" i="3" s="1"/>
  <c r="M247" i="3"/>
  <c r="BN247" i="3" s="1"/>
  <c r="N247" i="3"/>
  <c r="O247" i="3"/>
  <c r="BL247" i="3" s="1"/>
  <c r="P247" i="3"/>
  <c r="Q247" i="3"/>
  <c r="BJ247" i="3" s="1"/>
  <c r="R247" i="3"/>
  <c r="S247" i="3"/>
  <c r="BM247" i="3" s="1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K247" i="3"/>
  <c r="M248" i="3"/>
  <c r="BN248" i="3" s="1"/>
  <c r="N248" i="3"/>
  <c r="O248" i="3"/>
  <c r="BL248" i="3" s="1"/>
  <c r="P248" i="3"/>
  <c r="Q248" i="3"/>
  <c r="BJ248" i="3" s="1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M248" i="3" s="1"/>
  <c r="BF248" i="3"/>
  <c r="BG248" i="3"/>
  <c r="BH248" i="3"/>
  <c r="BI248" i="3"/>
  <c r="M249" i="3"/>
  <c r="BN249" i="3" s="1"/>
  <c r="N249" i="3"/>
  <c r="O249" i="3"/>
  <c r="BL249" i="3" s="1"/>
  <c r="P249" i="3"/>
  <c r="Q249" i="3"/>
  <c r="BJ249" i="3" s="1"/>
  <c r="R249" i="3"/>
  <c r="S249" i="3"/>
  <c r="BM249" i="3" s="1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K249" i="3"/>
  <c r="M250" i="3"/>
  <c r="BN250" i="3" s="1"/>
  <c r="N250" i="3"/>
  <c r="O250" i="3"/>
  <c r="BL250" i="3" s="1"/>
  <c r="P250" i="3"/>
  <c r="Q250" i="3"/>
  <c r="BJ250" i="3" s="1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M250" i="3" s="1"/>
  <c r="BF250" i="3"/>
  <c r="BG250" i="3"/>
  <c r="BH250" i="3"/>
  <c r="BI250" i="3"/>
  <c r="M251" i="3"/>
  <c r="BN251" i="3" s="1"/>
  <c r="N251" i="3"/>
  <c r="O251" i="3"/>
  <c r="BL251" i="3" s="1"/>
  <c r="P251" i="3"/>
  <c r="Q251" i="3"/>
  <c r="BJ251" i="3" s="1"/>
  <c r="R251" i="3"/>
  <c r="S251" i="3"/>
  <c r="BM251" i="3" s="1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K251" i="3"/>
  <c r="M252" i="3"/>
  <c r="BN252" i="3" s="1"/>
  <c r="N252" i="3"/>
  <c r="O252" i="3"/>
  <c r="BL252" i="3" s="1"/>
  <c r="P252" i="3"/>
  <c r="Q252" i="3"/>
  <c r="BJ252" i="3" s="1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M252" i="3" s="1"/>
  <c r="BB252" i="3"/>
  <c r="BC252" i="3"/>
  <c r="BD252" i="3"/>
  <c r="BE252" i="3"/>
  <c r="BF252" i="3"/>
  <c r="BG252" i="3"/>
  <c r="BH252" i="3"/>
  <c r="BI252" i="3"/>
  <c r="M253" i="3"/>
  <c r="BN253" i="3" s="1"/>
  <c r="N253" i="3"/>
  <c r="O253" i="3"/>
  <c r="BL253" i="3" s="1"/>
  <c r="P253" i="3"/>
  <c r="Q253" i="3"/>
  <c r="BJ253" i="3" s="1"/>
  <c r="R253" i="3"/>
  <c r="S253" i="3"/>
  <c r="BM253" i="3" s="1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K253" i="3"/>
  <c r="M254" i="3"/>
  <c r="BN254" i="3" s="1"/>
  <c r="N254" i="3"/>
  <c r="O254" i="3"/>
  <c r="BL254" i="3" s="1"/>
  <c r="P254" i="3"/>
  <c r="Q254" i="3"/>
  <c r="BJ254" i="3" s="1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M254" i="3"/>
  <c r="M255" i="3"/>
  <c r="BN255" i="3" s="1"/>
  <c r="N255" i="3"/>
  <c r="O255" i="3"/>
  <c r="BL255" i="3" s="1"/>
  <c r="P255" i="3"/>
  <c r="Q255" i="3"/>
  <c r="BJ255" i="3" s="1"/>
  <c r="R255" i="3"/>
  <c r="S255" i="3"/>
  <c r="BM255" i="3" s="1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K255" i="3"/>
  <c r="M256" i="3"/>
  <c r="BN256" i="3" s="1"/>
  <c r="N256" i="3"/>
  <c r="O256" i="3"/>
  <c r="BL256" i="3" s="1"/>
  <c r="P256" i="3"/>
  <c r="Q256" i="3"/>
  <c r="BJ256" i="3" s="1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M256" i="3"/>
  <c r="M257" i="3"/>
  <c r="N257" i="3"/>
  <c r="O257" i="3"/>
  <c r="BL257" i="3" s="1"/>
  <c r="P257" i="3"/>
  <c r="Q257" i="3"/>
  <c r="R257" i="3"/>
  <c r="S257" i="3"/>
  <c r="BM257" i="3" s="1"/>
  <c r="T257" i="3"/>
  <c r="BJ257" i="3" s="1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K257" i="3"/>
  <c r="E101" i="3"/>
  <c r="F101" i="3"/>
  <c r="G101" i="3"/>
  <c r="H101" i="3"/>
  <c r="I101" i="3"/>
  <c r="L101" i="3" s="1"/>
  <c r="J101" i="3"/>
  <c r="K101" i="3"/>
  <c r="E102" i="3"/>
  <c r="F102" i="3"/>
  <c r="G102" i="3"/>
  <c r="H102" i="3"/>
  <c r="I102" i="3"/>
  <c r="L102" i="3" s="1"/>
  <c r="J102" i="3"/>
  <c r="K102" i="3"/>
  <c r="E103" i="3"/>
  <c r="F103" i="3"/>
  <c r="G103" i="3"/>
  <c r="H103" i="3"/>
  <c r="I103" i="3"/>
  <c r="L103" i="3" s="1"/>
  <c r="J103" i="3"/>
  <c r="K103" i="3"/>
  <c r="E104" i="3"/>
  <c r="F104" i="3"/>
  <c r="G104" i="3"/>
  <c r="H104" i="3"/>
  <c r="I104" i="3"/>
  <c r="L104" i="3" s="1"/>
  <c r="J104" i="3"/>
  <c r="K104" i="3"/>
  <c r="E105" i="3"/>
  <c r="F105" i="3"/>
  <c r="G105" i="3"/>
  <c r="H105" i="3"/>
  <c r="I105" i="3"/>
  <c r="L105" i="3" s="1"/>
  <c r="J105" i="3"/>
  <c r="K105" i="3"/>
  <c r="E106" i="3"/>
  <c r="F106" i="3"/>
  <c r="G106" i="3"/>
  <c r="H106" i="3"/>
  <c r="I106" i="3"/>
  <c r="L106" i="3" s="1"/>
  <c r="J106" i="3"/>
  <c r="K106" i="3"/>
  <c r="E107" i="3"/>
  <c r="F107" i="3"/>
  <c r="G107" i="3"/>
  <c r="H107" i="3"/>
  <c r="I107" i="3"/>
  <c r="L107" i="3" s="1"/>
  <c r="J107" i="3"/>
  <c r="K107" i="3"/>
  <c r="E108" i="3"/>
  <c r="F108" i="3"/>
  <c r="G108" i="3"/>
  <c r="H108" i="3"/>
  <c r="I108" i="3"/>
  <c r="L108" i="3" s="1"/>
  <c r="J108" i="3"/>
  <c r="K108" i="3"/>
  <c r="E109" i="3"/>
  <c r="F109" i="3"/>
  <c r="G109" i="3"/>
  <c r="H109" i="3"/>
  <c r="I109" i="3"/>
  <c r="L109" i="3" s="1"/>
  <c r="J109" i="3"/>
  <c r="K109" i="3"/>
  <c r="E110" i="3"/>
  <c r="F110" i="3"/>
  <c r="G110" i="3"/>
  <c r="H110" i="3"/>
  <c r="I110" i="3"/>
  <c r="L110" i="3" s="1"/>
  <c r="J110" i="3"/>
  <c r="K110" i="3"/>
  <c r="E111" i="3"/>
  <c r="F111" i="3"/>
  <c r="G111" i="3"/>
  <c r="H111" i="3"/>
  <c r="I111" i="3"/>
  <c r="L111" i="3" s="1"/>
  <c r="J111" i="3"/>
  <c r="K111" i="3"/>
  <c r="E112" i="3"/>
  <c r="F112" i="3"/>
  <c r="G112" i="3"/>
  <c r="H112" i="3"/>
  <c r="I112" i="3"/>
  <c r="L112" i="3" s="1"/>
  <c r="J112" i="3"/>
  <c r="K112" i="3"/>
  <c r="E113" i="3"/>
  <c r="F113" i="3"/>
  <c r="G113" i="3"/>
  <c r="H113" i="3"/>
  <c r="I113" i="3"/>
  <c r="L113" i="3" s="1"/>
  <c r="J113" i="3"/>
  <c r="K113" i="3"/>
  <c r="E114" i="3"/>
  <c r="F114" i="3"/>
  <c r="G114" i="3"/>
  <c r="H114" i="3"/>
  <c r="I114" i="3"/>
  <c r="L114" i="3" s="1"/>
  <c r="J114" i="3"/>
  <c r="K114" i="3"/>
  <c r="E115" i="3"/>
  <c r="F115" i="3"/>
  <c r="G115" i="3"/>
  <c r="H115" i="3"/>
  <c r="I115" i="3"/>
  <c r="L115" i="3" s="1"/>
  <c r="J115" i="3"/>
  <c r="K115" i="3"/>
  <c r="E116" i="3"/>
  <c r="F116" i="3"/>
  <c r="G116" i="3"/>
  <c r="H116" i="3"/>
  <c r="I116" i="3"/>
  <c r="L116" i="3" s="1"/>
  <c r="J116" i="3"/>
  <c r="K116" i="3"/>
  <c r="E117" i="3"/>
  <c r="F117" i="3"/>
  <c r="G117" i="3"/>
  <c r="H117" i="3"/>
  <c r="I117" i="3"/>
  <c r="L117" i="3" s="1"/>
  <c r="J117" i="3"/>
  <c r="K117" i="3"/>
  <c r="E118" i="3"/>
  <c r="F118" i="3"/>
  <c r="G118" i="3"/>
  <c r="H118" i="3"/>
  <c r="I118" i="3"/>
  <c r="L118" i="3" s="1"/>
  <c r="J118" i="3"/>
  <c r="K118" i="3"/>
  <c r="E119" i="3"/>
  <c r="F119" i="3"/>
  <c r="G119" i="3"/>
  <c r="H119" i="3"/>
  <c r="I119" i="3"/>
  <c r="L119" i="3" s="1"/>
  <c r="J119" i="3"/>
  <c r="K119" i="3"/>
  <c r="E120" i="3"/>
  <c r="F120" i="3"/>
  <c r="G120" i="3"/>
  <c r="H120" i="3"/>
  <c r="I120" i="3"/>
  <c r="L120" i="3" s="1"/>
  <c r="J120" i="3"/>
  <c r="K120" i="3"/>
  <c r="E121" i="3"/>
  <c r="F121" i="3"/>
  <c r="G121" i="3"/>
  <c r="H121" i="3"/>
  <c r="I121" i="3"/>
  <c r="L121" i="3" s="1"/>
  <c r="J121" i="3"/>
  <c r="K121" i="3"/>
  <c r="E122" i="3"/>
  <c r="F122" i="3"/>
  <c r="G122" i="3"/>
  <c r="H122" i="3"/>
  <c r="I122" i="3"/>
  <c r="L122" i="3" s="1"/>
  <c r="J122" i="3"/>
  <c r="K122" i="3"/>
  <c r="E123" i="3"/>
  <c r="F123" i="3"/>
  <c r="G123" i="3"/>
  <c r="H123" i="3"/>
  <c r="I123" i="3"/>
  <c r="L123" i="3" s="1"/>
  <c r="J123" i="3"/>
  <c r="K123" i="3"/>
  <c r="E124" i="3"/>
  <c r="F124" i="3"/>
  <c r="G124" i="3"/>
  <c r="H124" i="3"/>
  <c r="I124" i="3"/>
  <c r="L124" i="3" s="1"/>
  <c r="J124" i="3"/>
  <c r="K124" i="3"/>
  <c r="E125" i="3"/>
  <c r="F125" i="3"/>
  <c r="G125" i="3"/>
  <c r="H125" i="3"/>
  <c r="I125" i="3"/>
  <c r="L125" i="3" s="1"/>
  <c r="J125" i="3"/>
  <c r="K125" i="3"/>
  <c r="E126" i="3"/>
  <c r="F126" i="3"/>
  <c r="G126" i="3"/>
  <c r="H126" i="3"/>
  <c r="I126" i="3"/>
  <c r="L126" i="3" s="1"/>
  <c r="J126" i="3"/>
  <c r="K126" i="3"/>
  <c r="E127" i="3"/>
  <c r="F127" i="3"/>
  <c r="G127" i="3"/>
  <c r="H127" i="3"/>
  <c r="I127" i="3"/>
  <c r="L127" i="3" s="1"/>
  <c r="J127" i="3"/>
  <c r="K127" i="3"/>
  <c r="E128" i="3"/>
  <c r="F128" i="3"/>
  <c r="G128" i="3"/>
  <c r="H128" i="3"/>
  <c r="I128" i="3"/>
  <c r="L128" i="3" s="1"/>
  <c r="J128" i="3"/>
  <c r="K128" i="3"/>
  <c r="E129" i="3"/>
  <c r="F129" i="3"/>
  <c r="G129" i="3"/>
  <c r="H129" i="3"/>
  <c r="I129" i="3"/>
  <c r="L129" i="3" s="1"/>
  <c r="J129" i="3"/>
  <c r="K129" i="3"/>
  <c r="E130" i="3"/>
  <c r="F130" i="3"/>
  <c r="G130" i="3"/>
  <c r="H130" i="3"/>
  <c r="I130" i="3"/>
  <c r="L130" i="3" s="1"/>
  <c r="J130" i="3"/>
  <c r="K130" i="3"/>
  <c r="E131" i="3"/>
  <c r="F131" i="3"/>
  <c r="G131" i="3"/>
  <c r="H131" i="3"/>
  <c r="I131" i="3"/>
  <c r="L131" i="3" s="1"/>
  <c r="J131" i="3"/>
  <c r="K131" i="3"/>
  <c r="E132" i="3"/>
  <c r="F132" i="3"/>
  <c r="G132" i="3"/>
  <c r="H132" i="3"/>
  <c r="I132" i="3"/>
  <c r="L132" i="3" s="1"/>
  <c r="J132" i="3"/>
  <c r="K132" i="3"/>
  <c r="E133" i="3"/>
  <c r="F133" i="3"/>
  <c r="G133" i="3"/>
  <c r="H133" i="3"/>
  <c r="I133" i="3"/>
  <c r="L133" i="3" s="1"/>
  <c r="J133" i="3"/>
  <c r="K133" i="3"/>
  <c r="E134" i="3"/>
  <c r="F134" i="3"/>
  <c r="G134" i="3"/>
  <c r="H134" i="3"/>
  <c r="I134" i="3"/>
  <c r="L134" i="3" s="1"/>
  <c r="J134" i="3"/>
  <c r="K134" i="3"/>
  <c r="E135" i="3"/>
  <c r="F135" i="3"/>
  <c r="G135" i="3"/>
  <c r="H135" i="3"/>
  <c r="I135" i="3"/>
  <c r="L135" i="3" s="1"/>
  <c r="J135" i="3"/>
  <c r="K135" i="3"/>
  <c r="E136" i="3"/>
  <c r="F136" i="3"/>
  <c r="G136" i="3"/>
  <c r="H136" i="3"/>
  <c r="I136" i="3"/>
  <c r="L136" i="3" s="1"/>
  <c r="J136" i="3"/>
  <c r="K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L138" i="3" s="1"/>
  <c r="J138" i="3"/>
  <c r="K138" i="3"/>
  <c r="E139" i="3"/>
  <c r="F139" i="3"/>
  <c r="G139" i="3"/>
  <c r="H139" i="3"/>
  <c r="I139" i="3"/>
  <c r="L139" i="3" s="1"/>
  <c r="J139" i="3"/>
  <c r="K139" i="3"/>
  <c r="E140" i="3"/>
  <c r="F140" i="3"/>
  <c r="G140" i="3"/>
  <c r="K140" i="3" s="1"/>
  <c r="H140" i="3"/>
  <c r="I140" i="3"/>
  <c r="L140" i="3" s="1"/>
  <c r="J140" i="3"/>
  <c r="E141" i="3"/>
  <c r="F141" i="3"/>
  <c r="G141" i="3"/>
  <c r="H141" i="3"/>
  <c r="I141" i="3"/>
  <c r="L141" i="3" s="1"/>
  <c r="J141" i="3"/>
  <c r="K141" i="3"/>
  <c r="E142" i="3"/>
  <c r="F142" i="3"/>
  <c r="G142" i="3"/>
  <c r="H142" i="3"/>
  <c r="I142" i="3"/>
  <c r="L142" i="3" s="1"/>
  <c r="J142" i="3"/>
  <c r="K142" i="3"/>
  <c r="E143" i="3"/>
  <c r="F143" i="3"/>
  <c r="G143" i="3"/>
  <c r="H143" i="3"/>
  <c r="I143" i="3"/>
  <c r="L143" i="3" s="1"/>
  <c r="J143" i="3"/>
  <c r="K143" i="3"/>
  <c r="E144" i="3"/>
  <c r="F144" i="3"/>
  <c r="G144" i="3"/>
  <c r="K144" i="3" s="1"/>
  <c r="H144" i="3"/>
  <c r="I144" i="3"/>
  <c r="L144" i="3" s="1"/>
  <c r="J144" i="3"/>
  <c r="E145" i="3"/>
  <c r="F145" i="3"/>
  <c r="G145" i="3"/>
  <c r="H145" i="3"/>
  <c r="I145" i="3"/>
  <c r="L145" i="3" s="1"/>
  <c r="J145" i="3"/>
  <c r="K145" i="3"/>
  <c r="E146" i="3"/>
  <c r="F146" i="3"/>
  <c r="G146" i="3"/>
  <c r="H146" i="3"/>
  <c r="I146" i="3"/>
  <c r="L146" i="3" s="1"/>
  <c r="J146" i="3"/>
  <c r="K146" i="3"/>
  <c r="E147" i="3"/>
  <c r="F147" i="3"/>
  <c r="G147" i="3"/>
  <c r="H147" i="3"/>
  <c r="I147" i="3"/>
  <c r="L147" i="3" s="1"/>
  <c r="J147" i="3"/>
  <c r="K147" i="3"/>
  <c r="E148" i="3"/>
  <c r="F148" i="3"/>
  <c r="G148" i="3"/>
  <c r="K148" i="3" s="1"/>
  <c r="H148" i="3"/>
  <c r="I148" i="3"/>
  <c r="L148" i="3" s="1"/>
  <c r="J148" i="3"/>
  <c r="E149" i="3"/>
  <c r="F149" i="3"/>
  <c r="G149" i="3"/>
  <c r="H149" i="3"/>
  <c r="I149" i="3"/>
  <c r="L149" i="3" s="1"/>
  <c r="J149" i="3"/>
  <c r="K149" i="3"/>
  <c r="E150" i="3"/>
  <c r="F150" i="3"/>
  <c r="G150" i="3"/>
  <c r="H150" i="3"/>
  <c r="I150" i="3"/>
  <c r="L150" i="3" s="1"/>
  <c r="J150" i="3"/>
  <c r="K150" i="3"/>
  <c r="E151" i="3"/>
  <c r="F151" i="3"/>
  <c r="G151" i="3"/>
  <c r="H151" i="3"/>
  <c r="I151" i="3"/>
  <c r="L151" i="3" s="1"/>
  <c r="J151" i="3"/>
  <c r="K151" i="3"/>
  <c r="E152" i="3"/>
  <c r="F152" i="3"/>
  <c r="G152" i="3"/>
  <c r="K152" i="3" s="1"/>
  <c r="H152" i="3"/>
  <c r="I152" i="3"/>
  <c r="L152" i="3" s="1"/>
  <c r="J152" i="3"/>
  <c r="E153" i="3"/>
  <c r="F153" i="3"/>
  <c r="G153" i="3"/>
  <c r="H153" i="3"/>
  <c r="I153" i="3"/>
  <c r="L153" i="3" s="1"/>
  <c r="J153" i="3"/>
  <c r="K153" i="3"/>
  <c r="E154" i="3"/>
  <c r="F154" i="3"/>
  <c r="G154" i="3"/>
  <c r="H154" i="3"/>
  <c r="I154" i="3"/>
  <c r="L154" i="3" s="1"/>
  <c r="J154" i="3"/>
  <c r="K154" i="3"/>
  <c r="E155" i="3"/>
  <c r="F155" i="3"/>
  <c r="G155" i="3"/>
  <c r="H155" i="3"/>
  <c r="I155" i="3"/>
  <c r="L155" i="3" s="1"/>
  <c r="J155" i="3"/>
  <c r="K155" i="3"/>
  <c r="E156" i="3"/>
  <c r="F156" i="3"/>
  <c r="G156" i="3"/>
  <c r="K156" i="3" s="1"/>
  <c r="H156" i="3"/>
  <c r="I156" i="3"/>
  <c r="L156" i="3" s="1"/>
  <c r="J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K159" i="3" s="1"/>
  <c r="G159" i="3"/>
  <c r="H159" i="3"/>
  <c r="I159" i="3"/>
  <c r="J159" i="3"/>
  <c r="E160" i="3"/>
  <c r="F160" i="3"/>
  <c r="G160" i="3"/>
  <c r="H160" i="3"/>
  <c r="I160" i="3"/>
  <c r="J160" i="3"/>
  <c r="K160" i="3"/>
  <c r="E161" i="3"/>
  <c r="F161" i="3"/>
  <c r="G161" i="3"/>
  <c r="H161" i="3"/>
  <c r="I161" i="3"/>
  <c r="J161" i="3"/>
  <c r="K161" i="3"/>
  <c r="E162" i="3"/>
  <c r="K162" i="3" s="1"/>
  <c r="F162" i="3"/>
  <c r="G162" i="3"/>
  <c r="H162" i="3"/>
  <c r="I162" i="3"/>
  <c r="L162" i="3" s="1"/>
  <c r="J162" i="3"/>
  <c r="E163" i="3"/>
  <c r="F163" i="3"/>
  <c r="K163" i="3" s="1"/>
  <c r="G163" i="3"/>
  <c r="H163" i="3"/>
  <c r="I163" i="3"/>
  <c r="J163" i="3"/>
  <c r="E164" i="3"/>
  <c r="F164" i="3"/>
  <c r="G164" i="3"/>
  <c r="H164" i="3"/>
  <c r="I164" i="3"/>
  <c r="J164" i="3"/>
  <c r="K164" i="3"/>
  <c r="E165" i="3"/>
  <c r="F165" i="3"/>
  <c r="G165" i="3"/>
  <c r="H165" i="3"/>
  <c r="I165" i="3"/>
  <c r="J165" i="3"/>
  <c r="K165" i="3"/>
  <c r="E166" i="3"/>
  <c r="K166" i="3" s="1"/>
  <c r="F166" i="3"/>
  <c r="G166" i="3"/>
  <c r="H166" i="3"/>
  <c r="I166" i="3"/>
  <c r="L166" i="3" s="1"/>
  <c r="J166" i="3"/>
  <c r="E167" i="3"/>
  <c r="F167" i="3"/>
  <c r="K167" i="3" s="1"/>
  <c r="G167" i="3"/>
  <c r="H167" i="3"/>
  <c r="I167" i="3"/>
  <c r="J167" i="3"/>
  <c r="E168" i="3"/>
  <c r="F168" i="3"/>
  <c r="G168" i="3"/>
  <c r="H168" i="3"/>
  <c r="I168" i="3"/>
  <c r="L168" i="3" s="1"/>
  <c r="J168" i="3"/>
  <c r="K168" i="3"/>
  <c r="E169" i="3"/>
  <c r="F169" i="3"/>
  <c r="K169" i="3" s="1"/>
  <c r="G169" i="3"/>
  <c r="H169" i="3"/>
  <c r="I169" i="3"/>
  <c r="J169" i="3"/>
  <c r="E170" i="3"/>
  <c r="K170" i="3" s="1"/>
  <c r="F170" i="3"/>
  <c r="G170" i="3"/>
  <c r="H170" i="3"/>
  <c r="I170" i="3"/>
  <c r="L170" i="3" s="1"/>
  <c r="J170" i="3"/>
  <c r="E171" i="3"/>
  <c r="F171" i="3"/>
  <c r="K171" i="3" s="1"/>
  <c r="G171" i="3"/>
  <c r="H171" i="3"/>
  <c r="I171" i="3"/>
  <c r="J171" i="3"/>
  <c r="E172" i="3"/>
  <c r="F172" i="3"/>
  <c r="G172" i="3"/>
  <c r="H172" i="3"/>
  <c r="I172" i="3"/>
  <c r="L172" i="3" s="1"/>
  <c r="J172" i="3"/>
  <c r="K172" i="3"/>
  <c r="E173" i="3"/>
  <c r="F173" i="3"/>
  <c r="G173" i="3"/>
  <c r="H173" i="3"/>
  <c r="I173" i="3"/>
  <c r="J173" i="3"/>
  <c r="K173" i="3"/>
  <c r="E174" i="3"/>
  <c r="K174" i="3" s="1"/>
  <c r="F174" i="3"/>
  <c r="G174" i="3"/>
  <c r="H174" i="3"/>
  <c r="I174" i="3"/>
  <c r="L174" i="3" s="1"/>
  <c r="J174" i="3"/>
  <c r="E175" i="3"/>
  <c r="F175" i="3"/>
  <c r="K175" i="3" s="1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J177" i="3"/>
  <c r="K177" i="3"/>
  <c r="E178" i="3"/>
  <c r="K178" i="3" s="1"/>
  <c r="F178" i="3"/>
  <c r="G178" i="3"/>
  <c r="H178" i="3"/>
  <c r="I178" i="3"/>
  <c r="L178" i="3" s="1"/>
  <c r="J178" i="3"/>
  <c r="E179" i="3"/>
  <c r="F179" i="3"/>
  <c r="K179" i="3" s="1"/>
  <c r="G179" i="3"/>
  <c r="H179" i="3"/>
  <c r="I179" i="3"/>
  <c r="J179" i="3"/>
  <c r="E180" i="3"/>
  <c r="F180" i="3"/>
  <c r="G180" i="3"/>
  <c r="H180" i="3"/>
  <c r="I180" i="3"/>
  <c r="L180" i="3" s="1"/>
  <c r="J180" i="3"/>
  <c r="K180" i="3"/>
  <c r="E181" i="3"/>
  <c r="F181" i="3"/>
  <c r="K181" i="3" s="1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F183" i="3"/>
  <c r="K183" i="3" s="1"/>
  <c r="G183" i="3"/>
  <c r="H183" i="3"/>
  <c r="I183" i="3"/>
  <c r="J183" i="3"/>
  <c r="E184" i="3"/>
  <c r="F184" i="3"/>
  <c r="G184" i="3"/>
  <c r="H184" i="3"/>
  <c r="I184" i="3"/>
  <c r="J184" i="3"/>
  <c r="K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F204" i="3"/>
  <c r="G204" i="3"/>
  <c r="H204" i="3"/>
  <c r="I204" i="3"/>
  <c r="J204" i="3"/>
  <c r="E205" i="3"/>
  <c r="K205" i="3" s="1"/>
  <c r="F205" i="3"/>
  <c r="G205" i="3"/>
  <c r="H205" i="3"/>
  <c r="I205" i="3"/>
  <c r="L205" i="3" s="1"/>
  <c r="J205" i="3"/>
  <c r="E206" i="3"/>
  <c r="F206" i="3"/>
  <c r="G206" i="3"/>
  <c r="H206" i="3"/>
  <c r="I206" i="3"/>
  <c r="J206" i="3"/>
  <c r="E207" i="3"/>
  <c r="K207" i="3" s="1"/>
  <c r="F207" i="3"/>
  <c r="G207" i="3"/>
  <c r="H207" i="3"/>
  <c r="I207" i="3"/>
  <c r="L207" i="3" s="1"/>
  <c r="J207" i="3"/>
  <c r="E208" i="3"/>
  <c r="F208" i="3"/>
  <c r="G208" i="3"/>
  <c r="H208" i="3"/>
  <c r="I208" i="3"/>
  <c r="J208" i="3"/>
  <c r="E209" i="3"/>
  <c r="K209" i="3" s="1"/>
  <c r="F209" i="3"/>
  <c r="G209" i="3"/>
  <c r="H209" i="3"/>
  <c r="I209" i="3"/>
  <c r="L209" i="3" s="1"/>
  <c r="J209" i="3"/>
  <c r="E210" i="3"/>
  <c r="F210" i="3"/>
  <c r="G210" i="3"/>
  <c r="H210" i="3"/>
  <c r="I210" i="3"/>
  <c r="J210" i="3"/>
  <c r="E211" i="3"/>
  <c r="K211" i="3" s="1"/>
  <c r="F211" i="3"/>
  <c r="G211" i="3"/>
  <c r="H211" i="3"/>
  <c r="I211" i="3"/>
  <c r="L211" i="3" s="1"/>
  <c r="J211" i="3"/>
  <c r="E212" i="3"/>
  <c r="F212" i="3"/>
  <c r="G212" i="3"/>
  <c r="H212" i="3"/>
  <c r="I212" i="3"/>
  <c r="J212" i="3"/>
  <c r="E213" i="3"/>
  <c r="K213" i="3" s="1"/>
  <c r="F213" i="3"/>
  <c r="G213" i="3"/>
  <c r="H213" i="3"/>
  <c r="I213" i="3"/>
  <c r="L213" i="3" s="1"/>
  <c r="J213" i="3"/>
  <c r="E214" i="3"/>
  <c r="F214" i="3"/>
  <c r="G214" i="3"/>
  <c r="H214" i="3"/>
  <c r="I214" i="3"/>
  <c r="J214" i="3"/>
  <c r="E215" i="3"/>
  <c r="K215" i="3" s="1"/>
  <c r="F215" i="3"/>
  <c r="G215" i="3"/>
  <c r="H215" i="3"/>
  <c r="I215" i="3"/>
  <c r="L215" i="3" s="1"/>
  <c r="J215" i="3"/>
  <c r="E216" i="3"/>
  <c r="F216" i="3"/>
  <c r="G216" i="3"/>
  <c r="H216" i="3"/>
  <c r="I216" i="3"/>
  <c r="J216" i="3"/>
  <c r="E217" i="3"/>
  <c r="K217" i="3" s="1"/>
  <c r="F217" i="3"/>
  <c r="G217" i="3"/>
  <c r="H217" i="3"/>
  <c r="I217" i="3"/>
  <c r="L217" i="3" s="1"/>
  <c r="J217" i="3"/>
  <c r="E218" i="3"/>
  <c r="F218" i="3"/>
  <c r="G218" i="3"/>
  <c r="H218" i="3"/>
  <c r="I218" i="3"/>
  <c r="J218" i="3"/>
  <c r="E219" i="3"/>
  <c r="K219" i="3" s="1"/>
  <c r="F219" i="3"/>
  <c r="G219" i="3"/>
  <c r="H219" i="3"/>
  <c r="I219" i="3"/>
  <c r="L219" i="3" s="1"/>
  <c r="J219" i="3"/>
  <c r="E220" i="3"/>
  <c r="F220" i="3"/>
  <c r="G220" i="3"/>
  <c r="H220" i="3"/>
  <c r="I220" i="3"/>
  <c r="J220" i="3"/>
  <c r="E221" i="3"/>
  <c r="K221" i="3" s="1"/>
  <c r="F221" i="3"/>
  <c r="G221" i="3"/>
  <c r="H221" i="3"/>
  <c r="I221" i="3"/>
  <c r="L221" i="3" s="1"/>
  <c r="J221" i="3"/>
  <c r="E222" i="3"/>
  <c r="F222" i="3"/>
  <c r="G222" i="3"/>
  <c r="H222" i="3"/>
  <c r="I222" i="3"/>
  <c r="J222" i="3"/>
  <c r="E223" i="3"/>
  <c r="K223" i="3" s="1"/>
  <c r="F223" i="3"/>
  <c r="G223" i="3"/>
  <c r="H223" i="3"/>
  <c r="I223" i="3"/>
  <c r="L223" i="3" s="1"/>
  <c r="J223" i="3"/>
  <c r="E224" i="3"/>
  <c r="F224" i="3"/>
  <c r="G224" i="3"/>
  <c r="H224" i="3"/>
  <c r="I224" i="3"/>
  <c r="J224" i="3"/>
  <c r="E225" i="3"/>
  <c r="K225" i="3" s="1"/>
  <c r="F225" i="3"/>
  <c r="G225" i="3"/>
  <c r="H225" i="3"/>
  <c r="I225" i="3"/>
  <c r="L225" i="3" s="1"/>
  <c r="J225" i="3"/>
  <c r="E226" i="3"/>
  <c r="F226" i="3"/>
  <c r="G226" i="3"/>
  <c r="H226" i="3"/>
  <c r="I226" i="3"/>
  <c r="J226" i="3"/>
  <c r="E227" i="3"/>
  <c r="K227" i="3" s="1"/>
  <c r="F227" i="3"/>
  <c r="G227" i="3"/>
  <c r="H227" i="3"/>
  <c r="I227" i="3"/>
  <c r="L227" i="3" s="1"/>
  <c r="J227" i="3"/>
  <c r="E228" i="3"/>
  <c r="F228" i="3"/>
  <c r="G228" i="3"/>
  <c r="H228" i="3"/>
  <c r="I228" i="3"/>
  <c r="J228" i="3"/>
  <c r="E229" i="3"/>
  <c r="K229" i="3" s="1"/>
  <c r="F229" i="3"/>
  <c r="G229" i="3"/>
  <c r="H229" i="3"/>
  <c r="I229" i="3"/>
  <c r="L229" i="3" s="1"/>
  <c r="J229" i="3"/>
  <c r="E230" i="3"/>
  <c r="F230" i="3"/>
  <c r="G230" i="3"/>
  <c r="H230" i="3"/>
  <c r="I230" i="3"/>
  <c r="J230" i="3"/>
  <c r="E231" i="3"/>
  <c r="K231" i="3" s="1"/>
  <c r="F231" i="3"/>
  <c r="G231" i="3"/>
  <c r="H231" i="3"/>
  <c r="I231" i="3"/>
  <c r="L231" i="3" s="1"/>
  <c r="J231" i="3"/>
  <c r="E232" i="3"/>
  <c r="F232" i="3"/>
  <c r="G232" i="3"/>
  <c r="H232" i="3"/>
  <c r="I232" i="3"/>
  <c r="J232" i="3"/>
  <c r="E233" i="3"/>
  <c r="K233" i="3" s="1"/>
  <c r="F233" i="3"/>
  <c r="G233" i="3"/>
  <c r="H233" i="3"/>
  <c r="I233" i="3"/>
  <c r="L233" i="3" s="1"/>
  <c r="J233" i="3"/>
  <c r="E234" i="3"/>
  <c r="F234" i="3"/>
  <c r="G234" i="3"/>
  <c r="H234" i="3"/>
  <c r="I234" i="3"/>
  <c r="J234" i="3"/>
  <c r="E235" i="3"/>
  <c r="K235" i="3" s="1"/>
  <c r="F235" i="3"/>
  <c r="G235" i="3"/>
  <c r="H235" i="3"/>
  <c r="I235" i="3"/>
  <c r="L235" i="3" s="1"/>
  <c r="J235" i="3"/>
  <c r="E236" i="3"/>
  <c r="F236" i="3"/>
  <c r="G236" i="3"/>
  <c r="H236" i="3"/>
  <c r="I236" i="3"/>
  <c r="J236" i="3"/>
  <c r="E237" i="3"/>
  <c r="K237" i="3" s="1"/>
  <c r="F237" i="3"/>
  <c r="G237" i="3"/>
  <c r="H237" i="3"/>
  <c r="I237" i="3"/>
  <c r="L237" i="3" s="1"/>
  <c r="J237" i="3"/>
  <c r="E238" i="3"/>
  <c r="F238" i="3"/>
  <c r="G238" i="3"/>
  <c r="H238" i="3"/>
  <c r="I238" i="3"/>
  <c r="J238" i="3"/>
  <c r="E239" i="3"/>
  <c r="K239" i="3" s="1"/>
  <c r="F239" i="3"/>
  <c r="G239" i="3"/>
  <c r="H239" i="3"/>
  <c r="I239" i="3"/>
  <c r="L239" i="3" s="1"/>
  <c r="J239" i="3"/>
  <c r="E240" i="3"/>
  <c r="F240" i="3"/>
  <c r="G240" i="3"/>
  <c r="H240" i="3"/>
  <c r="I240" i="3"/>
  <c r="J240" i="3"/>
  <c r="E241" i="3"/>
  <c r="K241" i="3" s="1"/>
  <c r="F241" i="3"/>
  <c r="G241" i="3"/>
  <c r="H241" i="3"/>
  <c r="I241" i="3"/>
  <c r="L241" i="3" s="1"/>
  <c r="J241" i="3"/>
  <c r="E242" i="3"/>
  <c r="F242" i="3"/>
  <c r="G242" i="3"/>
  <c r="H242" i="3"/>
  <c r="I242" i="3"/>
  <c r="J242" i="3"/>
  <c r="E243" i="3"/>
  <c r="K243" i="3" s="1"/>
  <c r="F243" i="3"/>
  <c r="G243" i="3"/>
  <c r="H243" i="3"/>
  <c r="I243" i="3"/>
  <c r="L243" i="3" s="1"/>
  <c r="J243" i="3"/>
  <c r="E244" i="3"/>
  <c r="F244" i="3"/>
  <c r="G244" i="3"/>
  <c r="H244" i="3"/>
  <c r="I244" i="3"/>
  <c r="J244" i="3"/>
  <c r="E245" i="3"/>
  <c r="K245" i="3" s="1"/>
  <c r="F245" i="3"/>
  <c r="G245" i="3"/>
  <c r="H245" i="3"/>
  <c r="I245" i="3"/>
  <c r="L245" i="3" s="1"/>
  <c r="J245" i="3"/>
  <c r="E246" i="3"/>
  <c r="F246" i="3"/>
  <c r="G246" i="3"/>
  <c r="H246" i="3"/>
  <c r="I246" i="3"/>
  <c r="J246" i="3"/>
  <c r="E247" i="3"/>
  <c r="K247" i="3" s="1"/>
  <c r="F247" i="3"/>
  <c r="G247" i="3"/>
  <c r="H247" i="3"/>
  <c r="I247" i="3"/>
  <c r="L247" i="3" s="1"/>
  <c r="J247" i="3"/>
  <c r="E248" i="3"/>
  <c r="F248" i="3"/>
  <c r="G248" i="3"/>
  <c r="H248" i="3"/>
  <c r="I248" i="3"/>
  <c r="J248" i="3"/>
  <c r="E249" i="3"/>
  <c r="K249" i="3" s="1"/>
  <c r="F249" i="3"/>
  <c r="G249" i="3"/>
  <c r="H249" i="3"/>
  <c r="I249" i="3"/>
  <c r="L249" i="3" s="1"/>
  <c r="J249" i="3"/>
  <c r="E250" i="3"/>
  <c r="F250" i="3"/>
  <c r="G250" i="3"/>
  <c r="H250" i="3"/>
  <c r="I250" i="3"/>
  <c r="J250" i="3"/>
  <c r="E251" i="3"/>
  <c r="K251" i="3" s="1"/>
  <c r="F251" i="3"/>
  <c r="G251" i="3"/>
  <c r="H251" i="3"/>
  <c r="I251" i="3"/>
  <c r="L251" i="3" s="1"/>
  <c r="J251" i="3"/>
  <c r="E252" i="3"/>
  <c r="F252" i="3"/>
  <c r="G252" i="3"/>
  <c r="H252" i="3"/>
  <c r="I252" i="3"/>
  <c r="J252" i="3"/>
  <c r="E253" i="3"/>
  <c r="K253" i="3" s="1"/>
  <c r="F253" i="3"/>
  <c r="G253" i="3"/>
  <c r="H253" i="3"/>
  <c r="I253" i="3"/>
  <c r="L253" i="3" s="1"/>
  <c r="J253" i="3"/>
  <c r="E254" i="3"/>
  <c r="F254" i="3"/>
  <c r="G254" i="3"/>
  <c r="H254" i="3"/>
  <c r="I254" i="3"/>
  <c r="J254" i="3"/>
  <c r="E255" i="3"/>
  <c r="K255" i="3" s="1"/>
  <c r="F255" i="3"/>
  <c r="G255" i="3"/>
  <c r="H255" i="3"/>
  <c r="I255" i="3"/>
  <c r="L255" i="3" s="1"/>
  <c r="J255" i="3"/>
  <c r="E256" i="3"/>
  <c r="F256" i="3"/>
  <c r="G256" i="3"/>
  <c r="H256" i="3"/>
  <c r="I256" i="3"/>
  <c r="J256" i="3"/>
  <c r="E257" i="3"/>
  <c r="K257" i="3" s="1"/>
  <c r="F257" i="3"/>
  <c r="G257" i="3"/>
  <c r="H257" i="3"/>
  <c r="I257" i="3"/>
  <c r="L257" i="3" s="1"/>
  <c r="J257" i="3"/>
  <c r="BJ207" i="3" l="1"/>
  <c r="BM208" i="3"/>
  <c r="BL209" i="3"/>
  <c r="BK208" i="3"/>
  <c r="BM206" i="3"/>
  <c r="BN257" i="3"/>
  <c r="BK256" i="3"/>
  <c r="BK254" i="3"/>
  <c r="BK252" i="3"/>
  <c r="BK250" i="3"/>
  <c r="BK248" i="3"/>
  <c r="BK246" i="3"/>
  <c r="BK244" i="3"/>
  <c r="BK242" i="3"/>
  <c r="BK240" i="3"/>
  <c r="BK238" i="3"/>
  <c r="BK236" i="3"/>
  <c r="BK234" i="3"/>
  <c r="BK232" i="3"/>
  <c r="BK230" i="3"/>
  <c r="BK228" i="3"/>
  <c r="BK226" i="3"/>
  <c r="BK224" i="3"/>
  <c r="BK222" i="3"/>
  <c r="BK220" i="3"/>
  <c r="BK218" i="3"/>
  <c r="BK216" i="3"/>
  <c r="BK214" i="3"/>
  <c r="BK212" i="3"/>
  <c r="BJ210" i="3"/>
  <c r="BN210" i="3"/>
  <c r="BJ208" i="3"/>
  <c r="BN208" i="3"/>
  <c r="BL207" i="3"/>
  <c r="BJ206" i="3"/>
  <c r="BN206" i="3"/>
  <c r="BJ205" i="3"/>
  <c r="BN207" i="3"/>
  <c r="BK207" i="3"/>
  <c r="BL206" i="3"/>
  <c r="BN204" i="3"/>
  <c r="BJ200" i="3"/>
  <c r="BJ198" i="3"/>
  <c r="BJ196" i="3"/>
  <c r="BJ194" i="3"/>
  <c r="BN192" i="3"/>
  <c r="BN190" i="3"/>
  <c r="BN188" i="3"/>
  <c r="BN186" i="3"/>
  <c r="BN184" i="3"/>
  <c r="BN182" i="3"/>
  <c r="BN180" i="3"/>
  <c r="BN178" i="3"/>
  <c r="BN176" i="3"/>
  <c r="BN174" i="3"/>
  <c r="BN172" i="3"/>
  <c r="BN170" i="3"/>
  <c r="BN168" i="3"/>
  <c r="BN166" i="3"/>
  <c r="BN164" i="3"/>
  <c r="BN162" i="3"/>
  <c r="BN160" i="3"/>
  <c r="BN158" i="3"/>
  <c r="BK156" i="3"/>
  <c r="BL156" i="3"/>
  <c r="BJ157" i="3"/>
  <c r="BN157" i="3"/>
  <c r="BJ155" i="3"/>
  <c r="BN155" i="3"/>
  <c r="BK155" i="3"/>
  <c r="BM154" i="3"/>
  <c r="BL154" i="3"/>
  <c r="BL153" i="3"/>
  <c r="BJ153" i="3"/>
  <c r="BK153" i="3"/>
  <c r="BK151" i="3"/>
  <c r="BK149" i="3"/>
  <c r="BK147" i="3"/>
  <c r="BK145" i="3"/>
  <c r="BK143" i="3"/>
  <c r="BK141" i="3"/>
  <c r="BK139" i="3"/>
  <c r="BK137" i="3"/>
  <c r="BK135" i="3"/>
  <c r="BK133" i="3"/>
  <c r="BK131" i="3"/>
  <c r="BK129" i="3"/>
  <c r="BK127" i="3"/>
  <c r="BK125" i="3"/>
  <c r="BK123" i="3"/>
  <c r="BK121" i="3"/>
  <c r="BK119" i="3"/>
  <c r="BK117" i="3"/>
  <c r="BK115" i="3"/>
  <c r="BM110" i="3"/>
  <c r="BM108" i="3"/>
  <c r="BM106" i="3"/>
  <c r="BM104" i="3"/>
  <c r="BJ101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L179" i="3"/>
  <c r="L175" i="3"/>
  <c r="L171" i="3"/>
  <c r="L167" i="3"/>
  <c r="L163" i="3"/>
  <c r="L159" i="3"/>
  <c r="L184" i="3"/>
  <c r="L176" i="3"/>
  <c r="L164" i="3"/>
  <c r="L160" i="3"/>
  <c r="L177" i="3"/>
  <c r="L173" i="3"/>
  <c r="L169" i="3"/>
  <c r="L165" i="3"/>
  <c r="L161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AU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BF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Z17" i="3" l="1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<sst xmlns="http://schemas.openxmlformats.org/spreadsheetml/2006/main" count="2474" uniqueCount="494">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</sst>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5"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1.64492753623188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1.64492753623188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1.64492753623188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1.64492753623188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1.64492753623188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1.64492753623188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1.64492753623188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1.64492753623188</v>
      </c>
      <c r="D27">
        <v>0.78</v>
      </c>
      <c r="E27">
        <v>1.37</v>
      </c>
    </row>
    <row r="28" spans="1:5" x14ac:dyDescent="0.25">
      <c r="A28" t="s">
        <v>13</v>
      </c>
      <c r="B28" t="s">
        <v>55</v>
      </c>
      <c r="C28">
        <v>1.64492753623188</v>
      </c>
      <c r="D28">
        <v>1.05</v>
      </c>
      <c r="E28">
        <v>1.04</v>
      </c>
    </row>
    <row r="29" spans="1:5" x14ac:dyDescent="0.25">
      <c r="A29" t="s">
        <v>13</v>
      </c>
      <c r="B29" t="s">
        <v>15</v>
      </c>
      <c r="C29">
        <v>1.64492753623188</v>
      </c>
      <c r="D29">
        <v>1.25</v>
      </c>
      <c r="E29">
        <v>0.97</v>
      </c>
    </row>
    <row r="30" spans="1:5" x14ac:dyDescent="0.25">
      <c r="A30" t="s">
        <v>13</v>
      </c>
      <c r="B30" t="s">
        <v>52</v>
      </c>
      <c r="C30">
        <v>1.64492753623188</v>
      </c>
      <c r="D30">
        <v>0.56999999999999995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1.64492753623188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1.64492753623188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1.64492753623188</v>
      </c>
      <c r="D33">
        <v>0.36</v>
      </c>
      <c r="E33">
        <v>1.43</v>
      </c>
    </row>
    <row r="34" spans="1:5" x14ac:dyDescent="0.25">
      <c r="A34" t="s">
        <v>13</v>
      </c>
      <c r="B34" t="s">
        <v>61</v>
      </c>
      <c r="C34">
        <v>1.64492753623188</v>
      </c>
      <c r="D34">
        <v>1.01</v>
      </c>
      <c r="E34">
        <v>1.1299999999999999</v>
      </c>
    </row>
    <row r="35" spans="1:5" x14ac:dyDescent="0.25">
      <c r="A35" t="s">
        <v>13</v>
      </c>
      <c r="B35" t="s">
        <v>14</v>
      </c>
      <c r="C35">
        <v>1.64492753623188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1.64492753623188</v>
      </c>
      <c r="D36">
        <v>0.56999999999999995</v>
      </c>
      <c r="E36">
        <v>1.18</v>
      </c>
    </row>
    <row r="37" spans="1:5" x14ac:dyDescent="0.25">
      <c r="A37" t="s">
        <v>13</v>
      </c>
      <c r="B37" t="s">
        <v>59</v>
      </c>
      <c r="C37">
        <v>1.64492753623188</v>
      </c>
      <c r="D37">
        <v>1.0900000000000001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1.54909090909091</v>
      </c>
      <c r="D38">
        <v>1.38</v>
      </c>
      <c r="E38">
        <v>0.72</v>
      </c>
    </row>
    <row r="39" spans="1:5" x14ac:dyDescent="0.25">
      <c r="A39" t="s">
        <v>16</v>
      </c>
      <c r="B39" t="s">
        <v>20</v>
      </c>
      <c r="C39">
        <v>1.54909090909091</v>
      </c>
      <c r="D39">
        <v>0.65</v>
      </c>
      <c r="E39">
        <v>1.01</v>
      </c>
    </row>
    <row r="40" spans="1:5" x14ac:dyDescent="0.25">
      <c r="A40" t="s">
        <v>16</v>
      </c>
      <c r="B40" t="s">
        <v>253</v>
      </c>
      <c r="C40">
        <v>1.54909090909091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1.54909090909091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1.54909090909091</v>
      </c>
      <c r="D42">
        <v>1.1100000000000001</v>
      </c>
      <c r="E42">
        <v>0.88</v>
      </c>
    </row>
    <row r="43" spans="1:5" x14ac:dyDescent="0.25">
      <c r="A43" t="s">
        <v>16</v>
      </c>
      <c r="B43" t="s">
        <v>17</v>
      </c>
      <c r="C43">
        <v>1.54909090909091</v>
      </c>
      <c r="D43">
        <v>1.25</v>
      </c>
      <c r="E43">
        <v>0.98</v>
      </c>
    </row>
    <row r="44" spans="1:5" x14ac:dyDescent="0.25">
      <c r="A44" t="s">
        <v>16</v>
      </c>
      <c r="B44" t="s">
        <v>322</v>
      </c>
      <c r="C44">
        <v>1.54909090909091</v>
      </c>
      <c r="D44">
        <v>1.33</v>
      </c>
      <c r="E44">
        <v>0.72</v>
      </c>
    </row>
    <row r="45" spans="1:5" x14ac:dyDescent="0.25">
      <c r="A45" t="s">
        <v>16</v>
      </c>
      <c r="B45" t="s">
        <v>67</v>
      </c>
      <c r="C45">
        <v>1.54909090909091</v>
      </c>
      <c r="D45">
        <v>1.21</v>
      </c>
      <c r="E45">
        <v>0.93</v>
      </c>
    </row>
    <row r="46" spans="1:5" x14ac:dyDescent="0.25">
      <c r="A46" t="s">
        <v>16</v>
      </c>
      <c r="B46" t="s">
        <v>252</v>
      </c>
      <c r="C46">
        <v>1.54909090909091</v>
      </c>
      <c r="D46">
        <v>1.08</v>
      </c>
      <c r="E46">
        <v>0.67</v>
      </c>
    </row>
    <row r="47" spans="1:5" x14ac:dyDescent="0.25">
      <c r="A47" t="s">
        <v>16</v>
      </c>
      <c r="B47" t="s">
        <v>254</v>
      </c>
      <c r="C47">
        <v>1.54909090909091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1.54909090909091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1.54909090909091</v>
      </c>
      <c r="D49">
        <v>0.85</v>
      </c>
      <c r="E49">
        <v>1.06</v>
      </c>
    </row>
    <row r="50" spans="1:5" x14ac:dyDescent="0.25">
      <c r="A50" t="s">
        <v>16</v>
      </c>
      <c r="B50" t="s">
        <v>323</v>
      </c>
      <c r="C50">
        <v>1.54909090909091</v>
      </c>
      <c r="D50">
        <v>0.52</v>
      </c>
      <c r="E50">
        <v>1.54</v>
      </c>
    </row>
    <row r="51" spans="1:5" x14ac:dyDescent="0.25">
      <c r="A51" t="s">
        <v>16</v>
      </c>
      <c r="B51" t="s">
        <v>18</v>
      </c>
      <c r="C51">
        <v>1.54909090909091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1.54909090909091</v>
      </c>
      <c r="D52">
        <v>0.81</v>
      </c>
      <c r="E52">
        <v>1.01</v>
      </c>
    </row>
    <row r="53" spans="1:5" x14ac:dyDescent="0.25">
      <c r="A53" t="s">
        <v>16</v>
      </c>
      <c r="B53" t="s">
        <v>257</v>
      </c>
      <c r="C53">
        <v>1.54909090909091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1.54909090909091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1.54909090909091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1.3323170731707299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1.3323170731707299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1.3323170731707299</v>
      </c>
      <c r="D58">
        <v>0.75</v>
      </c>
      <c r="E58">
        <v>0.9</v>
      </c>
    </row>
    <row r="59" spans="1:5" x14ac:dyDescent="0.25">
      <c r="A59" t="s">
        <v>69</v>
      </c>
      <c r="B59" t="s">
        <v>75</v>
      </c>
      <c r="C59">
        <v>1.3323170731707299</v>
      </c>
      <c r="D59">
        <v>0.61</v>
      </c>
      <c r="E59">
        <v>0.85</v>
      </c>
    </row>
    <row r="60" spans="1:5" x14ac:dyDescent="0.25">
      <c r="A60" t="s">
        <v>69</v>
      </c>
      <c r="B60" t="s">
        <v>77</v>
      </c>
      <c r="C60">
        <v>1.3323170731707299</v>
      </c>
      <c r="D60">
        <v>1.27</v>
      </c>
      <c r="E60">
        <v>0.76</v>
      </c>
    </row>
    <row r="61" spans="1:5" x14ac:dyDescent="0.25">
      <c r="A61" t="s">
        <v>69</v>
      </c>
      <c r="B61" t="s">
        <v>263</v>
      </c>
      <c r="C61">
        <v>1.3323170731707299</v>
      </c>
      <c r="D61">
        <v>0.75</v>
      </c>
      <c r="E61">
        <v>1.18</v>
      </c>
    </row>
    <row r="62" spans="1:5" x14ac:dyDescent="0.25">
      <c r="A62" t="s">
        <v>69</v>
      </c>
      <c r="B62" t="s">
        <v>381</v>
      </c>
      <c r="C62">
        <v>1.3323170731707299</v>
      </c>
      <c r="D62">
        <v>1.03</v>
      </c>
      <c r="E62">
        <v>1.18</v>
      </c>
    </row>
    <row r="63" spans="1:5" x14ac:dyDescent="0.25">
      <c r="A63" t="s">
        <v>69</v>
      </c>
      <c r="B63" t="s">
        <v>76</v>
      </c>
      <c r="C63">
        <v>1.3323170731707299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1.3323170731707299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1.3323170731707299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1.3323170731707299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1.3323170731707299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1.3323170731707299</v>
      </c>
      <c r="D68">
        <v>1.59</v>
      </c>
      <c r="E68">
        <v>0.99</v>
      </c>
    </row>
    <row r="69" spans="1:5" x14ac:dyDescent="0.25">
      <c r="A69" t="s">
        <v>69</v>
      </c>
      <c r="B69" t="s">
        <v>325</v>
      </c>
      <c r="C69">
        <v>1.3323170731707299</v>
      </c>
      <c r="D69">
        <v>1.03</v>
      </c>
      <c r="E69">
        <v>1.28</v>
      </c>
    </row>
    <row r="70" spans="1:5" x14ac:dyDescent="0.25">
      <c r="A70" t="s">
        <v>69</v>
      </c>
      <c r="B70" t="s">
        <v>258</v>
      </c>
      <c r="C70">
        <v>1.3323170731707299</v>
      </c>
      <c r="D70">
        <v>0.49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1.3323170731707299</v>
      </c>
      <c r="D71">
        <v>1.05</v>
      </c>
      <c r="E71">
        <v>1.01</v>
      </c>
    </row>
    <row r="72" spans="1:5" x14ac:dyDescent="0.25">
      <c r="A72" t="s">
        <v>69</v>
      </c>
      <c r="B72" t="s">
        <v>259</v>
      </c>
      <c r="C72">
        <v>1.3323170731707299</v>
      </c>
      <c r="D72">
        <v>1.31</v>
      </c>
      <c r="E72">
        <v>0.85</v>
      </c>
    </row>
    <row r="73" spans="1:5" x14ac:dyDescent="0.25">
      <c r="A73" t="s">
        <v>69</v>
      </c>
      <c r="B73" t="s">
        <v>71</v>
      </c>
      <c r="C73">
        <v>1.3323170731707299</v>
      </c>
      <c r="D73">
        <v>0.56000000000000005</v>
      </c>
      <c r="E73">
        <v>1.56</v>
      </c>
    </row>
    <row r="74" spans="1:5" x14ac:dyDescent="0.25">
      <c r="A74" t="s">
        <v>69</v>
      </c>
      <c r="B74" t="s">
        <v>74</v>
      </c>
      <c r="C74">
        <v>1.3323170731707299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1.3323170731707299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1.22770398481973</v>
      </c>
      <c r="D76">
        <v>1.04</v>
      </c>
      <c r="E76">
        <v>0.87</v>
      </c>
    </row>
    <row r="77" spans="1:5" x14ac:dyDescent="0.25">
      <c r="A77" t="s">
        <v>80</v>
      </c>
      <c r="B77" t="s">
        <v>82</v>
      </c>
      <c r="C77">
        <v>1.22770398481973</v>
      </c>
      <c r="D77">
        <v>0.67</v>
      </c>
      <c r="E77">
        <v>1.44</v>
      </c>
    </row>
    <row r="78" spans="1:5" x14ac:dyDescent="0.25">
      <c r="A78" t="s">
        <v>80</v>
      </c>
      <c r="B78" t="s">
        <v>83</v>
      </c>
      <c r="C78">
        <v>1.22770398481973</v>
      </c>
      <c r="D78">
        <v>1.18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1.22770398481973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1.22770398481973</v>
      </c>
      <c r="D80">
        <v>1.37</v>
      </c>
      <c r="E80">
        <v>0.87</v>
      </c>
    </row>
    <row r="81" spans="1:5" x14ac:dyDescent="0.25">
      <c r="A81" t="s">
        <v>80</v>
      </c>
      <c r="B81" t="s">
        <v>87</v>
      </c>
      <c r="C81">
        <v>1.22770398481973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1.22770398481973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1.22770398481973</v>
      </c>
      <c r="D83">
        <v>0.89</v>
      </c>
      <c r="E83">
        <v>0.92</v>
      </c>
    </row>
    <row r="84" spans="1:5" x14ac:dyDescent="0.25">
      <c r="A84" t="s">
        <v>80</v>
      </c>
      <c r="B84" t="s">
        <v>91</v>
      </c>
      <c r="C84">
        <v>1.22770398481973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1.22770398481973</v>
      </c>
      <c r="D85">
        <v>1</v>
      </c>
      <c r="E85">
        <v>0.96</v>
      </c>
    </row>
    <row r="86" spans="1:5" x14ac:dyDescent="0.25">
      <c r="A86" t="s">
        <v>80</v>
      </c>
      <c r="B86" t="s">
        <v>86</v>
      </c>
      <c r="C86">
        <v>1.22770398481973</v>
      </c>
      <c r="D86">
        <v>0.93</v>
      </c>
      <c r="E86">
        <v>1.01</v>
      </c>
    </row>
    <row r="87" spans="1:5" x14ac:dyDescent="0.25">
      <c r="A87" t="s">
        <v>80</v>
      </c>
      <c r="B87" t="s">
        <v>81</v>
      </c>
      <c r="C87">
        <v>1.22770398481973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1.22770398481973</v>
      </c>
      <c r="D88">
        <v>0.74</v>
      </c>
      <c r="E88">
        <v>1</v>
      </c>
    </row>
    <row r="89" spans="1:5" x14ac:dyDescent="0.25">
      <c r="A89" t="s">
        <v>80</v>
      </c>
      <c r="B89" t="s">
        <v>90</v>
      </c>
      <c r="C89">
        <v>1.22770398481973</v>
      </c>
      <c r="D89">
        <v>1.3</v>
      </c>
      <c r="E89">
        <v>0.61</v>
      </c>
    </row>
    <row r="90" spans="1:5" x14ac:dyDescent="0.25">
      <c r="A90" t="s">
        <v>80</v>
      </c>
      <c r="B90" t="s">
        <v>93</v>
      </c>
      <c r="C90">
        <v>1.22770398481973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1.22770398481973</v>
      </c>
      <c r="D91">
        <v>0.7</v>
      </c>
      <c r="E91">
        <v>1.05</v>
      </c>
    </row>
    <row r="92" spans="1:5" x14ac:dyDescent="0.25">
      <c r="A92" t="s">
        <v>80</v>
      </c>
      <c r="B92" t="s">
        <v>410</v>
      </c>
      <c r="C92">
        <v>1.22770398481973</v>
      </c>
      <c r="D92">
        <v>1.07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1.22770398481973</v>
      </c>
      <c r="D93">
        <v>1.3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1.22770398481973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1.22770398481973</v>
      </c>
      <c r="D95">
        <v>0.81</v>
      </c>
      <c r="E95">
        <v>0.74</v>
      </c>
    </row>
    <row r="96" spans="1:5" x14ac:dyDescent="0.25">
      <c r="A96" t="s">
        <v>80</v>
      </c>
      <c r="B96" t="s">
        <v>84</v>
      </c>
      <c r="C96">
        <v>1.22770398481973</v>
      </c>
      <c r="D96">
        <v>1.07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1.22770398481973</v>
      </c>
      <c r="D97">
        <v>0.93</v>
      </c>
      <c r="E97">
        <v>0.65</v>
      </c>
    </row>
    <row r="98" spans="1:5" x14ac:dyDescent="0.25">
      <c r="A98" t="s">
        <v>80</v>
      </c>
      <c r="B98" t="s">
        <v>95</v>
      </c>
      <c r="C98">
        <v>1.22770398481973</v>
      </c>
      <c r="D98">
        <v>1.56</v>
      </c>
      <c r="E98">
        <v>0.52</v>
      </c>
    </row>
    <row r="99" spans="1:5" x14ac:dyDescent="0.25">
      <c r="A99" t="s">
        <v>80</v>
      </c>
      <c r="B99" t="s">
        <v>435</v>
      </c>
      <c r="C99">
        <v>1.22770398481973</v>
      </c>
      <c r="D99">
        <v>0.59</v>
      </c>
      <c r="E99">
        <v>1.22</v>
      </c>
    </row>
    <row r="100" spans="1:5" x14ac:dyDescent="0.25">
      <c r="A100" t="s">
        <v>99</v>
      </c>
      <c r="B100" t="s">
        <v>100</v>
      </c>
      <c r="C100">
        <v>1.3447619047618999</v>
      </c>
      <c r="D100">
        <v>1.05</v>
      </c>
      <c r="E100">
        <v>1.3</v>
      </c>
    </row>
    <row r="101" spans="1:5" x14ac:dyDescent="0.25">
      <c r="A101" t="s">
        <v>99</v>
      </c>
      <c r="B101" t="s">
        <v>102</v>
      </c>
      <c r="C101">
        <v>1.3447619047618999</v>
      </c>
      <c r="D101">
        <v>1.01</v>
      </c>
      <c r="E101">
        <v>0.9</v>
      </c>
    </row>
    <row r="102" spans="1:5" x14ac:dyDescent="0.25">
      <c r="A102" t="s">
        <v>99</v>
      </c>
      <c r="B102" t="s">
        <v>111</v>
      </c>
      <c r="C102">
        <v>1.3447619047618999</v>
      </c>
      <c r="D102">
        <v>0.96</v>
      </c>
      <c r="E102">
        <v>0.68</v>
      </c>
    </row>
    <row r="103" spans="1:5" x14ac:dyDescent="0.25">
      <c r="A103" t="s">
        <v>99</v>
      </c>
      <c r="B103" t="s">
        <v>104</v>
      </c>
      <c r="C103">
        <v>1.3447619047618999</v>
      </c>
      <c r="D103">
        <v>0.78</v>
      </c>
      <c r="E103">
        <v>1.1200000000000001</v>
      </c>
    </row>
    <row r="104" spans="1:5" x14ac:dyDescent="0.25">
      <c r="A104" t="s">
        <v>99</v>
      </c>
      <c r="B104" t="s">
        <v>106</v>
      </c>
      <c r="C104">
        <v>1.3447619047618999</v>
      </c>
      <c r="D104">
        <v>1.05</v>
      </c>
      <c r="E104">
        <v>1.48</v>
      </c>
    </row>
    <row r="105" spans="1:5" x14ac:dyDescent="0.25">
      <c r="A105" t="s">
        <v>99</v>
      </c>
      <c r="B105" t="s">
        <v>105</v>
      </c>
      <c r="C105">
        <v>1.3447619047618999</v>
      </c>
      <c r="D105">
        <v>1.1299999999999999</v>
      </c>
      <c r="E105">
        <v>1.36</v>
      </c>
    </row>
    <row r="106" spans="1:5" x14ac:dyDescent="0.25">
      <c r="A106" t="s">
        <v>99</v>
      </c>
      <c r="B106" t="s">
        <v>117</v>
      </c>
      <c r="C106">
        <v>1.3447619047618999</v>
      </c>
      <c r="D106">
        <v>0.98</v>
      </c>
      <c r="E106">
        <v>1.01</v>
      </c>
    </row>
    <row r="107" spans="1:5" x14ac:dyDescent="0.25">
      <c r="A107" t="s">
        <v>99</v>
      </c>
      <c r="B107" t="s">
        <v>121</v>
      </c>
      <c r="C107">
        <v>1.3447619047618999</v>
      </c>
      <c r="D107">
        <v>1.1200000000000001</v>
      </c>
      <c r="E107">
        <v>1.01</v>
      </c>
    </row>
    <row r="108" spans="1:5" x14ac:dyDescent="0.25">
      <c r="A108" t="s">
        <v>99</v>
      </c>
      <c r="B108" t="s">
        <v>108</v>
      </c>
      <c r="C108">
        <v>1.3447619047618999</v>
      </c>
      <c r="D108">
        <v>0.85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1.3447619047618999</v>
      </c>
      <c r="D109">
        <v>1.01</v>
      </c>
      <c r="E109">
        <v>1.08</v>
      </c>
    </row>
    <row r="110" spans="1:5" x14ac:dyDescent="0.25">
      <c r="A110" t="s">
        <v>99</v>
      </c>
      <c r="B110" t="s">
        <v>110</v>
      </c>
      <c r="C110">
        <v>1.3447619047618999</v>
      </c>
      <c r="D110">
        <v>0.98</v>
      </c>
      <c r="E110">
        <v>0.47</v>
      </c>
    </row>
    <row r="111" spans="1:5" x14ac:dyDescent="0.25">
      <c r="A111" t="s">
        <v>99</v>
      </c>
      <c r="B111" t="s">
        <v>107</v>
      </c>
      <c r="C111">
        <v>1.3447619047618999</v>
      </c>
      <c r="D111">
        <v>0.74</v>
      </c>
      <c r="E111">
        <v>0.61</v>
      </c>
    </row>
    <row r="112" spans="1:5" x14ac:dyDescent="0.25">
      <c r="A112" t="s">
        <v>99</v>
      </c>
      <c r="B112" t="s">
        <v>395</v>
      </c>
      <c r="C112">
        <v>1.3447619047618999</v>
      </c>
      <c r="D112">
        <v>1.18</v>
      </c>
      <c r="E112">
        <v>1.08</v>
      </c>
    </row>
    <row r="113" spans="1:5" x14ac:dyDescent="0.25">
      <c r="A113" t="s">
        <v>99</v>
      </c>
      <c r="B113" t="s">
        <v>115</v>
      </c>
      <c r="C113">
        <v>1.3447619047618999</v>
      </c>
      <c r="D113">
        <v>1.22</v>
      </c>
      <c r="E113">
        <v>0.9</v>
      </c>
    </row>
    <row r="114" spans="1:5" x14ac:dyDescent="0.25">
      <c r="A114" t="s">
        <v>99</v>
      </c>
      <c r="B114" t="s">
        <v>112</v>
      </c>
      <c r="C114">
        <v>1.3447619047618999</v>
      </c>
      <c r="D114">
        <v>0.68</v>
      </c>
      <c r="E114">
        <v>0.83</v>
      </c>
    </row>
    <row r="115" spans="1:5" x14ac:dyDescent="0.25">
      <c r="A115" t="s">
        <v>99</v>
      </c>
      <c r="B115" t="s">
        <v>113</v>
      </c>
      <c r="C115">
        <v>1.3447619047618999</v>
      </c>
      <c r="D115">
        <v>1.18</v>
      </c>
      <c r="E115">
        <v>0.76</v>
      </c>
    </row>
    <row r="116" spans="1:5" x14ac:dyDescent="0.25">
      <c r="A116" t="s">
        <v>99</v>
      </c>
      <c r="B116" t="s">
        <v>114</v>
      </c>
      <c r="C116">
        <v>1.3447619047618999</v>
      </c>
      <c r="D116">
        <v>1.66</v>
      </c>
      <c r="E116">
        <v>0.68</v>
      </c>
    </row>
    <row r="117" spans="1:5" x14ac:dyDescent="0.25">
      <c r="A117" t="s">
        <v>99</v>
      </c>
      <c r="B117" t="s">
        <v>116</v>
      </c>
      <c r="C117">
        <v>1.3447619047618999</v>
      </c>
      <c r="D117">
        <v>1.01</v>
      </c>
      <c r="E117">
        <v>1.3</v>
      </c>
    </row>
    <row r="118" spans="1:5" x14ac:dyDescent="0.25">
      <c r="A118" t="s">
        <v>99</v>
      </c>
      <c r="B118" t="s">
        <v>109</v>
      </c>
      <c r="C118">
        <v>1.3447619047618999</v>
      </c>
      <c r="D118">
        <v>0.98</v>
      </c>
      <c r="E118">
        <v>0.83</v>
      </c>
    </row>
    <row r="119" spans="1:5" x14ac:dyDescent="0.25">
      <c r="A119" t="s">
        <v>99</v>
      </c>
      <c r="B119" t="s">
        <v>118</v>
      </c>
      <c r="C119">
        <v>1.3447619047618999</v>
      </c>
      <c r="D119">
        <v>0.88</v>
      </c>
      <c r="E119">
        <v>1.44</v>
      </c>
    </row>
    <row r="120" spans="1:5" x14ac:dyDescent="0.25">
      <c r="A120" t="s">
        <v>99</v>
      </c>
      <c r="B120" t="s">
        <v>417</v>
      </c>
      <c r="C120">
        <v>1.3447619047618999</v>
      </c>
      <c r="D120">
        <v>0.92</v>
      </c>
      <c r="E120">
        <v>1.06</v>
      </c>
    </row>
    <row r="121" spans="1:5" x14ac:dyDescent="0.25">
      <c r="A121" t="s">
        <v>99</v>
      </c>
      <c r="B121" t="s">
        <v>101</v>
      </c>
      <c r="C121">
        <v>1.3447619047618999</v>
      </c>
      <c r="D121">
        <v>1.05</v>
      </c>
      <c r="E121">
        <v>0.87</v>
      </c>
    </row>
    <row r="122" spans="1:5" x14ac:dyDescent="0.25">
      <c r="A122" t="s">
        <v>99</v>
      </c>
      <c r="B122" t="s">
        <v>120</v>
      </c>
      <c r="C122">
        <v>1.3447619047618999</v>
      </c>
      <c r="D122">
        <v>0.81</v>
      </c>
      <c r="E122">
        <v>1.3</v>
      </c>
    </row>
    <row r="123" spans="1:5" x14ac:dyDescent="0.25">
      <c r="A123" t="s">
        <v>99</v>
      </c>
      <c r="B123" t="s">
        <v>119</v>
      </c>
      <c r="C123">
        <v>1.3447619047618999</v>
      </c>
      <c r="D123">
        <v>0.78</v>
      </c>
      <c r="E123">
        <v>1.37</v>
      </c>
    </row>
    <row r="124" spans="1:5" x14ac:dyDescent="0.25">
      <c r="A124" t="s">
        <v>122</v>
      </c>
      <c r="B124" t="s">
        <v>123</v>
      </c>
      <c r="C124">
        <v>1.25</v>
      </c>
      <c r="D124">
        <v>1.1299999999999999</v>
      </c>
      <c r="E124">
        <v>1.25</v>
      </c>
    </row>
    <row r="125" spans="1:5" x14ac:dyDescent="0.25">
      <c r="A125" t="s">
        <v>122</v>
      </c>
      <c r="B125" t="s">
        <v>125</v>
      </c>
      <c r="C125">
        <v>1.25</v>
      </c>
      <c r="D125">
        <v>0.95</v>
      </c>
      <c r="E125">
        <v>0.88</v>
      </c>
    </row>
    <row r="126" spans="1:5" x14ac:dyDescent="0.25">
      <c r="A126" t="s">
        <v>122</v>
      </c>
      <c r="B126" t="s">
        <v>127</v>
      </c>
      <c r="C126">
        <v>1.25</v>
      </c>
      <c r="D126">
        <v>0.8</v>
      </c>
      <c r="E126">
        <v>0.79</v>
      </c>
    </row>
    <row r="127" spans="1:5" x14ac:dyDescent="0.25">
      <c r="A127" t="s">
        <v>122</v>
      </c>
      <c r="B127" t="s">
        <v>130</v>
      </c>
      <c r="C127">
        <v>1.25</v>
      </c>
      <c r="D127">
        <v>0.98</v>
      </c>
      <c r="E127">
        <v>0.83</v>
      </c>
    </row>
    <row r="128" spans="1:5" x14ac:dyDescent="0.25">
      <c r="A128" t="s">
        <v>122</v>
      </c>
      <c r="B128" t="s">
        <v>362</v>
      </c>
      <c r="C128">
        <v>1.25</v>
      </c>
      <c r="D128">
        <v>1.38</v>
      </c>
      <c r="E128">
        <v>1.04</v>
      </c>
    </row>
    <row r="129" spans="1:5" x14ac:dyDescent="0.25">
      <c r="A129" t="s">
        <v>122</v>
      </c>
      <c r="B129" t="s">
        <v>126</v>
      </c>
      <c r="C129">
        <v>1.25</v>
      </c>
      <c r="D129">
        <v>1.2</v>
      </c>
      <c r="E129">
        <v>0.83</v>
      </c>
    </row>
    <row r="130" spans="1:5" x14ac:dyDescent="0.25">
      <c r="A130" t="s">
        <v>122</v>
      </c>
      <c r="B130" t="s">
        <v>129</v>
      </c>
      <c r="C130">
        <v>1.25</v>
      </c>
      <c r="D130">
        <v>1.1299999999999999</v>
      </c>
      <c r="E130">
        <v>1.0900000000000001</v>
      </c>
    </row>
    <row r="131" spans="1:5" x14ac:dyDescent="0.25">
      <c r="A131" t="s">
        <v>122</v>
      </c>
      <c r="B131" t="s">
        <v>128</v>
      </c>
      <c r="C131">
        <v>1.25</v>
      </c>
      <c r="D131">
        <v>1.05</v>
      </c>
      <c r="E131">
        <v>0.96</v>
      </c>
    </row>
    <row r="132" spans="1:5" x14ac:dyDescent="0.25">
      <c r="A132" t="s">
        <v>122</v>
      </c>
      <c r="B132" t="s">
        <v>136</v>
      </c>
      <c r="C132">
        <v>1.25</v>
      </c>
      <c r="D132">
        <v>1.35</v>
      </c>
      <c r="E132">
        <v>0.79</v>
      </c>
    </row>
    <row r="133" spans="1:5" x14ac:dyDescent="0.25">
      <c r="A133" t="s">
        <v>122</v>
      </c>
      <c r="B133" t="s">
        <v>131</v>
      </c>
      <c r="C133">
        <v>1.25</v>
      </c>
      <c r="D133">
        <v>1.05</v>
      </c>
      <c r="E133">
        <v>1.0900000000000001</v>
      </c>
    </row>
    <row r="134" spans="1:5" x14ac:dyDescent="0.25">
      <c r="A134" t="s">
        <v>122</v>
      </c>
      <c r="B134" t="s">
        <v>133</v>
      </c>
      <c r="C134">
        <v>1.25</v>
      </c>
      <c r="D134">
        <v>0.57999999999999996</v>
      </c>
      <c r="E134">
        <v>1.25</v>
      </c>
    </row>
    <row r="135" spans="1:5" x14ac:dyDescent="0.25">
      <c r="A135" t="s">
        <v>122</v>
      </c>
      <c r="B135" t="s">
        <v>135</v>
      </c>
      <c r="C135">
        <v>1.25</v>
      </c>
      <c r="D135">
        <v>0.69</v>
      </c>
      <c r="E135">
        <v>1.04</v>
      </c>
    </row>
    <row r="136" spans="1:5" x14ac:dyDescent="0.25">
      <c r="A136" t="s">
        <v>122</v>
      </c>
      <c r="B136" t="s">
        <v>137</v>
      </c>
      <c r="C136">
        <v>1.25</v>
      </c>
      <c r="D136">
        <v>1.0900000000000001</v>
      </c>
      <c r="E136">
        <v>0.92</v>
      </c>
    </row>
    <row r="137" spans="1:5" x14ac:dyDescent="0.25">
      <c r="A137" t="s">
        <v>122</v>
      </c>
      <c r="B137" t="s">
        <v>401</v>
      </c>
      <c r="C137">
        <v>1.25</v>
      </c>
      <c r="D137">
        <v>1.05</v>
      </c>
      <c r="E137">
        <v>1.25</v>
      </c>
    </row>
    <row r="138" spans="1:5" x14ac:dyDescent="0.25">
      <c r="A138" t="s">
        <v>122</v>
      </c>
      <c r="B138" t="s">
        <v>138</v>
      </c>
      <c r="C138">
        <v>1.25</v>
      </c>
      <c r="D138">
        <v>1.31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1.25</v>
      </c>
      <c r="D139">
        <v>0.95</v>
      </c>
      <c r="E139">
        <v>0.71</v>
      </c>
    </row>
    <row r="140" spans="1:5" x14ac:dyDescent="0.25">
      <c r="A140" t="s">
        <v>122</v>
      </c>
      <c r="B140" t="s">
        <v>144</v>
      </c>
      <c r="C140">
        <v>1.25</v>
      </c>
      <c r="D140">
        <v>1.1299999999999999</v>
      </c>
      <c r="E140">
        <v>1.63</v>
      </c>
    </row>
    <row r="141" spans="1:5" x14ac:dyDescent="0.25">
      <c r="A141" t="s">
        <v>122</v>
      </c>
      <c r="B141" t="s">
        <v>132</v>
      </c>
      <c r="C141">
        <v>1.25</v>
      </c>
      <c r="D141">
        <v>0.98</v>
      </c>
      <c r="E141">
        <v>0.92</v>
      </c>
    </row>
    <row r="142" spans="1:5" x14ac:dyDescent="0.25">
      <c r="A142" t="s">
        <v>122</v>
      </c>
      <c r="B142" t="s">
        <v>140</v>
      </c>
      <c r="C142">
        <v>1.25</v>
      </c>
      <c r="D142">
        <v>1.2</v>
      </c>
      <c r="E142">
        <v>0.63</v>
      </c>
    </row>
    <row r="143" spans="1:5" x14ac:dyDescent="0.25">
      <c r="A143" t="s">
        <v>122</v>
      </c>
      <c r="B143" t="s">
        <v>124</v>
      </c>
      <c r="C143">
        <v>1.25</v>
      </c>
      <c r="D143">
        <v>0.8</v>
      </c>
      <c r="E143">
        <v>1.1299999999999999</v>
      </c>
    </row>
    <row r="144" spans="1:5" x14ac:dyDescent="0.25">
      <c r="A144" t="s">
        <v>122</v>
      </c>
      <c r="B144" t="s">
        <v>134</v>
      </c>
      <c r="C144">
        <v>1.25</v>
      </c>
      <c r="D144">
        <v>0.55000000000000004</v>
      </c>
      <c r="E144">
        <v>1.17</v>
      </c>
    </row>
    <row r="145" spans="1:5" x14ac:dyDescent="0.25">
      <c r="A145" t="s">
        <v>122</v>
      </c>
      <c r="B145" t="s">
        <v>141</v>
      </c>
      <c r="C145">
        <v>1.25</v>
      </c>
      <c r="D145">
        <v>0.84</v>
      </c>
      <c r="E145">
        <v>0.71</v>
      </c>
    </row>
    <row r="146" spans="1:5" x14ac:dyDescent="0.25">
      <c r="A146" t="s">
        <v>122</v>
      </c>
      <c r="B146" t="s">
        <v>142</v>
      </c>
      <c r="C146">
        <v>1.25</v>
      </c>
      <c r="D146">
        <v>1.0900000000000001</v>
      </c>
      <c r="E146">
        <v>0.92</v>
      </c>
    </row>
    <row r="147" spans="1:5" x14ac:dyDescent="0.25">
      <c r="A147" t="s">
        <v>122</v>
      </c>
      <c r="B147" t="s">
        <v>143</v>
      </c>
      <c r="C147">
        <v>1.25</v>
      </c>
      <c r="D147">
        <v>0.73</v>
      </c>
      <c r="E147">
        <v>1.04</v>
      </c>
    </row>
    <row r="148" spans="1:5" x14ac:dyDescent="0.25">
      <c r="A148" t="s">
        <v>145</v>
      </c>
      <c r="B148" t="s">
        <v>347</v>
      </c>
      <c r="C148">
        <v>1.40149625935162</v>
      </c>
      <c r="D148">
        <v>1.01</v>
      </c>
      <c r="E148">
        <v>1.1599999999999999</v>
      </c>
    </row>
    <row r="149" spans="1:5" x14ac:dyDescent="0.25">
      <c r="A149" t="s">
        <v>145</v>
      </c>
      <c r="B149" t="s">
        <v>349</v>
      </c>
      <c r="C149">
        <v>1.40149625935162</v>
      </c>
      <c r="D149">
        <v>0.8</v>
      </c>
      <c r="E149">
        <v>1.1100000000000001</v>
      </c>
    </row>
    <row r="150" spans="1:5" x14ac:dyDescent="0.25">
      <c r="A150" t="s">
        <v>145</v>
      </c>
      <c r="B150" t="s">
        <v>355</v>
      </c>
      <c r="C150">
        <v>1.40149625935162</v>
      </c>
      <c r="D150">
        <v>0.46</v>
      </c>
      <c r="E150">
        <v>1.59</v>
      </c>
    </row>
    <row r="151" spans="1:5" x14ac:dyDescent="0.25">
      <c r="A151" t="s">
        <v>145</v>
      </c>
      <c r="B151" t="s">
        <v>357</v>
      </c>
      <c r="C151">
        <v>1.40149625935162</v>
      </c>
      <c r="D151">
        <v>0.71</v>
      </c>
      <c r="E151">
        <v>0.91</v>
      </c>
    </row>
    <row r="152" spans="1:5" x14ac:dyDescent="0.25">
      <c r="A152" t="s">
        <v>145</v>
      </c>
      <c r="B152" t="s">
        <v>360</v>
      </c>
      <c r="C152">
        <v>1.40149625935162</v>
      </c>
      <c r="D152">
        <v>1.1399999999999999</v>
      </c>
      <c r="E152">
        <v>1.19</v>
      </c>
    </row>
    <row r="153" spans="1:5" x14ac:dyDescent="0.25">
      <c r="A153" t="s">
        <v>145</v>
      </c>
      <c r="B153" t="s">
        <v>366</v>
      </c>
      <c r="C153">
        <v>1.40149625935162</v>
      </c>
      <c r="D153">
        <v>1.0900000000000001</v>
      </c>
      <c r="E153">
        <v>0.72</v>
      </c>
    </row>
    <row r="154" spans="1:5" x14ac:dyDescent="0.25">
      <c r="A154" t="s">
        <v>145</v>
      </c>
      <c r="B154" t="s">
        <v>371</v>
      </c>
      <c r="C154">
        <v>1.40149625935162</v>
      </c>
      <c r="D154">
        <v>0.79</v>
      </c>
      <c r="E154">
        <v>0.91</v>
      </c>
    </row>
    <row r="155" spans="1:5" x14ac:dyDescent="0.25">
      <c r="A155" t="s">
        <v>145</v>
      </c>
      <c r="B155" t="s">
        <v>149</v>
      </c>
      <c r="C155">
        <v>1.40149625935162</v>
      </c>
      <c r="D155">
        <v>0.71</v>
      </c>
      <c r="E155">
        <v>1.64</v>
      </c>
    </row>
    <row r="156" spans="1:5" x14ac:dyDescent="0.25">
      <c r="A156" t="s">
        <v>145</v>
      </c>
      <c r="B156" t="s">
        <v>375</v>
      </c>
      <c r="C156">
        <v>1.40149625935162</v>
      </c>
      <c r="D156">
        <v>0.79</v>
      </c>
      <c r="E156">
        <v>0.52</v>
      </c>
    </row>
    <row r="157" spans="1:5" x14ac:dyDescent="0.25">
      <c r="A157" t="s">
        <v>145</v>
      </c>
      <c r="B157" t="s">
        <v>388</v>
      </c>
      <c r="C157">
        <v>1.40149625935162</v>
      </c>
      <c r="D157">
        <v>1.27</v>
      </c>
      <c r="E157">
        <v>1.18</v>
      </c>
    </row>
    <row r="158" spans="1:5" x14ac:dyDescent="0.25">
      <c r="A158" t="s">
        <v>145</v>
      </c>
      <c r="B158" t="s">
        <v>389</v>
      </c>
      <c r="C158">
        <v>1.40149625935162</v>
      </c>
      <c r="D158">
        <v>1.07</v>
      </c>
      <c r="E158">
        <v>0.64</v>
      </c>
    </row>
    <row r="159" spans="1:5" x14ac:dyDescent="0.25">
      <c r="A159" t="s">
        <v>145</v>
      </c>
      <c r="B159" t="s">
        <v>391</v>
      </c>
      <c r="C159">
        <v>1.40149625935162</v>
      </c>
      <c r="D159">
        <v>0.94</v>
      </c>
      <c r="E159">
        <v>1.46</v>
      </c>
    </row>
    <row r="160" spans="1:5" x14ac:dyDescent="0.25">
      <c r="A160" t="s">
        <v>145</v>
      </c>
      <c r="B160" t="s">
        <v>146</v>
      </c>
      <c r="C160">
        <v>1.40149625935162</v>
      </c>
      <c r="D160">
        <v>1.1299999999999999</v>
      </c>
      <c r="E160">
        <v>1.1100000000000001</v>
      </c>
    </row>
    <row r="161" spans="1:5" x14ac:dyDescent="0.25">
      <c r="A161" t="s">
        <v>145</v>
      </c>
      <c r="B161" t="s">
        <v>404</v>
      </c>
      <c r="C161">
        <v>1.40149625935162</v>
      </c>
      <c r="D161">
        <v>0.99</v>
      </c>
      <c r="E161">
        <v>0.73</v>
      </c>
    </row>
    <row r="162" spans="1:5" x14ac:dyDescent="0.25">
      <c r="A162" t="s">
        <v>145</v>
      </c>
      <c r="B162" t="s">
        <v>419</v>
      </c>
      <c r="C162">
        <v>1.40149625935162</v>
      </c>
      <c r="D162">
        <v>1.1599999999999999</v>
      </c>
      <c r="E162">
        <v>0.72</v>
      </c>
    </row>
    <row r="163" spans="1:5" x14ac:dyDescent="0.25">
      <c r="A163" t="s">
        <v>145</v>
      </c>
      <c r="B163" t="s">
        <v>423</v>
      </c>
      <c r="C163">
        <v>1.40149625935162</v>
      </c>
      <c r="D163">
        <v>1.03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1.40149625935162</v>
      </c>
      <c r="D164">
        <v>1.34</v>
      </c>
      <c r="E164">
        <v>0.63</v>
      </c>
    </row>
    <row r="165" spans="1:5" x14ac:dyDescent="0.25">
      <c r="A165" t="s">
        <v>145</v>
      </c>
      <c r="B165" t="s">
        <v>427</v>
      </c>
      <c r="C165">
        <v>1.40149625935162</v>
      </c>
      <c r="D165">
        <v>1.1599999999999999</v>
      </c>
      <c r="E165">
        <v>0.73</v>
      </c>
    </row>
    <row r="166" spans="1:5" x14ac:dyDescent="0.25">
      <c r="A166" t="s">
        <v>145</v>
      </c>
      <c r="B166" t="s">
        <v>432</v>
      </c>
      <c r="C166">
        <v>1.40149625935162</v>
      </c>
      <c r="D166">
        <v>1.3</v>
      </c>
      <c r="E166">
        <v>1.88</v>
      </c>
    </row>
    <row r="167" spans="1:5" x14ac:dyDescent="0.25">
      <c r="A167" t="s">
        <v>145</v>
      </c>
      <c r="B167" t="s">
        <v>433</v>
      </c>
      <c r="C167">
        <v>1.40149625935162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1.40149625935162</v>
      </c>
      <c r="D168">
        <v>0.87</v>
      </c>
      <c r="E168">
        <v>1.0900000000000001</v>
      </c>
    </row>
    <row r="169" spans="1:5" x14ac:dyDescent="0.25">
      <c r="A169" t="s">
        <v>145</v>
      </c>
      <c r="B169" t="s">
        <v>148</v>
      </c>
      <c r="C169">
        <v>1.40149625935162</v>
      </c>
      <c r="D169">
        <v>0.99</v>
      </c>
      <c r="E169">
        <v>0.59</v>
      </c>
    </row>
    <row r="170" spans="1:5" x14ac:dyDescent="0.25">
      <c r="A170" t="s">
        <v>145</v>
      </c>
      <c r="B170" t="s">
        <v>147</v>
      </c>
      <c r="C170">
        <v>1.40149625935162</v>
      </c>
      <c r="D170">
        <v>1.23</v>
      </c>
      <c r="E170">
        <v>0.95</v>
      </c>
    </row>
    <row r="171" spans="1:5" x14ac:dyDescent="0.25">
      <c r="A171" t="s">
        <v>21</v>
      </c>
      <c r="B171" t="s">
        <v>152</v>
      </c>
      <c r="C171">
        <v>1.3941176470588199</v>
      </c>
      <c r="D171">
        <v>0.68</v>
      </c>
      <c r="E171">
        <v>1.0900000000000001</v>
      </c>
    </row>
    <row r="172" spans="1:5" x14ac:dyDescent="0.25">
      <c r="A172" t="s">
        <v>21</v>
      </c>
      <c r="B172" t="s">
        <v>269</v>
      </c>
      <c r="C172">
        <v>1.3941176470588199</v>
      </c>
      <c r="D172">
        <v>0.63</v>
      </c>
      <c r="E172">
        <v>0.92</v>
      </c>
    </row>
    <row r="173" spans="1:5" x14ac:dyDescent="0.25">
      <c r="A173" t="s">
        <v>21</v>
      </c>
      <c r="B173" t="s">
        <v>264</v>
      </c>
      <c r="C173">
        <v>1.3941176470588199</v>
      </c>
      <c r="D173">
        <v>1.31</v>
      </c>
      <c r="E173">
        <v>1.18</v>
      </c>
    </row>
    <row r="174" spans="1:5" x14ac:dyDescent="0.25">
      <c r="A174" t="s">
        <v>21</v>
      </c>
      <c r="B174" t="s">
        <v>372</v>
      </c>
      <c r="C174">
        <v>1.3941176470588199</v>
      </c>
      <c r="D174">
        <v>0.3</v>
      </c>
      <c r="E174">
        <v>0.96</v>
      </c>
    </row>
    <row r="175" spans="1:5" x14ac:dyDescent="0.25">
      <c r="A175" t="s">
        <v>21</v>
      </c>
      <c r="B175" t="s">
        <v>267</v>
      </c>
      <c r="C175">
        <v>1.3941176470588199</v>
      </c>
      <c r="D175">
        <v>1.18</v>
      </c>
      <c r="E175">
        <v>1.01</v>
      </c>
    </row>
    <row r="176" spans="1:5" x14ac:dyDescent="0.25">
      <c r="A176" t="s">
        <v>21</v>
      </c>
      <c r="B176" t="s">
        <v>272</v>
      </c>
      <c r="C176">
        <v>1.3941176470588199</v>
      </c>
      <c r="D176">
        <v>1.1000000000000001</v>
      </c>
      <c r="E176">
        <v>0.48</v>
      </c>
    </row>
    <row r="177" spans="1:5" x14ac:dyDescent="0.25">
      <c r="A177" t="s">
        <v>21</v>
      </c>
      <c r="B177" t="s">
        <v>397</v>
      </c>
      <c r="C177">
        <v>1.3941176470588199</v>
      </c>
      <c r="D177">
        <v>1.1399999999999999</v>
      </c>
      <c r="E177">
        <v>1.23</v>
      </c>
    </row>
    <row r="178" spans="1:5" x14ac:dyDescent="0.25">
      <c r="A178" t="s">
        <v>21</v>
      </c>
      <c r="B178" t="s">
        <v>274</v>
      </c>
      <c r="C178">
        <v>1.3941176470588199</v>
      </c>
      <c r="D178">
        <v>1.52</v>
      </c>
      <c r="E178">
        <v>0.83</v>
      </c>
    </row>
    <row r="179" spans="1:5" x14ac:dyDescent="0.25">
      <c r="A179" t="s">
        <v>21</v>
      </c>
      <c r="B179" t="s">
        <v>150</v>
      </c>
      <c r="C179">
        <v>1.3941176470588199</v>
      </c>
      <c r="D179">
        <v>1.18</v>
      </c>
      <c r="E179">
        <v>0.88</v>
      </c>
    </row>
    <row r="180" spans="1:5" x14ac:dyDescent="0.25">
      <c r="A180" t="s">
        <v>21</v>
      </c>
      <c r="B180" t="s">
        <v>275</v>
      </c>
      <c r="C180">
        <v>1.3941176470588199</v>
      </c>
      <c r="D180">
        <v>0.76</v>
      </c>
      <c r="E180">
        <v>0.96</v>
      </c>
    </row>
    <row r="181" spans="1:5" x14ac:dyDescent="0.25">
      <c r="A181" t="s">
        <v>21</v>
      </c>
      <c r="B181" t="s">
        <v>23</v>
      </c>
      <c r="C181">
        <v>1.3941176470588199</v>
      </c>
      <c r="D181">
        <v>1.65</v>
      </c>
      <c r="E181">
        <v>0.74</v>
      </c>
    </row>
    <row r="182" spans="1:5" x14ac:dyDescent="0.25">
      <c r="A182" t="s">
        <v>21</v>
      </c>
      <c r="B182" t="s">
        <v>22</v>
      </c>
      <c r="C182">
        <v>1.3941176470588199</v>
      </c>
      <c r="D182">
        <v>1.39</v>
      </c>
      <c r="E182">
        <v>1.44</v>
      </c>
    </row>
    <row r="183" spans="1:5" x14ac:dyDescent="0.25">
      <c r="A183" t="s">
        <v>21</v>
      </c>
      <c r="B183" t="s">
        <v>266</v>
      </c>
      <c r="C183">
        <v>1.3941176470588199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1.3941176470588199</v>
      </c>
      <c r="D184">
        <v>0.93</v>
      </c>
      <c r="E184">
        <v>1.1399999999999999</v>
      </c>
    </row>
    <row r="185" spans="1:5" x14ac:dyDescent="0.25">
      <c r="A185" t="s">
        <v>21</v>
      </c>
      <c r="B185" t="s">
        <v>151</v>
      </c>
      <c r="C185">
        <v>1.3941176470588199</v>
      </c>
      <c r="D185">
        <v>0.76</v>
      </c>
      <c r="E185">
        <v>1.4</v>
      </c>
    </row>
    <row r="186" spans="1:5" x14ac:dyDescent="0.25">
      <c r="A186" t="s">
        <v>21</v>
      </c>
      <c r="B186" t="s">
        <v>153</v>
      </c>
      <c r="C186">
        <v>1.3941176470588199</v>
      </c>
      <c r="D186">
        <v>1.6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1.3941176470588199</v>
      </c>
      <c r="D187">
        <v>0.63</v>
      </c>
      <c r="E187">
        <v>0.79</v>
      </c>
    </row>
    <row r="188" spans="1:5" x14ac:dyDescent="0.25">
      <c r="A188" t="s">
        <v>21</v>
      </c>
      <c r="B188" t="s">
        <v>265</v>
      </c>
      <c r="C188">
        <v>1.3941176470588199</v>
      </c>
      <c r="D188">
        <v>0.97</v>
      </c>
      <c r="E188">
        <v>0.88</v>
      </c>
    </row>
    <row r="189" spans="1:5" x14ac:dyDescent="0.25">
      <c r="A189" t="s">
        <v>21</v>
      </c>
      <c r="B189" t="s">
        <v>271</v>
      </c>
      <c r="C189">
        <v>1.3941176470588199</v>
      </c>
      <c r="D189">
        <v>0.8</v>
      </c>
      <c r="E189">
        <v>1.23</v>
      </c>
    </row>
    <row r="190" spans="1:5" x14ac:dyDescent="0.25">
      <c r="A190" t="s">
        <v>21</v>
      </c>
      <c r="B190" t="s">
        <v>270</v>
      </c>
      <c r="C190">
        <v>1.3941176470588199</v>
      </c>
      <c r="D190">
        <v>0.76</v>
      </c>
      <c r="E190">
        <v>1.0900000000000001</v>
      </c>
    </row>
    <row r="191" spans="1:5" x14ac:dyDescent="0.25">
      <c r="A191" t="s">
        <v>154</v>
      </c>
      <c r="B191" t="s">
        <v>159</v>
      </c>
      <c r="C191">
        <v>1.3314121037464</v>
      </c>
      <c r="D191">
        <v>0.83</v>
      </c>
      <c r="E191">
        <v>0.88</v>
      </c>
    </row>
    <row r="192" spans="1:5" x14ac:dyDescent="0.25">
      <c r="A192" t="s">
        <v>154</v>
      </c>
      <c r="B192" t="s">
        <v>161</v>
      </c>
      <c r="C192">
        <v>1.3314121037464</v>
      </c>
      <c r="D192">
        <v>0.66</v>
      </c>
      <c r="E192">
        <v>0.52</v>
      </c>
    </row>
    <row r="193" spans="1:5" x14ac:dyDescent="0.25">
      <c r="A193" t="s">
        <v>154</v>
      </c>
      <c r="B193" t="s">
        <v>163</v>
      </c>
      <c r="C193">
        <v>1.3314121037464</v>
      </c>
      <c r="D193">
        <v>1.54</v>
      </c>
      <c r="E193">
        <v>0.93</v>
      </c>
    </row>
    <row r="194" spans="1:5" x14ac:dyDescent="0.25">
      <c r="A194" t="s">
        <v>154</v>
      </c>
      <c r="B194" t="s">
        <v>160</v>
      </c>
      <c r="C194">
        <v>1.3314121037464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1.3314121037464</v>
      </c>
      <c r="D195">
        <v>0.83</v>
      </c>
      <c r="E195">
        <v>1.48</v>
      </c>
    </row>
    <row r="196" spans="1:5" x14ac:dyDescent="0.25">
      <c r="A196" t="s">
        <v>154</v>
      </c>
      <c r="B196" t="s">
        <v>164</v>
      </c>
      <c r="C196">
        <v>1.3314121037464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1.3314121037464</v>
      </c>
      <c r="D197">
        <v>1.42</v>
      </c>
      <c r="E197">
        <v>0.44</v>
      </c>
    </row>
    <row r="198" spans="1:5" x14ac:dyDescent="0.25">
      <c r="A198" t="s">
        <v>154</v>
      </c>
      <c r="B198" t="s">
        <v>168</v>
      </c>
      <c r="C198">
        <v>1.3314121037464</v>
      </c>
      <c r="D198">
        <v>0.8</v>
      </c>
      <c r="E198">
        <v>0.87</v>
      </c>
    </row>
    <row r="199" spans="1:5" x14ac:dyDescent="0.25">
      <c r="A199" t="s">
        <v>154</v>
      </c>
      <c r="B199" t="s">
        <v>156</v>
      </c>
      <c r="C199">
        <v>1.3314121037464</v>
      </c>
      <c r="D199">
        <v>1.46</v>
      </c>
      <c r="E199">
        <v>0.7</v>
      </c>
    </row>
    <row r="200" spans="1:5" x14ac:dyDescent="0.25">
      <c r="A200" t="s">
        <v>154</v>
      </c>
      <c r="B200" t="s">
        <v>169</v>
      </c>
      <c r="C200">
        <v>1.3314121037464</v>
      </c>
      <c r="D200">
        <v>0.71</v>
      </c>
      <c r="E200">
        <v>1.26</v>
      </c>
    </row>
    <row r="201" spans="1:5" x14ac:dyDescent="0.25">
      <c r="A201" t="s">
        <v>154</v>
      </c>
      <c r="B201" t="s">
        <v>162</v>
      </c>
      <c r="C201">
        <v>1.3314121037464</v>
      </c>
      <c r="D201">
        <v>0.52</v>
      </c>
      <c r="E201">
        <v>0.99</v>
      </c>
    </row>
    <row r="202" spans="1:5" x14ac:dyDescent="0.25">
      <c r="A202" t="s">
        <v>154</v>
      </c>
      <c r="B202" t="s">
        <v>170</v>
      </c>
      <c r="C202">
        <v>1.3314121037464</v>
      </c>
      <c r="D202">
        <v>1.1000000000000001</v>
      </c>
      <c r="E202">
        <v>1.33</v>
      </c>
    </row>
    <row r="203" spans="1:5" x14ac:dyDescent="0.25">
      <c r="A203" t="s">
        <v>154</v>
      </c>
      <c r="B203" t="s">
        <v>166</v>
      </c>
      <c r="C203">
        <v>1.3314121037464</v>
      </c>
      <c r="D203">
        <v>0.75</v>
      </c>
      <c r="E203">
        <v>1.17</v>
      </c>
    </row>
    <row r="204" spans="1:5" x14ac:dyDescent="0.25">
      <c r="A204" t="s">
        <v>154</v>
      </c>
      <c r="B204" t="s">
        <v>174</v>
      </c>
      <c r="C204">
        <v>1.3314121037464</v>
      </c>
      <c r="D204">
        <v>1.1000000000000001</v>
      </c>
      <c r="E204">
        <v>0.99</v>
      </c>
    </row>
    <row r="205" spans="1:5" x14ac:dyDescent="0.25">
      <c r="A205" t="s">
        <v>154</v>
      </c>
      <c r="B205" t="s">
        <v>172</v>
      </c>
      <c r="C205">
        <v>1.3314121037464</v>
      </c>
      <c r="D205">
        <v>0.97</v>
      </c>
      <c r="E205">
        <v>0.93</v>
      </c>
    </row>
    <row r="206" spans="1:5" x14ac:dyDescent="0.25">
      <c r="A206" t="s">
        <v>154</v>
      </c>
      <c r="B206" t="s">
        <v>171</v>
      </c>
      <c r="C206">
        <v>1.3314121037464</v>
      </c>
      <c r="D206">
        <v>0.92</v>
      </c>
      <c r="E206">
        <v>1.04</v>
      </c>
    </row>
    <row r="207" spans="1:5" x14ac:dyDescent="0.25">
      <c r="A207" t="s">
        <v>154</v>
      </c>
      <c r="B207" t="s">
        <v>158</v>
      </c>
      <c r="C207">
        <v>1.3314121037464</v>
      </c>
      <c r="D207">
        <v>0.92</v>
      </c>
      <c r="E207">
        <v>1.04</v>
      </c>
    </row>
    <row r="208" spans="1:5" x14ac:dyDescent="0.25">
      <c r="A208" t="s">
        <v>154</v>
      </c>
      <c r="B208" t="s">
        <v>155</v>
      </c>
      <c r="C208">
        <v>1.3314121037464</v>
      </c>
      <c r="D208">
        <v>1.72</v>
      </c>
      <c r="E208">
        <v>0.93</v>
      </c>
    </row>
    <row r="209" spans="1:5" x14ac:dyDescent="0.25">
      <c r="A209" t="s">
        <v>154</v>
      </c>
      <c r="B209" t="s">
        <v>157</v>
      </c>
      <c r="C209">
        <v>1.3314121037464</v>
      </c>
      <c r="D209">
        <v>1.25</v>
      </c>
      <c r="E209">
        <v>0.82</v>
      </c>
    </row>
    <row r="210" spans="1:5" x14ac:dyDescent="0.25">
      <c r="A210" t="s">
        <v>154</v>
      </c>
      <c r="B210" t="s">
        <v>173</v>
      </c>
      <c r="C210">
        <v>1.3314121037464</v>
      </c>
      <c r="D210">
        <v>0.88</v>
      </c>
      <c r="E210">
        <v>0.99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1.62917933130699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1.62917933130699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1.62917933130699</v>
      </c>
      <c r="D227">
        <v>1.1100000000000001</v>
      </c>
      <c r="E227">
        <v>1.06</v>
      </c>
    </row>
    <row r="228" spans="1:5" x14ac:dyDescent="0.25">
      <c r="A228" t="s">
        <v>24</v>
      </c>
      <c r="B228" t="s">
        <v>326</v>
      </c>
      <c r="C228">
        <v>1.62917933130699</v>
      </c>
      <c r="D228">
        <v>0.79</v>
      </c>
      <c r="E228">
        <v>1.29</v>
      </c>
    </row>
    <row r="229" spans="1:5" x14ac:dyDescent="0.25">
      <c r="A229" t="s">
        <v>24</v>
      </c>
      <c r="B229" t="s">
        <v>288</v>
      </c>
      <c r="C229">
        <v>1.62917933130699</v>
      </c>
      <c r="D229">
        <v>0.81</v>
      </c>
      <c r="E229">
        <v>1.42</v>
      </c>
    </row>
    <row r="230" spans="1:5" x14ac:dyDescent="0.25">
      <c r="A230" t="s">
        <v>24</v>
      </c>
      <c r="B230" t="s">
        <v>287</v>
      </c>
      <c r="C230">
        <v>1.62917933130699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1.62917933130699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1.62917933130699</v>
      </c>
      <c r="D232">
        <v>1.53</v>
      </c>
      <c r="E232">
        <v>0.66</v>
      </c>
    </row>
    <row r="233" spans="1:5" x14ac:dyDescent="0.25">
      <c r="A233" t="s">
        <v>24</v>
      </c>
      <c r="B233" t="s">
        <v>295</v>
      </c>
      <c r="C233">
        <v>1.62917933130699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1.62917933130699</v>
      </c>
      <c r="D234">
        <v>1.19</v>
      </c>
      <c r="E234">
        <v>0.89</v>
      </c>
    </row>
    <row r="235" spans="1:5" x14ac:dyDescent="0.25">
      <c r="A235" t="s">
        <v>24</v>
      </c>
      <c r="B235" t="s">
        <v>327</v>
      </c>
      <c r="C235">
        <v>1.62917933130699</v>
      </c>
      <c r="D235">
        <v>1.05</v>
      </c>
      <c r="E235">
        <v>1</v>
      </c>
    </row>
    <row r="236" spans="1:5" x14ac:dyDescent="0.25">
      <c r="A236" t="s">
        <v>24</v>
      </c>
      <c r="B236" t="s">
        <v>286</v>
      </c>
      <c r="C236">
        <v>1.62917933130699</v>
      </c>
      <c r="D236">
        <v>1.65</v>
      </c>
      <c r="E236">
        <v>0.75</v>
      </c>
    </row>
    <row r="237" spans="1:5" x14ac:dyDescent="0.25">
      <c r="A237" t="s">
        <v>24</v>
      </c>
      <c r="B237" t="s">
        <v>291</v>
      </c>
      <c r="C237">
        <v>1.62917933130699</v>
      </c>
      <c r="D237">
        <v>0.47</v>
      </c>
      <c r="E237">
        <v>1.29</v>
      </c>
    </row>
    <row r="238" spans="1:5" x14ac:dyDescent="0.25">
      <c r="A238" t="s">
        <v>24</v>
      </c>
      <c r="B238" t="s">
        <v>26</v>
      </c>
      <c r="C238">
        <v>1.62917933130699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1.62917933130699</v>
      </c>
      <c r="D239">
        <v>0.96</v>
      </c>
      <c r="E239">
        <v>1.06</v>
      </c>
    </row>
    <row r="240" spans="1:5" x14ac:dyDescent="0.25">
      <c r="A240" t="s">
        <v>24</v>
      </c>
      <c r="B240" t="s">
        <v>290</v>
      </c>
      <c r="C240">
        <v>1.62917933130699</v>
      </c>
      <c r="D240">
        <v>1.04</v>
      </c>
      <c r="E240">
        <v>1.02</v>
      </c>
    </row>
    <row r="241" spans="1:5" x14ac:dyDescent="0.25">
      <c r="A241" t="s">
        <v>24</v>
      </c>
      <c r="B241" t="s">
        <v>183</v>
      </c>
      <c r="C241">
        <v>1.62917933130699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1.62917933130699</v>
      </c>
      <c r="D242">
        <v>0.88</v>
      </c>
      <c r="E242">
        <v>1.24</v>
      </c>
    </row>
    <row r="243" spans="1:5" x14ac:dyDescent="0.25">
      <c r="A243" t="s">
        <v>24</v>
      </c>
      <c r="B243" t="s">
        <v>185</v>
      </c>
      <c r="C243">
        <v>1.62917933130699</v>
      </c>
      <c r="D243">
        <v>0.46</v>
      </c>
      <c r="E243">
        <v>0.66</v>
      </c>
    </row>
    <row r="244" spans="1:5" x14ac:dyDescent="0.25">
      <c r="A244" t="s">
        <v>24</v>
      </c>
      <c r="B244" t="s">
        <v>181</v>
      </c>
      <c r="C244">
        <v>1.62917933130699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1.27352941176471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1.27352941176471</v>
      </c>
      <c r="D246">
        <v>1.34</v>
      </c>
      <c r="E246">
        <v>1.25</v>
      </c>
    </row>
    <row r="247" spans="1:5" x14ac:dyDescent="0.25">
      <c r="A247" t="s">
        <v>27</v>
      </c>
      <c r="B247" t="s">
        <v>28</v>
      </c>
      <c r="C247">
        <v>1.27352941176471</v>
      </c>
      <c r="D247">
        <v>1.1499999999999999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1.27352941176471</v>
      </c>
      <c r="D248">
        <v>1.06</v>
      </c>
      <c r="E248">
        <v>0.71</v>
      </c>
    </row>
    <row r="249" spans="1:5" x14ac:dyDescent="0.25">
      <c r="A249" t="s">
        <v>27</v>
      </c>
      <c r="B249" t="s">
        <v>189</v>
      </c>
      <c r="C249">
        <v>1.27352941176471</v>
      </c>
      <c r="D249">
        <v>0.55000000000000004</v>
      </c>
      <c r="E249">
        <v>0.93</v>
      </c>
    </row>
    <row r="250" spans="1:5" x14ac:dyDescent="0.25">
      <c r="A250" t="s">
        <v>27</v>
      </c>
      <c r="B250" t="s">
        <v>297</v>
      </c>
      <c r="C250">
        <v>1.27352941176471</v>
      </c>
      <c r="D250">
        <v>1.06</v>
      </c>
      <c r="E250">
        <v>1.1399999999999999</v>
      </c>
    </row>
    <row r="251" spans="1:5" x14ac:dyDescent="0.25">
      <c r="A251" t="s">
        <v>27</v>
      </c>
      <c r="B251" t="s">
        <v>298</v>
      </c>
      <c r="C251">
        <v>1.27352941176471</v>
      </c>
      <c r="D251">
        <v>1.48</v>
      </c>
      <c r="E251">
        <v>0.76</v>
      </c>
    </row>
    <row r="252" spans="1:5" x14ac:dyDescent="0.25">
      <c r="A252" t="s">
        <v>27</v>
      </c>
      <c r="B252" t="s">
        <v>31</v>
      </c>
      <c r="C252">
        <v>1.27352941176471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1.27352941176471</v>
      </c>
      <c r="D253">
        <v>1.52</v>
      </c>
      <c r="E253">
        <v>1.25</v>
      </c>
    </row>
    <row r="254" spans="1:5" x14ac:dyDescent="0.25">
      <c r="A254" t="s">
        <v>27</v>
      </c>
      <c r="B254" t="s">
        <v>188</v>
      </c>
      <c r="C254">
        <v>1.27352941176471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1.27352941176471</v>
      </c>
      <c r="D255">
        <v>0.79</v>
      </c>
      <c r="E255">
        <v>1.42</v>
      </c>
    </row>
    <row r="256" spans="1:5" x14ac:dyDescent="0.25">
      <c r="A256" t="s">
        <v>27</v>
      </c>
      <c r="B256" t="s">
        <v>190</v>
      </c>
      <c r="C256">
        <v>1.27352941176471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1.27352941176471</v>
      </c>
      <c r="D257">
        <v>1.1100000000000001</v>
      </c>
      <c r="E257">
        <v>0.93</v>
      </c>
    </row>
    <row r="258" spans="1:5" x14ac:dyDescent="0.25">
      <c r="A258" t="s">
        <v>27</v>
      </c>
      <c r="B258" t="s">
        <v>329</v>
      </c>
      <c r="C258">
        <v>1.27352941176471</v>
      </c>
      <c r="D258">
        <v>0.79</v>
      </c>
      <c r="E258">
        <v>1.1399999999999999</v>
      </c>
    </row>
    <row r="259" spans="1:5" x14ac:dyDescent="0.25">
      <c r="A259" t="s">
        <v>27</v>
      </c>
      <c r="B259" t="s">
        <v>194</v>
      </c>
      <c r="C259">
        <v>1.27352941176471</v>
      </c>
      <c r="D259">
        <v>0.83</v>
      </c>
      <c r="E259">
        <v>0.87</v>
      </c>
    </row>
    <row r="260" spans="1:5" x14ac:dyDescent="0.25">
      <c r="A260" t="s">
        <v>27</v>
      </c>
      <c r="B260" t="s">
        <v>299</v>
      </c>
      <c r="C260">
        <v>1.27352941176471</v>
      </c>
      <c r="D260">
        <v>1.06</v>
      </c>
      <c r="E260">
        <v>0.54</v>
      </c>
    </row>
    <row r="261" spans="1:5" x14ac:dyDescent="0.25">
      <c r="A261" t="s">
        <v>27</v>
      </c>
      <c r="B261" t="s">
        <v>328</v>
      </c>
      <c r="C261">
        <v>1.27352941176471</v>
      </c>
      <c r="D261">
        <v>1.1100000000000001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1.27352941176471</v>
      </c>
      <c r="D262">
        <v>1.1499999999999999</v>
      </c>
      <c r="E262">
        <v>0.98</v>
      </c>
    </row>
    <row r="263" spans="1:5" x14ac:dyDescent="0.25">
      <c r="A263" t="s">
        <v>27</v>
      </c>
      <c r="B263" t="s">
        <v>30</v>
      </c>
      <c r="C263">
        <v>1.27352941176471</v>
      </c>
      <c r="D263">
        <v>0.92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1.27352941176471</v>
      </c>
      <c r="D264">
        <v>0.69</v>
      </c>
      <c r="E264">
        <v>1.63</v>
      </c>
    </row>
    <row r="265" spans="1:5" x14ac:dyDescent="0.25">
      <c r="A265" t="s">
        <v>196</v>
      </c>
      <c r="B265" t="s">
        <v>205</v>
      </c>
      <c r="C265">
        <v>1.5814814814814799</v>
      </c>
      <c r="D265">
        <v>1.39</v>
      </c>
      <c r="E265">
        <v>0.86</v>
      </c>
    </row>
    <row r="266" spans="1:5" x14ac:dyDescent="0.25">
      <c r="A266" t="s">
        <v>196</v>
      </c>
      <c r="B266" t="s">
        <v>306</v>
      </c>
      <c r="C266">
        <v>1.5814814814814799</v>
      </c>
      <c r="D266">
        <v>1.94</v>
      </c>
      <c r="E266">
        <v>0.62</v>
      </c>
    </row>
    <row r="267" spans="1:5" x14ac:dyDescent="0.25">
      <c r="A267" t="s">
        <v>196</v>
      </c>
      <c r="B267" t="s">
        <v>206</v>
      </c>
      <c r="C267">
        <v>1.5814814814814799</v>
      </c>
      <c r="D267">
        <v>0.55000000000000004</v>
      </c>
      <c r="E267">
        <v>1.53</v>
      </c>
    </row>
    <row r="268" spans="1:5" x14ac:dyDescent="0.25">
      <c r="A268" t="s">
        <v>196</v>
      </c>
      <c r="B268" t="s">
        <v>197</v>
      </c>
      <c r="C268">
        <v>1.5814814814814799</v>
      </c>
      <c r="D268">
        <v>0.97</v>
      </c>
      <c r="E268">
        <v>1.72</v>
      </c>
    </row>
    <row r="269" spans="1:5" x14ac:dyDescent="0.25">
      <c r="A269" t="s">
        <v>196</v>
      </c>
      <c r="B269" t="s">
        <v>307</v>
      </c>
      <c r="C269">
        <v>1.5814814814814799</v>
      </c>
      <c r="D269">
        <v>1.35</v>
      </c>
      <c r="E269">
        <v>0.48</v>
      </c>
    </row>
    <row r="270" spans="1:5" x14ac:dyDescent="0.25">
      <c r="A270" t="s">
        <v>196</v>
      </c>
      <c r="B270" t="s">
        <v>204</v>
      </c>
      <c r="C270">
        <v>1.5814814814814799</v>
      </c>
      <c r="D270">
        <v>0.89</v>
      </c>
      <c r="E270">
        <v>1.44</v>
      </c>
    </row>
    <row r="271" spans="1:5" x14ac:dyDescent="0.25">
      <c r="A271" t="s">
        <v>196</v>
      </c>
      <c r="B271" t="s">
        <v>302</v>
      </c>
      <c r="C271">
        <v>1.5814814814814799</v>
      </c>
      <c r="D271">
        <v>0.67</v>
      </c>
      <c r="E271">
        <v>0.53</v>
      </c>
    </row>
    <row r="272" spans="1:5" x14ac:dyDescent="0.25">
      <c r="A272" t="s">
        <v>196</v>
      </c>
      <c r="B272" t="s">
        <v>305</v>
      </c>
      <c r="C272">
        <v>1.5814814814814799</v>
      </c>
      <c r="D272">
        <v>0.89</v>
      </c>
      <c r="E272">
        <v>0.77</v>
      </c>
    </row>
    <row r="273" spans="1:5" x14ac:dyDescent="0.25">
      <c r="A273" t="s">
        <v>196</v>
      </c>
      <c r="B273" t="s">
        <v>202</v>
      </c>
      <c r="C273">
        <v>1.5814814814814799</v>
      </c>
      <c r="D273">
        <v>1.01</v>
      </c>
      <c r="E273">
        <v>0.72</v>
      </c>
    </row>
    <row r="274" spans="1:5" x14ac:dyDescent="0.25">
      <c r="A274" t="s">
        <v>196</v>
      </c>
      <c r="B274" t="s">
        <v>200</v>
      </c>
      <c r="C274">
        <v>1.5814814814814799</v>
      </c>
      <c r="D274">
        <v>1.39</v>
      </c>
      <c r="E274">
        <v>0.43</v>
      </c>
    </row>
    <row r="275" spans="1:5" x14ac:dyDescent="0.25">
      <c r="A275" t="s">
        <v>196</v>
      </c>
      <c r="B275" t="s">
        <v>199</v>
      </c>
      <c r="C275">
        <v>1.5814814814814799</v>
      </c>
      <c r="D275">
        <v>1.1399999999999999</v>
      </c>
      <c r="E275">
        <v>1.29</v>
      </c>
    </row>
    <row r="276" spans="1:5" x14ac:dyDescent="0.25">
      <c r="A276" t="s">
        <v>196</v>
      </c>
      <c r="B276" t="s">
        <v>303</v>
      </c>
      <c r="C276">
        <v>1.5814814814814799</v>
      </c>
      <c r="D276">
        <v>0.8</v>
      </c>
      <c r="E276">
        <v>1.05</v>
      </c>
    </row>
    <row r="277" spans="1:5" x14ac:dyDescent="0.25">
      <c r="A277" t="s">
        <v>196</v>
      </c>
      <c r="B277" t="s">
        <v>201</v>
      </c>
      <c r="C277">
        <v>1.5814814814814799</v>
      </c>
      <c r="D277">
        <v>0.97</v>
      </c>
      <c r="E277">
        <v>1.05</v>
      </c>
    </row>
    <row r="278" spans="1:5" x14ac:dyDescent="0.25">
      <c r="A278" t="s">
        <v>196</v>
      </c>
      <c r="B278" t="s">
        <v>304</v>
      </c>
      <c r="C278">
        <v>1.5814814814814799</v>
      </c>
      <c r="D278">
        <v>0.72</v>
      </c>
      <c r="E278">
        <v>1.87</v>
      </c>
    </row>
    <row r="279" spans="1:5" x14ac:dyDescent="0.25">
      <c r="A279" t="s">
        <v>196</v>
      </c>
      <c r="B279" t="s">
        <v>198</v>
      </c>
      <c r="C279">
        <v>1.5814814814814799</v>
      </c>
      <c r="D279">
        <v>0.97</v>
      </c>
      <c r="E279">
        <v>0.38</v>
      </c>
    </row>
    <row r="280" spans="1:5" x14ac:dyDescent="0.25">
      <c r="A280" t="s">
        <v>196</v>
      </c>
      <c r="B280" t="s">
        <v>300</v>
      </c>
      <c r="C280">
        <v>1.5814814814814799</v>
      </c>
      <c r="D280">
        <v>0.76</v>
      </c>
      <c r="E280">
        <v>1.01</v>
      </c>
    </row>
    <row r="281" spans="1:5" x14ac:dyDescent="0.25">
      <c r="A281" t="s">
        <v>196</v>
      </c>
      <c r="B281" t="s">
        <v>301</v>
      </c>
      <c r="C281">
        <v>1.5814814814814799</v>
      </c>
      <c r="D281">
        <v>0.84</v>
      </c>
      <c r="E281">
        <v>1.44</v>
      </c>
    </row>
    <row r="282" spans="1:5" x14ac:dyDescent="0.25">
      <c r="A282" t="s">
        <v>196</v>
      </c>
      <c r="B282" t="s">
        <v>203</v>
      </c>
      <c r="C282">
        <v>1.5814814814814799</v>
      </c>
      <c r="D282">
        <v>0.76</v>
      </c>
      <c r="E282">
        <v>0.81</v>
      </c>
    </row>
    <row r="283" spans="1:5" x14ac:dyDescent="0.25">
      <c r="A283" t="s">
        <v>32</v>
      </c>
      <c r="B283" t="s">
        <v>331</v>
      </c>
      <c r="C283">
        <v>1.2328244274809199</v>
      </c>
      <c r="D283">
        <v>0.76</v>
      </c>
      <c r="E283">
        <v>0.93</v>
      </c>
    </row>
    <row r="284" spans="1:5" x14ac:dyDescent="0.25">
      <c r="A284" t="s">
        <v>32</v>
      </c>
      <c r="B284" t="s">
        <v>36</v>
      </c>
      <c r="C284">
        <v>1.2328244274809199</v>
      </c>
      <c r="D284">
        <v>1.41</v>
      </c>
      <c r="E284">
        <v>0.64</v>
      </c>
    </row>
    <row r="285" spans="1:5" x14ac:dyDescent="0.25">
      <c r="A285" t="s">
        <v>32</v>
      </c>
      <c r="B285" t="s">
        <v>212</v>
      </c>
      <c r="C285">
        <v>1.2328244274809199</v>
      </c>
      <c r="D285">
        <v>0.81</v>
      </c>
      <c r="E285">
        <v>1.23</v>
      </c>
    </row>
    <row r="286" spans="1:5" x14ac:dyDescent="0.25">
      <c r="A286" t="s">
        <v>32</v>
      </c>
      <c r="B286" t="s">
        <v>311</v>
      </c>
      <c r="C286">
        <v>1.2328244274809199</v>
      </c>
      <c r="D286">
        <v>0.81</v>
      </c>
      <c r="E286">
        <v>1.4</v>
      </c>
    </row>
    <row r="287" spans="1:5" x14ac:dyDescent="0.25">
      <c r="A287" t="s">
        <v>32</v>
      </c>
      <c r="B287" t="s">
        <v>210</v>
      </c>
      <c r="C287">
        <v>1.2328244274809199</v>
      </c>
      <c r="D287">
        <v>0.87</v>
      </c>
      <c r="E287">
        <v>1.05</v>
      </c>
    </row>
    <row r="288" spans="1:5" x14ac:dyDescent="0.25">
      <c r="A288" t="s">
        <v>32</v>
      </c>
      <c r="B288" t="s">
        <v>312</v>
      </c>
      <c r="C288">
        <v>1.2328244274809199</v>
      </c>
      <c r="D288">
        <v>0.64</v>
      </c>
      <c r="E288">
        <v>1.06</v>
      </c>
    </row>
    <row r="289" spans="1:5" x14ac:dyDescent="0.25">
      <c r="A289" t="s">
        <v>32</v>
      </c>
      <c r="B289" t="s">
        <v>209</v>
      </c>
      <c r="C289">
        <v>1.2328244274809199</v>
      </c>
      <c r="D289">
        <v>0.98</v>
      </c>
      <c r="E289">
        <v>1.38</v>
      </c>
    </row>
    <row r="290" spans="1:5" x14ac:dyDescent="0.25">
      <c r="A290" t="s">
        <v>32</v>
      </c>
      <c r="B290" t="s">
        <v>313</v>
      </c>
      <c r="C290">
        <v>1.2328244274809199</v>
      </c>
      <c r="D290">
        <v>0.54</v>
      </c>
      <c r="E290">
        <v>1.17</v>
      </c>
    </row>
    <row r="291" spans="1:5" x14ac:dyDescent="0.25">
      <c r="A291" t="s">
        <v>32</v>
      </c>
      <c r="B291" t="s">
        <v>309</v>
      </c>
      <c r="C291">
        <v>1.2328244274809199</v>
      </c>
      <c r="D291">
        <v>1.03</v>
      </c>
      <c r="E291">
        <v>1.23</v>
      </c>
    </row>
    <row r="292" spans="1:5" x14ac:dyDescent="0.25">
      <c r="A292" t="s">
        <v>32</v>
      </c>
      <c r="B292" t="s">
        <v>308</v>
      </c>
      <c r="C292">
        <v>1.2328244274809199</v>
      </c>
      <c r="D292">
        <v>0.92</v>
      </c>
      <c r="E292">
        <v>1.46</v>
      </c>
    </row>
    <row r="293" spans="1:5" x14ac:dyDescent="0.25">
      <c r="A293" t="s">
        <v>32</v>
      </c>
      <c r="B293" t="s">
        <v>207</v>
      </c>
      <c r="C293">
        <v>1.2328244274809199</v>
      </c>
      <c r="D293">
        <v>1.22</v>
      </c>
      <c r="E293">
        <v>1</v>
      </c>
    </row>
    <row r="294" spans="1:5" x14ac:dyDescent="0.25">
      <c r="A294" t="s">
        <v>32</v>
      </c>
      <c r="B294" t="s">
        <v>330</v>
      </c>
      <c r="C294">
        <v>1.2328244274809199</v>
      </c>
      <c r="D294">
        <v>1.1000000000000001</v>
      </c>
      <c r="E294">
        <v>0.94</v>
      </c>
    </row>
    <row r="295" spans="1:5" x14ac:dyDescent="0.25">
      <c r="A295" t="s">
        <v>32</v>
      </c>
      <c r="B295" t="s">
        <v>35</v>
      </c>
      <c r="C295">
        <v>1.2328244274809199</v>
      </c>
      <c r="D295">
        <v>1.62</v>
      </c>
      <c r="E295">
        <v>0.75</v>
      </c>
    </row>
    <row r="296" spans="1:5" x14ac:dyDescent="0.25">
      <c r="A296" t="s">
        <v>32</v>
      </c>
      <c r="B296" t="s">
        <v>34</v>
      </c>
      <c r="C296">
        <v>1.2328244274809199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1.2328244274809199</v>
      </c>
      <c r="D297">
        <v>1.04</v>
      </c>
      <c r="E297">
        <v>0.81</v>
      </c>
    </row>
    <row r="298" spans="1:5" x14ac:dyDescent="0.25">
      <c r="A298" t="s">
        <v>32</v>
      </c>
      <c r="B298" t="s">
        <v>208</v>
      </c>
      <c r="C298">
        <v>1.2328244274809199</v>
      </c>
      <c r="D298">
        <v>1.3</v>
      </c>
      <c r="E298">
        <v>0.76</v>
      </c>
    </row>
    <row r="299" spans="1:5" x14ac:dyDescent="0.25">
      <c r="A299" t="s">
        <v>32</v>
      </c>
      <c r="B299" t="s">
        <v>33</v>
      </c>
      <c r="C299">
        <v>1.2328244274809199</v>
      </c>
      <c r="D299">
        <v>1.51</v>
      </c>
      <c r="E299">
        <v>0.56000000000000005</v>
      </c>
    </row>
    <row r="300" spans="1:5" x14ac:dyDescent="0.25">
      <c r="A300" t="s">
        <v>32</v>
      </c>
      <c r="B300" t="s">
        <v>211</v>
      </c>
      <c r="C300">
        <v>1.2328244274809199</v>
      </c>
      <c r="D300">
        <v>0.87</v>
      </c>
      <c r="E300">
        <v>0.81</v>
      </c>
    </row>
    <row r="301" spans="1:5" x14ac:dyDescent="0.25">
      <c r="A301" t="s">
        <v>213</v>
      </c>
      <c r="B301" t="s">
        <v>221</v>
      </c>
      <c r="C301">
        <v>1.2619047619047601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1.2619047619047601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1.2619047619047601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1.2619047619047601</v>
      </c>
      <c r="D304">
        <v>0.56999999999999995</v>
      </c>
      <c r="E304">
        <v>1.31</v>
      </c>
    </row>
    <row r="305" spans="1:5" x14ac:dyDescent="0.25">
      <c r="A305" t="s">
        <v>213</v>
      </c>
      <c r="B305" t="s">
        <v>218</v>
      </c>
      <c r="C305">
        <v>1.2619047619047601</v>
      </c>
      <c r="D305">
        <v>0.98</v>
      </c>
      <c r="E305">
        <v>1.03</v>
      </c>
    </row>
    <row r="306" spans="1:5" x14ac:dyDescent="0.25">
      <c r="A306" t="s">
        <v>213</v>
      </c>
      <c r="B306" t="s">
        <v>219</v>
      </c>
      <c r="C306">
        <v>1.2619047619047601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1.2619047619047601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1.2619047619047601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1.2619047619047601</v>
      </c>
      <c r="D309">
        <v>2.2799999999999998</v>
      </c>
      <c r="E309">
        <v>0.15</v>
      </c>
    </row>
    <row r="310" spans="1:5" x14ac:dyDescent="0.25">
      <c r="A310" t="s">
        <v>213</v>
      </c>
      <c r="B310" t="s">
        <v>220</v>
      </c>
      <c r="C310">
        <v>1.2619047619047601</v>
      </c>
      <c r="D310">
        <v>0.75</v>
      </c>
      <c r="E310">
        <v>1.65</v>
      </c>
    </row>
    <row r="311" spans="1:5" x14ac:dyDescent="0.25">
      <c r="A311" t="s">
        <v>213</v>
      </c>
      <c r="B311" t="s">
        <v>222</v>
      </c>
      <c r="C311">
        <v>1.2619047619047601</v>
      </c>
      <c r="D311">
        <v>0.4</v>
      </c>
      <c r="E311">
        <v>0.73</v>
      </c>
    </row>
    <row r="312" spans="1:5" x14ac:dyDescent="0.25">
      <c r="A312" t="s">
        <v>213</v>
      </c>
      <c r="B312" t="s">
        <v>223</v>
      </c>
      <c r="C312">
        <v>1.2619047619047601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1.5846153846153801</v>
      </c>
      <c r="D313">
        <v>0.83</v>
      </c>
      <c r="E313">
        <v>1.78</v>
      </c>
    </row>
    <row r="314" spans="1:5" x14ac:dyDescent="0.25">
      <c r="A314" t="s">
        <v>37</v>
      </c>
      <c r="B314" t="s">
        <v>229</v>
      </c>
      <c r="C314">
        <v>1.5846153846153801</v>
      </c>
      <c r="D314">
        <v>0.78</v>
      </c>
      <c r="E314">
        <v>0.67</v>
      </c>
    </row>
    <row r="315" spans="1:5" x14ac:dyDescent="0.25">
      <c r="A315" t="s">
        <v>37</v>
      </c>
      <c r="B315" t="s">
        <v>227</v>
      </c>
      <c r="C315">
        <v>1.5846153846153801</v>
      </c>
      <c r="D315">
        <v>0.53</v>
      </c>
      <c r="E315">
        <v>0.74</v>
      </c>
    </row>
    <row r="316" spans="1:5" x14ac:dyDescent="0.25">
      <c r="A316" t="s">
        <v>37</v>
      </c>
      <c r="B316" t="s">
        <v>226</v>
      </c>
      <c r="C316">
        <v>1.5846153846153801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1.5846153846153801</v>
      </c>
      <c r="D317">
        <v>1.08</v>
      </c>
      <c r="E317">
        <v>0.74</v>
      </c>
    </row>
    <row r="318" spans="1:5" x14ac:dyDescent="0.25">
      <c r="A318" t="s">
        <v>37</v>
      </c>
      <c r="B318" t="s">
        <v>225</v>
      </c>
      <c r="C318">
        <v>1.5846153846153801</v>
      </c>
      <c r="D318">
        <v>1.98</v>
      </c>
      <c r="E318">
        <v>0.91</v>
      </c>
    </row>
    <row r="319" spans="1:5" x14ac:dyDescent="0.25">
      <c r="A319" t="s">
        <v>37</v>
      </c>
      <c r="B319" t="s">
        <v>231</v>
      </c>
      <c r="C319">
        <v>1.5846153846153801</v>
      </c>
      <c r="D319">
        <v>0.74</v>
      </c>
      <c r="E319">
        <v>0.73</v>
      </c>
    </row>
    <row r="320" spans="1:5" x14ac:dyDescent="0.25">
      <c r="A320" t="s">
        <v>37</v>
      </c>
      <c r="B320" t="s">
        <v>38</v>
      </c>
      <c r="C320">
        <v>1.5846153846153801</v>
      </c>
      <c r="D320">
        <v>0.63</v>
      </c>
      <c r="E320">
        <v>1.03</v>
      </c>
    </row>
    <row r="321" spans="1:5" x14ac:dyDescent="0.25">
      <c r="A321" t="s">
        <v>37</v>
      </c>
      <c r="B321" t="s">
        <v>228</v>
      </c>
      <c r="C321">
        <v>1.5846153846153801</v>
      </c>
      <c r="D321">
        <v>0.89</v>
      </c>
      <c r="E321">
        <v>1.46</v>
      </c>
    </row>
    <row r="322" spans="1:5" x14ac:dyDescent="0.25">
      <c r="A322" t="s">
        <v>37</v>
      </c>
      <c r="B322" t="s">
        <v>230</v>
      </c>
      <c r="C322">
        <v>1.5846153846153801</v>
      </c>
      <c r="D322">
        <v>1.26</v>
      </c>
      <c r="E322">
        <v>0.93</v>
      </c>
    </row>
    <row r="323" spans="1:5" x14ac:dyDescent="0.25">
      <c r="A323" t="s">
        <v>337</v>
      </c>
      <c r="B323" t="s">
        <v>338</v>
      </c>
      <c r="C323">
        <v>1.3762376237623799</v>
      </c>
      <c r="D323">
        <v>1.38</v>
      </c>
      <c r="E323">
        <v>1.02</v>
      </c>
    </row>
    <row r="324" spans="1:5" x14ac:dyDescent="0.25">
      <c r="A324" t="s">
        <v>337</v>
      </c>
      <c r="B324" t="s">
        <v>367</v>
      </c>
      <c r="C324">
        <v>1.3762376237623799</v>
      </c>
      <c r="D324">
        <v>0.89</v>
      </c>
      <c r="E324">
        <v>1.65</v>
      </c>
    </row>
    <row r="325" spans="1:5" x14ac:dyDescent="0.25">
      <c r="A325" t="s">
        <v>337</v>
      </c>
      <c r="B325" t="s">
        <v>368</v>
      </c>
      <c r="C325">
        <v>1.3762376237623799</v>
      </c>
      <c r="D325">
        <v>1.31</v>
      </c>
      <c r="E325">
        <v>0.74</v>
      </c>
    </row>
    <row r="326" spans="1:5" x14ac:dyDescent="0.25">
      <c r="A326" t="s">
        <v>337</v>
      </c>
      <c r="B326" t="s">
        <v>373</v>
      </c>
      <c r="C326">
        <v>1.3762376237623799</v>
      </c>
      <c r="D326">
        <v>0.36</v>
      </c>
      <c r="E326">
        <v>0.83</v>
      </c>
    </row>
    <row r="327" spans="1:5" x14ac:dyDescent="0.25">
      <c r="A327" t="s">
        <v>337</v>
      </c>
      <c r="B327" t="s">
        <v>374</v>
      </c>
      <c r="C327">
        <v>1.3762376237623799</v>
      </c>
      <c r="D327">
        <v>1.19</v>
      </c>
      <c r="E327">
        <v>0.93</v>
      </c>
    </row>
    <row r="328" spans="1:5" x14ac:dyDescent="0.25">
      <c r="A328" t="s">
        <v>337</v>
      </c>
      <c r="B328" t="s">
        <v>382</v>
      </c>
      <c r="C328">
        <v>1.3762376237623799</v>
      </c>
      <c r="D328">
        <v>0.94</v>
      </c>
      <c r="E328">
        <v>0.65</v>
      </c>
    </row>
    <row r="329" spans="1:5" x14ac:dyDescent="0.25">
      <c r="A329" t="s">
        <v>337</v>
      </c>
      <c r="B329" t="s">
        <v>383</v>
      </c>
      <c r="C329">
        <v>1.3762376237623799</v>
      </c>
      <c r="D329">
        <v>0.57999999999999996</v>
      </c>
      <c r="E329">
        <v>1.67</v>
      </c>
    </row>
    <row r="330" spans="1:5" x14ac:dyDescent="0.25">
      <c r="A330" t="s">
        <v>337</v>
      </c>
      <c r="B330" t="s">
        <v>403</v>
      </c>
      <c r="C330">
        <v>1.3762376237623799</v>
      </c>
      <c r="D330">
        <v>1.1599999999999999</v>
      </c>
      <c r="E330">
        <v>1.1100000000000001</v>
      </c>
    </row>
    <row r="331" spans="1:5" x14ac:dyDescent="0.25">
      <c r="A331" t="s">
        <v>337</v>
      </c>
      <c r="B331" t="s">
        <v>407</v>
      </c>
      <c r="C331">
        <v>1.3762376237623799</v>
      </c>
      <c r="D331">
        <v>1.45</v>
      </c>
      <c r="E331">
        <v>0.59</v>
      </c>
    </row>
    <row r="332" spans="1:5" x14ac:dyDescent="0.25">
      <c r="A332" t="s">
        <v>337</v>
      </c>
      <c r="B332" t="s">
        <v>408</v>
      </c>
      <c r="C332">
        <v>1.3762376237623799</v>
      </c>
      <c r="D332">
        <v>0.65</v>
      </c>
      <c r="E332">
        <v>0.93</v>
      </c>
    </row>
    <row r="333" spans="1:5" x14ac:dyDescent="0.25">
      <c r="A333" t="s">
        <v>344</v>
      </c>
      <c r="B333" t="s">
        <v>345</v>
      </c>
      <c r="C333">
        <v>1.2843137254902</v>
      </c>
      <c r="D333">
        <v>0.55000000000000004</v>
      </c>
      <c r="E333">
        <v>1.0900000000000001</v>
      </c>
    </row>
    <row r="334" spans="1:5" x14ac:dyDescent="0.25">
      <c r="A334" t="s">
        <v>344</v>
      </c>
      <c r="B334" t="s">
        <v>350</v>
      </c>
      <c r="C334">
        <v>1.2843137254902</v>
      </c>
      <c r="D334">
        <v>1.0900000000000001</v>
      </c>
      <c r="E334">
        <v>1.23</v>
      </c>
    </row>
    <row r="335" spans="1:5" x14ac:dyDescent="0.25">
      <c r="A335" t="s">
        <v>344</v>
      </c>
      <c r="B335" t="s">
        <v>358</v>
      </c>
      <c r="C335">
        <v>1.2843137254902</v>
      </c>
      <c r="D335">
        <v>0.47</v>
      </c>
      <c r="E335">
        <v>1.88</v>
      </c>
    </row>
    <row r="336" spans="1:5" x14ac:dyDescent="0.25">
      <c r="A336" t="s">
        <v>344</v>
      </c>
      <c r="B336" t="s">
        <v>370</v>
      </c>
      <c r="C336">
        <v>1.2843137254902</v>
      </c>
      <c r="D336">
        <v>0.55000000000000004</v>
      </c>
      <c r="E336">
        <v>1.37</v>
      </c>
    </row>
    <row r="337" spans="1:5" x14ac:dyDescent="0.25">
      <c r="A337" t="s">
        <v>344</v>
      </c>
      <c r="B337" t="s">
        <v>376</v>
      </c>
      <c r="C337">
        <v>1.2843137254902</v>
      </c>
      <c r="D337">
        <v>1.25</v>
      </c>
      <c r="E337">
        <v>1.01</v>
      </c>
    </row>
    <row r="338" spans="1:5" x14ac:dyDescent="0.25">
      <c r="A338" t="s">
        <v>344</v>
      </c>
      <c r="B338" t="s">
        <v>379</v>
      </c>
      <c r="C338">
        <v>1.2843137254902</v>
      </c>
      <c r="D338">
        <v>1.56</v>
      </c>
      <c r="E338">
        <v>0.94</v>
      </c>
    </row>
    <row r="339" spans="1:5" x14ac:dyDescent="0.25">
      <c r="A339" t="s">
        <v>344</v>
      </c>
      <c r="B339" t="s">
        <v>411</v>
      </c>
      <c r="C339">
        <v>1.2843137254902</v>
      </c>
      <c r="D339">
        <v>1.49</v>
      </c>
      <c r="E339">
        <v>0.33</v>
      </c>
    </row>
    <row r="340" spans="1:5" x14ac:dyDescent="0.25">
      <c r="A340" t="s">
        <v>344</v>
      </c>
      <c r="B340" t="s">
        <v>421</v>
      </c>
      <c r="C340">
        <v>1.2843137254902</v>
      </c>
      <c r="D340">
        <v>1.06</v>
      </c>
      <c r="E340">
        <v>0.85</v>
      </c>
    </row>
    <row r="341" spans="1:5" x14ac:dyDescent="0.25">
      <c r="A341" t="s">
        <v>344</v>
      </c>
      <c r="B341" t="s">
        <v>422</v>
      </c>
      <c r="C341">
        <v>1.2843137254902</v>
      </c>
      <c r="D341">
        <v>0.55000000000000004</v>
      </c>
      <c r="E341">
        <v>0.51</v>
      </c>
    </row>
    <row r="342" spans="1:5" x14ac:dyDescent="0.25">
      <c r="A342" t="s">
        <v>344</v>
      </c>
      <c r="B342" t="s">
        <v>424</v>
      </c>
      <c r="C342">
        <v>1.2843137254902</v>
      </c>
      <c r="D342">
        <v>1.4</v>
      </c>
      <c r="E342">
        <v>0.87</v>
      </c>
    </row>
    <row r="343" spans="1:5" x14ac:dyDescent="0.25">
      <c r="A343" t="s">
        <v>340</v>
      </c>
      <c r="B343" t="s">
        <v>341</v>
      </c>
      <c r="C343">
        <v>1.34848484848485</v>
      </c>
      <c r="D343">
        <v>0.65</v>
      </c>
      <c r="E343">
        <v>1.08</v>
      </c>
    </row>
    <row r="344" spans="1:5" x14ac:dyDescent="0.25">
      <c r="A344" t="s">
        <v>340</v>
      </c>
      <c r="B344" t="s">
        <v>352</v>
      </c>
      <c r="C344">
        <v>1.34848484848485</v>
      </c>
      <c r="D344">
        <v>1.18</v>
      </c>
      <c r="E344">
        <v>0.83</v>
      </c>
    </row>
    <row r="345" spans="1:5" x14ac:dyDescent="0.25">
      <c r="A345" t="s">
        <v>340</v>
      </c>
      <c r="B345" t="s">
        <v>353</v>
      </c>
      <c r="C345">
        <v>1.34848484848485</v>
      </c>
      <c r="D345">
        <v>1.61</v>
      </c>
      <c r="E345">
        <v>0.46</v>
      </c>
    </row>
    <row r="346" spans="1:5" x14ac:dyDescent="0.25">
      <c r="A346" t="s">
        <v>340</v>
      </c>
      <c r="B346" t="s">
        <v>354</v>
      </c>
      <c r="C346">
        <v>1.34848484848485</v>
      </c>
      <c r="D346">
        <v>1.88</v>
      </c>
      <c r="E346">
        <v>0.93</v>
      </c>
    </row>
    <row r="347" spans="1:5" x14ac:dyDescent="0.25">
      <c r="A347" t="s">
        <v>340</v>
      </c>
      <c r="B347" t="s">
        <v>356</v>
      </c>
      <c r="C347">
        <v>1.34848484848485</v>
      </c>
      <c r="D347">
        <v>1.05</v>
      </c>
      <c r="E347">
        <v>1.03</v>
      </c>
    </row>
    <row r="348" spans="1:5" x14ac:dyDescent="0.25">
      <c r="A348" t="s">
        <v>340</v>
      </c>
      <c r="B348" t="s">
        <v>361</v>
      </c>
      <c r="C348">
        <v>1.34848484848485</v>
      </c>
      <c r="D348">
        <v>0.61</v>
      </c>
      <c r="E348">
        <v>1.34</v>
      </c>
    </row>
    <row r="349" spans="1:5" x14ac:dyDescent="0.25">
      <c r="A349" t="s">
        <v>340</v>
      </c>
      <c r="B349" t="s">
        <v>365</v>
      </c>
      <c r="C349">
        <v>1.34848484848485</v>
      </c>
      <c r="D349">
        <v>1.1599999999999999</v>
      </c>
      <c r="E349">
        <v>1.48</v>
      </c>
    </row>
    <row r="350" spans="1:5" x14ac:dyDescent="0.25">
      <c r="A350" t="s">
        <v>340</v>
      </c>
      <c r="B350" t="s">
        <v>377</v>
      </c>
      <c r="C350">
        <v>1.34848484848485</v>
      </c>
      <c r="D350">
        <v>0.37</v>
      </c>
      <c r="E350">
        <v>1.04</v>
      </c>
    </row>
    <row r="351" spans="1:5" x14ac:dyDescent="0.25">
      <c r="A351" t="s">
        <v>340</v>
      </c>
      <c r="B351" t="s">
        <v>378</v>
      </c>
      <c r="C351">
        <v>1.34848484848485</v>
      </c>
      <c r="D351">
        <v>0.74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1.34848484848485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1.34848484848485</v>
      </c>
      <c r="D353">
        <v>1.1100000000000001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1.34848484848485</v>
      </c>
      <c r="D354">
        <v>0.7</v>
      </c>
      <c r="E354">
        <v>1.1499999999999999</v>
      </c>
    </row>
    <row r="355" spans="1:5" x14ac:dyDescent="0.25">
      <c r="A355" t="s">
        <v>340</v>
      </c>
      <c r="B355" t="s">
        <v>394</v>
      </c>
      <c r="C355">
        <v>1.34848484848485</v>
      </c>
      <c r="D355">
        <v>0.96</v>
      </c>
      <c r="E355">
        <v>1.29</v>
      </c>
    </row>
    <row r="356" spans="1:5" x14ac:dyDescent="0.25">
      <c r="A356" t="s">
        <v>340</v>
      </c>
      <c r="B356" t="s">
        <v>405</v>
      </c>
      <c r="C356">
        <v>1.34848484848485</v>
      </c>
      <c r="D356">
        <v>0.79</v>
      </c>
      <c r="E356">
        <v>1.03</v>
      </c>
    </row>
    <row r="357" spans="1:5" x14ac:dyDescent="0.25">
      <c r="A357" t="s">
        <v>340</v>
      </c>
      <c r="B357" t="s">
        <v>413</v>
      </c>
      <c r="C357">
        <v>1.34848484848485</v>
      </c>
      <c r="D357">
        <v>1.25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1.34848484848485</v>
      </c>
      <c r="D358">
        <v>1.1599999999999999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1.34848484848485</v>
      </c>
      <c r="D359">
        <v>1.22</v>
      </c>
      <c r="E359">
        <v>1.03</v>
      </c>
    </row>
    <row r="360" spans="1:5" x14ac:dyDescent="0.25">
      <c r="A360" t="s">
        <v>340</v>
      </c>
      <c r="B360" t="s">
        <v>428</v>
      </c>
      <c r="C360">
        <v>1.34848484848485</v>
      </c>
      <c r="D360">
        <v>1.1599999999999999</v>
      </c>
      <c r="E360">
        <v>1.04</v>
      </c>
    </row>
    <row r="361" spans="1:5" x14ac:dyDescent="0.25">
      <c r="A361" t="s">
        <v>340</v>
      </c>
      <c r="B361" t="s">
        <v>429</v>
      </c>
      <c r="C361">
        <v>1.34848484848485</v>
      </c>
      <c r="D361">
        <v>0.79</v>
      </c>
      <c r="E361">
        <v>1.37</v>
      </c>
    </row>
    <row r="362" spans="1:5" x14ac:dyDescent="0.25">
      <c r="A362" t="s">
        <v>340</v>
      </c>
      <c r="B362" t="s">
        <v>431</v>
      </c>
      <c r="C362">
        <v>1.34848484848485</v>
      </c>
      <c r="D362">
        <v>1.02</v>
      </c>
      <c r="E362">
        <v>1.04</v>
      </c>
    </row>
    <row r="363" spans="1:5" x14ac:dyDescent="0.25">
      <c r="A363" t="s">
        <v>342</v>
      </c>
      <c r="B363" t="s">
        <v>343</v>
      </c>
      <c r="C363">
        <v>1.1717171717171699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1.1717171717171699</v>
      </c>
      <c r="D364">
        <v>0.81</v>
      </c>
      <c r="E364">
        <v>1.3</v>
      </c>
    </row>
    <row r="365" spans="1:5" x14ac:dyDescent="0.25">
      <c r="A365" t="s">
        <v>342</v>
      </c>
      <c r="B365" t="s">
        <v>348</v>
      </c>
      <c r="C365">
        <v>1.1717171717171699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1.1717171717171699</v>
      </c>
      <c r="D366">
        <v>1.04</v>
      </c>
      <c r="E366">
        <v>1.3</v>
      </c>
    </row>
    <row r="367" spans="1:5" x14ac:dyDescent="0.25">
      <c r="A367" t="s">
        <v>342</v>
      </c>
      <c r="B367" t="s">
        <v>364</v>
      </c>
      <c r="C367">
        <v>1.1717171717171699</v>
      </c>
      <c r="D367">
        <v>1</v>
      </c>
      <c r="E367">
        <v>1.04</v>
      </c>
    </row>
    <row r="368" spans="1:5" x14ac:dyDescent="0.25">
      <c r="A368" t="s">
        <v>342</v>
      </c>
      <c r="B368" t="s">
        <v>380</v>
      </c>
      <c r="C368">
        <v>1.1717171717171699</v>
      </c>
      <c r="D368">
        <v>1.75</v>
      </c>
      <c r="E368">
        <v>0.57999999999999996</v>
      </c>
    </row>
    <row r="369" spans="1:5" x14ac:dyDescent="0.25">
      <c r="A369" t="s">
        <v>342</v>
      </c>
      <c r="B369" t="s">
        <v>384</v>
      </c>
      <c r="C369">
        <v>1.1717171717171699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1.1717171717171699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1.1717171717171699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1.1717171717171699</v>
      </c>
      <c r="D372">
        <v>1.1399999999999999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1.1717171717171699</v>
      </c>
      <c r="D373">
        <v>0.62</v>
      </c>
      <c r="E373">
        <v>1.23</v>
      </c>
    </row>
    <row r="374" spans="1:5" x14ac:dyDescent="0.25">
      <c r="A374" t="s">
        <v>342</v>
      </c>
      <c r="B374" t="s">
        <v>398</v>
      </c>
      <c r="C374">
        <v>1.1717171717171699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1.1717171717171699</v>
      </c>
      <c r="D375">
        <v>0.76</v>
      </c>
      <c r="E375">
        <v>1.3</v>
      </c>
    </row>
    <row r="376" spans="1:5" x14ac:dyDescent="0.25">
      <c r="A376" t="s">
        <v>342</v>
      </c>
      <c r="B376" t="s">
        <v>400</v>
      </c>
      <c r="C376">
        <v>1.1717171717171699</v>
      </c>
      <c r="D376">
        <v>1.28</v>
      </c>
      <c r="E376">
        <v>0.65</v>
      </c>
    </row>
    <row r="377" spans="1:5" x14ac:dyDescent="0.25">
      <c r="A377" t="s">
        <v>342</v>
      </c>
      <c r="B377" t="s">
        <v>402</v>
      </c>
      <c r="C377">
        <v>1.1717171717171699</v>
      </c>
      <c r="D377">
        <v>0.81</v>
      </c>
      <c r="E377">
        <v>0.97</v>
      </c>
    </row>
    <row r="378" spans="1:5" x14ac:dyDescent="0.25">
      <c r="A378" t="s">
        <v>342</v>
      </c>
      <c r="B378" t="s">
        <v>406</v>
      </c>
      <c r="C378">
        <v>1.1717171717171699</v>
      </c>
      <c r="D378">
        <v>1.04</v>
      </c>
      <c r="E378">
        <v>1.3</v>
      </c>
    </row>
    <row r="379" spans="1:5" x14ac:dyDescent="0.25">
      <c r="A379" t="s">
        <v>342</v>
      </c>
      <c r="B379" t="s">
        <v>409</v>
      </c>
      <c r="C379">
        <v>1.1717171717171699</v>
      </c>
      <c r="D379">
        <v>1.1399999999999999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1.1717171717171699</v>
      </c>
      <c r="D380">
        <v>0.76</v>
      </c>
      <c r="E380">
        <v>1.23</v>
      </c>
    </row>
    <row r="381" spans="1:5" x14ac:dyDescent="0.25">
      <c r="A381" t="s">
        <v>342</v>
      </c>
      <c r="B381" t="s">
        <v>420</v>
      </c>
      <c r="C381">
        <v>1.1717171717171699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1.1717171717171699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1.1717171717171699</v>
      </c>
      <c r="D383">
        <v>1.23</v>
      </c>
      <c r="E383">
        <v>1.1000000000000001</v>
      </c>
    </row>
    <row r="384" spans="1:5" x14ac:dyDescent="0.25">
      <c r="A384" t="s">
        <v>342</v>
      </c>
      <c r="B384" t="s">
        <v>436</v>
      </c>
      <c r="C384">
        <v>1.1717171717171699</v>
      </c>
      <c r="D384">
        <v>0.81</v>
      </c>
      <c r="E384">
        <v>0.78</v>
      </c>
    </row>
    <row r="385" spans="1:5" x14ac:dyDescent="0.25">
      <c r="A385" t="s">
        <v>40</v>
      </c>
      <c r="B385" t="s">
        <v>339</v>
      </c>
      <c r="C385">
        <v>1.4842105263157901</v>
      </c>
      <c r="D385">
        <v>1.42</v>
      </c>
      <c r="E385">
        <v>0.8</v>
      </c>
    </row>
    <row r="386" spans="1:5" x14ac:dyDescent="0.25">
      <c r="A386" t="s">
        <v>40</v>
      </c>
      <c r="B386" t="s">
        <v>333</v>
      </c>
      <c r="C386">
        <v>1.4842105263157901</v>
      </c>
      <c r="D386">
        <v>0.94</v>
      </c>
      <c r="E386">
        <v>1.04</v>
      </c>
    </row>
    <row r="387" spans="1:5" x14ac:dyDescent="0.25">
      <c r="A387" t="s">
        <v>40</v>
      </c>
      <c r="B387" t="s">
        <v>238</v>
      </c>
      <c r="C387">
        <v>1.4842105263157901</v>
      </c>
      <c r="D387">
        <v>0.82</v>
      </c>
      <c r="E387">
        <v>1.18</v>
      </c>
    </row>
    <row r="388" spans="1:5" x14ac:dyDescent="0.25">
      <c r="A388" t="s">
        <v>40</v>
      </c>
      <c r="B388" t="s">
        <v>320</v>
      </c>
      <c r="C388">
        <v>1.4842105263157901</v>
      </c>
      <c r="D388">
        <v>1.53</v>
      </c>
      <c r="E388">
        <v>0.56999999999999995</v>
      </c>
    </row>
    <row r="389" spans="1:5" x14ac:dyDescent="0.25">
      <c r="A389" t="s">
        <v>40</v>
      </c>
      <c r="B389" t="s">
        <v>234</v>
      </c>
      <c r="C389">
        <v>1.4842105263157901</v>
      </c>
      <c r="D389">
        <v>0.9</v>
      </c>
      <c r="E389">
        <v>1.27</v>
      </c>
    </row>
    <row r="390" spans="1:5" x14ac:dyDescent="0.25">
      <c r="A390" t="s">
        <v>40</v>
      </c>
      <c r="B390" t="s">
        <v>316</v>
      </c>
      <c r="C390">
        <v>1.4842105263157901</v>
      </c>
      <c r="D390">
        <v>0.6</v>
      </c>
      <c r="E390">
        <v>1.04</v>
      </c>
    </row>
    <row r="391" spans="1:5" x14ac:dyDescent="0.25">
      <c r="A391" t="s">
        <v>40</v>
      </c>
      <c r="B391" t="s">
        <v>335</v>
      </c>
      <c r="C391">
        <v>1.4842105263157901</v>
      </c>
      <c r="D391">
        <v>0.64</v>
      </c>
      <c r="E391">
        <v>1.29</v>
      </c>
    </row>
    <row r="392" spans="1:5" x14ac:dyDescent="0.25">
      <c r="A392" t="s">
        <v>40</v>
      </c>
      <c r="B392" t="s">
        <v>332</v>
      </c>
      <c r="C392">
        <v>1.4842105263157901</v>
      </c>
      <c r="D392">
        <v>1.1200000000000001</v>
      </c>
      <c r="E392">
        <v>1.04</v>
      </c>
    </row>
    <row r="393" spans="1:5" x14ac:dyDescent="0.25">
      <c r="A393" t="s">
        <v>40</v>
      </c>
      <c r="B393" t="s">
        <v>321</v>
      </c>
      <c r="C393">
        <v>1.4842105263157901</v>
      </c>
      <c r="D393">
        <v>1.46</v>
      </c>
      <c r="E393">
        <v>0.71</v>
      </c>
    </row>
    <row r="394" spans="1:5" x14ac:dyDescent="0.25">
      <c r="A394" t="s">
        <v>40</v>
      </c>
      <c r="B394" t="s">
        <v>236</v>
      </c>
      <c r="C394">
        <v>1.4842105263157901</v>
      </c>
      <c r="D394">
        <v>1.24</v>
      </c>
      <c r="E394">
        <v>0.85</v>
      </c>
    </row>
    <row r="395" spans="1:5" x14ac:dyDescent="0.25">
      <c r="A395" t="s">
        <v>40</v>
      </c>
      <c r="B395" t="s">
        <v>41</v>
      </c>
      <c r="C395">
        <v>1.4842105263157901</v>
      </c>
      <c r="D395">
        <v>0.82</v>
      </c>
      <c r="E395">
        <v>1.41</v>
      </c>
    </row>
    <row r="396" spans="1:5" x14ac:dyDescent="0.25">
      <c r="A396" t="s">
        <v>40</v>
      </c>
      <c r="B396" t="s">
        <v>233</v>
      </c>
      <c r="C396">
        <v>1.4842105263157901</v>
      </c>
      <c r="D396">
        <v>1.27</v>
      </c>
      <c r="E396">
        <v>1.1299999999999999</v>
      </c>
    </row>
    <row r="397" spans="1:5" x14ac:dyDescent="0.25">
      <c r="A397" t="s">
        <v>40</v>
      </c>
      <c r="B397" t="s">
        <v>317</v>
      </c>
      <c r="C397">
        <v>1.4842105263157901</v>
      </c>
      <c r="D397">
        <v>1.27</v>
      </c>
      <c r="E397">
        <v>1.04</v>
      </c>
    </row>
    <row r="398" spans="1:5" x14ac:dyDescent="0.25">
      <c r="A398" t="s">
        <v>40</v>
      </c>
      <c r="B398" t="s">
        <v>42</v>
      </c>
      <c r="C398">
        <v>1.4842105263157901</v>
      </c>
      <c r="D398">
        <v>1.2</v>
      </c>
      <c r="E398">
        <v>0.85</v>
      </c>
    </row>
    <row r="399" spans="1:5" x14ac:dyDescent="0.25">
      <c r="A399" t="s">
        <v>40</v>
      </c>
      <c r="B399" t="s">
        <v>334</v>
      </c>
      <c r="C399">
        <v>1.4842105263157901</v>
      </c>
      <c r="D399">
        <v>0.75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1.4842105263157901</v>
      </c>
      <c r="D400">
        <v>0.71</v>
      </c>
      <c r="E400">
        <v>1.08</v>
      </c>
    </row>
    <row r="401" spans="1:5" x14ac:dyDescent="0.25">
      <c r="A401" t="s">
        <v>40</v>
      </c>
      <c r="B401" t="s">
        <v>232</v>
      </c>
      <c r="C401">
        <v>1.4842105263157901</v>
      </c>
      <c r="D401">
        <v>0.79</v>
      </c>
      <c r="E401">
        <v>0.8</v>
      </c>
    </row>
    <row r="402" spans="1:5" x14ac:dyDescent="0.25">
      <c r="A402" t="s">
        <v>40</v>
      </c>
      <c r="B402" t="s">
        <v>319</v>
      </c>
      <c r="C402">
        <v>1.4842105263157901</v>
      </c>
      <c r="D402">
        <v>1.01</v>
      </c>
      <c r="E402">
        <v>1.1299999999999999</v>
      </c>
    </row>
    <row r="403" spans="1:5" x14ac:dyDescent="0.25">
      <c r="A403" t="s">
        <v>40</v>
      </c>
      <c r="B403" t="s">
        <v>235</v>
      </c>
      <c r="C403">
        <v>1.4842105263157901</v>
      </c>
      <c r="D403">
        <v>0.64</v>
      </c>
      <c r="E403">
        <v>0.66</v>
      </c>
    </row>
    <row r="404" spans="1:5" x14ac:dyDescent="0.25">
      <c r="A404" t="s">
        <v>40</v>
      </c>
      <c r="B404" t="s">
        <v>239</v>
      </c>
      <c r="C404">
        <v>1.4842105263157901</v>
      </c>
      <c r="D404">
        <v>0.97</v>
      </c>
      <c r="E404">
        <v>1.04</v>
      </c>
    </row>
    <row r="405" spans="1:5" x14ac:dyDescent="0.25">
      <c r="A405" t="s">
        <v>40</v>
      </c>
      <c r="B405" t="s">
        <v>318</v>
      </c>
      <c r="C405">
        <v>1.4842105263157901</v>
      </c>
      <c r="D405">
        <v>0.9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H18" sqref="H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1.35144927536232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1.35144927536232</v>
      </c>
      <c r="D21">
        <v>1.25</v>
      </c>
      <c r="E21">
        <v>0.8</v>
      </c>
    </row>
    <row r="22" spans="1:5" x14ac:dyDescent="0.25">
      <c r="A22" t="s">
        <v>13</v>
      </c>
      <c r="B22" t="s">
        <v>56</v>
      </c>
      <c r="C22">
        <v>1.35144927536232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1.35144927536232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1.35144927536232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1.35144927536232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1.35144927536232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1.35144927536232</v>
      </c>
      <c r="D27">
        <v>0.69</v>
      </c>
      <c r="E27">
        <v>0.96</v>
      </c>
    </row>
    <row r="28" spans="1:5" x14ac:dyDescent="0.25">
      <c r="A28" t="s">
        <v>13</v>
      </c>
      <c r="B28" t="s">
        <v>55</v>
      </c>
      <c r="C28">
        <v>1.35144927536232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1.35144927536232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1.35144927536232</v>
      </c>
      <c r="D30">
        <v>0.77</v>
      </c>
      <c r="E30">
        <v>1.0900000000000001</v>
      </c>
    </row>
    <row r="31" spans="1:5" x14ac:dyDescent="0.25">
      <c r="A31" t="s">
        <v>13</v>
      </c>
      <c r="B31" t="s">
        <v>62</v>
      </c>
      <c r="C31">
        <v>1.35144927536232</v>
      </c>
      <c r="D31">
        <v>1.1299999999999999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1.35144927536232</v>
      </c>
      <c r="D32">
        <v>1.1299999999999999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1.35144927536232</v>
      </c>
      <c r="D33">
        <v>0.36</v>
      </c>
      <c r="E33">
        <v>1.9</v>
      </c>
    </row>
    <row r="34" spans="1:5" x14ac:dyDescent="0.25">
      <c r="A34" t="s">
        <v>13</v>
      </c>
      <c r="B34" t="s">
        <v>61</v>
      </c>
      <c r="C34">
        <v>1.35144927536232</v>
      </c>
      <c r="D34">
        <v>1.03</v>
      </c>
      <c r="E34">
        <v>1.06</v>
      </c>
    </row>
    <row r="35" spans="1:5" x14ac:dyDescent="0.25">
      <c r="A35" t="s">
        <v>13</v>
      </c>
      <c r="B35" t="s">
        <v>14</v>
      </c>
      <c r="C35">
        <v>1.35144927536232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1.35144927536232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1.35144927536232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1.29454545454545</v>
      </c>
      <c r="D38">
        <v>1.01</v>
      </c>
      <c r="E38">
        <v>0.89</v>
      </c>
    </row>
    <row r="39" spans="1:5" x14ac:dyDescent="0.25">
      <c r="A39" t="s">
        <v>16</v>
      </c>
      <c r="B39" t="s">
        <v>20</v>
      </c>
      <c r="C39">
        <v>1.29454545454545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1.29454545454545</v>
      </c>
      <c r="D40">
        <v>1.25</v>
      </c>
      <c r="E40">
        <v>1.25</v>
      </c>
    </row>
    <row r="41" spans="1:5" x14ac:dyDescent="0.25">
      <c r="A41" t="s">
        <v>16</v>
      </c>
      <c r="B41" t="s">
        <v>65</v>
      </c>
      <c r="C41">
        <v>1.29454545454545</v>
      </c>
      <c r="D41">
        <v>0.61</v>
      </c>
      <c r="E41">
        <v>0.89</v>
      </c>
    </row>
    <row r="42" spans="1:5" x14ac:dyDescent="0.25">
      <c r="A42" t="s">
        <v>16</v>
      </c>
      <c r="B42" t="s">
        <v>66</v>
      </c>
      <c r="C42">
        <v>1.29454545454545</v>
      </c>
      <c r="D42">
        <v>0.85</v>
      </c>
      <c r="E42">
        <v>0.93</v>
      </c>
    </row>
    <row r="43" spans="1:5" x14ac:dyDescent="0.25">
      <c r="A43" t="s">
        <v>16</v>
      </c>
      <c r="B43" t="s">
        <v>17</v>
      </c>
      <c r="C43">
        <v>1.29454545454545</v>
      </c>
      <c r="D43">
        <v>1.25</v>
      </c>
      <c r="E43">
        <v>0.77</v>
      </c>
    </row>
    <row r="44" spans="1:5" x14ac:dyDescent="0.25">
      <c r="A44" t="s">
        <v>16</v>
      </c>
      <c r="B44" t="s">
        <v>322</v>
      </c>
      <c r="C44">
        <v>1.29454545454545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1.29454545454545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1.29454545454545</v>
      </c>
      <c r="D46">
        <v>0.81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1.29454545454545</v>
      </c>
      <c r="D47">
        <v>0.97</v>
      </c>
      <c r="E47">
        <v>0.52</v>
      </c>
    </row>
    <row r="48" spans="1:5" x14ac:dyDescent="0.25">
      <c r="A48" t="s">
        <v>16</v>
      </c>
      <c r="B48" t="s">
        <v>255</v>
      </c>
      <c r="C48">
        <v>1.29454545454545</v>
      </c>
      <c r="D48">
        <v>1.2</v>
      </c>
      <c r="E48">
        <v>0.92</v>
      </c>
    </row>
    <row r="49" spans="1:5" x14ac:dyDescent="0.25">
      <c r="A49" t="s">
        <v>16</v>
      </c>
      <c r="B49" t="s">
        <v>64</v>
      </c>
      <c r="C49">
        <v>1.29454545454545</v>
      </c>
      <c r="D49">
        <v>0.86</v>
      </c>
      <c r="E49">
        <v>0.95</v>
      </c>
    </row>
    <row r="50" spans="1:5" x14ac:dyDescent="0.25">
      <c r="A50" t="s">
        <v>16</v>
      </c>
      <c r="B50" t="s">
        <v>323</v>
      </c>
      <c r="C50">
        <v>1.29454545454545</v>
      </c>
      <c r="D50">
        <v>0.65</v>
      </c>
      <c r="E50">
        <v>0.9</v>
      </c>
    </row>
    <row r="51" spans="1:5" x14ac:dyDescent="0.25">
      <c r="A51" t="s">
        <v>16</v>
      </c>
      <c r="B51" t="s">
        <v>18</v>
      </c>
      <c r="C51">
        <v>1.29454545454545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1.29454545454545</v>
      </c>
      <c r="D52">
        <v>0.51</v>
      </c>
      <c r="E52">
        <v>0.88</v>
      </c>
    </row>
    <row r="53" spans="1:5" x14ac:dyDescent="0.25">
      <c r="A53" t="s">
        <v>16</v>
      </c>
      <c r="B53" t="s">
        <v>257</v>
      </c>
      <c r="C53">
        <v>1.29454545454545</v>
      </c>
      <c r="D53">
        <v>0.46</v>
      </c>
      <c r="E53">
        <v>1.48</v>
      </c>
    </row>
    <row r="54" spans="1:5" x14ac:dyDescent="0.25">
      <c r="A54" t="s">
        <v>16</v>
      </c>
      <c r="B54" t="s">
        <v>68</v>
      </c>
      <c r="C54">
        <v>1.29454545454545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1.29454545454545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1.3201219512195099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1.3201219512195099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1.3201219512195099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1.3201219512195099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1.3201219512195099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1.3201219512195099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1.3201219512195099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1.3201219512195099</v>
      </c>
      <c r="D63">
        <v>0.75</v>
      </c>
      <c r="E63">
        <v>0.89</v>
      </c>
    </row>
    <row r="64" spans="1:5" x14ac:dyDescent="0.25">
      <c r="A64" t="s">
        <v>69</v>
      </c>
      <c r="B64" t="s">
        <v>72</v>
      </c>
      <c r="C64">
        <v>1.3201219512195099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1.3201219512195099</v>
      </c>
      <c r="D65">
        <v>1.41</v>
      </c>
      <c r="E65">
        <v>0.75</v>
      </c>
    </row>
    <row r="66" spans="1:5" x14ac:dyDescent="0.25">
      <c r="A66" t="s">
        <v>69</v>
      </c>
      <c r="B66" t="s">
        <v>260</v>
      </c>
      <c r="C66">
        <v>1.3201219512195099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1.3201219512195099</v>
      </c>
      <c r="D67">
        <v>1.5</v>
      </c>
      <c r="E67">
        <v>0.42</v>
      </c>
    </row>
    <row r="68" spans="1:5" x14ac:dyDescent="0.25">
      <c r="A68" t="s">
        <v>69</v>
      </c>
      <c r="B68" t="s">
        <v>261</v>
      </c>
      <c r="C68">
        <v>1.3201219512195099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1.3201219512195099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1.3201219512195099</v>
      </c>
      <c r="D70">
        <v>0.33</v>
      </c>
      <c r="E70">
        <v>1.45</v>
      </c>
    </row>
    <row r="71" spans="1:5" x14ac:dyDescent="0.25">
      <c r="A71" t="s">
        <v>69</v>
      </c>
      <c r="B71" t="s">
        <v>79</v>
      </c>
      <c r="C71">
        <v>1.3201219512195099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1.3201219512195099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1.3201219512195099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1.3201219512195099</v>
      </c>
      <c r="D74">
        <v>1.1299999999999999</v>
      </c>
      <c r="E74">
        <v>1.03</v>
      </c>
    </row>
    <row r="75" spans="1:5" x14ac:dyDescent="0.25">
      <c r="A75" t="s">
        <v>69</v>
      </c>
      <c r="B75" t="s">
        <v>70</v>
      </c>
      <c r="C75">
        <v>1.3201219512195099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1.04174573055028</v>
      </c>
      <c r="D76">
        <v>1.04</v>
      </c>
      <c r="E76">
        <v>0.96</v>
      </c>
    </row>
    <row r="77" spans="1:5" x14ac:dyDescent="0.25">
      <c r="A77" t="s">
        <v>80</v>
      </c>
      <c r="B77" t="s">
        <v>82</v>
      </c>
      <c r="C77">
        <v>1.04174573055028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1.04174573055028</v>
      </c>
      <c r="D78">
        <v>1</v>
      </c>
      <c r="E78">
        <v>0.93</v>
      </c>
    </row>
    <row r="79" spans="1:5" x14ac:dyDescent="0.25">
      <c r="A79" t="s">
        <v>80</v>
      </c>
      <c r="B79" t="s">
        <v>85</v>
      </c>
      <c r="C79">
        <v>1.04174573055028</v>
      </c>
      <c r="D79">
        <v>1.22</v>
      </c>
      <c r="E79">
        <v>0.78</v>
      </c>
    </row>
    <row r="80" spans="1:5" x14ac:dyDescent="0.25">
      <c r="A80" t="s">
        <v>80</v>
      </c>
      <c r="B80" t="s">
        <v>359</v>
      </c>
      <c r="C80">
        <v>1.04174573055028</v>
      </c>
      <c r="D80">
        <v>1.37</v>
      </c>
      <c r="E80">
        <v>0.78</v>
      </c>
    </row>
    <row r="81" spans="1:5" x14ac:dyDescent="0.25">
      <c r="A81" t="s">
        <v>80</v>
      </c>
      <c r="B81" t="s">
        <v>87</v>
      </c>
      <c r="C81">
        <v>1.04174573055028</v>
      </c>
      <c r="D81">
        <v>1</v>
      </c>
      <c r="E81">
        <v>1.26</v>
      </c>
    </row>
    <row r="82" spans="1:5" x14ac:dyDescent="0.25">
      <c r="A82" t="s">
        <v>80</v>
      </c>
      <c r="B82" t="s">
        <v>89</v>
      </c>
      <c r="C82">
        <v>1.04174573055028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1.04174573055028</v>
      </c>
      <c r="D83">
        <v>0.67</v>
      </c>
      <c r="E83">
        <v>1.41</v>
      </c>
    </row>
    <row r="84" spans="1:5" x14ac:dyDescent="0.25">
      <c r="A84" t="s">
        <v>80</v>
      </c>
      <c r="B84" t="s">
        <v>91</v>
      </c>
      <c r="C84">
        <v>1.04174573055028</v>
      </c>
      <c r="D84">
        <v>0.56000000000000005</v>
      </c>
      <c r="E84">
        <v>1.1100000000000001</v>
      </c>
    </row>
    <row r="85" spans="1:5" x14ac:dyDescent="0.25">
      <c r="A85" t="s">
        <v>80</v>
      </c>
      <c r="B85" t="s">
        <v>96</v>
      </c>
      <c r="C85">
        <v>1.04174573055028</v>
      </c>
      <c r="D85">
        <v>0.74</v>
      </c>
      <c r="E85">
        <v>1.7</v>
      </c>
    </row>
    <row r="86" spans="1:5" x14ac:dyDescent="0.25">
      <c r="A86" t="s">
        <v>80</v>
      </c>
      <c r="B86" t="s">
        <v>86</v>
      </c>
      <c r="C86">
        <v>1.04174573055028</v>
      </c>
      <c r="D86">
        <v>0.56000000000000005</v>
      </c>
      <c r="E86">
        <v>0.96</v>
      </c>
    </row>
    <row r="87" spans="1:5" x14ac:dyDescent="0.25">
      <c r="A87" t="s">
        <v>80</v>
      </c>
      <c r="B87" t="s">
        <v>81</v>
      </c>
      <c r="C87">
        <v>1.04174573055028</v>
      </c>
      <c r="D87">
        <v>0.89</v>
      </c>
      <c r="E87">
        <v>1</v>
      </c>
    </row>
    <row r="88" spans="1:5" x14ac:dyDescent="0.25">
      <c r="A88" t="s">
        <v>80</v>
      </c>
      <c r="B88" t="s">
        <v>94</v>
      </c>
      <c r="C88">
        <v>1.04174573055028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1.04174573055028</v>
      </c>
      <c r="D89">
        <v>1.26</v>
      </c>
      <c r="E89">
        <v>0.7</v>
      </c>
    </row>
    <row r="90" spans="1:5" x14ac:dyDescent="0.25">
      <c r="A90" t="s">
        <v>80</v>
      </c>
      <c r="B90" t="s">
        <v>93</v>
      </c>
      <c r="C90">
        <v>1.04174573055028</v>
      </c>
      <c r="D90">
        <v>0.59</v>
      </c>
      <c r="E90">
        <v>0.78</v>
      </c>
    </row>
    <row r="91" spans="1:5" x14ac:dyDescent="0.25">
      <c r="A91" t="s">
        <v>80</v>
      </c>
      <c r="B91" t="s">
        <v>88</v>
      </c>
      <c r="C91">
        <v>1.04174573055028</v>
      </c>
      <c r="D91">
        <v>0.96</v>
      </c>
      <c r="E91">
        <v>1.1499999999999999</v>
      </c>
    </row>
    <row r="92" spans="1:5" x14ac:dyDescent="0.25">
      <c r="A92" t="s">
        <v>80</v>
      </c>
      <c r="B92" t="s">
        <v>410</v>
      </c>
      <c r="C92">
        <v>1.04174573055028</v>
      </c>
      <c r="D92">
        <v>0.85</v>
      </c>
      <c r="E92">
        <v>1.04</v>
      </c>
    </row>
    <row r="93" spans="1:5" x14ac:dyDescent="0.25">
      <c r="A93" t="s">
        <v>80</v>
      </c>
      <c r="B93" t="s">
        <v>412</v>
      </c>
      <c r="C93">
        <v>1.04174573055028</v>
      </c>
      <c r="D93">
        <v>0.89</v>
      </c>
      <c r="E93">
        <v>0.85</v>
      </c>
    </row>
    <row r="94" spans="1:5" x14ac:dyDescent="0.25">
      <c r="A94" t="s">
        <v>80</v>
      </c>
      <c r="B94" t="s">
        <v>92</v>
      </c>
      <c r="C94">
        <v>1.04174573055028</v>
      </c>
      <c r="D94">
        <v>0.66</v>
      </c>
      <c r="E94">
        <v>0.93</v>
      </c>
    </row>
    <row r="95" spans="1:5" x14ac:dyDescent="0.25">
      <c r="A95" t="s">
        <v>80</v>
      </c>
      <c r="B95" t="s">
        <v>416</v>
      </c>
      <c r="C95">
        <v>1.04174573055028</v>
      </c>
      <c r="D95">
        <v>0.56000000000000005</v>
      </c>
      <c r="E95">
        <v>1.52</v>
      </c>
    </row>
    <row r="96" spans="1:5" x14ac:dyDescent="0.25">
      <c r="A96" t="s">
        <v>80</v>
      </c>
      <c r="B96" t="s">
        <v>84</v>
      </c>
      <c r="C96">
        <v>1.04174573055028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1.04174573055028</v>
      </c>
      <c r="D97">
        <v>1.07</v>
      </c>
      <c r="E97">
        <v>0.78</v>
      </c>
    </row>
    <row r="98" spans="1:5" x14ac:dyDescent="0.25">
      <c r="A98" t="s">
        <v>80</v>
      </c>
      <c r="B98" t="s">
        <v>95</v>
      </c>
      <c r="C98">
        <v>1.04174573055028</v>
      </c>
      <c r="D98">
        <v>0.7</v>
      </c>
      <c r="E98">
        <v>0.59</v>
      </c>
    </row>
    <row r="99" spans="1:5" x14ac:dyDescent="0.25">
      <c r="A99" t="s">
        <v>80</v>
      </c>
      <c r="B99" t="s">
        <v>435</v>
      </c>
      <c r="C99">
        <v>1.04174573055028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1.2609523809523799</v>
      </c>
      <c r="D100">
        <v>0.74</v>
      </c>
      <c r="E100">
        <v>1.05</v>
      </c>
    </row>
    <row r="101" spans="1:5" x14ac:dyDescent="0.25">
      <c r="A101" t="s">
        <v>99</v>
      </c>
      <c r="B101" t="s">
        <v>102</v>
      </c>
      <c r="C101">
        <v>1.2609523809523799</v>
      </c>
      <c r="D101">
        <v>1.05</v>
      </c>
      <c r="E101">
        <v>1.42</v>
      </c>
    </row>
    <row r="102" spans="1:5" x14ac:dyDescent="0.25">
      <c r="A102" t="s">
        <v>99</v>
      </c>
      <c r="B102" t="s">
        <v>111</v>
      </c>
      <c r="C102">
        <v>1.2609523809523799</v>
      </c>
      <c r="D102">
        <v>0.91</v>
      </c>
      <c r="E102">
        <v>0.64</v>
      </c>
    </row>
    <row r="103" spans="1:5" x14ac:dyDescent="0.25">
      <c r="A103" t="s">
        <v>99</v>
      </c>
      <c r="B103" t="s">
        <v>104</v>
      </c>
      <c r="C103">
        <v>1.2609523809523799</v>
      </c>
      <c r="D103">
        <v>0.56999999999999995</v>
      </c>
      <c r="E103">
        <v>1.25</v>
      </c>
    </row>
    <row r="104" spans="1:5" x14ac:dyDescent="0.25">
      <c r="A104" t="s">
        <v>99</v>
      </c>
      <c r="B104" t="s">
        <v>106</v>
      </c>
      <c r="C104">
        <v>1.2609523809523799</v>
      </c>
      <c r="D104">
        <v>0.98</v>
      </c>
      <c r="E104">
        <v>0.91</v>
      </c>
    </row>
    <row r="105" spans="1:5" x14ac:dyDescent="0.25">
      <c r="A105" t="s">
        <v>99</v>
      </c>
      <c r="B105" t="s">
        <v>105</v>
      </c>
      <c r="C105">
        <v>1.2609523809523799</v>
      </c>
      <c r="D105">
        <v>1.1200000000000001</v>
      </c>
      <c r="E105">
        <v>0.61</v>
      </c>
    </row>
    <row r="106" spans="1:5" x14ac:dyDescent="0.25">
      <c r="A106" t="s">
        <v>99</v>
      </c>
      <c r="B106" t="s">
        <v>117</v>
      </c>
      <c r="C106">
        <v>1.2609523809523799</v>
      </c>
      <c r="D106">
        <v>0.78</v>
      </c>
      <c r="E106">
        <v>1.05</v>
      </c>
    </row>
    <row r="107" spans="1:5" x14ac:dyDescent="0.25">
      <c r="A107" t="s">
        <v>99</v>
      </c>
      <c r="B107" t="s">
        <v>121</v>
      </c>
      <c r="C107">
        <v>1.2609523809523799</v>
      </c>
      <c r="D107">
        <v>0.96</v>
      </c>
      <c r="E107">
        <v>1.1299999999999999</v>
      </c>
    </row>
    <row r="108" spans="1:5" x14ac:dyDescent="0.25">
      <c r="A108" t="s">
        <v>99</v>
      </c>
      <c r="B108" t="s">
        <v>108</v>
      </c>
      <c r="C108">
        <v>1.2609523809523799</v>
      </c>
      <c r="D108">
        <v>0.74</v>
      </c>
      <c r="E108">
        <v>0.88</v>
      </c>
    </row>
    <row r="109" spans="1:5" x14ac:dyDescent="0.25">
      <c r="A109" t="s">
        <v>99</v>
      </c>
      <c r="B109" t="s">
        <v>103</v>
      </c>
      <c r="C109">
        <v>1.2609523809523799</v>
      </c>
      <c r="D109">
        <v>1.05</v>
      </c>
      <c r="E109">
        <v>0.98</v>
      </c>
    </row>
    <row r="110" spans="1:5" x14ac:dyDescent="0.25">
      <c r="A110" t="s">
        <v>99</v>
      </c>
      <c r="B110" t="s">
        <v>110</v>
      </c>
      <c r="C110">
        <v>1.2609523809523799</v>
      </c>
      <c r="D110">
        <v>1.62</v>
      </c>
      <c r="E110">
        <v>0.78</v>
      </c>
    </row>
    <row r="111" spans="1:5" x14ac:dyDescent="0.25">
      <c r="A111" t="s">
        <v>99</v>
      </c>
      <c r="B111" t="s">
        <v>107</v>
      </c>
      <c r="C111">
        <v>1.2609523809523799</v>
      </c>
      <c r="D111">
        <v>0.67</v>
      </c>
      <c r="E111">
        <v>0.96</v>
      </c>
    </row>
    <row r="112" spans="1:5" x14ac:dyDescent="0.25">
      <c r="A112" t="s">
        <v>99</v>
      </c>
      <c r="B112" t="s">
        <v>395</v>
      </c>
      <c r="C112">
        <v>1.2609523809523799</v>
      </c>
      <c r="D112">
        <v>1.06</v>
      </c>
      <c r="E112">
        <v>0.5</v>
      </c>
    </row>
    <row r="113" spans="1:5" x14ac:dyDescent="0.25">
      <c r="A113" t="s">
        <v>99</v>
      </c>
      <c r="B113" t="s">
        <v>115</v>
      </c>
      <c r="C113">
        <v>1.2609523809523799</v>
      </c>
      <c r="D113">
        <v>0.91</v>
      </c>
      <c r="E113">
        <v>1.1200000000000001</v>
      </c>
    </row>
    <row r="114" spans="1:5" x14ac:dyDescent="0.25">
      <c r="A114" t="s">
        <v>99</v>
      </c>
      <c r="B114" t="s">
        <v>112</v>
      </c>
      <c r="C114">
        <v>1.2609523809523799</v>
      </c>
      <c r="D114">
        <v>0.68</v>
      </c>
      <c r="E114">
        <v>1.35</v>
      </c>
    </row>
    <row r="115" spans="1:5" x14ac:dyDescent="0.25">
      <c r="A115" t="s">
        <v>99</v>
      </c>
      <c r="B115" t="s">
        <v>113</v>
      </c>
      <c r="C115">
        <v>1.2609523809523799</v>
      </c>
      <c r="D115">
        <v>1.18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1.2609523809523799</v>
      </c>
      <c r="D116">
        <v>0.91</v>
      </c>
      <c r="E116">
        <v>0.78</v>
      </c>
    </row>
    <row r="117" spans="1:5" x14ac:dyDescent="0.25">
      <c r="A117" t="s">
        <v>99</v>
      </c>
      <c r="B117" t="s">
        <v>116</v>
      </c>
      <c r="C117">
        <v>1.2609523809523799</v>
      </c>
      <c r="D117">
        <v>0.74</v>
      </c>
      <c r="E117">
        <v>1.35</v>
      </c>
    </row>
    <row r="118" spans="1:5" x14ac:dyDescent="0.25">
      <c r="A118" t="s">
        <v>99</v>
      </c>
      <c r="B118" t="s">
        <v>109</v>
      </c>
      <c r="C118">
        <v>1.2609523809523799</v>
      </c>
      <c r="D118">
        <v>1.1200000000000001</v>
      </c>
      <c r="E118">
        <v>0.88</v>
      </c>
    </row>
    <row r="119" spans="1:5" x14ac:dyDescent="0.25">
      <c r="A119" t="s">
        <v>99</v>
      </c>
      <c r="B119" t="s">
        <v>118</v>
      </c>
      <c r="C119">
        <v>1.2609523809523799</v>
      </c>
      <c r="D119">
        <v>1.05</v>
      </c>
      <c r="E119">
        <v>1.22</v>
      </c>
    </row>
    <row r="120" spans="1:5" x14ac:dyDescent="0.25">
      <c r="A120" t="s">
        <v>99</v>
      </c>
      <c r="B120" t="s">
        <v>417</v>
      </c>
      <c r="C120">
        <v>1.2609523809523799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1.2609523809523799</v>
      </c>
      <c r="D121">
        <v>1.18</v>
      </c>
      <c r="E121">
        <v>0.54</v>
      </c>
    </row>
    <row r="122" spans="1:5" x14ac:dyDescent="0.25">
      <c r="A122" t="s">
        <v>99</v>
      </c>
      <c r="B122" t="s">
        <v>120</v>
      </c>
      <c r="C122">
        <v>1.2609523809523799</v>
      </c>
      <c r="D122">
        <v>0.88</v>
      </c>
      <c r="E122">
        <v>1.62</v>
      </c>
    </row>
    <row r="123" spans="1:5" x14ac:dyDescent="0.25">
      <c r="A123" t="s">
        <v>99</v>
      </c>
      <c r="B123" t="s">
        <v>119</v>
      </c>
      <c r="C123">
        <v>1.2609523809523799</v>
      </c>
      <c r="D123">
        <v>0.91</v>
      </c>
      <c r="E123">
        <v>1.08</v>
      </c>
    </row>
    <row r="124" spans="1:5" x14ac:dyDescent="0.25">
      <c r="A124" t="s">
        <v>122</v>
      </c>
      <c r="B124" t="s">
        <v>123</v>
      </c>
      <c r="C124">
        <v>1.08901515151515</v>
      </c>
      <c r="D124">
        <v>0.73</v>
      </c>
      <c r="E124">
        <v>0.95</v>
      </c>
    </row>
    <row r="125" spans="1:5" x14ac:dyDescent="0.25">
      <c r="A125" t="s">
        <v>122</v>
      </c>
      <c r="B125" t="s">
        <v>125</v>
      </c>
      <c r="C125">
        <v>1.08901515151515</v>
      </c>
      <c r="D125">
        <v>1.02</v>
      </c>
      <c r="E125">
        <v>0.95</v>
      </c>
    </row>
    <row r="126" spans="1:5" x14ac:dyDescent="0.25">
      <c r="A126" t="s">
        <v>122</v>
      </c>
      <c r="B126" t="s">
        <v>127</v>
      </c>
      <c r="C126">
        <v>1.08901515151515</v>
      </c>
      <c r="D126">
        <v>0.95</v>
      </c>
      <c r="E126">
        <v>1.1599999999999999</v>
      </c>
    </row>
    <row r="127" spans="1:5" x14ac:dyDescent="0.25">
      <c r="A127" t="s">
        <v>122</v>
      </c>
      <c r="B127" t="s">
        <v>130</v>
      </c>
      <c r="C127">
        <v>1.08901515151515</v>
      </c>
      <c r="D127">
        <v>1.42</v>
      </c>
      <c r="E127">
        <v>0.87</v>
      </c>
    </row>
    <row r="128" spans="1:5" x14ac:dyDescent="0.25">
      <c r="A128" t="s">
        <v>122</v>
      </c>
      <c r="B128" t="s">
        <v>362</v>
      </c>
      <c r="C128">
        <v>1.08901515151515</v>
      </c>
      <c r="D128">
        <v>0.69</v>
      </c>
      <c r="E128">
        <v>0.87</v>
      </c>
    </row>
    <row r="129" spans="1:5" x14ac:dyDescent="0.25">
      <c r="A129" t="s">
        <v>122</v>
      </c>
      <c r="B129" t="s">
        <v>126</v>
      </c>
      <c r="C129">
        <v>1.08901515151515</v>
      </c>
      <c r="D129">
        <v>0.87</v>
      </c>
      <c r="E129">
        <v>0.62</v>
      </c>
    </row>
    <row r="130" spans="1:5" x14ac:dyDescent="0.25">
      <c r="A130" t="s">
        <v>122</v>
      </c>
      <c r="B130" t="s">
        <v>129</v>
      </c>
      <c r="C130">
        <v>1.08901515151515</v>
      </c>
      <c r="D130">
        <v>0.44</v>
      </c>
      <c r="E130">
        <v>1.27</v>
      </c>
    </row>
    <row r="131" spans="1:5" x14ac:dyDescent="0.25">
      <c r="A131" t="s">
        <v>122</v>
      </c>
      <c r="B131" t="s">
        <v>128</v>
      </c>
      <c r="C131">
        <v>1.08901515151515</v>
      </c>
      <c r="D131">
        <v>0.84</v>
      </c>
      <c r="E131">
        <v>1.1599999999999999</v>
      </c>
    </row>
    <row r="132" spans="1:5" x14ac:dyDescent="0.25">
      <c r="A132" t="s">
        <v>122</v>
      </c>
      <c r="B132" t="s">
        <v>136</v>
      </c>
      <c r="C132">
        <v>1.08901515151515</v>
      </c>
      <c r="D132">
        <v>1.1299999999999999</v>
      </c>
      <c r="E132">
        <v>1.05</v>
      </c>
    </row>
    <row r="133" spans="1:5" x14ac:dyDescent="0.25">
      <c r="A133" t="s">
        <v>122</v>
      </c>
      <c r="B133" t="s">
        <v>131</v>
      </c>
      <c r="C133">
        <v>1.08901515151515</v>
      </c>
      <c r="D133">
        <v>0.91</v>
      </c>
      <c r="E133">
        <v>0.87</v>
      </c>
    </row>
    <row r="134" spans="1:5" x14ac:dyDescent="0.25">
      <c r="A134" t="s">
        <v>122</v>
      </c>
      <c r="B134" t="s">
        <v>133</v>
      </c>
      <c r="C134">
        <v>1.08901515151515</v>
      </c>
      <c r="D134">
        <v>0.73</v>
      </c>
      <c r="E134">
        <v>1.31</v>
      </c>
    </row>
    <row r="135" spans="1:5" x14ac:dyDescent="0.25">
      <c r="A135" t="s">
        <v>122</v>
      </c>
      <c r="B135" t="s">
        <v>135</v>
      </c>
      <c r="C135">
        <v>1.08901515151515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1.08901515151515</v>
      </c>
      <c r="D136">
        <v>0.76</v>
      </c>
      <c r="E136">
        <v>0.98</v>
      </c>
    </row>
    <row r="137" spans="1:5" x14ac:dyDescent="0.25">
      <c r="A137" t="s">
        <v>122</v>
      </c>
      <c r="B137" t="s">
        <v>401</v>
      </c>
      <c r="C137">
        <v>1.08901515151515</v>
      </c>
      <c r="D137">
        <v>0.76</v>
      </c>
      <c r="E137">
        <v>0.87</v>
      </c>
    </row>
    <row r="138" spans="1:5" x14ac:dyDescent="0.25">
      <c r="A138" t="s">
        <v>122</v>
      </c>
      <c r="B138" t="s">
        <v>138</v>
      </c>
      <c r="C138">
        <v>1.08901515151515</v>
      </c>
      <c r="D138">
        <v>1.05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1.08901515151515</v>
      </c>
      <c r="D139">
        <v>1.05</v>
      </c>
      <c r="E139">
        <v>0.87</v>
      </c>
    </row>
    <row r="140" spans="1:5" x14ac:dyDescent="0.25">
      <c r="A140" t="s">
        <v>122</v>
      </c>
      <c r="B140" t="s">
        <v>144</v>
      </c>
      <c r="C140">
        <v>1.08901515151515</v>
      </c>
      <c r="D140">
        <v>1.45</v>
      </c>
      <c r="E140">
        <v>1.27</v>
      </c>
    </row>
    <row r="141" spans="1:5" x14ac:dyDescent="0.25">
      <c r="A141" t="s">
        <v>122</v>
      </c>
      <c r="B141" t="s">
        <v>132</v>
      </c>
      <c r="C141">
        <v>1.08901515151515</v>
      </c>
      <c r="D141">
        <v>1.0900000000000001</v>
      </c>
      <c r="E141">
        <v>1.1299999999999999</v>
      </c>
    </row>
    <row r="142" spans="1:5" x14ac:dyDescent="0.25">
      <c r="A142" t="s">
        <v>122</v>
      </c>
      <c r="B142" t="s">
        <v>140</v>
      </c>
      <c r="C142">
        <v>1.08901515151515</v>
      </c>
      <c r="D142">
        <v>0.65</v>
      </c>
      <c r="E142">
        <v>0.65</v>
      </c>
    </row>
    <row r="143" spans="1:5" x14ac:dyDescent="0.25">
      <c r="A143" t="s">
        <v>122</v>
      </c>
      <c r="B143" t="s">
        <v>124</v>
      </c>
      <c r="C143">
        <v>1.08901515151515</v>
      </c>
      <c r="D143">
        <v>0.69</v>
      </c>
      <c r="E143">
        <v>1.31</v>
      </c>
    </row>
    <row r="144" spans="1:5" x14ac:dyDescent="0.25">
      <c r="A144" t="s">
        <v>122</v>
      </c>
      <c r="B144" t="s">
        <v>134</v>
      </c>
      <c r="C144">
        <v>1.08901515151515</v>
      </c>
      <c r="D144">
        <v>0.4</v>
      </c>
      <c r="E144">
        <v>1.02</v>
      </c>
    </row>
    <row r="145" spans="1:5" x14ac:dyDescent="0.25">
      <c r="A145" t="s">
        <v>122</v>
      </c>
      <c r="B145" t="s">
        <v>141</v>
      </c>
      <c r="C145">
        <v>1.08901515151515</v>
      </c>
      <c r="D145">
        <v>0.51</v>
      </c>
      <c r="E145">
        <v>0.76</v>
      </c>
    </row>
    <row r="146" spans="1:5" x14ac:dyDescent="0.25">
      <c r="A146" t="s">
        <v>122</v>
      </c>
      <c r="B146" t="s">
        <v>142</v>
      </c>
      <c r="C146">
        <v>1.08901515151515</v>
      </c>
      <c r="D146">
        <v>0.87</v>
      </c>
      <c r="E146">
        <v>0.95</v>
      </c>
    </row>
    <row r="147" spans="1:5" x14ac:dyDescent="0.25">
      <c r="A147" t="s">
        <v>122</v>
      </c>
      <c r="B147" t="s">
        <v>143</v>
      </c>
      <c r="C147">
        <v>1.08901515151515</v>
      </c>
      <c r="D147">
        <v>0.91</v>
      </c>
      <c r="E147">
        <v>0.95</v>
      </c>
    </row>
    <row r="148" spans="1:5" x14ac:dyDescent="0.25">
      <c r="A148" t="s">
        <v>145</v>
      </c>
      <c r="B148" t="s">
        <v>347</v>
      </c>
      <c r="C148">
        <v>1.22194513715711</v>
      </c>
      <c r="D148">
        <v>1.03</v>
      </c>
      <c r="E148">
        <v>0.93</v>
      </c>
    </row>
    <row r="149" spans="1:5" x14ac:dyDescent="0.25">
      <c r="A149" t="s">
        <v>145</v>
      </c>
      <c r="B149" t="s">
        <v>349</v>
      </c>
      <c r="C149">
        <v>1.22194513715711</v>
      </c>
      <c r="D149">
        <v>0.75</v>
      </c>
      <c r="E149">
        <v>0.93</v>
      </c>
    </row>
    <row r="150" spans="1:5" x14ac:dyDescent="0.25">
      <c r="A150" t="s">
        <v>145</v>
      </c>
      <c r="B150" t="s">
        <v>355</v>
      </c>
      <c r="C150">
        <v>1.22194513715711</v>
      </c>
      <c r="D150">
        <v>0.71</v>
      </c>
      <c r="E150">
        <v>1.82</v>
      </c>
    </row>
    <row r="151" spans="1:5" x14ac:dyDescent="0.25">
      <c r="A151" t="s">
        <v>145</v>
      </c>
      <c r="B151" t="s">
        <v>357</v>
      </c>
      <c r="C151">
        <v>1.22194513715711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1.22194513715711</v>
      </c>
      <c r="D152">
        <v>1.1299999999999999</v>
      </c>
      <c r="E152">
        <v>0.88</v>
      </c>
    </row>
    <row r="153" spans="1:5" x14ac:dyDescent="0.25">
      <c r="A153" t="s">
        <v>145</v>
      </c>
      <c r="B153" t="s">
        <v>366</v>
      </c>
      <c r="C153">
        <v>1.22194513715711</v>
      </c>
      <c r="D153">
        <v>0.83</v>
      </c>
      <c r="E153">
        <v>0.75</v>
      </c>
    </row>
    <row r="154" spans="1:5" x14ac:dyDescent="0.25">
      <c r="A154" t="s">
        <v>145</v>
      </c>
      <c r="B154" t="s">
        <v>371</v>
      </c>
      <c r="C154">
        <v>1.22194513715711</v>
      </c>
      <c r="D154">
        <v>0.71</v>
      </c>
      <c r="E154">
        <v>0.91</v>
      </c>
    </row>
    <row r="155" spans="1:5" x14ac:dyDescent="0.25">
      <c r="A155" t="s">
        <v>145</v>
      </c>
      <c r="B155" t="s">
        <v>149</v>
      </c>
      <c r="C155">
        <v>1.22194513715711</v>
      </c>
      <c r="D155">
        <v>0.36</v>
      </c>
      <c r="E155">
        <v>2.02</v>
      </c>
    </row>
    <row r="156" spans="1:5" x14ac:dyDescent="0.25">
      <c r="A156" t="s">
        <v>145</v>
      </c>
      <c r="B156" t="s">
        <v>375</v>
      </c>
      <c r="C156">
        <v>1.22194513715711</v>
      </c>
      <c r="D156">
        <v>0.83</v>
      </c>
      <c r="E156">
        <v>0.95</v>
      </c>
    </row>
    <row r="157" spans="1:5" x14ac:dyDescent="0.25">
      <c r="A157" t="s">
        <v>145</v>
      </c>
      <c r="B157" t="s">
        <v>388</v>
      </c>
      <c r="C157">
        <v>1.22194513715711</v>
      </c>
      <c r="D157">
        <v>0.99</v>
      </c>
      <c r="E157">
        <v>0.79</v>
      </c>
    </row>
    <row r="158" spans="1:5" x14ac:dyDescent="0.25">
      <c r="A158" t="s">
        <v>145</v>
      </c>
      <c r="B158" t="s">
        <v>389</v>
      </c>
      <c r="C158">
        <v>1.22194513715711</v>
      </c>
      <c r="D158">
        <v>1.07</v>
      </c>
      <c r="E158">
        <v>0.75</v>
      </c>
    </row>
    <row r="159" spans="1:5" x14ac:dyDescent="0.25">
      <c r="A159" t="s">
        <v>145</v>
      </c>
      <c r="B159" t="s">
        <v>391</v>
      </c>
      <c r="C159">
        <v>1.22194513715711</v>
      </c>
      <c r="D159">
        <v>0.67</v>
      </c>
      <c r="E159">
        <v>1.76</v>
      </c>
    </row>
    <row r="160" spans="1:5" x14ac:dyDescent="0.25">
      <c r="A160" t="s">
        <v>145</v>
      </c>
      <c r="B160" t="s">
        <v>146</v>
      </c>
      <c r="C160">
        <v>1.22194513715711</v>
      </c>
      <c r="D160">
        <v>1.07</v>
      </c>
      <c r="E160">
        <v>0.94</v>
      </c>
    </row>
    <row r="161" spans="1:5" x14ac:dyDescent="0.25">
      <c r="A161" t="s">
        <v>145</v>
      </c>
      <c r="B161" t="s">
        <v>404</v>
      </c>
      <c r="C161">
        <v>1.22194513715711</v>
      </c>
      <c r="D161">
        <v>0.8</v>
      </c>
      <c r="E161">
        <v>0.8</v>
      </c>
    </row>
    <row r="162" spans="1:5" x14ac:dyDescent="0.25">
      <c r="A162" t="s">
        <v>145</v>
      </c>
      <c r="B162" t="s">
        <v>419</v>
      </c>
      <c r="C162">
        <v>1.22194513715711</v>
      </c>
      <c r="D162">
        <v>0.64</v>
      </c>
      <c r="E162">
        <v>1.05</v>
      </c>
    </row>
    <row r="163" spans="1:5" x14ac:dyDescent="0.25">
      <c r="A163" t="s">
        <v>145</v>
      </c>
      <c r="B163" t="s">
        <v>423</v>
      </c>
      <c r="C163">
        <v>1.22194513715711</v>
      </c>
      <c r="D163">
        <v>1.35</v>
      </c>
      <c r="E163">
        <v>0.6</v>
      </c>
    </row>
    <row r="164" spans="1:5" x14ac:dyDescent="0.25">
      <c r="A164" t="s">
        <v>145</v>
      </c>
      <c r="B164" t="s">
        <v>425</v>
      </c>
      <c r="C164">
        <v>1.22194513715711</v>
      </c>
      <c r="D164">
        <v>0.95</v>
      </c>
      <c r="E164">
        <v>0.59</v>
      </c>
    </row>
    <row r="165" spans="1:5" x14ac:dyDescent="0.25">
      <c r="A165" t="s">
        <v>145</v>
      </c>
      <c r="B165" t="s">
        <v>427</v>
      </c>
      <c r="C165">
        <v>1.22194513715711</v>
      </c>
      <c r="D165">
        <v>1.19</v>
      </c>
      <c r="E165">
        <v>0.67</v>
      </c>
    </row>
    <row r="166" spans="1:5" x14ac:dyDescent="0.25">
      <c r="A166" t="s">
        <v>145</v>
      </c>
      <c r="B166" t="s">
        <v>432</v>
      </c>
      <c r="C166">
        <v>1.22194513715711</v>
      </c>
      <c r="D166">
        <v>0.52</v>
      </c>
      <c r="E166">
        <v>1.66</v>
      </c>
    </row>
    <row r="167" spans="1:5" x14ac:dyDescent="0.25">
      <c r="A167" t="s">
        <v>145</v>
      </c>
      <c r="B167" t="s">
        <v>433</v>
      </c>
      <c r="C167">
        <v>1.22194513715711</v>
      </c>
      <c r="D167">
        <v>0.67</v>
      </c>
      <c r="E167">
        <v>0.98</v>
      </c>
    </row>
    <row r="168" spans="1:5" x14ac:dyDescent="0.25">
      <c r="A168" t="s">
        <v>145</v>
      </c>
      <c r="B168" t="s">
        <v>434</v>
      </c>
      <c r="C168">
        <v>1.22194513715711</v>
      </c>
      <c r="D168">
        <v>0.59</v>
      </c>
      <c r="E168">
        <v>0.99</v>
      </c>
    </row>
    <row r="169" spans="1:5" x14ac:dyDescent="0.25">
      <c r="A169" t="s">
        <v>145</v>
      </c>
      <c r="B169" t="s">
        <v>148</v>
      </c>
      <c r="C169">
        <v>1.22194513715711</v>
      </c>
      <c r="D169">
        <v>1.03</v>
      </c>
      <c r="E169">
        <v>0.83</v>
      </c>
    </row>
    <row r="170" spans="1:5" x14ac:dyDescent="0.25">
      <c r="A170" t="s">
        <v>145</v>
      </c>
      <c r="B170" t="s">
        <v>147</v>
      </c>
      <c r="C170">
        <v>1.22194513715711</v>
      </c>
      <c r="D170">
        <v>0.92</v>
      </c>
      <c r="E170">
        <v>1.43</v>
      </c>
    </row>
    <row r="171" spans="1:5" x14ac:dyDescent="0.25">
      <c r="A171" t="s">
        <v>21</v>
      </c>
      <c r="B171" t="s">
        <v>152</v>
      </c>
      <c r="C171">
        <v>1.3441176470588201</v>
      </c>
      <c r="D171">
        <v>0.76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1.3441176470588201</v>
      </c>
      <c r="D172">
        <v>0.89</v>
      </c>
      <c r="E172">
        <v>1.31</v>
      </c>
    </row>
    <row r="173" spans="1:5" x14ac:dyDescent="0.25">
      <c r="A173" t="s">
        <v>21</v>
      </c>
      <c r="B173" t="s">
        <v>264</v>
      </c>
      <c r="C173">
        <v>1.3441176470588201</v>
      </c>
      <c r="D173">
        <v>0.68</v>
      </c>
      <c r="E173">
        <v>1.27</v>
      </c>
    </row>
    <row r="174" spans="1:5" x14ac:dyDescent="0.25">
      <c r="A174" t="s">
        <v>21</v>
      </c>
      <c r="B174" t="s">
        <v>372</v>
      </c>
      <c r="C174">
        <v>1.3441176470588201</v>
      </c>
      <c r="D174">
        <v>0.68</v>
      </c>
      <c r="E174">
        <v>1.65</v>
      </c>
    </row>
    <row r="175" spans="1:5" x14ac:dyDescent="0.25">
      <c r="A175" t="s">
        <v>21</v>
      </c>
      <c r="B175" t="s">
        <v>267</v>
      </c>
      <c r="C175">
        <v>1.3441176470588201</v>
      </c>
      <c r="D175">
        <v>1.1000000000000001</v>
      </c>
      <c r="E175">
        <v>0.97</v>
      </c>
    </row>
    <row r="176" spans="1:5" x14ac:dyDescent="0.25">
      <c r="A176" t="s">
        <v>21</v>
      </c>
      <c r="B176" t="s">
        <v>272</v>
      </c>
      <c r="C176">
        <v>1.3441176470588201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1.3441176470588201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1.3441176470588201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1.3441176470588201</v>
      </c>
      <c r="D179">
        <v>0.89</v>
      </c>
      <c r="E179">
        <v>0.93</v>
      </c>
    </row>
    <row r="180" spans="1:5" x14ac:dyDescent="0.25">
      <c r="A180" t="s">
        <v>21</v>
      </c>
      <c r="B180" t="s">
        <v>275</v>
      </c>
      <c r="C180">
        <v>1.3441176470588201</v>
      </c>
      <c r="D180">
        <v>0.8</v>
      </c>
      <c r="E180">
        <v>0.8</v>
      </c>
    </row>
    <row r="181" spans="1:5" x14ac:dyDescent="0.25">
      <c r="A181" t="s">
        <v>21</v>
      </c>
      <c r="B181" t="s">
        <v>23</v>
      </c>
      <c r="C181">
        <v>1.3441176470588201</v>
      </c>
      <c r="D181">
        <v>1.35</v>
      </c>
      <c r="E181">
        <v>0.89</v>
      </c>
    </row>
    <row r="182" spans="1:5" x14ac:dyDescent="0.25">
      <c r="A182" t="s">
        <v>21</v>
      </c>
      <c r="B182" t="s">
        <v>22</v>
      </c>
      <c r="C182">
        <v>1.3441176470588201</v>
      </c>
      <c r="D182">
        <v>0.89</v>
      </c>
      <c r="E182">
        <v>1.01</v>
      </c>
    </row>
    <row r="183" spans="1:5" x14ac:dyDescent="0.25">
      <c r="A183" t="s">
        <v>21</v>
      </c>
      <c r="B183" t="s">
        <v>266</v>
      </c>
      <c r="C183">
        <v>1.3441176470588201</v>
      </c>
      <c r="D183">
        <v>0.76</v>
      </c>
      <c r="E183">
        <v>1.05</v>
      </c>
    </row>
    <row r="184" spans="1:5" x14ac:dyDescent="0.25">
      <c r="A184" t="s">
        <v>21</v>
      </c>
      <c r="B184" t="s">
        <v>268</v>
      </c>
      <c r="C184">
        <v>1.3441176470588201</v>
      </c>
      <c r="D184">
        <v>0.93</v>
      </c>
      <c r="E184">
        <v>0.8</v>
      </c>
    </row>
    <row r="185" spans="1:5" x14ac:dyDescent="0.25">
      <c r="A185" t="s">
        <v>21</v>
      </c>
      <c r="B185" t="s">
        <v>151</v>
      </c>
      <c r="C185">
        <v>1.3441176470588201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1.3441176470588201</v>
      </c>
      <c r="D186">
        <v>1.65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1.3441176470588201</v>
      </c>
      <c r="D187">
        <v>1.01</v>
      </c>
      <c r="E187">
        <v>0.97</v>
      </c>
    </row>
    <row r="188" spans="1:5" x14ac:dyDescent="0.25">
      <c r="A188" t="s">
        <v>21</v>
      </c>
      <c r="B188" t="s">
        <v>265</v>
      </c>
      <c r="C188">
        <v>1.3441176470588201</v>
      </c>
      <c r="D188">
        <v>1.05</v>
      </c>
      <c r="E188">
        <v>0.68</v>
      </c>
    </row>
    <row r="189" spans="1:5" x14ac:dyDescent="0.25">
      <c r="A189" t="s">
        <v>21</v>
      </c>
      <c r="B189" t="s">
        <v>271</v>
      </c>
      <c r="C189">
        <v>1.3441176470588201</v>
      </c>
      <c r="D189">
        <v>0.84</v>
      </c>
      <c r="E189">
        <v>1.01</v>
      </c>
    </row>
    <row r="190" spans="1:5" x14ac:dyDescent="0.25">
      <c r="A190" t="s">
        <v>21</v>
      </c>
      <c r="B190" t="s">
        <v>270</v>
      </c>
      <c r="C190">
        <v>1.3441176470588201</v>
      </c>
      <c r="D190">
        <v>1.05</v>
      </c>
      <c r="E190">
        <v>1.18</v>
      </c>
    </row>
    <row r="191" spans="1:5" x14ac:dyDescent="0.25">
      <c r="A191" t="s">
        <v>154</v>
      </c>
      <c r="B191" t="s">
        <v>159</v>
      </c>
      <c r="C191">
        <v>1.01440922190202</v>
      </c>
      <c r="D191">
        <v>0.56999999999999995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1.01440922190202</v>
      </c>
      <c r="D192">
        <v>0.71</v>
      </c>
      <c r="E192">
        <v>1.08</v>
      </c>
    </row>
    <row r="193" spans="1:5" x14ac:dyDescent="0.25">
      <c r="A193" t="s">
        <v>154</v>
      </c>
      <c r="B193" t="s">
        <v>163</v>
      </c>
      <c r="C193">
        <v>1.01440922190202</v>
      </c>
      <c r="D193">
        <v>1.02</v>
      </c>
      <c r="E193">
        <v>1.02</v>
      </c>
    </row>
    <row r="194" spans="1:5" x14ac:dyDescent="0.25">
      <c r="A194" t="s">
        <v>154</v>
      </c>
      <c r="B194" t="s">
        <v>160</v>
      </c>
      <c r="C194">
        <v>1.01440922190202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1.01440922190202</v>
      </c>
      <c r="D195">
        <v>0.71</v>
      </c>
      <c r="E195">
        <v>1.41</v>
      </c>
    </row>
    <row r="196" spans="1:5" x14ac:dyDescent="0.25">
      <c r="A196" t="s">
        <v>154</v>
      </c>
      <c r="B196" t="s">
        <v>164</v>
      </c>
      <c r="C196">
        <v>1.01440922190202</v>
      </c>
      <c r="D196">
        <v>0.46</v>
      </c>
      <c r="E196">
        <v>1.04</v>
      </c>
    </row>
    <row r="197" spans="1:5" x14ac:dyDescent="0.25">
      <c r="A197" t="s">
        <v>154</v>
      </c>
      <c r="B197" t="s">
        <v>167</v>
      </c>
      <c r="C197">
        <v>1.01440922190202</v>
      </c>
      <c r="D197">
        <v>0.93</v>
      </c>
      <c r="E197">
        <v>0.56999999999999995</v>
      </c>
    </row>
    <row r="198" spans="1:5" x14ac:dyDescent="0.25">
      <c r="A198" t="s">
        <v>154</v>
      </c>
      <c r="B198" t="s">
        <v>168</v>
      </c>
      <c r="C198">
        <v>1.01440922190202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1.01440922190202</v>
      </c>
      <c r="D199">
        <v>0.63</v>
      </c>
      <c r="E199">
        <v>0.83</v>
      </c>
    </row>
    <row r="200" spans="1:5" x14ac:dyDescent="0.25">
      <c r="A200" t="s">
        <v>154</v>
      </c>
      <c r="B200" t="s">
        <v>169</v>
      </c>
      <c r="C200">
        <v>1.01440922190202</v>
      </c>
      <c r="D200">
        <v>0.75</v>
      </c>
      <c r="E200">
        <v>0.88</v>
      </c>
    </row>
    <row r="201" spans="1:5" x14ac:dyDescent="0.25">
      <c r="A201" t="s">
        <v>154</v>
      </c>
      <c r="B201" t="s">
        <v>162</v>
      </c>
      <c r="C201">
        <v>1.01440922190202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1.01440922190202</v>
      </c>
      <c r="D202">
        <v>1</v>
      </c>
      <c r="E202">
        <v>1</v>
      </c>
    </row>
    <row r="203" spans="1:5" x14ac:dyDescent="0.25">
      <c r="A203" t="s">
        <v>154</v>
      </c>
      <c r="B203" t="s">
        <v>166</v>
      </c>
      <c r="C203">
        <v>1.01440922190202</v>
      </c>
      <c r="D203">
        <v>0.71</v>
      </c>
      <c r="E203">
        <v>1.38</v>
      </c>
    </row>
    <row r="204" spans="1:5" x14ac:dyDescent="0.25">
      <c r="A204" t="s">
        <v>154</v>
      </c>
      <c r="B204" t="s">
        <v>174</v>
      </c>
      <c r="C204">
        <v>1.01440922190202</v>
      </c>
      <c r="D204">
        <v>0.88</v>
      </c>
      <c r="E204">
        <v>0.75</v>
      </c>
    </row>
    <row r="205" spans="1:5" x14ac:dyDescent="0.25">
      <c r="A205" t="s">
        <v>154</v>
      </c>
      <c r="B205" t="s">
        <v>172</v>
      </c>
      <c r="C205">
        <v>1.01440922190202</v>
      </c>
      <c r="D205">
        <v>0.62</v>
      </c>
      <c r="E205">
        <v>1.19</v>
      </c>
    </row>
    <row r="206" spans="1:5" x14ac:dyDescent="0.25">
      <c r="A206" t="s">
        <v>154</v>
      </c>
      <c r="B206" t="s">
        <v>171</v>
      </c>
      <c r="C206">
        <v>1.01440922190202</v>
      </c>
      <c r="D206">
        <v>0.62</v>
      </c>
      <c r="E206">
        <v>0.97</v>
      </c>
    </row>
    <row r="207" spans="1:5" x14ac:dyDescent="0.25">
      <c r="A207" t="s">
        <v>154</v>
      </c>
      <c r="B207" t="s">
        <v>158</v>
      </c>
      <c r="C207">
        <v>1.01440922190202</v>
      </c>
      <c r="D207">
        <v>0.88</v>
      </c>
      <c r="E207">
        <v>0.49</v>
      </c>
    </row>
    <row r="208" spans="1:5" x14ac:dyDescent="0.25">
      <c r="A208" t="s">
        <v>154</v>
      </c>
      <c r="B208" t="s">
        <v>155</v>
      </c>
      <c r="C208">
        <v>1.01440922190202</v>
      </c>
      <c r="D208">
        <v>1.03</v>
      </c>
      <c r="E208">
        <v>0.84</v>
      </c>
    </row>
    <row r="209" spans="1:5" x14ac:dyDescent="0.25">
      <c r="A209" t="s">
        <v>154</v>
      </c>
      <c r="B209" t="s">
        <v>157</v>
      </c>
      <c r="C209">
        <v>1.01440922190202</v>
      </c>
      <c r="D209">
        <v>1.06</v>
      </c>
      <c r="E209">
        <v>0.75</v>
      </c>
    </row>
    <row r="210" spans="1:5" x14ac:dyDescent="0.25">
      <c r="A210" t="s">
        <v>154</v>
      </c>
      <c r="B210" t="s">
        <v>173</v>
      </c>
      <c r="C210">
        <v>1.01440922190202</v>
      </c>
      <c r="D210">
        <v>0.8</v>
      </c>
      <c r="E210">
        <v>1.46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1.4103343465045599</v>
      </c>
      <c r="D225">
        <v>1.19</v>
      </c>
      <c r="E225">
        <v>0.65</v>
      </c>
    </row>
    <row r="226" spans="1:5" x14ac:dyDescent="0.25">
      <c r="A226" t="s">
        <v>24</v>
      </c>
      <c r="B226" t="s">
        <v>289</v>
      </c>
      <c r="C226">
        <v>1.4103343465045599</v>
      </c>
      <c r="D226">
        <v>0.77</v>
      </c>
      <c r="E226">
        <v>1.19</v>
      </c>
    </row>
    <row r="227" spans="1:5" x14ac:dyDescent="0.25">
      <c r="A227" t="s">
        <v>24</v>
      </c>
      <c r="B227" t="s">
        <v>180</v>
      </c>
      <c r="C227">
        <v>1.4103343465045599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1.4103343465045599</v>
      </c>
      <c r="D228">
        <v>0.65</v>
      </c>
      <c r="E228">
        <v>0.96</v>
      </c>
    </row>
    <row r="229" spans="1:5" x14ac:dyDescent="0.25">
      <c r="A229" t="s">
        <v>24</v>
      </c>
      <c r="B229" t="s">
        <v>288</v>
      </c>
      <c r="C229">
        <v>1.4103343465045599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1.4103343465045599</v>
      </c>
      <c r="D230">
        <v>0.73</v>
      </c>
      <c r="E230">
        <v>1.19</v>
      </c>
    </row>
    <row r="231" spans="1:5" x14ac:dyDescent="0.25">
      <c r="A231" t="s">
        <v>24</v>
      </c>
      <c r="B231" t="s">
        <v>293</v>
      </c>
      <c r="C231">
        <v>1.4103343465045599</v>
      </c>
      <c r="D231">
        <v>0.46</v>
      </c>
      <c r="E231">
        <v>0.92</v>
      </c>
    </row>
    <row r="232" spans="1:5" x14ac:dyDescent="0.25">
      <c r="A232" t="s">
        <v>24</v>
      </c>
      <c r="B232" t="s">
        <v>294</v>
      </c>
      <c r="C232">
        <v>1.4103343465045599</v>
      </c>
      <c r="D232">
        <v>1.1599999999999999</v>
      </c>
      <c r="E232">
        <v>0.51</v>
      </c>
    </row>
    <row r="233" spans="1:5" x14ac:dyDescent="0.25">
      <c r="A233" t="s">
        <v>24</v>
      </c>
      <c r="B233" t="s">
        <v>295</v>
      </c>
      <c r="C233">
        <v>1.4103343465045599</v>
      </c>
      <c r="D233">
        <v>1.07</v>
      </c>
      <c r="E233">
        <v>0.65</v>
      </c>
    </row>
    <row r="234" spans="1:5" x14ac:dyDescent="0.25">
      <c r="A234" t="s">
        <v>24</v>
      </c>
      <c r="B234" t="s">
        <v>25</v>
      </c>
      <c r="C234">
        <v>1.4103343465045599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1.4103343465045599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1.4103343465045599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1.4103343465045599</v>
      </c>
      <c r="D237">
        <v>0.88</v>
      </c>
      <c r="E237">
        <v>1.5</v>
      </c>
    </row>
    <row r="238" spans="1:5" x14ac:dyDescent="0.25">
      <c r="A238" t="s">
        <v>24</v>
      </c>
      <c r="B238" t="s">
        <v>26</v>
      </c>
      <c r="C238">
        <v>1.4103343465045599</v>
      </c>
      <c r="D238">
        <v>0.88</v>
      </c>
      <c r="E238">
        <v>1.1499999999999999</v>
      </c>
    </row>
    <row r="239" spans="1:5" x14ac:dyDescent="0.25">
      <c r="A239" t="s">
        <v>24</v>
      </c>
      <c r="B239" t="s">
        <v>184</v>
      </c>
      <c r="C239">
        <v>1.4103343465045599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1.4103343465045599</v>
      </c>
      <c r="D240">
        <v>1.01</v>
      </c>
      <c r="E240">
        <v>0.97</v>
      </c>
    </row>
    <row r="241" spans="1:5" x14ac:dyDescent="0.25">
      <c r="A241" t="s">
        <v>24</v>
      </c>
      <c r="B241" t="s">
        <v>183</v>
      </c>
      <c r="C241">
        <v>1.4103343465045599</v>
      </c>
      <c r="D241">
        <v>0.76</v>
      </c>
      <c r="E241">
        <v>1.3</v>
      </c>
    </row>
    <row r="242" spans="1:5" x14ac:dyDescent="0.25">
      <c r="A242" t="s">
        <v>24</v>
      </c>
      <c r="B242" t="s">
        <v>182</v>
      </c>
      <c r="C242">
        <v>1.4103343465045599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1.4103343465045599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1.4103343465045599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1.0794117647058801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1.0794117647058801</v>
      </c>
      <c r="D246">
        <v>0.92</v>
      </c>
      <c r="E246">
        <v>1.2</v>
      </c>
    </row>
    <row r="247" spans="1:5" x14ac:dyDescent="0.25">
      <c r="A247" t="s">
        <v>27</v>
      </c>
      <c r="B247" t="s">
        <v>28</v>
      </c>
      <c r="C247">
        <v>1.0794117647058801</v>
      </c>
      <c r="D247">
        <v>0.79</v>
      </c>
      <c r="E247">
        <v>0.88</v>
      </c>
    </row>
    <row r="248" spans="1:5" x14ac:dyDescent="0.25">
      <c r="A248" t="s">
        <v>27</v>
      </c>
      <c r="B248" t="s">
        <v>186</v>
      </c>
      <c r="C248">
        <v>1.0794117647058801</v>
      </c>
      <c r="D248">
        <v>0.92</v>
      </c>
      <c r="E248">
        <v>0.83</v>
      </c>
    </row>
    <row r="249" spans="1:5" x14ac:dyDescent="0.25">
      <c r="A249" t="s">
        <v>27</v>
      </c>
      <c r="B249" t="s">
        <v>189</v>
      </c>
      <c r="C249">
        <v>1.0794117647058801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1.0794117647058801</v>
      </c>
      <c r="D250">
        <v>0.83</v>
      </c>
      <c r="E250">
        <v>0.92</v>
      </c>
    </row>
    <row r="251" spans="1:5" x14ac:dyDescent="0.25">
      <c r="A251" t="s">
        <v>27</v>
      </c>
      <c r="B251" t="s">
        <v>298</v>
      </c>
      <c r="C251">
        <v>1.0794117647058801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1.0794117647058801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1.0794117647058801</v>
      </c>
      <c r="D253">
        <v>1.43</v>
      </c>
      <c r="E253">
        <v>0.74</v>
      </c>
    </row>
    <row r="254" spans="1:5" x14ac:dyDescent="0.25">
      <c r="A254" t="s">
        <v>27</v>
      </c>
      <c r="B254" t="s">
        <v>188</v>
      </c>
      <c r="C254">
        <v>1.0794117647058801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1.0794117647058801</v>
      </c>
      <c r="D255">
        <v>0.51</v>
      </c>
      <c r="E255">
        <v>1.1499999999999999</v>
      </c>
    </row>
    <row r="256" spans="1:5" x14ac:dyDescent="0.25">
      <c r="A256" t="s">
        <v>27</v>
      </c>
      <c r="B256" t="s">
        <v>190</v>
      </c>
      <c r="C256">
        <v>1.0794117647058801</v>
      </c>
      <c r="D256">
        <v>1.1100000000000001</v>
      </c>
      <c r="E256">
        <v>1.52</v>
      </c>
    </row>
    <row r="257" spans="1:5" x14ac:dyDescent="0.25">
      <c r="A257" t="s">
        <v>27</v>
      </c>
      <c r="B257" t="s">
        <v>192</v>
      </c>
      <c r="C257">
        <v>1.0794117647058801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1.0794117647058801</v>
      </c>
      <c r="D258">
        <v>0.51</v>
      </c>
      <c r="E258">
        <v>1.43</v>
      </c>
    </row>
    <row r="259" spans="1:5" x14ac:dyDescent="0.25">
      <c r="A259" t="s">
        <v>27</v>
      </c>
      <c r="B259" t="s">
        <v>194</v>
      </c>
      <c r="C259">
        <v>1.0794117647058801</v>
      </c>
      <c r="D259">
        <v>0.88</v>
      </c>
      <c r="E259">
        <v>0.92</v>
      </c>
    </row>
    <row r="260" spans="1:5" x14ac:dyDescent="0.25">
      <c r="A260" t="s">
        <v>27</v>
      </c>
      <c r="B260" t="s">
        <v>299</v>
      </c>
      <c r="C260">
        <v>1.0794117647058801</v>
      </c>
      <c r="D260">
        <v>0.69</v>
      </c>
      <c r="E260">
        <v>0.92</v>
      </c>
    </row>
    <row r="261" spans="1:5" x14ac:dyDescent="0.25">
      <c r="A261" t="s">
        <v>27</v>
      </c>
      <c r="B261" t="s">
        <v>328</v>
      </c>
      <c r="C261">
        <v>1.0794117647058801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1.0794117647058801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1.0794117647058801</v>
      </c>
      <c r="D263">
        <v>1.06</v>
      </c>
      <c r="E263">
        <v>1.25</v>
      </c>
    </row>
    <row r="264" spans="1:5" x14ac:dyDescent="0.25">
      <c r="A264" t="s">
        <v>27</v>
      </c>
      <c r="B264" t="s">
        <v>29</v>
      </c>
      <c r="C264">
        <v>1.0794117647058801</v>
      </c>
      <c r="D264">
        <v>0.51</v>
      </c>
      <c r="E264">
        <v>1.1499999999999999</v>
      </c>
    </row>
    <row r="265" spans="1:5" x14ac:dyDescent="0.25">
      <c r="A265" t="s">
        <v>196</v>
      </c>
      <c r="B265" t="s">
        <v>205</v>
      </c>
      <c r="C265">
        <v>1.3925925925925899</v>
      </c>
      <c r="D265">
        <v>1.39</v>
      </c>
      <c r="E265">
        <v>0.93</v>
      </c>
    </row>
    <row r="266" spans="1:5" x14ac:dyDescent="0.25">
      <c r="A266" t="s">
        <v>196</v>
      </c>
      <c r="B266" t="s">
        <v>306</v>
      </c>
      <c r="C266">
        <v>1.3925925925925899</v>
      </c>
      <c r="D266">
        <v>1.81</v>
      </c>
      <c r="E266">
        <v>0.34</v>
      </c>
    </row>
    <row r="267" spans="1:5" x14ac:dyDescent="0.25">
      <c r="A267" t="s">
        <v>196</v>
      </c>
      <c r="B267" t="s">
        <v>206</v>
      </c>
      <c r="C267">
        <v>1.3925925925925899</v>
      </c>
      <c r="D267">
        <v>0.38</v>
      </c>
      <c r="E267">
        <v>1.48</v>
      </c>
    </row>
    <row r="268" spans="1:5" x14ac:dyDescent="0.25">
      <c r="A268" t="s">
        <v>196</v>
      </c>
      <c r="B268" t="s">
        <v>197</v>
      </c>
      <c r="C268">
        <v>1.3925925925925899</v>
      </c>
      <c r="D268">
        <v>0.42</v>
      </c>
      <c r="E268">
        <v>0.97</v>
      </c>
    </row>
    <row r="269" spans="1:5" x14ac:dyDescent="0.25">
      <c r="A269" t="s">
        <v>196</v>
      </c>
      <c r="B269" t="s">
        <v>307</v>
      </c>
      <c r="C269">
        <v>1.3925925925925899</v>
      </c>
      <c r="D269">
        <v>1.1000000000000001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1.3925925925925899</v>
      </c>
      <c r="D270">
        <v>0.93</v>
      </c>
      <c r="E270">
        <v>0.93</v>
      </c>
    </row>
    <row r="271" spans="1:5" x14ac:dyDescent="0.25">
      <c r="A271" t="s">
        <v>196</v>
      </c>
      <c r="B271" t="s">
        <v>302</v>
      </c>
      <c r="C271">
        <v>1.3925925925925899</v>
      </c>
      <c r="D271">
        <v>0.8</v>
      </c>
      <c r="E271">
        <v>0.97</v>
      </c>
    </row>
    <row r="272" spans="1:5" x14ac:dyDescent="0.25">
      <c r="A272" t="s">
        <v>196</v>
      </c>
      <c r="B272" t="s">
        <v>305</v>
      </c>
      <c r="C272">
        <v>1.3925925925925899</v>
      </c>
      <c r="D272">
        <v>0.76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1.3925925925925899</v>
      </c>
      <c r="D273">
        <v>0.51</v>
      </c>
      <c r="E273">
        <v>1.31</v>
      </c>
    </row>
    <row r="274" spans="1:5" x14ac:dyDescent="0.25">
      <c r="A274" t="s">
        <v>196</v>
      </c>
      <c r="B274" t="s">
        <v>200</v>
      </c>
      <c r="C274">
        <v>1.3925925925925899</v>
      </c>
      <c r="D274">
        <v>1.35</v>
      </c>
      <c r="E274">
        <v>0.89</v>
      </c>
    </row>
    <row r="275" spans="1:5" x14ac:dyDescent="0.25">
      <c r="A275" t="s">
        <v>196</v>
      </c>
      <c r="B275" t="s">
        <v>199</v>
      </c>
      <c r="C275">
        <v>1.3925925925925899</v>
      </c>
      <c r="D275">
        <v>0.63</v>
      </c>
      <c r="E275">
        <v>0.8</v>
      </c>
    </row>
    <row r="276" spans="1:5" x14ac:dyDescent="0.25">
      <c r="A276" t="s">
        <v>196</v>
      </c>
      <c r="B276" t="s">
        <v>303</v>
      </c>
      <c r="C276">
        <v>1.3925925925925899</v>
      </c>
      <c r="D276">
        <v>1.01</v>
      </c>
      <c r="E276">
        <v>0.84</v>
      </c>
    </row>
    <row r="277" spans="1:5" x14ac:dyDescent="0.25">
      <c r="A277" t="s">
        <v>196</v>
      </c>
      <c r="B277" t="s">
        <v>201</v>
      </c>
      <c r="C277">
        <v>1.3925925925925899</v>
      </c>
      <c r="D277">
        <v>1.05</v>
      </c>
      <c r="E277">
        <v>0.67</v>
      </c>
    </row>
    <row r="278" spans="1:5" x14ac:dyDescent="0.25">
      <c r="A278" t="s">
        <v>196</v>
      </c>
      <c r="B278" t="s">
        <v>304</v>
      </c>
      <c r="C278">
        <v>1.3925925925925899</v>
      </c>
      <c r="D278">
        <v>0.93</v>
      </c>
      <c r="E278">
        <v>1.6</v>
      </c>
    </row>
    <row r="279" spans="1:5" x14ac:dyDescent="0.25">
      <c r="A279" t="s">
        <v>196</v>
      </c>
      <c r="B279" t="s">
        <v>198</v>
      </c>
      <c r="C279">
        <v>1.3925925925925899</v>
      </c>
      <c r="D279">
        <v>0.97</v>
      </c>
      <c r="E279">
        <v>0.84</v>
      </c>
    </row>
    <row r="280" spans="1:5" x14ac:dyDescent="0.25">
      <c r="A280" t="s">
        <v>196</v>
      </c>
      <c r="B280" t="s">
        <v>300</v>
      </c>
      <c r="C280">
        <v>1.3925925925925899</v>
      </c>
      <c r="D280">
        <v>0.38</v>
      </c>
      <c r="E280">
        <v>1.01</v>
      </c>
    </row>
    <row r="281" spans="1:5" x14ac:dyDescent="0.25">
      <c r="A281" t="s">
        <v>196</v>
      </c>
      <c r="B281" t="s">
        <v>301</v>
      </c>
      <c r="C281">
        <v>1.3925925925925899</v>
      </c>
      <c r="D281">
        <v>0.51</v>
      </c>
      <c r="E281">
        <v>1.31</v>
      </c>
    </row>
    <row r="282" spans="1:5" x14ac:dyDescent="0.25">
      <c r="A282" t="s">
        <v>196</v>
      </c>
      <c r="B282" t="s">
        <v>203</v>
      </c>
      <c r="C282">
        <v>1.3925925925925899</v>
      </c>
      <c r="D282">
        <v>0.93</v>
      </c>
      <c r="E282">
        <v>1.22</v>
      </c>
    </row>
    <row r="283" spans="1:5" x14ac:dyDescent="0.25">
      <c r="A283" t="s">
        <v>32</v>
      </c>
      <c r="B283" t="s">
        <v>331</v>
      </c>
      <c r="C283">
        <v>1.1412213740457999</v>
      </c>
      <c r="D283">
        <v>0.41</v>
      </c>
      <c r="E283">
        <v>0.64</v>
      </c>
    </row>
    <row r="284" spans="1:5" x14ac:dyDescent="0.25">
      <c r="A284" t="s">
        <v>32</v>
      </c>
      <c r="B284" t="s">
        <v>36</v>
      </c>
      <c r="C284">
        <v>1.1412213740457999</v>
      </c>
      <c r="D284">
        <v>1.74</v>
      </c>
      <c r="E284">
        <v>0.57999999999999996</v>
      </c>
    </row>
    <row r="285" spans="1:5" x14ac:dyDescent="0.25">
      <c r="A285" t="s">
        <v>32</v>
      </c>
      <c r="B285" t="s">
        <v>212</v>
      </c>
      <c r="C285">
        <v>1.1412213740457999</v>
      </c>
      <c r="D285">
        <v>0.98</v>
      </c>
      <c r="E285">
        <v>1.27</v>
      </c>
    </row>
    <row r="286" spans="1:5" x14ac:dyDescent="0.25">
      <c r="A286" t="s">
        <v>32</v>
      </c>
      <c r="B286" t="s">
        <v>311</v>
      </c>
      <c r="C286">
        <v>1.1412213740457999</v>
      </c>
      <c r="D286">
        <v>0.98</v>
      </c>
      <c r="E286">
        <v>0.98</v>
      </c>
    </row>
    <row r="287" spans="1:5" x14ac:dyDescent="0.25">
      <c r="A287" t="s">
        <v>32</v>
      </c>
      <c r="B287" t="s">
        <v>210</v>
      </c>
      <c r="C287">
        <v>1.1412213740457999</v>
      </c>
      <c r="D287">
        <v>0.64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1.1412213740457999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1.1412213740457999</v>
      </c>
      <c r="D289">
        <v>0.76</v>
      </c>
      <c r="E289">
        <v>0.81</v>
      </c>
    </row>
    <row r="290" spans="1:5" x14ac:dyDescent="0.25">
      <c r="A290" t="s">
        <v>32</v>
      </c>
      <c r="B290" t="s">
        <v>313</v>
      </c>
      <c r="C290">
        <v>1.1412213740457999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1.1412213740457999</v>
      </c>
      <c r="D291">
        <v>0.57999999999999996</v>
      </c>
      <c r="E291">
        <v>0.87</v>
      </c>
    </row>
    <row r="292" spans="1:5" x14ac:dyDescent="0.25">
      <c r="A292" t="s">
        <v>32</v>
      </c>
      <c r="B292" t="s">
        <v>308</v>
      </c>
      <c r="C292">
        <v>1.1412213740457999</v>
      </c>
      <c r="D292">
        <v>0.52</v>
      </c>
      <c r="E292">
        <v>1.27</v>
      </c>
    </row>
    <row r="293" spans="1:5" x14ac:dyDescent="0.25">
      <c r="A293" t="s">
        <v>32</v>
      </c>
      <c r="B293" t="s">
        <v>207</v>
      </c>
      <c r="C293">
        <v>1.1412213740457999</v>
      </c>
      <c r="D293">
        <v>0.7</v>
      </c>
      <c r="E293">
        <v>1.03</v>
      </c>
    </row>
    <row r="294" spans="1:5" x14ac:dyDescent="0.25">
      <c r="A294" t="s">
        <v>32</v>
      </c>
      <c r="B294" t="s">
        <v>330</v>
      </c>
      <c r="C294">
        <v>1.1412213740457999</v>
      </c>
      <c r="D294">
        <v>0.76</v>
      </c>
      <c r="E294">
        <v>1.19</v>
      </c>
    </row>
    <row r="295" spans="1:5" x14ac:dyDescent="0.25">
      <c r="A295" t="s">
        <v>32</v>
      </c>
      <c r="B295" t="s">
        <v>35</v>
      </c>
      <c r="C295">
        <v>1.1412213740457999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1.1412213740457999</v>
      </c>
      <c r="D296">
        <v>0.64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1.1412213740457999</v>
      </c>
      <c r="D297">
        <v>0.87</v>
      </c>
      <c r="E297">
        <v>1.03</v>
      </c>
    </row>
    <row r="298" spans="1:5" x14ac:dyDescent="0.25">
      <c r="A298" t="s">
        <v>32</v>
      </c>
      <c r="B298" t="s">
        <v>208</v>
      </c>
      <c r="C298">
        <v>1.1412213740457999</v>
      </c>
      <c r="D298">
        <v>1.35</v>
      </c>
      <c r="E298">
        <v>0.92</v>
      </c>
    </row>
    <row r="299" spans="1:5" x14ac:dyDescent="0.25">
      <c r="A299" t="s">
        <v>32</v>
      </c>
      <c r="B299" t="s">
        <v>33</v>
      </c>
      <c r="C299">
        <v>1.1412213740457999</v>
      </c>
      <c r="D299">
        <v>1.41</v>
      </c>
      <c r="E299">
        <v>0.32</v>
      </c>
    </row>
    <row r="300" spans="1:5" x14ac:dyDescent="0.25">
      <c r="A300" t="s">
        <v>32</v>
      </c>
      <c r="B300" t="s">
        <v>211</v>
      </c>
      <c r="C300">
        <v>1.1412213740457999</v>
      </c>
      <c r="D300">
        <v>0.92</v>
      </c>
      <c r="E300">
        <v>1.84</v>
      </c>
    </row>
    <row r="301" spans="1:5" x14ac:dyDescent="0.25">
      <c r="A301" t="s">
        <v>213</v>
      </c>
      <c r="B301" t="s">
        <v>221</v>
      </c>
      <c r="C301">
        <v>1.14761904761905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1.14761904761905</v>
      </c>
      <c r="D302">
        <v>1.68</v>
      </c>
      <c r="E302">
        <v>0.65</v>
      </c>
    </row>
    <row r="303" spans="1:5" x14ac:dyDescent="0.25">
      <c r="A303" t="s">
        <v>213</v>
      </c>
      <c r="B303" t="s">
        <v>217</v>
      </c>
      <c r="C303">
        <v>1.14761904761905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1.14761904761905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1.14761904761905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1.14761904761905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1.14761904761905</v>
      </c>
      <c r="D307">
        <v>0.97</v>
      </c>
      <c r="E307">
        <v>1.28</v>
      </c>
    </row>
    <row r="308" spans="1:5" x14ac:dyDescent="0.25">
      <c r="A308" t="s">
        <v>213</v>
      </c>
      <c r="B308" t="s">
        <v>314</v>
      </c>
      <c r="C308">
        <v>1.14761904761905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1.14761904761905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1.14761904761905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1.14761904761905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1.14761904761905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1.2538461538461501</v>
      </c>
      <c r="D313">
        <v>0.57999999999999996</v>
      </c>
      <c r="E313">
        <v>1.5</v>
      </c>
    </row>
    <row r="314" spans="1:5" x14ac:dyDescent="0.25">
      <c r="A314" t="s">
        <v>37</v>
      </c>
      <c r="B314" t="s">
        <v>229</v>
      </c>
      <c r="C314">
        <v>1.2538461538461501</v>
      </c>
      <c r="D314">
        <v>0.57999999999999996</v>
      </c>
      <c r="E314">
        <v>1.1200000000000001</v>
      </c>
    </row>
    <row r="315" spans="1:5" x14ac:dyDescent="0.25">
      <c r="A315" t="s">
        <v>37</v>
      </c>
      <c r="B315" t="s">
        <v>227</v>
      </c>
      <c r="C315">
        <v>1.2538461538461501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1.2538461538461501</v>
      </c>
      <c r="D316">
        <v>1.07</v>
      </c>
      <c r="E316">
        <v>1.1200000000000001</v>
      </c>
    </row>
    <row r="317" spans="1:5" x14ac:dyDescent="0.25">
      <c r="A317" t="s">
        <v>37</v>
      </c>
      <c r="B317" t="s">
        <v>39</v>
      </c>
      <c r="C317">
        <v>1.2538461538461501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1.2538461538461501</v>
      </c>
      <c r="D318">
        <v>0.79</v>
      </c>
      <c r="E318">
        <v>0.42</v>
      </c>
    </row>
    <row r="319" spans="1:5" x14ac:dyDescent="0.25">
      <c r="A319" t="s">
        <v>37</v>
      </c>
      <c r="B319" t="s">
        <v>231</v>
      </c>
      <c r="C319">
        <v>1.2538461538461501</v>
      </c>
      <c r="D319">
        <v>0.9</v>
      </c>
      <c r="E319">
        <v>0.81</v>
      </c>
    </row>
    <row r="320" spans="1:5" x14ac:dyDescent="0.25">
      <c r="A320" t="s">
        <v>37</v>
      </c>
      <c r="B320" t="s">
        <v>38</v>
      </c>
      <c r="C320">
        <v>1.2538461538461501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1.2538461538461501</v>
      </c>
      <c r="D321">
        <v>0.95</v>
      </c>
      <c r="E321">
        <v>1.22</v>
      </c>
    </row>
    <row r="322" spans="1:5" x14ac:dyDescent="0.25">
      <c r="A322" t="s">
        <v>37</v>
      </c>
      <c r="B322" t="s">
        <v>230</v>
      </c>
      <c r="C322">
        <v>1.2538461538461501</v>
      </c>
      <c r="D322">
        <v>0.95</v>
      </c>
      <c r="E322">
        <v>0.81</v>
      </c>
    </row>
    <row r="323" spans="1:5" x14ac:dyDescent="0.25">
      <c r="A323" t="s">
        <v>337</v>
      </c>
      <c r="B323" t="s">
        <v>338</v>
      </c>
      <c r="C323">
        <v>1.0792079207920799</v>
      </c>
      <c r="D323">
        <v>0.87</v>
      </c>
      <c r="E323">
        <v>0.94</v>
      </c>
    </row>
    <row r="324" spans="1:5" x14ac:dyDescent="0.25">
      <c r="A324" t="s">
        <v>337</v>
      </c>
      <c r="B324" t="s">
        <v>367</v>
      </c>
      <c r="C324">
        <v>1.0792079207920799</v>
      </c>
      <c r="D324">
        <v>0.79</v>
      </c>
      <c r="E324">
        <v>1.39</v>
      </c>
    </row>
    <row r="325" spans="1:5" x14ac:dyDescent="0.25">
      <c r="A325" t="s">
        <v>337</v>
      </c>
      <c r="B325" t="s">
        <v>368</v>
      </c>
      <c r="C325">
        <v>1.0792079207920799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1.0792079207920799</v>
      </c>
      <c r="D326">
        <v>0.44</v>
      </c>
      <c r="E326">
        <v>0.8</v>
      </c>
    </row>
    <row r="327" spans="1:5" x14ac:dyDescent="0.25">
      <c r="A327" t="s">
        <v>337</v>
      </c>
      <c r="B327" t="s">
        <v>374</v>
      </c>
      <c r="C327">
        <v>1.0792079207920799</v>
      </c>
      <c r="D327">
        <v>0.65</v>
      </c>
      <c r="E327">
        <v>1.45</v>
      </c>
    </row>
    <row r="328" spans="1:5" x14ac:dyDescent="0.25">
      <c r="A328" t="s">
        <v>337</v>
      </c>
      <c r="B328" t="s">
        <v>382</v>
      </c>
      <c r="C328">
        <v>1.0792079207920799</v>
      </c>
      <c r="D328">
        <v>1.0900000000000001</v>
      </c>
      <c r="E328">
        <v>1.0900000000000001</v>
      </c>
    </row>
    <row r="329" spans="1:5" x14ac:dyDescent="0.25">
      <c r="A329" t="s">
        <v>337</v>
      </c>
      <c r="B329" t="s">
        <v>383</v>
      </c>
      <c r="C329">
        <v>1.0792079207920799</v>
      </c>
      <c r="D329">
        <v>0.44</v>
      </c>
      <c r="E329">
        <v>1.0900000000000001</v>
      </c>
    </row>
    <row r="330" spans="1:5" x14ac:dyDescent="0.25">
      <c r="A330" t="s">
        <v>337</v>
      </c>
      <c r="B330" t="s">
        <v>403</v>
      </c>
      <c r="C330">
        <v>1.0792079207920799</v>
      </c>
      <c r="D330">
        <v>0.87</v>
      </c>
      <c r="E330">
        <v>1.31</v>
      </c>
    </row>
    <row r="331" spans="1:5" x14ac:dyDescent="0.25">
      <c r="A331" t="s">
        <v>337</v>
      </c>
      <c r="B331" t="s">
        <v>407</v>
      </c>
      <c r="C331">
        <v>1.0792079207920799</v>
      </c>
      <c r="D331">
        <v>1.1599999999999999</v>
      </c>
      <c r="E331">
        <v>0.57999999999999996</v>
      </c>
    </row>
    <row r="332" spans="1:5" x14ac:dyDescent="0.25">
      <c r="A332" t="s">
        <v>337</v>
      </c>
      <c r="B332" t="s">
        <v>408</v>
      </c>
      <c r="C332">
        <v>1.0792079207920799</v>
      </c>
      <c r="D332">
        <v>0.87</v>
      </c>
      <c r="E332">
        <v>0.87</v>
      </c>
    </row>
    <row r="333" spans="1:5" x14ac:dyDescent="0.25">
      <c r="A333" t="s">
        <v>344</v>
      </c>
      <c r="B333" t="s">
        <v>345</v>
      </c>
      <c r="C333">
        <v>1.3823529411764699</v>
      </c>
      <c r="D333">
        <v>1.32</v>
      </c>
      <c r="E333">
        <v>1.56</v>
      </c>
    </row>
    <row r="334" spans="1:5" x14ac:dyDescent="0.25">
      <c r="A334" t="s">
        <v>344</v>
      </c>
      <c r="B334" t="s">
        <v>350</v>
      </c>
      <c r="C334">
        <v>1.3823529411764699</v>
      </c>
      <c r="D334">
        <v>0.71</v>
      </c>
      <c r="E334">
        <v>0.64</v>
      </c>
    </row>
    <row r="335" spans="1:5" x14ac:dyDescent="0.25">
      <c r="A335" t="s">
        <v>344</v>
      </c>
      <c r="B335" t="s">
        <v>358</v>
      </c>
      <c r="C335">
        <v>1.3823529411764699</v>
      </c>
      <c r="D335">
        <v>0.47</v>
      </c>
      <c r="E335">
        <v>1.4</v>
      </c>
    </row>
    <row r="336" spans="1:5" x14ac:dyDescent="0.25">
      <c r="A336" t="s">
        <v>344</v>
      </c>
      <c r="B336" t="s">
        <v>370</v>
      </c>
      <c r="C336">
        <v>1.3823529411764699</v>
      </c>
      <c r="D336">
        <v>0.39</v>
      </c>
      <c r="E336">
        <v>0.93</v>
      </c>
    </row>
    <row r="337" spans="1:5" x14ac:dyDescent="0.25">
      <c r="A337" t="s">
        <v>344</v>
      </c>
      <c r="B337" t="s">
        <v>376</v>
      </c>
      <c r="C337">
        <v>1.3823529411764699</v>
      </c>
      <c r="D337">
        <v>1.64</v>
      </c>
      <c r="E337">
        <v>0.86</v>
      </c>
    </row>
    <row r="338" spans="1:5" x14ac:dyDescent="0.25">
      <c r="A338" t="s">
        <v>344</v>
      </c>
      <c r="B338" t="s">
        <v>379</v>
      </c>
      <c r="C338">
        <v>1.3823529411764699</v>
      </c>
      <c r="D338">
        <v>1.25</v>
      </c>
      <c r="E338">
        <v>0.86</v>
      </c>
    </row>
    <row r="339" spans="1:5" x14ac:dyDescent="0.25">
      <c r="A339" t="s">
        <v>344</v>
      </c>
      <c r="B339" t="s">
        <v>411</v>
      </c>
      <c r="C339">
        <v>1.3823529411764699</v>
      </c>
      <c r="D339">
        <v>1.56</v>
      </c>
      <c r="E339">
        <v>0.39</v>
      </c>
    </row>
    <row r="340" spans="1:5" x14ac:dyDescent="0.25">
      <c r="A340" t="s">
        <v>344</v>
      </c>
      <c r="B340" t="s">
        <v>421</v>
      </c>
      <c r="C340">
        <v>1.3823529411764699</v>
      </c>
      <c r="D340">
        <v>0.7</v>
      </c>
      <c r="E340">
        <v>1.71</v>
      </c>
    </row>
    <row r="341" spans="1:5" x14ac:dyDescent="0.25">
      <c r="A341" t="s">
        <v>344</v>
      </c>
      <c r="B341" t="s">
        <v>422</v>
      </c>
      <c r="C341">
        <v>1.3823529411764699</v>
      </c>
      <c r="D341">
        <v>1.63</v>
      </c>
      <c r="E341">
        <v>0.92</v>
      </c>
    </row>
    <row r="342" spans="1:5" x14ac:dyDescent="0.25">
      <c r="A342" t="s">
        <v>344</v>
      </c>
      <c r="B342" t="s">
        <v>424</v>
      </c>
      <c r="C342">
        <v>1.3823529411764699</v>
      </c>
      <c r="D342">
        <v>1.0900000000000001</v>
      </c>
      <c r="E342">
        <v>0.78</v>
      </c>
    </row>
    <row r="343" spans="1:5" x14ac:dyDescent="0.25">
      <c r="A343" t="s">
        <v>340</v>
      </c>
      <c r="B343" t="s">
        <v>341</v>
      </c>
      <c r="C343">
        <v>1.1393939393939401</v>
      </c>
      <c r="D343">
        <v>0.6</v>
      </c>
      <c r="E343">
        <v>1.3</v>
      </c>
    </row>
    <row r="344" spans="1:5" x14ac:dyDescent="0.25">
      <c r="A344" t="s">
        <v>340</v>
      </c>
      <c r="B344" t="s">
        <v>352</v>
      </c>
      <c r="C344">
        <v>1.1393939393939401</v>
      </c>
      <c r="D344">
        <v>0.74</v>
      </c>
      <c r="E344">
        <v>0.93</v>
      </c>
    </row>
    <row r="345" spans="1:5" x14ac:dyDescent="0.25">
      <c r="A345" t="s">
        <v>340</v>
      </c>
      <c r="B345" t="s">
        <v>353</v>
      </c>
      <c r="C345">
        <v>1.1393939393939401</v>
      </c>
      <c r="D345">
        <v>1.07</v>
      </c>
      <c r="E345">
        <v>0.6</v>
      </c>
    </row>
    <row r="346" spans="1:5" x14ac:dyDescent="0.25">
      <c r="A346" t="s">
        <v>340</v>
      </c>
      <c r="B346" t="s">
        <v>354</v>
      </c>
      <c r="C346">
        <v>1.1393939393939401</v>
      </c>
      <c r="D346">
        <v>1.58</v>
      </c>
      <c r="E346">
        <v>0.6</v>
      </c>
    </row>
    <row r="347" spans="1:5" x14ac:dyDescent="0.25">
      <c r="A347" t="s">
        <v>340</v>
      </c>
      <c r="B347" t="s">
        <v>356</v>
      </c>
      <c r="C347">
        <v>1.1393939393939401</v>
      </c>
      <c r="D347">
        <v>0.83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1.1393939393939401</v>
      </c>
      <c r="D348">
        <v>0.65</v>
      </c>
      <c r="E348">
        <v>1.07</v>
      </c>
    </row>
    <row r="349" spans="1:5" x14ac:dyDescent="0.25">
      <c r="A349" t="s">
        <v>340</v>
      </c>
      <c r="B349" t="s">
        <v>365</v>
      </c>
      <c r="C349">
        <v>1.1393939393939401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1.1393939393939401</v>
      </c>
      <c r="D350">
        <v>0.65</v>
      </c>
      <c r="E350">
        <v>1.18</v>
      </c>
    </row>
    <row r="351" spans="1:5" x14ac:dyDescent="0.25">
      <c r="A351" t="s">
        <v>340</v>
      </c>
      <c r="B351" t="s">
        <v>378</v>
      </c>
      <c r="C351">
        <v>1.1393939393939401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1.1393939393939401</v>
      </c>
      <c r="D352">
        <v>0.6</v>
      </c>
      <c r="E352">
        <v>1.3</v>
      </c>
    </row>
    <row r="353" spans="1:5" x14ac:dyDescent="0.25">
      <c r="A353" t="s">
        <v>340</v>
      </c>
      <c r="B353" t="s">
        <v>387</v>
      </c>
      <c r="C353">
        <v>1.1393939393939401</v>
      </c>
      <c r="D353">
        <v>0.83</v>
      </c>
      <c r="E353">
        <v>1.48</v>
      </c>
    </row>
    <row r="354" spans="1:5" x14ac:dyDescent="0.25">
      <c r="A354" t="s">
        <v>340</v>
      </c>
      <c r="B354" t="s">
        <v>390</v>
      </c>
      <c r="C354">
        <v>1.1393939393939401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1.1393939393939401</v>
      </c>
      <c r="D355">
        <v>0.74</v>
      </c>
      <c r="E355">
        <v>0.97</v>
      </c>
    </row>
    <row r="356" spans="1:5" x14ac:dyDescent="0.25">
      <c r="A356" t="s">
        <v>340</v>
      </c>
      <c r="B356" t="s">
        <v>405</v>
      </c>
      <c r="C356">
        <v>1.1393939393939401</v>
      </c>
      <c r="D356">
        <v>0.6</v>
      </c>
      <c r="E356">
        <v>0.88</v>
      </c>
    </row>
    <row r="357" spans="1:5" x14ac:dyDescent="0.25">
      <c r="A357" t="s">
        <v>340</v>
      </c>
      <c r="B357" t="s">
        <v>413</v>
      </c>
      <c r="C357">
        <v>1.1393939393939401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1.1393939393939401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1.1393939393939401</v>
      </c>
      <c r="D359">
        <v>1.07</v>
      </c>
      <c r="E359">
        <v>0.65</v>
      </c>
    </row>
    <row r="360" spans="1:5" x14ac:dyDescent="0.25">
      <c r="A360" t="s">
        <v>340</v>
      </c>
      <c r="B360" t="s">
        <v>428</v>
      </c>
      <c r="C360">
        <v>1.1393939393939401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1.1393939393939401</v>
      </c>
      <c r="D361">
        <v>0.61</v>
      </c>
      <c r="E361">
        <v>0.87</v>
      </c>
    </row>
    <row r="362" spans="1:5" x14ac:dyDescent="0.25">
      <c r="A362" t="s">
        <v>340</v>
      </c>
      <c r="B362" t="s">
        <v>431</v>
      </c>
      <c r="C362">
        <v>1.1393939393939401</v>
      </c>
      <c r="D362">
        <v>1.22</v>
      </c>
      <c r="E362">
        <v>0.83</v>
      </c>
    </row>
    <row r="363" spans="1:5" x14ac:dyDescent="0.25">
      <c r="A363" t="s">
        <v>342</v>
      </c>
      <c r="B363" t="s">
        <v>343</v>
      </c>
      <c r="C363">
        <v>0.85606060606060597</v>
      </c>
      <c r="D363">
        <v>0.47</v>
      </c>
      <c r="E363">
        <v>1.23</v>
      </c>
    </row>
    <row r="364" spans="1:5" x14ac:dyDescent="0.25">
      <c r="A364" t="s">
        <v>342</v>
      </c>
      <c r="B364" t="s">
        <v>346</v>
      </c>
      <c r="C364">
        <v>0.85606060606060597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0.85606060606060597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0.85606060606060597</v>
      </c>
      <c r="D366">
        <v>0.62</v>
      </c>
      <c r="E366">
        <v>1.19</v>
      </c>
    </row>
    <row r="367" spans="1:5" x14ac:dyDescent="0.25">
      <c r="A367" t="s">
        <v>342</v>
      </c>
      <c r="B367" t="s">
        <v>364</v>
      </c>
      <c r="C367">
        <v>0.85606060606060597</v>
      </c>
      <c r="D367">
        <v>0.66</v>
      </c>
      <c r="E367">
        <v>1.28</v>
      </c>
    </row>
    <row r="368" spans="1:5" x14ac:dyDescent="0.25">
      <c r="A368" t="s">
        <v>342</v>
      </c>
      <c r="B368" t="s">
        <v>380</v>
      </c>
      <c r="C368">
        <v>0.85606060606060597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0.85606060606060597</v>
      </c>
      <c r="D369">
        <v>1</v>
      </c>
      <c r="E369">
        <v>1.04</v>
      </c>
    </row>
    <row r="370" spans="1:5" x14ac:dyDescent="0.25">
      <c r="A370" t="s">
        <v>342</v>
      </c>
      <c r="B370" t="s">
        <v>386</v>
      </c>
      <c r="C370">
        <v>0.85606060606060597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0.85606060606060597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0.85606060606060597</v>
      </c>
      <c r="D372">
        <v>0.81</v>
      </c>
      <c r="E372">
        <v>0.9</v>
      </c>
    </row>
    <row r="373" spans="1:5" x14ac:dyDescent="0.25">
      <c r="A373" t="s">
        <v>342</v>
      </c>
      <c r="B373" t="s">
        <v>396</v>
      </c>
      <c r="C373">
        <v>0.85606060606060597</v>
      </c>
      <c r="D373">
        <v>0.56999999999999995</v>
      </c>
      <c r="E373">
        <v>1.1399999999999999</v>
      </c>
    </row>
    <row r="374" spans="1:5" x14ac:dyDescent="0.25">
      <c r="A374" t="s">
        <v>342</v>
      </c>
      <c r="B374" t="s">
        <v>398</v>
      </c>
      <c r="C374">
        <v>0.85606060606060597</v>
      </c>
      <c r="D374">
        <v>0.76</v>
      </c>
      <c r="E374">
        <v>1.66</v>
      </c>
    </row>
    <row r="375" spans="1:5" x14ac:dyDescent="0.25">
      <c r="A375" t="s">
        <v>342</v>
      </c>
      <c r="B375" t="s">
        <v>399</v>
      </c>
      <c r="C375">
        <v>0.85606060606060597</v>
      </c>
      <c r="D375">
        <v>0.81</v>
      </c>
      <c r="E375">
        <v>0.95</v>
      </c>
    </row>
    <row r="376" spans="1:5" x14ac:dyDescent="0.25">
      <c r="A376" t="s">
        <v>342</v>
      </c>
      <c r="B376" t="s">
        <v>400</v>
      </c>
      <c r="C376">
        <v>0.85606060606060597</v>
      </c>
      <c r="D376">
        <v>0.81</v>
      </c>
      <c r="E376">
        <v>0.62</v>
      </c>
    </row>
    <row r="377" spans="1:5" x14ac:dyDescent="0.25">
      <c r="A377" t="s">
        <v>342</v>
      </c>
      <c r="B377" t="s">
        <v>402</v>
      </c>
      <c r="C377">
        <v>0.85606060606060597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0.85606060606060597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0.85606060606060597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0.85606060606060597</v>
      </c>
      <c r="D380">
        <v>0.81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0.85606060606060597</v>
      </c>
      <c r="D381">
        <v>0.71</v>
      </c>
      <c r="E381">
        <v>0.71</v>
      </c>
    </row>
    <row r="382" spans="1:5" x14ac:dyDescent="0.25">
      <c r="A382" t="s">
        <v>342</v>
      </c>
      <c r="B382" t="s">
        <v>426</v>
      </c>
      <c r="C382">
        <v>0.85606060606060597</v>
      </c>
      <c r="D382">
        <v>0.43</v>
      </c>
      <c r="E382">
        <v>0.95</v>
      </c>
    </row>
    <row r="383" spans="1:5" x14ac:dyDescent="0.25">
      <c r="A383" t="s">
        <v>342</v>
      </c>
      <c r="B383" t="s">
        <v>430</v>
      </c>
      <c r="C383">
        <v>0.85606060606060597</v>
      </c>
      <c r="D383">
        <v>0.81</v>
      </c>
      <c r="E383">
        <v>0.81</v>
      </c>
    </row>
    <row r="384" spans="1:5" x14ac:dyDescent="0.25">
      <c r="A384" t="s">
        <v>342</v>
      </c>
      <c r="B384" t="s">
        <v>436</v>
      </c>
      <c r="C384">
        <v>0.85606060606060597</v>
      </c>
      <c r="D384">
        <v>0.43</v>
      </c>
      <c r="E384">
        <v>1.04</v>
      </c>
    </row>
    <row r="385" spans="1:5" x14ac:dyDescent="0.25">
      <c r="A385" t="s">
        <v>40</v>
      </c>
      <c r="B385" t="s">
        <v>339</v>
      </c>
      <c r="C385">
        <v>1.1789473684210501</v>
      </c>
      <c r="D385">
        <v>0.56000000000000005</v>
      </c>
      <c r="E385">
        <v>0.79</v>
      </c>
    </row>
    <row r="386" spans="1:5" x14ac:dyDescent="0.25">
      <c r="A386" t="s">
        <v>40</v>
      </c>
      <c r="B386" t="s">
        <v>333</v>
      </c>
      <c r="C386">
        <v>1.1789473684210501</v>
      </c>
      <c r="D386">
        <v>0.67</v>
      </c>
      <c r="E386">
        <v>1.31</v>
      </c>
    </row>
    <row r="387" spans="1:5" x14ac:dyDescent="0.25">
      <c r="A387" t="s">
        <v>40</v>
      </c>
      <c r="B387" t="s">
        <v>238</v>
      </c>
      <c r="C387">
        <v>1.1789473684210501</v>
      </c>
      <c r="D387">
        <v>0.56999999999999995</v>
      </c>
      <c r="E387">
        <v>0.89</v>
      </c>
    </row>
    <row r="388" spans="1:5" x14ac:dyDescent="0.25">
      <c r="A388" t="s">
        <v>40</v>
      </c>
      <c r="B388" t="s">
        <v>320</v>
      </c>
      <c r="C388">
        <v>1.1789473684210501</v>
      </c>
      <c r="D388">
        <v>1.38</v>
      </c>
      <c r="E388">
        <v>0.97</v>
      </c>
    </row>
    <row r="389" spans="1:5" x14ac:dyDescent="0.25">
      <c r="A389" t="s">
        <v>40</v>
      </c>
      <c r="B389" t="s">
        <v>234</v>
      </c>
      <c r="C389">
        <v>1.1789473684210501</v>
      </c>
      <c r="D389">
        <v>0.56000000000000005</v>
      </c>
      <c r="E389">
        <v>1.01</v>
      </c>
    </row>
    <row r="390" spans="1:5" x14ac:dyDescent="0.25">
      <c r="A390" t="s">
        <v>40</v>
      </c>
      <c r="B390" t="s">
        <v>316</v>
      </c>
      <c r="C390">
        <v>1.1789473684210501</v>
      </c>
      <c r="D390">
        <v>0.75</v>
      </c>
      <c r="E390">
        <v>1.65</v>
      </c>
    </row>
    <row r="391" spans="1:5" x14ac:dyDescent="0.25">
      <c r="A391" t="s">
        <v>40</v>
      </c>
      <c r="B391" t="s">
        <v>335</v>
      </c>
      <c r="C391">
        <v>1.1789473684210501</v>
      </c>
      <c r="D391">
        <v>0.82</v>
      </c>
      <c r="E391">
        <v>1.24</v>
      </c>
    </row>
    <row r="392" spans="1:5" x14ac:dyDescent="0.25">
      <c r="A392" t="s">
        <v>40</v>
      </c>
      <c r="B392" t="s">
        <v>332</v>
      </c>
      <c r="C392">
        <v>1.1789473684210501</v>
      </c>
      <c r="D392">
        <v>1.27</v>
      </c>
      <c r="E392">
        <v>0.52</v>
      </c>
    </row>
    <row r="393" spans="1:5" x14ac:dyDescent="0.25">
      <c r="A393" t="s">
        <v>40</v>
      </c>
      <c r="B393" t="s">
        <v>321</v>
      </c>
      <c r="C393">
        <v>1.1789473684210501</v>
      </c>
      <c r="D393">
        <v>1.0900000000000001</v>
      </c>
      <c r="E393">
        <v>0.67</v>
      </c>
    </row>
    <row r="394" spans="1:5" x14ac:dyDescent="0.25">
      <c r="A394" t="s">
        <v>40</v>
      </c>
      <c r="B394" t="s">
        <v>236</v>
      </c>
      <c r="C394">
        <v>1.1789473684210501</v>
      </c>
      <c r="D394">
        <v>0.79</v>
      </c>
      <c r="E394">
        <v>1.01</v>
      </c>
    </row>
    <row r="395" spans="1:5" x14ac:dyDescent="0.25">
      <c r="A395" t="s">
        <v>40</v>
      </c>
      <c r="B395" t="s">
        <v>41</v>
      </c>
      <c r="C395">
        <v>1.1789473684210501</v>
      </c>
      <c r="D395">
        <v>0.56000000000000005</v>
      </c>
      <c r="E395">
        <v>1.27</v>
      </c>
    </row>
    <row r="396" spans="1:5" x14ac:dyDescent="0.25">
      <c r="A396" t="s">
        <v>40</v>
      </c>
      <c r="B396" t="s">
        <v>233</v>
      </c>
      <c r="C396">
        <v>1.1789473684210501</v>
      </c>
      <c r="D396">
        <v>0.67</v>
      </c>
      <c r="E396">
        <v>0.94</v>
      </c>
    </row>
    <row r="397" spans="1:5" x14ac:dyDescent="0.25">
      <c r="A397" t="s">
        <v>40</v>
      </c>
      <c r="B397" t="s">
        <v>317</v>
      </c>
      <c r="C397">
        <v>1.1789473684210501</v>
      </c>
      <c r="D397">
        <v>0.97</v>
      </c>
      <c r="E397">
        <v>0.82</v>
      </c>
    </row>
    <row r="398" spans="1:5" x14ac:dyDescent="0.25">
      <c r="A398" t="s">
        <v>40</v>
      </c>
      <c r="B398" t="s">
        <v>42</v>
      </c>
      <c r="C398">
        <v>1.1789473684210501</v>
      </c>
      <c r="D398">
        <v>0.71</v>
      </c>
      <c r="E398">
        <v>0.97</v>
      </c>
    </row>
    <row r="399" spans="1:5" x14ac:dyDescent="0.25">
      <c r="A399" t="s">
        <v>40</v>
      </c>
      <c r="B399" t="s">
        <v>334</v>
      </c>
      <c r="C399">
        <v>1.1789473684210501</v>
      </c>
      <c r="D399">
        <v>0.71</v>
      </c>
      <c r="E399">
        <v>1.1200000000000001</v>
      </c>
    </row>
    <row r="400" spans="1:5" x14ac:dyDescent="0.25">
      <c r="A400" t="s">
        <v>40</v>
      </c>
      <c r="B400" t="s">
        <v>237</v>
      </c>
      <c r="C400">
        <v>1.1789473684210501</v>
      </c>
      <c r="D400">
        <v>0.52</v>
      </c>
      <c r="E400">
        <v>0.97</v>
      </c>
    </row>
    <row r="401" spans="1:5" x14ac:dyDescent="0.25">
      <c r="A401" t="s">
        <v>40</v>
      </c>
      <c r="B401" t="s">
        <v>232</v>
      </c>
      <c r="C401">
        <v>1.1789473684210501</v>
      </c>
      <c r="D401">
        <v>0.79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1.1789473684210501</v>
      </c>
      <c r="D402">
        <v>0.75</v>
      </c>
      <c r="E402">
        <v>1.31</v>
      </c>
    </row>
    <row r="403" spans="1:5" x14ac:dyDescent="0.25">
      <c r="A403" t="s">
        <v>40</v>
      </c>
      <c r="B403" t="s">
        <v>235</v>
      </c>
      <c r="C403">
        <v>1.1789473684210501</v>
      </c>
      <c r="D403">
        <v>1.2</v>
      </c>
      <c r="E403">
        <v>1.01</v>
      </c>
    </row>
    <row r="404" spans="1:5" x14ac:dyDescent="0.25">
      <c r="A404" t="s">
        <v>40</v>
      </c>
      <c r="B404" t="s">
        <v>239</v>
      </c>
      <c r="C404">
        <v>1.1789473684210501</v>
      </c>
      <c r="D404">
        <v>0.67</v>
      </c>
      <c r="E404">
        <v>0.43</v>
      </c>
    </row>
    <row r="405" spans="1:5" x14ac:dyDescent="0.25">
      <c r="A405" t="s">
        <v>40</v>
      </c>
      <c r="B405" t="s">
        <v>318</v>
      </c>
      <c r="C405">
        <v>1.1789473684210501</v>
      </c>
      <c r="D405">
        <v>0.67</v>
      </c>
      <c r="E405">
        <v>1.05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232" activePane="bottomRight" state="frozen"/>
      <selection pane="topRight" activeCell="M1" sqref="M1"/>
      <selection pane="bottomLeft" activeCell="A2" sqref="A2"/>
      <selection pane="bottomRight" activeCell="K101" sqref="K101:L25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1.3323170731707299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1.3201219512195099</v>
      </c>
      <c r="I2">
        <f>VLOOKUP(C2,away!$B$2:$E$405,3,FALSE)</f>
        <v>0.66</v>
      </c>
      <c r="J2">
        <f>VLOOKUP(B2,home!$B$2:$E$405,4,FALSE)</f>
        <v>0.67</v>
      </c>
      <c r="K2" s="3">
        <f>E2*F2*G2</f>
        <v>2.3454109756097532</v>
      </c>
      <c r="L2" s="3">
        <f>H2*I2*J2</f>
        <v>0.5837579268292673</v>
      </c>
      <c r="M2" s="5">
        <f>_xlfn.POISSON.DIST(0,$K2,FALSE) * _xlfn.POISSON.DIST(0,$L2,FALSE)</f>
        <v>5.3441434739758334E-2</v>
      </c>
      <c r="N2" s="5">
        <f>_xlfn.POISSON.DIST(1,K2,FALSE) * _xlfn.POISSON.DIST(0,L2,FALSE)</f>
        <v>0.12534212759096156</v>
      </c>
      <c r="O2" s="5">
        <f>_xlfn.POISSON.DIST(0,K2,FALSE) * _xlfn.POISSON.DIST(1,L2,FALSE)</f>
        <v>3.1196861150462909E-2</v>
      </c>
      <c r="P2" s="5">
        <f>_xlfn.POISSON.DIST(1,K2,FALSE) * _xlfn.POISSON.DIST(1,L2,FALSE)</f>
        <v>7.3169460546869222E-2</v>
      </c>
      <c r="Q2" s="5">
        <f>_xlfn.POISSON.DIST(2,K2,FALSE) * _xlfn.POISSON.DIST(0,L2,FALSE)</f>
        <v>0.14698940087905971</v>
      </c>
      <c r="R2" s="5">
        <f>_xlfn.POISSON.DIST(0,K2,FALSE) * _xlfn.POISSON.DIST(2,L2,FALSE)</f>
        <v>9.1057074943873672E-3</v>
      </c>
      <c r="S2" s="5">
        <f>_xlfn.POISSON.DIST(2,K2,FALSE) * _xlfn.POISSON.DIST(2,L2,FALSE)</f>
        <v>2.5045032860695527E-2</v>
      </c>
      <c r="T2" s="5">
        <f>_xlfn.POISSON.DIST(2,K2,FALSE) * _xlfn.POISSON.DIST(1,L2,FALSE)</f>
        <v>8.5806227923035966E-2</v>
      </c>
      <c r="U2" s="5">
        <f>_xlfn.POISSON.DIST(1,K2,FALSE) * _xlfn.POISSON.DIST(2,L2,FALSE)</f>
        <v>2.135662629802812E-2</v>
      </c>
      <c r="V2" s="5">
        <f>_xlfn.POISSON.DIST(3,K2,FALSE) * _xlfn.POISSON.DIST(3,L2,FALSE)</f>
        <v>3.8100514510666619E-3</v>
      </c>
      <c r="W2" s="5">
        <f>_xlfn.POISSON.DIST(3,K2,FALSE) * _xlfn.POISSON.DIST(0,L2,FALSE)</f>
        <v>0.1149168513733495</v>
      </c>
      <c r="X2" s="5">
        <f>_xlfn.POISSON.DIST(3,K2,FALSE) * _xlfn.POISSON.DIST(1,L2,FALSE)</f>
        <v>6.7083622915453542E-2</v>
      </c>
      <c r="Y2" s="5">
        <f>_xlfn.POISSON.DIST(3,K2,FALSE) * _xlfn.POISSON.DIST(2,L2,FALSE)</f>
        <v>1.9580298318660743E-2</v>
      </c>
      <c r="Z2" s="5">
        <f>_xlfn.POISSON.DIST(0,K2,FALSE) * _xlfn.POISSON.DIST(3,L2,FALSE)</f>
        <v>1.771842976412431E-3</v>
      </c>
      <c r="AA2" s="5">
        <f>_xlfn.POISSON.DIST(1,K2,FALSE) * _xlfn.POISSON.DIST(3,L2,FALSE)</f>
        <v>4.1556999639347694E-3</v>
      </c>
      <c r="AB2" s="5">
        <f>_xlfn.POISSON.DIST(2,K2,FALSE) * _xlfn.POISSON.DIST(3,L2,FALSE)</f>
        <v>4.8734121533768326E-3</v>
      </c>
      <c r="AC2" s="5">
        <f>_xlfn.POISSON.DIST(4,K2,FALSE) * _xlfn.POISSON.DIST(4,L2,FALSE)</f>
        <v>3.2603378198948655E-4</v>
      </c>
      <c r="AD2" s="5">
        <f>_xlfn.POISSON.DIST(4,K2,FALSE) * _xlfn.POISSON.DIST(0,L2,FALSE)</f>
        <v>6.7381811123392171E-2</v>
      </c>
      <c r="AE2" s="5">
        <f>_xlfn.POISSON.DIST(4,K2,FALSE) * _xlfn.POISSON.DIST(1,L2,FALSE)</f>
        <v>3.9334666367392676E-2</v>
      </c>
      <c r="AF2" s="5">
        <f>_xlfn.POISSON.DIST(4,K2,FALSE) * _xlfn.POISSON.DIST(2,L2,FALSE)</f>
        <v>1.1480961645575025E-2</v>
      </c>
      <c r="AG2" s="5">
        <f>_xlfn.POISSON.DIST(4,K2,FALSE) * _xlfn.POISSON.DIST(3,L2,FALSE)</f>
        <v>2.2340341227424037E-3</v>
      </c>
      <c r="AH2" s="5">
        <f>_xlfn.POISSON.DIST(0,K2,FALSE) * _xlfn.POISSON.DIST(4,L2,FALSE)</f>
        <v>2.5858184564437969E-4</v>
      </c>
      <c r="AI2" s="5">
        <f>_xlfn.POISSON.DIST(1,K2,FALSE) * _xlfn.POISSON.DIST(4,L2,FALSE)</f>
        <v>6.0648069886775529E-4</v>
      </c>
      <c r="AJ2" s="5">
        <f>_xlfn.POISSON.DIST(2,K2,FALSE) * _xlfn.POISSON.DIST(4,L2,FALSE)</f>
        <v>7.1122324380995365E-4</v>
      </c>
      <c r="AK2" s="5">
        <f>_xlfn.POISSON.DIST(3,K2,FALSE) * _xlfn.POISSON.DIST(4,L2,FALSE)</f>
        <v>5.5603693404687889E-4</v>
      </c>
      <c r="AL2" s="5">
        <f>_xlfn.POISSON.DIST(5,K2,FALSE) * _xlfn.POISSON.DIST(5,L2,FALSE)</f>
        <v>1.7855595430321471E-5</v>
      </c>
      <c r="AM2" s="5">
        <f>_xlfn.POISSON.DIST(5,K2,FALSE) * _xlfn.POISSON.DIST(0,L2,FALSE)</f>
        <v>3.1607607873053466E-2</v>
      </c>
      <c r="AN2" s="5">
        <f>_xlfn.POISSON.DIST(5,K2,FALSE) * _xlfn.POISSON.DIST(1,L2,FALSE)</f>
        <v>1.8451191644006118E-2</v>
      </c>
      <c r="AO2" s="5">
        <f>_xlfn.POISSON.DIST(5,K2,FALSE) * _xlfn.POISSON.DIST(2,L2,FALSE)</f>
        <v>5.3855146908172551E-3</v>
      </c>
      <c r="AP2" s="5">
        <f>_xlfn.POISSON.DIST(5,K2,FALSE) * _xlfn.POISSON.DIST(3,L2,FALSE)</f>
        <v>1.047945630273348E-3</v>
      </c>
      <c r="AQ2" s="5">
        <f>_xlfn.POISSON.DIST(5,K2,FALSE) * _xlfn.POISSON.DIST(4,L2,FALSE)</f>
        <v>1.5293664213953984E-4</v>
      </c>
      <c r="AR2" s="5">
        <f>_xlfn.POISSON.DIST(0,K2,FALSE) * _xlfn.POISSON.DIST(5,L2,FALSE)</f>
        <v>3.0189840425809751E-5</v>
      </c>
      <c r="AS2" s="5">
        <f>_xlfn.POISSON.DIST(1,K2,FALSE) * _xlfn.POISSON.DIST(5,L2,FALSE)</f>
        <v>7.0807583086601221E-5</v>
      </c>
      <c r="AT2" s="5">
        <f>_xlfn.POISSON.DIST(2,K2,FALSE) * _xlfn.POISSON.DIST(5,L2,FALSE)</f>
        <v>8.3036441263857033E-5</v>
      </c>
      <c r="AU2" s="5">
        <f>_xlfn.POISSON.DIST(3,K2,FALSE) * _xlfn.POISSON.DIST(5,L2,FALSE)</f>
        <v>6.4918193571941629E-5</v>
      </c>
      <c r="AV2" s="5">
        <f>_xlfn.POISSON.DIST(4,K2,FALSE) * _xlfn.POISSON.DIST(5,L2,FALSE)</f>
        <v>3.8064960930097605E-5</v>
      </c>
      <c r="AW2" s="5">
        <f>_xlfn.POISSON.DIST(6,K2,FALSE) * _xlfn.POISSON.DIST(6,L2,FALSE)</f>
        <v>6.7908412875073293E-7</v>
      </c>
      <c r="AX2" s="5">
        <f>_xlfn.POISSON.DIST(6,K2,FALSE) * _xlfn.POISSON.DIST(0,L2,FALSE)</f>
        <v>1.2355471736371486E-2</v>
      </c>
      <c r="AY2" s="5">
        <f>_xlfn.POISSON.DIST(6,K2,FALSE) * _xlfn.POISSON.DIST(1,L2,FALSE)</f>
        <v>7.2126045658218261E-3</v>
      </c>
      <c r="AZ2" s="5">
        <f>_xlfn.POISSON.DIST(6,K2,FALSE) * _xlfn.POISSON.DIST(2,L2,FALSE)</f>
        <v>2.1052075441917277E-3</v>
      </c>
      <c r="BA2" s="5">
        <f>_xlfn.POISSON.DIST(6,K2,FALSE) * _xlfn.POISSON.DIST(3,L2,FALSE)</f>
        <v>4.0964386384756548E-4</v>
      </c>
      <c r="BB2" s="5">
        <f>_xlfn.POISSON.DIST(6,K2,FALSE) * _xlfn.POISSON.DIST(4,L2,FALSE)</f>
        <v>5.9783213174496352E-5</v>
      </c>
      <c r="BC2" s="5">
        <f>_xlfn.POISSON.DIST(6,K2,FALSE) * _xlfn.POISSON.DIST(5,L2,FALSE)</f>
        <v>6.9797849163872283E-6</v>
      </c>
      <c r="BD2" s="5">
        <f>_xlfn.POISSON.DIST(0,K2,FALSE) * _xlfn.POISSON.DIST(6,L2,FALSE)</f>
        <v>2.9372597763795161E-6</v>
      </c>
      <c r="BE2" s="5">
        <f>_xlfn.POISSON.DIST(1,K2,FALSE) * _xlfn.POISSON.DIST(6,L2,FALSE)</f>
        <v>6.8890813177375672E-6</v>
      </c>
      <c r="BF2" s="5">
        <f>_xlfn.POISSON.DIST(2,K2,FALSE) * _xlfn.POISSON.DIST(6,L2,FALSE)</f>
        <v>8.0788634672448971E-6</v>
      </c>
      <c r="BG2" s="5">
        <f>_xlfn.POISSON.DIST(3,K2,FALSE) * _xlfn.POISSON.DIST(6,L2,FALSE)</f>
        <v>6.3160850155096165E-6</v>
      </c>
      <c r="BH2" s="5">
        <f>_xlfn.POISSON.DIST(4,K2,FALSE) * _xlfn.POISSON.DIST(6,L2,FALSE)</f>
        <v>3.7034537795651382E-6</v>
      </c>
      <c r="BI2" s="5">
        <f>_xlfn.POISSON.DIST(5,K2,FALSE) * _xlfn.POISSON.DIST(6,L2,FALSE)</f>
        <v>1.7372242284510995E-6</v>
      </c>
      <c r="BJ2" s="8">
        <f>SUM(N2,Q2,T2,W2,X2,Y2,AD2,AE2,AF2,AG2,AM2,AN2,AO2,AP2,AQ2,AX2,AY2,AZ2,BA2,BB2,BC2)</f>
        <v>0.75894488944823646</v>
      </c>
      <c r="BK2" s="8">
        <f>SUM(M2,P2,S2,V2,AC2,AL2,AY2)</f>
        <v>0.16302247354163138</v>
      </c>
      <c r="BL2" s="8">
        <f>SUM(O2,R2,U2,AA2,AB2,AH2,AI2,AJ2,AK2,AR2,AS2,AT2,AU2,AV2,BD2,BE2,BF2,BG2,BH2,BI2)</f>
        <v>7.3137308769422191E-2</v>
      </c>
      <c r="BM2" s="8">
        <f>SUM(S2:BI2)</f>
        <v>0.55041959685251041</v>
      </c>
      <c r="BN2" s="8">
        <f>SUM(M2:R2)</f>
        <v>0.43924499240149911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1.22770398481973</v>
      </c>
      <c r="F3">
        <f>VLOOKUP(B3,home!$B$2:$E$405,3,FALSE)</f>
        <v>1.33</v>
      </c>
      <c r="G3">
        <f>VLOOKUP(C3,away!$B$2:$E$405,4,FALSE)</f>
        <v>1.1100000000000001</v>
      </c>
      <c r="H3">
        <f>VLOOKUP(A3,away!$A$2:$E$405,3,FALSE)</f>
        <v>1.04174573055028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1.8124593927893675</v>
      </c>
      <c r="L3" s="3">
        <f t="shared" ref="L3:L8" si="1">H3*I3*J3</f>
        <v>0.63588159392789101</v>
      </c>
      <c r="M3" s="5">
        <f>_xlfn.POISSON.DIST(0,K3,FALSE) * _xlfn.POISSON.DIST(0,L3,FALSE)</f>
        <v>8.6436867525287953E-2</v>
      </c>
      <c r="N3" s="5">
        <f>_xlfn.POISSON.DIST(1,K3,FALSE) * _xlfn.POISSON.DIST(0,L3,FALSE)</f>
        <v>0.15666331242949838</v>
      </c>
      <c r="O3" s="5">
        <f>_xlfn.POISSON.DIST(0,K3,FALSE) * _xlfn.POISSON.DIST(1,L3,FALSE)</f>
        <v>5.496361309611407E-2</v>
      </c>
      <c r="P3" s="5">
        <f>_xlfn.POISSON.DIST(1,K3,FALSE) * _xlfn.POISSON.DIST(1,L3,FALSE)</f>
        <v>9.9619316817692621E-2</v>
      </c>
      <c r="Q3" s="5">
        <f>_xlfn.POISSON.DIST(2,K3,FALSE) * _xlfn.POISSON.DIST(0,L3,FALSE)</f>
        <v>0.14197294605916985</v>
      </c>
      <c r="R3" s="5">
        <f>_xlfn.POISSON.DIST(0,K3,FALSE) * _xlfn.POISSON.DIST(2,L3,FALSE)</f>
        <v>1.7475174951796457E-2</v>
      </c>
      <c r="S3" s="5">
        <f>_xlfn.POISSON.DIST(2,K3,FALSE) * _xlfn.POISSON.DIST(2,L3,FALSE)</f>
        <v>2.8703053937952028E-2</v>
      </c>
      <c r="T3" s="5">
        <f>_xlfn.POISSON.DIST(2,K3,FALSE) * _xlfn.POISSON.DIST(1,L3,FALSE)</f>
        <v>9.0277983234743425E-2</v>
      </c>
      <c r="U3" s="5">
        <f>_xlfn.POISSON.DIST(1,K3,FALSE) * _xlfn.POISSON.DIST(2,L3,FALSE)</f>
        <v>3.1673044982020962E-2</v>
      </c>
      <c r="V3" s="5">
        <f>_xlfn.POISSON.DIST(3,K3,FALSE) * _xlfn.POISSON.DIST(3,L3,FALSE)</f>
        <v>3.6756160314779561E-3</v>
      </c>
      <c r="W3" s="5">
        <f>_xlfn.POISSON.DIST(3,K3,FALSE) * _xlfn.POISSON.DIST(0,L3,FALSE)</f>
        <v>8.5773399868973504E-2</v>
      </c>
      <c r="X3" s="5">
        <f>_xlfn.POISSON.DIST(3,K3,FALSE) * _xlfn.POISSON.DIST(1,L3,FALSE)</f>
        <v>5.4541726225297238E-2</v>
      </c>
      <c r="Y3" s="5">
        <f>_xlfn.POISSON.DIST(3,K3,FALSE) * _xlfn.POISSON.DIST(2,L3,FALSE)</f>
        <v>1.7341039903860326E-2</v>
      </c>
      <c r="Z3" s="5">
        <f>_xlfn.POISSON.DIST(0,K3,FALSE) * _xlfn.POISSON.DIST(3,L3,FALSE)</f>
        <v>3.7040473675056963E-3</v>
      </c>
      <c r="AA3" s="5">
        <f>_xlfn.POISSON.DIST(1,K3,FALSE) * _xlfn.POISSON.DIST(3,L3,FALSE)</f>
        <v>6.7134354425724286E-3</v>
      </c>
      <c r="AB3" s="5">
        <f>_xlfn.POISSON.DIST(2,K3,FALSE) * _xlfn.POISSON.DIST(3,L3,FALSE)</f>
        <v>6.0839145628877227E-3</v>
      </c>
      <c r="AC3" s="5">
        <f>_xlfn.POISSON.DIST(4,K3,FALSE) * _xlfn.POISSON.DIST(4,L3,FALSE)</f>
        <v>2.6476141519767889E-4</v>
      </c>
      <c r="AD3" s="5">
        <f>_xlfn.POISSON.DIST(4,K3,FALSE) * _xlfn.POISSON.DIST(0,L3,FALSE)</f>
        <v>3.8865201060999832E-2</v>
      </c>
      <c r="AE3" s="5">
        <f>_xlfn.POISSON.DIST(4,K3,FALSE) * _xlfn.POISSON.DIST(1,L3,FALSE)</f>
        <v>2.4713665998996538E-2</v>
      </c>
      <c r="AF3" s="5">
        <f>_xlfn.POISSON.DIST(4,K3,FALSE) * _xlfn.POISSON.DIST(2,L3,FALSE)</f>
        <v>7.857482663621719E-3</v>
      </c>
      <c r="AG3" s="5">
        <f>_xlfn.POISSON.DIST(4,K3,FALSE) * _xlfn.POISSON.DIST(3,L3,FALSE)</f>
        <v>1.6654762001348503E-3</v>
      </c>
      <c r="AH3" s="5">
        <f>_xlfn.POISSON.DIST(0,K3,FALSE) * _xlfn.POISSON.DIST(4,L3,FALSE)</f>
        <v>5.888338860084826E-4</v>
      </c>
      <c r="AI3" s="5">
        <f>_xlfn.POISSON.DIST(1,K3,FALSE) * _xlfn.POISSON.DIST(4,L3,FALSE)</f>
        <v>1.0672375074887378E-3</v>
      </c>
      <c r="AJ3" s="5">
        <f>_xlfn.POISSON.DIST(2,K3,FALSE) * _xlfn.POISSON.DIST(4,L3,FALSE)</f>
        <v>9.6716232239253816E-4</v>
      </c>
      <c r="AK3" s="5">
        <f>_xlfn.POISSON.DIST(3,K3,FALSE) * _xlfn.POISSON.DIST(4,L3,FALSE)</f>
        <v>5.8431414519077786E-4</v>
      </c>
      <c r="AL3" s="5">
        <f>_xlfn.POISSON.DIST(5,K3,FALSE) * _xlfn.POISSON.DIST(5,L3,FALSE)</f>
        <v>1.2205602566040175E-5</v>
      </c>
      <c r="AM3" s="5">
        <f>_xlfn.POISSON.DIST(5,K3,FALSE) * _xlfn.POISSON.DIST(0,L3,FALSE)</f>
        <v>1.4088319743131288E-2</v>
      </c>
      <c r="AN3" s="5">
        <f>_xlfn.POISSON.DIST(5,K3,FALSE) * _xlfn.POISSON.DIST(1,L3,FALSE)</f>
        <v>8.9585032140280987E-3</v>
      </c>
      <c r="AO3" s="5">
        <f>_xlfn.POISSON.DIST(5,K3,FALSE) * _xlfn.POISSON.DIST(2,L3,FALSE)</f>
        <v>2.8482736514721606E-3</v>
      </c>
      <c r="AP3" s="5">
        <f>_xlfn.POISSON.DIST(5,K3,FALSE) * _xlfn.POISSON.DIST(3,L3,FALSE)</f>
        <v>6.0372159648031066E-4</v>
      </c>
      <c r="AQ3" s="5">
        <f>_xlfn.POISSON.DIST(5,K3,FALSE) * _xlfn.POISSON.DIST(4,L3,FALSE)</f>
        <v>9.597386276464774E-5</v>
      </c>
      <c r="AR3" s="5">
        <f>_xlfn.POISSON.DIST(0,K3,FALSE) * _xlfn.POISSON.DIST(5,L3,FALSE)</f>
        <v>7.4885725998765607E-5</v>
      </c>
      <c r="AS3" s="5">
        <f>_xlfn.POISSON.DIST(1,K3,FALSE) * _xlfn.POISSON.DIST(5,L3,FALSE)</f>
        <v>1.3572733747231364E-4</v>
      </c>
      <c r="AT3" s="5">
        <f>_xlfn.POISSON.DIST(2,K3,FALSE) * _xlfn.POISSON.DIST(5,L3,FALSE)</f>
        <v>1.230001438299936E-4</v>
      </c>
      <c r="AU3" s="5">
        <f>_xlfn.POISSON.DIST(3,K3,FALSE) * _xlfn.POISSON.DIST(5,L3,FALSE)</f>
        <v>7.4310921999705003E-5</v>
      </c>
      <c r="AV3" s="5">
        <f>_xlfn.POISSON.DIST(4,K3,FALSE) * _xlfn.POISSON.DIST(5,L3,FALSE)</f>
        <v>3.3671382141300845E-5</v>
      </c>
      <c r="AW3" s="5">
        <f>_xlfn.POISSON.DIST(6,K3,FALSE) * _xlfn.POISSON.DIST(6,L3,FALSE)</f>
        <v>3.9075204821904335E-7</v>
      </c>
      <c r="AX3" s="5">
        <f>_xlfn.POISSON.DIST(6,K3,FALSE) * _xlfn.POISSON.DIST(0,L3,FALSE)</f>
        <v>4.2557512411763648E-3</v>
      </c>
      <c r="AY3" s="5">
        <f>_xlfn.POISSON.DIST(6,K3,FALSE) * _xlfn.POISSON.DIST(1,L3,FALSE)</f>
        <v>2.7061538825998272E-3</v>
      </c>
      <c r="AZ3" s="5">
        <f>_xlfn.POISSON.DIST(6,K3,FALSE) * _xlfn.POISSON.DIST(2,L3,FALSE)</f>
        <v>8.6039672214086428E-4</v>
      </c>
      <c r="BA3" s="5">
        <f>_xlfn.POISSON.DIST(6,K3,FALSE) * _xlfn.POISSON.DIST(3,L3,FALSE)</f>
        <v>1.8237014636175524E-4</v>
      </c>
      <c r="BB3" s="5">
        <f>_xlfn.POISSON.DIST(6,K3,FALSE) * _xlfn.POISSON.DIST(4,L3,FALSE)</f>
        <v>2.8991454838343917E-5</v>
      </c>
      <c r="BC3" s="5">
        <f>_xlfn.POISSON.DIST(6,K3,FALSE) * _xlfn.POISSON.DIST(5,L3,FALSE)</f>
        <v>3.6870265025789197E-6</v>
      </c>
      <c r="BD3" s="5">
        <f>_xlfn.POISSON.DIST(0,K3,FALSE) * _xlfn.POISSON.DIST(6,L3,FALSE)</f>
        <v>7.9364091350903951E-6</v>
      </c>
      <c r="BE3" s="5">
        <f>_xlfn.POISSON.DIST(1,K3,FALSE) * _xlfn.POISSON.DIST(6,L3,FALSE)</f>
        <v>1.4384419281913923E-5</v>
      </c>
      <c r="BF3" s="5">
        <f>_xlfn.POISSON.DIST(2,K3,FALSE) * _xlfn.POISSON.DIST(6,L3,FALSE)</f>
        <v>1.3035587918662694E-5</v>
      </c>
      <c r="BG3" s="5">
        <f>_xlfn.POISSON.DIST(3,K3,FALSE) * _xlfn.POISSON.DIST(6,L3,FALSE)</f>
        <v>7.875491254570597E-6</v>
      </c>
      <c r="BH3" s="5">
        <f>_xlfn.POISSON.DIST(4,K3,FALSE) * _xlfn.POISSON.DIST(6,L3,FALSE)</f>
        <v>3.5685020242942499E-6</v>
      </c>
      <c r="BI3" s="5">
        <f>_xlfn.POISSON.DIST(5,K3,FALSE) * _xlfn.POISSON.DIST(6,L3,FALSE)</f>
        <v>1.2935530024239967E-6</v>
      </c>
      <c r="BJ3" s="8">
        <f>SUM(N3,Q3,T3,W3,X3,Y3,AD3,AE3,AF3,AG3,AM3,AN3,AO3,AP3,AQ3,AX3,AY3,AZ3,BA3,BB3,BC3)</f>
        <v>0.65430437618679205</v>
      </c>
      <c r="BK3" s="8">
        <f>SUM(M3,P3,S3,V3,AC3,AL3,AY3)</f>
        <v>0.22141797521277409</v>
      </c>
      <c r="BL3" s="8">
        <f>SUM(O3,R3,U3,AA3,AB3,AH3,AI3,AJ3,AK3,AR3,AS3,AT3,AU3,AV3,BD3,BE3,BF3,BG3,BH3,BI3)</f>
        <v>0.12060642037053121</v>
      </c>
      <c r="BM3" s="8">
        <f>SUM(S3:BI3)</f>
        <v>0.440195825127492</v>
      </c>
      <c r="BN3" s="8">
        <f>SUM(M3:R3)</f>
        <v>0.55713123087955929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1.22770398481973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1.04174573055028</v>
      </c>
      <c r="I4">
        <f>VLOOKUP(C4,away!$B$2:$E$405,3,FALSE)</f>
        <v>0.89</v>
      </c>
      <c r="J4">
        <f>VLOOKUP(B4,home!$B$2:$E$405,4,FALSE)</f>
        <v>0.92</v>
      </c>
      <c r="K4" s="3">
        <f t="shared" si="0"/>
        <v>1.0926565464895597</v>
      </c>
      <c r="L4" s="3">
        <f t="shared" si="1"/>
        <v>0.85298140417456925</v>
      </c>
      <c r="M4" s="5">
        <f t="shared" ref="M4:M8" si="2">_xlfn.POISSON.DIST(0,K4,FALSE) * _xlfn.POISSON.DIST(0,L4,FALSE)</f>
        <v>0.14289603363436115</v>
      </c>
      <c r="N4" s="5">
        <f t="shared" ref="N4:N8" si="3">_xlfn.POISSON.DIST(1,K4,FALSE) * _xlfn.POISSON.DIST(0,L4,FALSE)</f>
        <v>0.15613628661797699</v>
      </c>
      <c r="O4" s="5">
        <f t="shared" ref="O4:O8" si="4">_xlfn.POISSON.DIST(0,K4,FALSE) * _xlfn.POISSON.DIST(1,L4,FALSE)</f>
        <v>0.12188765942041382</v>
      </c>
      <c r="P4" s="5">
        <f t="shared" ref="P4:P8" si="5">_xlfn.POISSON.DIST(1,K4,FALSE) * _xlfn.POISSON.DIST(1,L4,FALSE)</f>
        <v>0.13318134900200501</v>
      </c>
      <c r="Q4" s="5">
        <f t="shared" ref="Q4:Q8" si="6">_xlfn.POISSON.DIST(2,K4,FALSE) * _xlfn.POISSON.DIST(0,L4,FALSE)</f>
        <v>8.530166785885139E-2</v>
      </c>
      <c r="R4" s="5">
        <f t="shared" ref="R4:R8" si="7">_xlfn.POISSON.DIST(0,K4,FALSE) * _xlfn.POISSON.DIST(2,L4,FALSE)</f>
        <v>5.1983953441988126E-2</v>
      </c>
      <c r="S4" s="5">
        <f t="shared" ref="S4:S8" si="8">_xlfn.POISSON.DIST(2,K4,FALSE) * _xlfn.POISSON.DIST(2,L4,FALSE)</f>
        <v>3.1031777563853797E-2</v>
      </c>
      <c r="T4" s="5">
        <f t="shared" ref="T4:T8" si="9">_xlfn.POISSON.DIST(2,K4,FALSE) * _xlfn.POISSON.DIST(1,L4,FALSE)</f>
        <v>7.2760736428675768E-2</v>
      </c>
      <c r="U4" s="5">
        <f t="shared" ref="U4:U8" si="10">_xlfn.POISSON.DIST(1,K4,FALSE) * _xlfn.POISSON.DIST(2,L4,FALSE)</f>
        <v>5.6800607040796799E-2</v>
      </c>
      <c r="V4" s="5">
        <f t="shared" ref="V4:V8" si="11">_xlfn.POISSON.DIST(3,K4,FALSE) * _xlfn.POISSON.DIST(3,L4,FALSE)</f>
        <v>3.2135671514852298E-3</v>
      </c>
      <c r="W4" s="5">
        <f t="shared" ref="W4:W8" si="12">_xlfn.POISSON.DIST(3,K4,FALSE) * _xlfn.POISSON.DIST(0,L4,FALSE)</f>
        <v>3.1068475270817353E-2</v>
      </c>
      <c r="X4" s="5">
        <f t="shared" ref="X4:X8" si="13">_xlfn.POISSON.DIST(3,K4,FALSE) * _xlfn.POISSON.DIST(1,L4,FALSE)</f>
        <v>2.6500831662064663E-2</v>
      </c>
      <c r="Y4" s="5">
        <f t="shared" ref="Y4:Y8" si="14">_xlfn.POISSON.DIST(3,K4,FALSE) * _xlfn.POISSON.DIST(2,L4,FALSE)</f>
        <v>1.1302358301450899E-2</v>
      </c>
      <c r="Z4" s="5">
        <f t="shared" ref="Z4:Z8" si="15">_xlfn.POISSON.DIST(0,K4,FALSE) * _xlfn.POISSON.DIST(3,L4,FALSE)</f>
        <v>1.4780448533830821E-2</v>
      </c>
      <c r="AA4" s="5">
        <f t="shared" ref="AA4:AA8" si="16">_xlfn.POISSON.DIST(1,K4,FALSE) * _xlfn.POISSON.DIST(3,L4,FALSE)</f>
        <v>1.614995385054226E-2</v>
      </c>
      <c r="AB4" s="5">
        <f t="shared" ref="AB4:AB8" si="17">_xlfn.POISSON.DIST(2,K4,FALSE) * _xlfn.POISSON.DIST(3,L4,FALSE)</f>
        <v>8.8231764001496359E-3</v>
      </c>
      <c r="AC4" s="5">
        <f t="shared" ref="AC4:AC8" si="18">_xlfn.POISSON.DIST(4,K4,FALSE) * _xlfn.POISSON.DIST(4,L4,FALSE)</f>
        <v>1.8719344296079993E-4</v>
      </c>
      <c r="AD4" s="5">
        <f t="shared" ref="AD4:AD8" si="19">_xlfn.POISSON.DIST(4,K4,FALSE) * _xlfn.POISSON.DIST(0,L4,FALSE)</f>
        <v>8.4867932235268909E-3</v>
      </c>
      <c r="AE4" s="5">
        <f t="shared" ref="AE4:AE8" si="20">_xlfn.POISSON.DIST(4,K4,FALSE) * _xlfn.POISSON.DIST(1,L4,FALSE)</f>
        <v>7.2390768007431858E-3</v>
      </c>
      <c r="AF4" s="5">
        <f t="shared" ref="AF4:AF8" si="21">_xlfn.POISSON.DIST(4,K4,FALSE) * _xlfn.POISSON.DIST(2,L4,FALSE)</f>
        <v>3.0873989472127356E-3</v>
      </c>
      <c r="AG4" s="5">
        <f t="shared" ref="AG4:AG8" si="22">_xlfn.POISSON.DIST(4,K4,FALSE) * _xlfn.POISSON.DIST(3,L4,FALSE)</f>
        <v>8.7783129641353546E-4</v>
      </c>
      <c r="AH4" s="5">
        <f t="shared" ref="AH4:AH8" si="23">_xlfn.POISSON.DIST(0,K4,FALSE) * _xlfn.POISSON.DIST(4,L4,FALSE)</f>
        <v>3.1518619361792411E-3</v>
      </c>
      <c r="AI4" s="5">
        <f t="shared" ref="AI4:AI8" si="24">_xlfn.POISSON.DIST(1,K4,FALSE) * _xlfn.POISSON.DIST(4,L4,FALSE)</f>
        <v>3.4439025781975064E-3</v>
      </c>
      <c r="AJ4" s="5">
        <f t="shared" ref="AJ4:AJ8" si="25">_xlfn.POISSON.DIST(2,K4,FALSE) * _xlfn.POISSON.DIST(4,L4,FALSE)</f>
        <v>1.8815013487698887E-3</v>
      </c>
      <c r="AK4" s="5">
        <f t="shared" ref="AK4:AK8" si="26">_xlfn.POISSON.DIST(3,K4,FALSE) * _xlfn.POISSON.DIST(4,L4,FALSE)</f>
        <v>6.8527825532078523E-4</v>
      </c>
      <c r="AL4" s="5">
        <f t="shared" ref="AL4:AL8" si="27">_xlfn.POISSON.DIST(5,K4,FALSE) * _xlfn.POISSON.DIST(5,L4,FALSE)</f>
        <v>6.9786892256621307E-6</v>
      </c>
      <c r="AM4" s="5">
        <f t="shared" ref="AM4:AM8" si="28">_xlfn.POISSON.DIST(5,K4,FALSE) * _xlfn.POISSON.DIST(0,L4,FALSE)</f>
        <v>1.8546300348779789E-3</v>
      </c>
      <c r="AN4" s="5">
        <f t="shared" ref="AN4:AN8" si="29">_xlfn.POISSON.DIST(5,K4,FALSE) * _xlfn.POISSON.DIST(1,L4,FALSE)</f>
        <v>1.5819649313745486E-3</v>
      </c>
      <c r="AO4" s="5">
        <f t="shared" ref="AO4:AO8" si="30">_xlfn.POISSON.DIST(5,K4,FALSE) * _xlfn.POISSON.DIST(2,L4,FALSE)</f>
        <v>6.7469333425939422E-4</v>
      </c>
      <c r="AP4" s="5">
        <f t="shared" ref="AP4:AP8" si="31">_xlfn.POISSON.DIST(5,K4,FALSE) * _xlfn.POISSON.DIST(3,L4,FALSE)</f>
        <v>1.918336225479334E-4</v>
      </c>
      <c r="AQ4" s="5">
        <f t="shared" ref="AQ4:AQ8" si="32">_xlfn.POISSON.DIST(5,K4,FALSE) * _xlfn.POISSON.DIST(4,L4,FALSE)</f>
        <v>4.090762818220762E-5</v>
      </c>
      <c r="AR4" s="5">
        <f t="shared" ref="AR4:AR8" si="33">_xlfn.POISSON.DIST(0,K4,FALSE) * _xlfn.POISSON.DIST(5,L4,FALSE)</f>
        <v>5.3769592401730932E-4</v>
      </c>
      <c r="AS4" s="5">
        <f t="shared" ref="AS4:AS8" si="34">_xlfn.POISSON.DIST(1,K4,FALSE) * _xlfn.POISSON.DIST(5,L4,FALSE)</f>
        <v>5.8751697139826592E-4</v>
      </c>
      <c r="AT4" s="5">
        <f t="shared" ref="AT4:AT8" si="35">_xlfn.POISSON.DIST(2,K4,FALSE) * _xlfn.POISSON.DIST(5,L4,FALSE)</f>
        <v>3.2097713248601729E-4</v>
      </c>
      <c r="AU4" s="5">
        <f t="shared" ref="AU4:AU8" si="36">_xlfn.POISSON.DIST(3,K4,FALSE) * _xlfn.POISSON.DIST(5,L4,FALSE)</f>
        <v>1.1690592169476453E-4</v>
      </c>
      <c r="AV4" s="5">
        <f t="shared" ref="AV4:AV8" si="37">_xlfn.POISSON.DIST(4,K4,FALSE) * _xlfn.POISSON.DIST(5,L4,FALSE)</f>
        <v>3.1934505165795069E-5</v>
      </c>
      <c r="AW4" s="5">
        <f t="shared" ref="AW4:AW8" si="38">_xlfn.POISSON.DIST(6,K4,FALSE) * _xlfn.POISSON.DIST(6,L4,FALSE)</f>
        <v>1.8067355640411606E-7</v>
      </c>
      <c r="AX4" s="5">
        <f t="shared" ref="AX4:AX8" si="39">_xlfn.POISSON.DIST(6,K4,FALSE) * _xlfn.POISSON.DIST(0,L4,FALSE)</f>
        <v>3.3774560815426385E-4</v>
      </c>
      <c r="AY4" s="5">
        <f t="shared" ref="AY4:AY8" si="40">_xlfn.POISSON.DIST(6,K4,FALSE) * _xlfn.POISSON.DIST(1,L4,FALSE)</f>
        <v>2.8809072309721781E-4</v>
      </c>
      <c r="AZ4" s="5">
        <f t="shared" ref="AZ4:AZ8" si="41">_xlfn.POISSON.DIST(6,K4,FALSE) * _xlfn.POISSON.DIST(2,L4,FALSE)</f>
        <v>1.2286801475856591E-4</v>
      </c>
      <c r="BA4" s="5">
        <f t="shared" ref="BA4:BA8" si="42">_xlfn.POISSON.DIST(6,K4,FALSE) * _xlfn.POISSON.DIST(3,L4,FALSE)</f>
        <v>3.4934710585634423E-5</v>
      </c>
      <c r="BB4" s="5">
        <f t="shared" ref="BB4:BB8" si="43">_xlfn.POISSON.DIST(6,K4,FALSE) * _xlfn.POISSON.DIST(4,L4,FALSE)</f>
        <v>7.4496646224416572E-6</v>
      </c>
      <c r="BC4" s="5">
        <f t="shared" ref="BC4:BC8" si="44">_xlfn.POISSON.DIST(6,K4,FALSE) * _xlfn.POISSON.DIST(5,L4,FALSE)</f>
        <v>1.27088507805598E-6</v>
      </c>
      <c r="BD4" s="5">
        <f t="shared" ref="BD4:BD8" si="45">_xlfn.POISSON.DIST(0,K4,FALSE) * _xlfn.POISSON.DIST(6,L4,FALSE)</f>
        <v>7.6440770714537797E-5</v>
      </c>
      <c r="BE4" s="5">
        <f t="shared" ref="BE4:BE8" si="46">_xlfn.POISSON.DIST(1,K4,FALSE) * _xlfn.POISSON.DIST(6,L4,FALSE)</f>
        <v>8.3523508539947138E-5</v>
      </c>
      <c r="BF4" s="5">
        <f t="shared" ref="BF4:BF8" si="47">_xlfn.POISSON.DIST(2,K4,FALSE) * _xlfn.POISSON.DIST(6,L4,FALSE)</f>
        <v>4.5631254195974935E-5</v>
      </c>
      <c r="BG4" s="5">
        <f t="shared" ref="BG4:BG8" si="48">_xlfn.POISSON.DIST(3,K4,FALSE) * _xlfn.POISSON.DIST(6,L4,FALSE)</f>
        <v>1.6619762873920405E-5</v>
      </c>
      <c r="BH4" s="5">
        <f t="shared" ref="BH4:BH8" si="49">_xlfn.POISSON.DIST(4,K4,FALSE) * _xlfn.POISSON.DIST(6,L4,FALSE)</f>
        <v>4.5399231763233164E-6</v>
      </c>
      <c r="BI4" s="5">
        <f t="shared" ref="BI4:BI8" si="50">_xlfn.POISSON.DIST(5,K4,FALSE) * _xlfn.POISSON.DIST(6,L4,FALSE)</f>
        <v>9.9211535583386974E-7</v>
      </c>
      <c r="BJ4" s="8">
        <f t="shared" ref="BJ4:BJ8" si="51">SUM(N4,Q4,T4,W4,X4,Y4,AD4,AE4,AF4,AG4,AM4,AN4,AO4,AP4,AQ4,AX4,AY4,AZ4,BA4,BB4,BC4)</f>
        <v>0.40789784556527164</v>
      </c>
      <c r="BK4" s="8">
        <f t="shared" ref="BK4:BK8" si="52">SUM(M4,P4,S4,V4,AC4,AL4,AY4)</f>
        <v>0.31080499020698887</v>
      </c>
      <c r="BL4" s="8">
        <f t="shared" ref="BL4:BL8" si="53">SUM(O4,R4,U4,AA4,AB4,AH4,AI4,AJ4,AK4,AR4,AS4,AT4,AU4,AV4,BD4,BE4,BF4,BG4,BH4,BI4)</f>
        <v>0.26663067206197683</v>
      </c>
      <c r="BM4" s="8">
        <f t="shared" ref="BM4:BM8" si="54">SUM(S4:BI4)</f>
        <v>0.30843909634293082</v>
      </c>
      <c r="BN4" s="8">
        <f t="shared" ref="BN4:BN8" si="55">SUM(M4:R4)</f>
        <v>0.69138694997559647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1.22770398481973</v>
      </c>
      <c r="F5">
        <f>VLOOKUP(B5,home!$B$2:$E$405,3,FALSE)</f>
        <v>1</v>
      </c>
      <c r="G5">
        <f>VLOOKUP(C5,away!$B$2:$E$405,4,FALSE)</f>
        <v>0.7</v>
      </c>
      <c r="H5">
        <f>VLOOKUP(A5,away!$A$2:$E$405,3,FALSE)</f>
        <v>1.04174573055028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0.85939278937381092</v>
      </c>
      <c r="L5" s="3">
        <f t="shared" si="1"/>
        <v>0.6300478178368093</v>
      </c>
      <c r="M5" s="5">
        <f t="shared" si="2"/>
        <v>0.22549876264628552</v>
      </c>
      <c r="N5" s="5">
        <f t="shared" si="3"/>
        <v>0.19379201063093426</v>
      </c>
      <c r="O5" s="5">
        <f t="shared" si="4"/>
        <v>0.1420750033301928</v>
      </c>
      <c r="P5" s="5">
        <f t="shared" si="5"/>
        <v>0.12209823341222786</v>
      </c>
      <c r="Q5" s="5">
        <f t="shared" si="6"/>
        <v>8.3271728287238889E-2</v>
      </c>
      <c r="R5" s="5">
        <f t="shared" si="7"/>
        <v>4.4757022908672693E-2</v>
      </c>
      <c r="S5" s="5">
        <f t="shared" si="8"/>
        <v>1.6527783154370718E-2</v>
      </c>
      <c r="T5" s="5">
        <f t="shared" si="9"/>
        <v>5.2465170694874559E-2</v>
      </c>
      <c r="U5" s="5">
        <f t="shared" si="10"/>
        <v>3.8463862761551788E-2</v>
      </c>
      <c r="V5" s="5">
        <f t="shared" si="11"/>
        <v>9.9434550312045328E-4</v>
      </c>
      <c r="W5" s="5">
        <f t="shared" si="12"/>
        <v>2.3854374282916101E-2</v>
      </c>
      <c r="X5" s="5">
        <f t="shared" si="13"/>
        <v>1.5029396462813793E-2</v>
      </c>
      <c r="Y5" s="5">
        <f t="shared" si="14"/>
        <v>4.7346192224000452E-3</v>
      </c>
      <c r="Z5" s="5">
        <f t="shared" si="15"/>
        <v>9.3996882054937711E-3</v>
      </c>
      <c r="AA5" s="5">
        <f t="shared" si="16"/>
        <v>8.0780242661634052E-3</v>
      </c>
      <c r="AB5" s="5">
        <f t="shared" si="17"/>
        <v>3.4710979033637495E-3</v>
      </c>
      <c r="AC5" s="5">
        <f t="shared" si="18"/>
        <v>3.3649804744948586E-5</v>
      </c>
      <c r="AD5" s="5">
        <f t="shared" si="19"/>
        <v>5.1250693134405421E-3</v>
      </c>
      <c r="AE5" s="5">
        <f t="shared" si="20"/>
        <v>3.2290387371956076E-3</v>
      </c>
      <c r="AF5" s="5">
        <f t="shared" si="21"/>
        <v>1.0172244050403096E-3</v>
      </c>
      <c r="AG5" s="5">
        <f t="shared" si="22"/>
        <v>2.136333388819979E-4</v>
      </c>
      <c r="AH5" s="5">
        <f t="shared" si="23"/>
        <v>1.4805632605544359E-3</v>
      </c>
      <c r="AI5" s="5">
        <f t="shared" si="24"/>
        <v>1.2723853903322613E-3</v>
      </c>
      <c r="AJ5" s="5">
        <f t="shared" si="25"/>
        <v>5.4673941487806352E-4</v>
      </c>
      <c r="AK5" s="5">
        <f t="shared" si="26"/>
        <v>1.5662130360422142E-4</v>
      </c>
      <c r="AL5" s="5">
        <f t="shared" si="27"/>
        <v>7.2879898156590729E-7</v>
      </c>
      <c r="AM5" s="5">
        <f t="shared" si="28"/>
        <v>8.8088952260235813E-4</v>
      </c>
      <c r="AN5" s="5">
        <f t="shared" si="29"/>
        <v>5.5500252147092446E-4</v>
      </c>
      <c r="AO5" s="5">
        <f t="shared" si="30"/>
        <v>1.7483906377334144E-4</v>
      </c>
      <c r="AP5" s="5">
        <f t="shared" si="31"/>
        <v>3.6718990201008174E-5</v>
      </c>
      <c r="AQ5" s="5">
        <f t="shared" si="32"/>
        <v>5.7836799123290954E-6</v>
      </c>
      <c r="AR5" s="5">
        <f t="shared" si="33"/>
        <v>1.8656513029633481E-4</v>
      </c>
      <c r="AS5" s="5">
        <f t="shared" si="34"/>
        <v>1.6033272772525569E-4</v>
      </c>
      <c r="AT5" s="5">
        <f t="shared" si="35"/>
        <v>6.8894395053859602E-5</v>
      </c>
      <c r="AU5" s="5">
        <f t="shared" si="36"/>
        <v>1.9735782112519229E-5</v>
      </c>
      <c r="AV5" s="5">
        <f t="shared" si="37"/>
        <v>4.2401972100379152E-6</v>
      </c>
      <c r="AW5" s="5">
        <f t="shared" si="38"/>
        <v>1.0961512249257493E-8</v>
      </c>
      <c r="AX5" s="5">
        <f t="shared" si="39"/>
        <v>1.2617168399323413E-4</v>
      </c>
      <c r="AY5" s="5">
        <f t="shared" si="40"/>
        <v>7.9494194172732643E-5</v>
      </c>
      <c r="AZ5" s="5">
        <f t="shared" si="41"/>
        <v>2.5042571784612904E-5</v>
      </c>
      <c r="BA5" s="5">
        <f t="shared" si="42"/>
        <v>5.2593392353056712E-6</v>
      </c>
      <c r="BB5" s="5">
        <f t="shared" si="43"/>
        <v>8.2840880211696269E-7</v>
      </c>
      <c r="BC5" s="5">
        <f t="shared" si="44"/>
        <v>1.0438743161011955E-7</v>
      </c>
      <c r="BD5" s="5">
        <f t="shared" si="45"/>
        <v>1.9590825537940949E-5</v>
      </c>
      <c r="BE5" s="5">
        <f t="shared" si="46"/>
        <v>1.6836214205186764E-5</v>
      </c>
      <c r="BF5" s="5">
        <f t="shared" si="47"/>
        <v>7.2344605441452144E-6</v>
      </c>
      <c r="BG5" s="5">
        <f t="shared" si="48"/>
        <v>2.0724144088825783E-6</v>
      </c>
      <c r="BH5" s="5">
        <f t="shared" si="49"/>
        <v>4.4525449989701902E-7</v>
      </c>
      <c r="BI5" s="5">
        <f t="shared" si="50"/>
        <v>7.6529701329548106E-8</v>
      </c>
      <c r="BJ5" s="8">
        <f t="shared" si="51"/>
        <v>0.38462239973911572</v>
      </c>
      <c r="BK5" s="8">
        <f t="shared" si="52"/>
        <v>0.36523299751390376</v>
      </c>
      <c r="BL5" s="8">
        <f t="shared" si="53"/>
        <v>0.24078734447060879</v>
      </c>
      <c r="BM5" s="8">
        <f t="shared" si="54"/>
        <v>0.18847018548090949</v>
      </c>
      <c r="BN5" s="8">
        <f t="shared" si="55"/>
        <v>0.81149276121555181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1.22770398481973</v>
      </c>
      <c r="F6">
        <f>VLOOKUP(B6,home!$B$2:$E$405,3,FALSE)</f>
        <v>0.74</v>
      </c>
      <c r="G6">
        <f>VLOOKUP(C6,away!$B$2:$E$405,4,FALSE)</f>
        <v>1.1499999999999999</v>
      </c>
      <c r="H6">
        <f>VLOOKUP(A6,away!$A$2:$E$405,3,FALSE)</f>
        <v>1.04174573055028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1.0447760910815902</v>
      </c>
      <c r="L6" s="3">
        <f t="shared" si="1"/>
        <v>1.0000759013282687</v>
      </c>
      <c r="M6" s="5">
        <f t="shared" si="2"/>
        <v>0.12939934064468872</v>
      </c>
      <c r="N6" s="5">
        <f t="shared" si="3"/>
        <v>0.13519333730729302</v>
      </c>
      <c r="O6" s="5">
        <f t="shared" si="4"/>
        <v>0.12940916222652074</v>
      </c>
      <c r="P6" s="5">
        <f t="shared" si="5"/>
        <v>0.13520359866116771</v>
      </c>
      <c r="Q6" s="5">
        <f t="shared" si="6"/>
        <v>7.0623383246094254E-2</v>
      </c>
      <c r="R6" s="5">
        <f t="shared" si="7"/>
        <v>6.4709492276911931E-2</v>
      </c>
      <c r="S6" s="5">
        <f t="shared" si="8"/>
        <v>3.5317052235073393E-2</v>
      </c>
      <c r="T6" s="5">
        <f t="shared" si="9"/>
        <v>7.0628743654689449E-2</v>
      </c>
      <c r="U6" s="5">
        <f t="shared" si="10"/>
        <v>6.7606930396946402E-2</v>
      </c>
      <c r="V6" s="5">
        <f t="shared" si="11"/>
        <v>4.1001347134610707E-3</v>
      </c>
      <c r="W6" s="5">
        <f t="shared" si="12"/>
        <v>2.459520742893714E-2</v>
      </c>
      <c r="X6" s="5">
        <f t="shared" si="13"/>
        <v>2.4597074237850038E-2</v>
      </c>
      <c r="Y6" s="5">
        <f t="shared" si="14"/>
        <v>1.2299470594228108E-2</v>
      </c>
      <c r="Z6" s="5">
        <f t="shared" si="15"/>
        <v>2.1571467937775785E-2</v>
      </c>
      <c r="AA6" s="5">
        <f t="shared" si="16"/>
        <v>2.2537353950921234E-2</v>
      </c>
      <c r="AB6" s="5">
        <f t="shared" si="17"/>
        <v>1.1773244282082859E-2</v>
      </c>
      <c r="AC6" s="5">
        <f t="shared" si="18"/>
        <v>2.6775299119263048E-4</v>
      </c>
      <c r="AD6" s="5">
        <f t="shared" si="19"/>
        <v>6.4241211692364587E-3</v>
      </c>
      <c r="AE6" s="5">
        <f t="shared" si="20"/>
        <v>6.4246087685661622E-3</v>
      </c>
      <c r="AF6" s="5">
        <f t="shared" si="21"/>
        <v>3.2125482024526514E-3</v>
      </c>
      <c r="AG6" s="5">
        <f t="shared" si="22"/>
        <v>1.0709306797094483E-3</v>
      </c>
      <c r="AH6" s="5">
        <f t="shared" si="23"/>
        <v>5.3932763102112419E-3</v>
      </c>
      <c r="AI6" s="5">
        <f t="shared" si="24"/>
        <v>5.6347661415054422E-3</v>
      </c>
      <c r="AJ6" s="5">
        <f t="shared" si="25"/>
        <v>2.9435344717404751E-3</v>
      </c>
      <c r="AK6" s="5">
        <f t="shared" si="26"/>
        <v>1.0251114797829757E-3</v>
      </c>
      <c r="AL6" s="5">
        <f t="shared" si="27"/>
        <v>1.119052625188829E-5</v>
      </c>
      <c r="AM6" s="5">
        <f t="shared" si="28"/>
        <v>1.3423536407658726E-3</v>
      </c>
      <c r="AN6" s="5">
        <f t="shared" si="29"/>
        <v>1.3424555271902131E-3</v>
      </c>
      <c r="AO6" s="5">
        <f t="shared" si="30"/>
        <v>6.7127871067393418E-4</v>
      </c>
      <c r="AP6" s="5">
        <f t="shared" si="31"/>
        <v>2.2377655387323763E-4</v>
      </c>
      <c r="AQ6" s="5">
        <f t="shared" si="32"/>
        <v>5.5948384702728E-5</v>
      </c>
      <c r="AR6" s="5">
        <f t="shared" si="33"/>
        <v>1.0787371334093818E-3</v>
      </c>
      <c r="AS6" s="5">
        <f t="shared" si="34"/>
        <v>1.1270387655480138E-3</v>
      </c>
      <c r="AT6" s="5">
        <f t="shared" si="35"/>
        <v>5.8875157798333718E-4</v>
      </c>
      <c r="AU6" s="5">
        <f t="shared" si="36"/>
        <v>2.0503785742118303E-4</v>
      </c>
      <c r="AV6" s="5">
        <f t="shared" si="37"/>
        <v>5.3554662800062009E-5</v>
      </c>
      <c r="AW6" s="5">
        <f t="shared" si="38"/>
        <v>3.2479115783691048E-7</v>
      </c>
      <c r="AX6" s="5">
        <f t="shared" si="39"/>
        <v>2.3374316494141815E-4</v>
      </c>
      <c r="AY6" s="5">
        <f t="shared" si="40"/>
        <v>2.3376090635811094E-4</v>
      </c>
      <c r="AZ6" s="5">
        <f t="shared" si="41"/>
        <v>1.168893245607004E-4</v>
      </c>
      <c r="BA6" s="5">
        <f t="shared" si="42"/>
        <v>3.8966065538564999E-5</v>
      </c>
      <c r="BB6" s="5">
        <f t="shared" si="43"/>
        <v>9.7422557786741952E-6</v>
      </c>
      <c r="BC6" s="5">
        <f t="shared" si="44"/>
        <v>1.9485990457656268E-6</v>
      </c>
      <c r="BD6" s="5">
        <f t="shared" si="45"/>
        <v>1.7980316849844333E-4</v>
      </c>
      <c r="BE6" s="5">
        <f t="shared" si="46"/>
        <v>1.8785405154788813E-4</v>
      </c>
      <c r="BF6" s="5">
        <f t="shared" si="47"/>
        <v>9.8132710835021041E-5</v>
      </c>
      <c r="BG6" s="5">
        <f t="shared" si="48"/>
        <v>3.4175570011151097E-5</v>
      </c>
      <c r="BH6" s="5">
        <f t="shared" si="49"/>
        <v>8.9264546116839171E-6</v>
      </c>
      <c r="BI6" s="5">
        <f t="shared" si="50"/>
        <v>1.8652292712824717E-6</v>
      </c>
      <c r="BJ6" s="8">
        <f t="shared" si="51"/>
        <v>0.35934028842248589</v>
      </c>
      <c r="BK6" s="8">
        <f t="shared" si="52"/>
        <v>0.30453283067819353</v>
      </c>
      <c r="BL6" s="8">
        <f t="shared" si="53"/>
        <v>0.31459674871856075</v>
      </c>
      <c r="BM6" s="8">
        <f t="shared" si="54"/>
        <v>0.3352695852791393</v>
      </c>
      <c r="BN6" s="8">
        <f t="shared" si="55"/>
        <v>0.66453831436267641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1.22770398481973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1.04174573055028</v>
      </c>
      <c r="I7">
        <f>VLOOKUP(C7,away!$B$2:$E$405,3,FALSE)</f>
        <v>0.56000000000000005</v>
      </c>
      <c r="J7">
        <f>VLOOKUP(B7,home!$B$2:$E$405,4,FALSE)</f>
        <v>0.96</v>
      </c>
      <c r="K7" s="3">
        <f t="shared" si="0"/>
        <v>0.87216091081593616</v>
      </c>
      <c r="L7" s="3">
        <f t="shared" si="1"/>
        <v>0.56004250474383055</v>
      </c>
      <c r="M7" s="5">
        <f t="shared" si="2"/>
        <v>0.23878220574166226</v>
      </c>
      <c r="N7" s="5">
        <f t="shared" si="3"/>
        <v>0.20825650604628643</v>
      </c>
      <c r="O7" s="5">
        <f t="shared" si="4"/>
        <v>0.13372818459181721</v>
      </c>
      <c r="P7" s="5">
        <f t="shared" si="5"/>
        <v>0.11663249527536095</v>
      </c>
      <c r="Q7" s="5">
        <f t="shared" si="6"/>
        <v>9.0816591998336832E-2</v>
      </c>
      <c r="R7" s="5">
        <f t="shared" si="7"/>
        <v>3.7446733726823313E-2</v>
      </c>
      <c r="S7" s="5">
        <f t="shared" si="8"/>
        <v>1.4242203383524192E-2</v>
      </c>
      <c r="T7" s="5">
        <f t="shared" si="9"/>
        <v>5.0861151655047072E-2</v>
      </c>
      <c r="U7" s="5">
        <f t="shared" si="10"/>
        <v>3.2659577394268058E-2</v>
      </c>
      <c r="V7" s="5">
        <f t="shared" si="11"/>
        <v>7.7295156604236632E-4</v>
      </c>
      <c r="W7" s="5">
        <f t="shared" si="12"/>
        <v>2.6402227198156242E-2</v>
      </c>
      <c r="X7" s="5">
        <f t="shared" si="13"/>
        <v>1.4786369450871108E-2</v>
      </c>
      <c r="Y7" s="5">
        <f t="shared" si="14"/>
        <v>4.1404976916667568E-3</v>
      </c>
      <c r="Z7" s="5">
        <f t="shared" si="15"/>
        <v>6.9905875169484688E-3</v>
      </c>
      <c r="AA7" s="5">
        <f t="shared" si="16"/>
        <v>6.0969171759202908E-3</v>
      </c>
      <c r="AB7" s="5">
        <f t="shared" si="17"/>
        <v>2.6587464186599826E-3</v>
      </c>
      <c r="AC7" s="5">
        <f t="shared" si="18"/>
        <v>2.3596625844278124E-5</v>
      </c>
      <c r="AD7" s="5">
        <f t="shared" si="19"/>
        <v>5.7567476301783067E-3</v>
      </c>
      <c r="AE7" s="5">
        <f t="shared" si="20"/>
        <v>3.2240233619831695E-3</v>
      </c>
      <c r="AF7" s="5">
        <f t="shared" si="21"/>
        <v>9.0279505949883974E-4</v>
      </c>
      <c r="AG7" s="5">
        <f t="shared" si="22"/>
        <v>1.6853453546402858E-4</v>
      </c>
      <c r="AH7" s="5">
        <f t="shared" si="23"/>
        <v>9.7875653565569353E-4</v>
      </c>
      <c r="AI7" s="5">
        <f t="shared" si="24"/>
        <v>8.5363319160452014E-4</v>
      </c>
      <c r="AJ7" s="5">
        <f t="shared" si="25"/>
        <v>3.7225275094625635E-4</v>
      </c>
      <c r="AK7" s="5">
        <f t="shared" si="26"/>
        <v>1.0822143277300827E-4</v>
      </c>
      <c r="AL7" s="5">
        <f t="shared" si="27"/>
        <v>4.6102821502114012E-7</v>
      </c>
      <c r="AM7" s="5">
        <f t="shared" si="28"/>
        <v>1.0041620512947591E-3</v>
      </c>
      <c r="AN7" s="5">
        <f t="shared" si="29"/>
        <v>5.6237343037581974E-4</v>
      </c>
      <c r="AO7" s="5">
        <f t="shared" si="30"/>
        <v>1.5747651227452711E-4</v>
      </c>
      <c r="AP7" s="5">
        <f t="shared" si="31"/>
        <v>2.9397846790849581E-5</v>
      </c>
      <c r="AQ7" s="5">
        <f t="shared" si="32"/>
        <v>4.1160109377056947E-6</v>
      </c>
      <c r="AR7" s="5">
        <f t="shared" si="33"/>
        <v>1.0962905235260183E-4</v>
      </c>
      <c r="AS7" s="5">
        <f t="shared" si="34"/>
        <v>9.5614174151733165E-5</v>
      </c>
      <c r="AT7" s="5">
        <f t="shared" si="35"/>
        <v>4.1695472607544564E-5</v>
      </c>
      <c r="AU7" s="5">
        <f t="shared" si="36"/>
        <v>1.212172045543233E-5</v>
      </c>
      <c r="AV7" s="5">
        <f t="shared" si="37"/>
        <v>2.6430226882665059E-6</v>
      </c>
      <c r="AW7" s="5">
        <f t="shared" si="38"/>
        <v>6.2552203334377658E-9</v>
      </c>
      <c r="AX7" s="5">
        <f t="shared" si="39"/>
        <v>1.4596514821067256E-4</v>
      </c>
      <c r="AY7" s="5">
        <f t="shared" si="40"/>
        <v>8.1746687209209527E-5</v>
      </c>
      <c r="AZ7" s="5">
        <f t="shared" si="41"/>
        <v>2.2890809729578076E-5</v>
      </c>
      <c r="BA7" s="5">
        <f t="shared" si="42"/>
        <v>4.2732754721891172E-6</v>
      </c>
      <c r="BB7" s="5">
        <f t="shared" si="43"/>
        <v>5.9830397472629197E-7</v>
      </c>
      <c r="BC7" s="5">
        <f t="shared" si="44"/>
        <v>6.7015131320780437E-8</v>
      </c>
      <c r="BD7" s="5">
        <f t="shared" si="45"/>
        <v>1.0232821512040606E-5</v>
      </c>
      <c r="BE7" s="5">
        <f t="shared" si="46"/>
        <v>8.9246669301582414E-6</v>
      </c>
      <c r="BF7" s="5">
        <f t="shared" si="47"/>
        <v>3.8918728192678375E-6</v>
      </c>
      <c r="BG7" s="5">
        <f t="shared" si="48"/>
        <v>1.1314464476108076E-6</v>
      </c>
      <c r="BH7" s="5">
        <f t="shared" si="49"/>
        <v>2.4670084107192431E-7</v>
      </c>
      <c r="BI7" s="5">
        <f t="shared" si="50"/>
        <v>4.3032566049669416E-8</v>
      </c>
      <c r="BJ7" s="8">
        <f t="shared" si="51"/>
        <v>0.40732851171889017</v>
      </c>
      <c r="BK7" s="8">
        <f t="shared" si="52"/>
        <v>0.37053566030785828</v>
      </c>
      <c r="BL7" s="8">
        <f t="shared" si="53"/>
        <v>0.2151891972018401</v>
      </c>
      <c r="BM7" s="8">
        <f t="shared" si="54"/>
        <v>0.17429949893326108</v>
      </c>
      <c r="BN7" s="8">
        <f t="shared" si="55"/>
        <v>0.82566271738028685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1.22770398481973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1.04174573055028</v>
      </c>
      <c r="I8">
        <f>VLOOKUP(C8,away!$B$2:$E$405,3,FALSE)</f>
        <v>1</v>
      </c>
      <c r="J8">
        <f>VLOOKUP(B8,home!$B$2:$E$405,4,FALSE)</f>
        <v>1.0900000000000001</v>
      </c>
      <c r="K8" s="3">
        <f t="shared" si="0"/>
        <v>1.4842941176470537</v>
      </c>
      <c r="L8" s="3">
        <f t="shared" si="1"/>
        <v>1.1355028462998054</v>
      </c>
      <c r="M8" s="5">
        <f t="shared" si="2"/>
        <v>7.2817645934062467E-2</v>
      </c>
      <c r="N8" s="5">
        <f t="shared" si="3"/>
        <v>0.1080828035208348</v>
      </c>
      <c r="O8" s="5">
        <f t="shared" si="4"/>
        <v>8.2684644218979392E-2</v>
      </c>
      <c r="P8" s="5">
        <f t="shared" si="5"/>
        <v>0.12272833103397054</v>
      </c>
      <c r="Q8" s="5">
        <f t="shared" si="6"/>
        <v>8.0213334742388703E-2</v>
      </c>
      <c r="R8" s="5">
        <f t="shared" si="7"/>
        <v>4.6944324427968934E-2</v>
      </c>
      <c r="S8" s="5">
        <f t="shared" si="8"/>
        <v>5.1712201916081467E-2</v>
      </c>
      <c r="T8" s="5">
        <f t="shared" si="9"/>
        <v>9.1082469911181449E-2</v>
      </c>
      <c r="U8" s="5">
        <f t="shared" si="10"/>
        <v>6.9679184605349165E-2</v>
      </c>
      <c r="V8" s="5">
        <f t="shared" si="11"/>
        <v>9.6840877171742341E-3</v>
      </c>
      <c r="W8" s="5">
        <f t="shared" si="12"/>
        <v>3.9686726971660528E-2</v>
      </c>
      <c r="X8" s="5">
        <f t="shared" si="13"/>
        <v>4.5064391436643786E-2</v>
      </c>
      <c r="Y8" s="5">
        <f t="shared" si="14"/>
        <v>2.5585372371538802E-2</v>
      </c>
      <c r="Z8" s="5">
        <f t="shared" si="15"/>
        <v>1.7768471335193395E-2</v>
      </c>
      <c r="AA8" s="5">
        <f t="shared" si="16"/>
        <v>2.6373637482407841E-2</v>
      </c>
      <c r="AB8" s="5">
        <f t="shared" si="17"/>
        <v>1.9573117488046909E-2</v>
      </c>
      <c r="AC8" s="5">
        <f t="shared" si="18"/>
        <v>1.0201098132446369E-3</v>
      </c>
      <c r="AD8" s="5">
        <f t="shared" si="19"/>
        <v>1.4726693848175102E-2</v>
      </c>
      <c r="AE8" s="5">
        <f t="shared" si="20"/>
        <v>1.6722202781188661E-2</v>
      </c>
      <c r="AF8" s="5">
        <f t="shared" si="21"/>
        <v>9.4940544272211266E-3</v>
      </c>
      <c r="AG8" s="5">
        <f t="shared" si="22"/>
        <v>3.5935086083449508E-3</v>
      </c>
      <c r="AH8" s="5">
        <f t="shared" si="23"/>
        <v>5.044037443877155E-3</v>
      </c>
      <c r="AI8" s="5">
        <f t="shared" si="24"/>
        <v>7.4868351071383406E-3</v>
      </c>
      <c r="AJ8" s="5">
        <f t="shared" si="25"/>
        <v>5.5563326546594462E-3</v>
      </c>
      <c r="AK8" s="5">
        <f t="shared" si="26"/>
        <v>2.7490772916670841E-3</v>
      </c>
      <c r="AL8" s="5">
        <f t="shared" si="27"/>
        <v>6.8772547228047976E-5</v>
      </c>
      <c r="AM8" s="5">
        <f t="shared" si="28"/>
        <v>4.3717490102470691E-3</v>
      </c>
      <c r="AN8" s="5">
        <f t="shared" si="29"/>
        <v>4.9641334444439043E-3</v>
      </c>
      <c r="AO8" s="5">
        <f t="shared" si="30"/>
        <v>2.8183938277890558E-3</v>
      </c>
      <c r="AP8" s="5">
        <f t="shared" si="31"/>
        <v>1.0667647378160916E-3</v>
      </c>
      <c r="AQ8" s="5">
        <f t="shared" si="32"/>
        <v>3.0282859903060972E-4</v>
      </c>
      <c r="AR8" s="5">
        <f t="shared" si="33"/>
        <v>1.1455037748730613E-3</v>
      </c>
      <c r="AS8" s="5">
        <f t="shared" si="34"/>
        <v>1.7002645147865792E-3</v>
      </c>
      <c r="AT8" s="5">
        <f t="shared" si="35"/>
        <v>1.2618463088708712E-3</v>
      </c>
      <c r="AU8" s="5">
        <f t="shared" si="36"/>
        <v>6.2431701787722704E-4</v>
      </c>
      <c r="AV8" s="5">
        <f t="shared" si="37"/>
        <v>2.3166751929552969E-4</v>
      </c>
      <c r="AW8" s="5">
        <f t="shared" si="38"/>
        <v>3.2197399995203664E-6</v>
      </c>
      <c r="AX8" s="5">
        <f t="shared" si="39"/>
        <v>1.0814935566231777E-3</v>
      </c>
      <c r="AY8" s="5">
        <f t="shared" si="40"/>
        <v>1.228039011800518E-3</v>
      </c>
      <c r="AZ8" s="5">
        <f t="shared" si="41"/>
        <v>6.9722089663334442E-4</v>
      </c>
      <c r="BA8" s="5">
        <f t="shared" si="42"/>
        <v>2.6389877087562151E-4</v>
      </c>
      <c r="BB8" s="5">
        <f t="shared" si="43"/>
        <v>7.4914451366072171E-5</v>
      </c>
      <c r="BC8" s="5">
        <f t="shared" si="44"/>
        <v>1.7013114551032666E-5</v>
      </c>
      <c r="BD8" s="5">
        <f t="shared" si="45"/>
        <v>2.1678713280258845E-4</v>
      </c>
      <c r="BE8" s="5">
        <f t="shared" si="46"/>
        <v>3.2177586600045261E-4</v>
      </c>
      <c r="BF8" s="5">
        <f t="shared" si="47"/>
        <v>2.3880501255262927E-4</v>
      </c>
      <c r="BG8" s="5">
        <f t="shared" si="48"/>
        <v>1.1815229179883279E-4</v>
      </c>
      <c r="BH8" s="5">
        <f t="shared" si="49"/>
        <v>4.3843187925881447E-5</v>
      </c>
      <c r="BI8" s="5">
        <f t="shared" si="50"/>
        <v>1.3015237187456028E-5</v>
      </c>
      <c r="BJ8" s="8">
        <f t="shared" si="51"/>
        <v>0.45113800804035442</v>
      </c>
      <c r="BK8" s="8">
        <f t="shared" si="52"/>
        <v>0.2592591879735619</v>
      </c>
      <c r="BL8" s="8">
        <f t="shared" si="53"/>
        <v>0.27200716858406537</v>
      </c>
      <c r="BM8" s="8">
        <f t="shared" si="54"/>
        <v>0.48547693278316911</v>
      </c>
      <c r="BN8" s="8">
        <f t="shared" si="55"/>
        <v>0.51347108387820473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1.3447619047618999</v>
      </c>
      <c r="F9">
        <f>VLOOKUP(B9,home!$B$2:$E$405,3,FALSE)</f>
        <v>1.01</v>
      </c>
      <c r="G9">
        <f>VLOOKUP(C9,away!$B$2:$E$405,4,FALSE)</f>
        <v>1.1200000000000001</v>
      </c>
      <c r="H9">
        <f>VLOOKUP(A9,away!$A$2:$E$405,3,FALSE)</f>
        <v>1.2609523809523799</v>
      </c>
      <c r="I9">
        <f>VLOOKUP(C9,away!$B$2:$E$405,3,FALSE)</f>
        <v>0.91</v>
      </c>
      <c r="J9">
        <f>VLOOKUP(B9,home!$B$2:$E$405,4,FALSE)</f>
        <v>1.08</v>
      </c>
      <c r="K9" s="3">
        <f t="shared" ref="K9:K17" si="56">E9*F9*G9</f>
        <v>1.5211946666666614</v>
      </c>
      <c r="L9" s="3">
        <f t="shared" ref="L9:L17" si="57">H9*I9*J9</f>
        <v>1.239263999999999</v>
      </c>
      <c r="M9" s="5">
        <f t="shared" ref="M9:M19" si="58">_xlfn.POISSON.DIST(0,K9,FALSE) * _xlfn.POISSON.DIST(0,L9,FALSE)</f>
        <v>6.3262745191708825E-2</v>
      </c>
      <c r="N9" s="5">
        <f t="shared" ref="N9:N19" si="59">_xlfn.POISSON.DIST(1,K9,FALSE) * _xlfn.POISSON.DIST(0,L9,FALSE)</f>
        <v>9.623495058431944E-2</v>
      </c>
      <c r="O9" s="5">
        <f t="shared" ref="O9:O19" si="60">_xlfn.POISSON.DIST(0,K9,FALSE) * _xlfn.POISSON.DIST(1,L9,FALSE)</f>
        <v>7.8399242657257784E-2</v>
      </c>
      <c r="P9" s="5">
        <f t="shared" ref="P9:P19" si="61">_xlfn.POISSON.DIST(1,K9,FALSE) * _xlfn.POISSON.DIST(1,L9,FALSE)</f>
        <v>0.11926050980092595</v>
      </c>
      <c r="Q9" s="5">
        <f t="shared" ref="Q9:Q19" si="62">_xlfn.POISSON.DIST(2,K9,FALSE) * _xlfn.POISSON.DIST(0,L9,FALSE)</f>
        <v>7.319604678789822E-2</v>
      </c>
      <c r="R9" s="5">
        <f t="shared" ref="R9:R19" si="63">_xlfn.POISSON.DIST(0,K9,FALSE) * _xlfn.POISSON.DIST(2,L9,FALSE)</f>
        <v>4.8578679526201922E-2</v>
      </c>
      <c r="S9" s="5">
        <f t="shared" ref="S9:S19" si="64">_xlfn.POISSON.DIST(2,K9,FALSE) * _xlfn.POISSON.DIST(2,L9,FALSE)</f>
        <v>5.6206338955398456E-2</v>
      </c>
      <c r="T9" s="5">
        <f t="shared" ref="T9:T19" si="65">_xlfn.POISSON.DIST(2,K9,FALSE) * _xlfn.POISSON.DIST(1,L9,FALSE)</f>
        <v>9.0709225726557832E-2</v>
      </c>
      <c r="U9" s="5">
        <f t="shared" ref="U9:U19" si="66">_xlfn.POISSON.DIST(1,K9,FALSE) * _xlfn.POISSON.DIST(2,L9,FALSE)</f>
        <v>7.3897628208967309E-2</v>
      </c>
      <c r="V9" s="5">
        <f t="shared" ref="V9:V19" si="67">_xlfn.POISSON.DIST(3,K9,FALSE) * _xlfn.POISSON.DIST(3,L9,FALSE)</f>
        <v>1.1773115823102124E-2</v>
      </c>
      <c r="W9" s="5">
        <f t="shared" ref="W9:W19" si="68">_xlfn.POISSON.DIST(3,K9,FALSE) * _xlfn.POISSON.DIST(0,L9,FALSE)</f>
        <v>3.7115145331611393E-2</v>
      </c>
      <c r="X9" s="5">
        <f t="shared" ref="X9:X19" si="69">_xlfn.POISSON.DIST(3,K9,FALSE) * _xlfn.POISSON.DIST(1,L9,FALSE)</f>
        <v>4.5995463464234027E-2</v>
      </c>
      <c r="Y9" s="5">
        <f t="shared" ref="Y9:Y19" si="70">_xlfn.POISSON.DIST(3,K9,FALSE) * _xlfn.POISSON.DIST(2,L9,FALSE)</f>
        <v>2.850026101727024E-2</v>
      </c>
      <c r="Z9" s="5">
        <f t="shared" ref="Z9:Z19" si="71">_xlfn.POISSON.DIST(0,K9,FALSE) * _xlfn.POISSON.DIST(3,L9,FALSE)</f>
        <v>2.0067269568119689E-2</v>
      </c>
      <c r="AA9" s="5">
        <f t="shared" ref="AA9:AA19" si="72">_xlfn.POISSON.DIST(1,K9,FALSE) * _xlfn.POISSON.DIST(3,L9,FALSE)</f>
        <v>3.052622344158587E-2</v>
      </c>
      <c r="AB9" s="5">
        <f t="shared" ref="AB9:AB19" si="73">_xlfn.POISSON.DIST(2,K9,FALSE) * _xlfn.POISSON.DIST(3,L9,FALSE)</f>
        <v>2.3218164146407625E-2</v>
      </c>
      <c r="AC9" s="5">
        <f t="shared" ref="AC9:AC19" si="74">_xlfn.POISSON.DIST(4,K9,FALSE) * _xlfn.POISSON.DIST(4,L9,FALSE)</f>
        <v>1.3871392542657579E-3</v>
      </c>
      <c r="AD9" s="5">
        <f t="shared" ref="AD9:AD19" si="75">_xlfn.POISSON.DIST(4,K9,FALSE) * _xlfn.POISSON.DIST(0,L9,FALSE)</f>
        <v>1.4114840282751322E-2</v>
      </c>
      <c r="AE9" s="5">
        <f t="shared" ref="AE9:AE19" si="76">_xlfn.POISSON.DIST(4,K9,FALSE) * _xlfn.POISSON.DIST(1,L9,FALSE)</f>
        <v>1.7492013428163519E-2</v>
      </c>
      <c r="AF9" s="5">
        <f t="shared" ref="AF9:AF19" si="77">_xlfn.POISSON.DIST(4,K9,FALSE) * _xlfn.POISSON.DIST(2,L9,FALSE)</f>
        <v>1.0838611264519812E-2</v>
      </c>
      <c r="AG9" s="5">
        <f t="shared" ref="AG9:AG19" si="78">_xlfn.POISSON.DIST(4,K9,FALSE) * _xlfn.POISSON.DIST(3,L9,FALSE)</f>
        <v>4.4773002500379574E-3</v>
      </c>
      <c r="AH9" s="5">
        <f t="shared" ref="AH9:AH19" si="79">_xlfn.POISSON.DIST(0,K9,FALSE) * _xlfn.POISSON.DIST(4,L9,FALSE)</f>
        <v>6.2171611885165614E-3</v>
      </c>
      <c r="AI9" s="5">
        <f t="shared" ref="AI9:AI19" si="80">_xlfn.POISSON.DIST(1,K9,FALSE) * _xlfn.POISSON.DIST(4,L9,FALSE)</f>
        <v>9.4575124417783547E-3</v>
      </c>
      <c r="AJ9" s="5">
        <f t="shared" ref="AJ9:AJ19" si="81">_xlfn.POISSON.DIST(2,K9,FALSE) * _xlfn.POISSON.DIST(4,L9,FALSE)</f>
        <v>7.1933587431834145E-3</v>
      </c>
      <c r="AK9" s="5">
        <f t="shared" ref="AK9:AK19" si="82">_xlfn.POISSON.DIST(3,K9,FALSE) * _xlfn.POISSON.DIST(4,L9,FALSE)</f>
        <v>3.6474996518502021E-3</v>
      </c>
      <c r="AL9" s="5">
        <f t="shared" ref="AL9:AL19" si="83">_xlfn.POISSON.DIST(5,K9,FALSE) * _xlfn.POISSON.DIST(5,L9,FALSE)</f>
        <v>1.0459927663732923E-4</v>
      </c>
      <c r="AM9" s="5">
        <f t="shared" ref="AM9:AM19" si="84">_xlfn.POISSON.DIST(5,K9,FALSE) * _xlfn.POISSON.DIST(0,L9,FALSE)</f>
        <v>4.2942839517946122E-3</v>
      </c>
      <c r="AN9" s="5">
        <f t="shared" ref="AN9:AN19" si="85">_xlfn.POISSON.DIST(5,K9,FALSE) * _xlfn.POISSON.DIST(1,L9,FALSE)</f>
        <v>5.3217515072367938E-3</v>
      </c>
      <c r="AO9" s="5">
        <f t="shared" ref="AO9:AO19" si="86">_xlfn.POISSON.DIST(5,K9,FALSE) * _xlfn.POISSON.DIST(2,L9,FALSE)</f>
        <v>3.2975275299321474E-3</v>
      </c>
      <c r="AP9" s="5">
        <f t="shared" ref="AP9:AP19" si="87">_xlfn.POISSON.DIST(5,K9,FALSE) * _xlfn.POISSON.DIST(3,L9,FALSE)</f>
        <v>1.3621690522846101E-3</v>
      </c>
      <c r="AQ9" s="5">
        <f t="shared" ref="AQ9:AQ19" si="88">_xlfn.POISSON.DIST(5,K9,FALSE) * _xlfn.POISSON.DIST(4,L9,FALSE)</f>
        <v>4.2202176710260818E-4</v>
      </c>
      <c r="AR9" s="5">
        <f t="shared" ref="AR9:AR19" si="89">_xlfn.POISSON.DIST(0,K9,FALSE) * _xlfn.POISSON.DIST(5,L9,FALSE)</f>
        <v>1.5409408086251562E-3</v>
      </c>
      <c r="AS9" s="5">
        <f t="shared" ref="AS9:AS19" si="90">_xlfn.POISSON.DIST(1,K9,FALSE) * _xlfn.POISSON.DIST(5,L9,FALSE)</f>
        <v>2.3440709397296003E-3</v>
      </c>
      <c r="AT9" s="5">
        <f t="shared" ref="AT9:AT19" si="91">_xlfn.POISSON.DIST(2,K9,FALSE) * _xlfn.POISSON.DIST(5,L9,FALSE)</f>
        <v>1.7828941059024885E-3</v>
      </c>
      <c r="AU9" s="5">
        <f t="shared" ref="AU9:AU19" si="92">_xlfn.POISSON.DIST(3,K9,FALSE) * _xlfn.POISSON.DIST(5,L9,FALSE)</f>
        <v>9.0404300171009701E-4</v>
      </c>
      <c r="AV9" s="5">
        <f t="shared" ref="AV9:AV19" si="93">_xlfn.POISSON.DIST(4,K9,FALSE) * _xlfn.POISSON.DIST(5,L9,FALSE)</f>
        <v>3.4380634815967974E-4</v>
      </c>
      <c r="AW9" s="5">
        <f t="shared" ref="AW9:AW19" si="94">_xlfn.POISSON.DIST(6,K9,FALSE) * _xlfn.POISSON.DIST(6,L9,FALSE)</f>
        <v>5.4774044251538099E-6</v>
      </c>
      <c r="AX9" s="5">
        <f t="shared" ref="AX9:AX19" si="95">_xlfn.POISSON.DIST(6,K9,FALSE) * _xlfn.POISSON.DIST(0,L9,FALSE)</f>
        <v>1.0887403074370337E-3</v>
      </c>
      <c r="AY9" s="5">
        <f t="shared" ref="AY9:AY19" si="96">_xlfn.POISSON.DIST(6,K9,FALSE) * _xlfn.POISSON.DIST(1,L9,FALSE)</f>
        <v>1.3492366683556468E-3</v>
      </c>
      <c r="AZ9" s="5">
        <f t="shared" ref="AZ9:AZ19" si="97">_xlfn.POISSON.DIST(6,K9,FALSE) * _xlfn.POISSON.DIST(2,L9,FALSE)</f>
        <v>8.3603021528654573E-4</v>
      </c>
      <c r="BA9" s="5">
        <f t="shared" ref="BA9:BA19" si="98">_xlfn.POISSON.DIST(6,K9,FALSE) * _xlfn.POISSON.DIST(3,L9,FALSE)</f>
        <v>3.4535404957228841E-4</v>
      </c>
      <c r="BB9" s="5">
        <f t="shared" ref="BB9:BB19" si="99">_xlfn.POISSON.DIST(6,K9,FALSE) * _xlfn.POISSON.DIST(4,L9,FALSE)</f>
        <v>1.0699621022228796E-4</v>
      </c>
      <c r="BC9" s="5">
        <f t="shared" ref="BC9:BC19" si="100">_xlfn.POISSON.DIST(6,K9,FALSE) * _xlfn.POISSON.DIST(5,L9,FALSE)</f>
        <v>2.6519310292982668E-5</v>
      </c>
      <c r="BD9" s="5">
        <f t="shared" ref="BD9:BD19" si="101">_xlfn.POISSON.DIST(0,K9,FALSE) * _xlfn.POISSON.DIST(6,L9,FALSE)</f>
        <v>3.1827207837667411E-4</v>
      </c>
      <c r="BE9" s="5">
        <f t="shared" ref="BE9:BE19" si="102">_xlfn.POISSON.DIST(1,K9,FALSE) * _xlfn.POISSON.DIST(6,L9,FALSE)</f>
        <v>4.8415378817551034E-4</v>
      </c>
      <c r="BF9" s="5">
        <f t="shared" ref="BF9:BF19" si="103">_xlfn.POISSON.DIST(2,K9,FALSE) * _xlfn.POISSON.DIST(6,L9,FALSE)</f>
        <v>3.6824608020952346E-4</v>
      </c>
      <c r="BG9" s="5">
        <f t="shared" ref="BG9:BG19" si="104">_xlfn.POISSON.DIST(3,K9,FALSE) * _xlfn.POISSON.DIST(6,L9,FALSE)</f>
        <v>1.867246577452102E-4</v>
      </c>
      <c r="BH9" s="5">
        <f t="shared" ref="BH9:BH19" si="105">_xlfn.POISSON.DIST(4,K9,FALSE) * _xlfn.POISSON.DIST(6,L9,FALSE)</f>
        <v>7.1011138374292861E-5</v>
      </c>
      <c r="BI9" s="5">
        <f t="shared" ref="BI9:BI19" si="106">_xlfn.POISSON.DIST(5,K9,FALSE) * _xlfn.POISSON.DIST(6,L9,FALSE)</f>
        <v>2.1604352993780519E-5</v>
      </c>
      <c r="BJ9" s="8">
        <f t="shared" ref="BJ9:BJ19" si="107">SUM(N9,Q9,T9,W9,X9,Y9,AD9,AE9,AF9,AG9,AM9,AN9,AO9,AP9,AQ9,AX9,AY9,AZ9,BA9,BB9,BC9)</f>
        <v>0.43712448870688125</v>
      </c>
      <c r="BK9" s="8">
        <f t="shared" ref="BK9:BK19" si="108">SUM(M9,P9,S9,V9,AC9,AL9,AY9)</f>
        <v>0.25334368497039406</v>
      </c>
      <c r="BL9" s="8">
        <f t="shared" ref="BL9:BL19" si="109">SUM(O9,R9,U9,AA9,AB9,AH9,AI9,AJ9,AK9,AR9,AS9,AT9,AU9,AV9,BD9,BE9,BF9,BG9,BH9,BI9)</f>
        <v>0.28950123730575095</v>
      </c>
      <c r="BM9" s="8">
        <f t="shared" ref="BM9:BM19" si="110">SUM(S9:BI9)</f>
        <v>0.51976074673890305</v>
      </c>
      <c r="BN9" s="8">
        <f t="shared" ref="BN9:BN19" si="111">SUM(M9:R9)</f>
        <v>0.47893217454831216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1.3447619047618999</v>
      </c>
      <c r="F10">
        <f>VLOOKUP(B10,home!$B$2:$E$405,3,FALSE)</f>
        <v>0.78</v>
      </c>
      <c r="G10">
        <f>VLOOKUP(C10,away!$B$2:$E$405,4,FALSE)</f>
        <v>0.61</v>
      </c>
      <c r="H10">
        <f>VLOOKUP(A10,away!$A$2:$E$405,3,FALSE)</f>
        <v>1.2609523809523799</v>
      </c>
      <c r="I10">
        <f>VLOOKUP(C10,away!$B$2:$E$405,3,FALSE)</f>
        <v>1.1200000000000001</v>
      </c>
      <c r="J10">
        <f>VLOOKUP(B10,home!$B$2:$E$405,4,FALSE)</f>
        <v>1.37</v>
      </c>
      <c r="K10" s="3">
        <f t="shared" si="56"/>
        <v>0.6398377142857119</v>
      </c>
      <c r="L10" s="3">
        <f t="shared" si="57"/>
        <v>1.9348053333333322</v>
      </c>
      <c r="M10" s="5">
        <f t="shared" si="58"/>
        <v>7.6181010939124258E-2</v>
      </c>
      <c r="N10" s="5">
        <f t="shared" si="59"/>
        <v>4.8743483911264089E-2</v>
      </c>
      <c r="O10" s="5">
        <f t="shared" si="60"/>
        <v>0.14739542626374255</v>
      </c>
      <c r="P10" s="5">
        <f t="shared" si="61"/>
        <v>9.4309152636761234E-2</v>
      </c>
      <c r="Q10" s="5">
        <f t="shared" si="62"/>
        <v>1.559395966605279E-2</v>
      </c>
      <c r="R10" s="5">
        <f t="shared" si="63"/>
        <v>0.14259072842201451</v>
      </c>
      <c r="S10" s="5">
        <f t="shared" si="64"/>
        <v>2.9187773178053635E-2</v>
      </c>
      <c r="T10" s="5">
        <f t="shared" si="65"/>
        <v>3.0171276329663807E-2</v>
      </c>
      <c r="U10" s="5">
        <f t="shared" si="66"/>
        <v>9.1234925751876472E-2</v>
      </c>
      <c r="V10" s="5">
        <f t="shared" si="67"/>
        <v>4.0148152433884211E-3</v>
      </c>
      <c r="W10" s="5">
        <f t="shared" si="68"/>
        <v>3.3258678364636004E-3</v>
      </c>
      <c r="X10" s="5">
        <f t="shared" si="69"/>
        <v>6.4349068279515647E-3</v>
      </c>
      <c r="Y10" s="5">
        <f t="shared" si="70"/>
        <v>6.225146025111883E-3</v>
      </c>
      <c r="Z10" s="5">
        <f t="shared" si="71"/>
        <v>9.1961767278266146E-2</v>
      </c>
      <c r="AA10" s="5">
        <f t="shared" si="72"/>
        <v>5.8840606977000387E-2</v>
      </c>
      <c r="AB10" s="5">
        <f t="shared" si="73"/>
        <v>1.8824219737673918E-2</v>
      </c>
      <c r="AC10" s="5">
        <f t="shared" si="74"/>
        <v>3.106366492527891E-4</v>
      </c>
      <c r="AD10" s="5">
        <f t="shared" si="75"/>
        <v>5.3200391862480889E-4</v>
      </c>
      <c r="AE10" s="5">
        <f t="shared" si="76"/>
        <v>1.0293240191095124E-3</v>
      </c>
      <c r="AF10" s="5">
        <f t="shared" si="77"/>
        <v>9.9577080095059273E-4</v>
      </c>
      <c r="AG10" s="5">
        <f t="shared" si="78"/>
        <v>6.422075521522703E-4</v>
      </c>
      <c r="AH10" s="5">
        <f t="shared" si="79"/>
        <v>4.4482029448187008E-2</v>
      </c>
      <c r="AI10" s="5">
        <f t="shared" si="80"/>
        <v>2.8461280048917705E-2</v>
      </c>
      <c r="AJ10" s="5">
        <f t="shared" si="81"/>
        <v>9.1053001860725187E-3</v>
      </c>
      <c r="AK10" s="5">
        <f t="shared" si="82"/>
        <v>1.9419714863139691E-3</v>
      </c>
      <c r="AL10" s="5">
        <f t="shared" si="83"/>
        <v>1.5382247522214421E-5</v>
      </c>
      <c r="AM10" s="5">
        <f t="shared" si="84"/>
        <v>6.8079234256787941E-5</v>
      </c>
      <c r="AN10" s="5">
        <f t="shared" si="85"/>
        <v>1.3172006552928262E-4</v>
      </c>
      <c r="AO10" s="5">
        <f t="shared" si="86"/>
        <v>1.2742634264653605E-4</v>
      </c>
      <c r="AP10" s="5">
        <f t="shared" si="87"/>
        <v>8.2181722453226181E-5</v>
      </c>
      <c r="AQ10" s="5">
        <f t="shared" si="88"/>
        <v>3.9751408726255416E-5</v>
      </c>
      <c r="AR10" s="5">
        <f t="shared" si="89"/>
        <v>1.7212813562768506E-2</v>
      </c>
      <c r="AS10" s="5">
        <f t="shared" si="90"/>
        <v>1.1013407286427903E-2</v>
      </c>
      <c r="AT10" s="5">
        <f t="shared" si="91"/>
        <v>3.5233966723228166E-3</v>
      </c>
      <c r="AU10" s="5">
        <f t="shared" si="92"/>
        <v>7.5146735778030486E-4</v>
      </c>
      <c r="AV10" s="5">
        <f t="shared" si="93"/>
        <v>1.2020428914061837E-4</v>
      </c>
      <c r="AW10" s="5">
        <f t="shared" si="94"/>
        <v>5.2896191714443072E-7</v>
      </c>
      <c r="AX10" s="5">
        <f t="shared" si="95"/>
        <v>7.2599436061974524E-6</v>
      </c>
      <c r="AY10" s="5">
        <f t="shared" si="96"/>
        <v>1.4046577608970056E-5</v>
      </c>
      <c r="AZ10" s="5">
        <f t="shared" si="97"/>
        <v>1.3588696636457917E-5</v>
      </c>
      <c r="BA10" s="5">
        <f t="shared" si="98"/>
        <v>8.7638275750891634E-6</v>
      </c>
      <c r="BB10" s="5">
        <f t="shared" si="99"/>
        <v>4.2390750831740586E-6</v>
      </c>
      <c r="BC10" s="5">
        <f t="shared" si="100"/>
        <v>1.6403570158651209E-6</v>
      </c>
      <c r="BD10" s="5">
        <f t="shared" si="101"/>
        <v>5.5505739138194676E-3</v>
      </c>
      <c r="BE10" s="5">
        <f t="shared" si="102"/>
        <v>3.5514665259921466E-3</v>
      </c>
      <c r="BF10" s="5">
        <f t="shared" si="103"/>
        <v>1.1361811121765163E-3</v>
      </c>
      <c r="BG10" s="5">
        <f t="shared" si="104"/>
        <v>2.4232384194320677E-4</v>
      </c>
      <c r="BH10" s="5">
        <f t="shared" si="105"/>
        <v>3.8761983286468378E-5</v>
      </c>
      <c r="BI10" s="5">
        <f t="shared" si="106"/>
        <v>4.9602757574389806E-6</v>
      </c>
      <c r="BJ10" s="8">
        <f t="shared" si="107"/>
        <v>0.11419264413848275</v>
      </c>
      <c r="BK10" s="8">
        <f t="shared" si="108"/>
        <v>0.20403281747171151</v>
      </c>
      <c r="BL10" s="8">
        <f t="shared" si="109"/>
        <v>0.58602204514321432</v>
      </c>
      <c r="BM10" s="8">
        <f t="shared" si="110"/>
        <v>0.47138199457702351</v>
      </c>
      <c r="BN10" s="8">
        <f t="shared" si="111"/>
        <v>0.52481376183895945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1.3447619047618999</v>
      </c>
      <c r="F11">
        <f>VLOOKUP(B11,home!$B$2:$E$405,3,FALSE)</f>
        <v>1.01</v>
      </c>
      <c r="G11">
        <f>VLOOKUP(C11,away!$B$2:$E$405,4,FALSE)</f>
        <v>0.96</v>
      </c>
      <c r="H11">
        <f>VLOOKUP(A11,away!$A$2:$E$405,3,FALSE)</f>
        <v>1.2609523809523799</v>
      </c>
      <c r="I11">
        <f>VLOOKUP(C11,away!$B$2:$E$405,3,FALSE)</f>
        <v>0.67</v>
      </c>
      <c r="J11">
        <f>VLOOKUP(B11,home!$B$2:$E$405,4,FALSE)</f>
        <v>0.9</v>
      </c>
      <c r="K11" s="3">
        <f t="shared" si="56"/>
        <v>1.303881142857138</v>
      </c>
      <c r="L11" s="3">
        <f t="shared" si="57"/>
        <v>0.76035428571428521</v>
      </c>
      <c r="M11" s="5">
        <f t="shared" si="58"/>
        <v>0.12691528928608334</v>
      </c>
      <c r="N11" s="5">
        <f t="shared" si="59"/>
        <v>0.16548245244038262</v>
      </c>
      <c r="O11" s="5">
        <f t="shared" si="60"/>
        <v>9.6500584131341785E-2</v>
      </c>
      <c r="P11" s="5">
        <f t="shared" si="61"/>
        <v>0.12582529192355529</v>
      </c>
      <c r="Q11" s="5">
        <f t="shared" si="62"/>
        <v>0.10788472460538408</v>
      </c>
      <c r="R11" s="5">
        <f t="shared" si="63"/>
        <v>3.6687316359098825E-2</v>
      </c>
      <c r="S11" s="5">
        <f t="shared" si="64"/>
        <v>3.1186163969497294E-2</v>
      </c>
      <c r="T11" s="5">
        <f t="shared" si="65"/>
        <v>8.2030612716809184E-2</v>
      </c>
      <c r="U11" s="5">
        <f t="shared" si="66"/>
        <v>4.7835899982663146E-2</v>
      </c>
      <c r="V11" s="5">
        <f t="shared" si="67"/>
        <v>3.4353694652997529E-3</v>
      </c>
      <c r="W11" s="5">
        <f t="shared" si="68"/>
        <v>4.6889619338431922E-2</v>
      </c>
      <c r="X11" s="5">
        <f t="shared" si="69"/>
        <v>3.5652723019488144E-2</v>
      </c>
      <c r="Y11" s="5">
        <f t="shared" si="70"/>
        <v>1.3554350372626077E-2</v>
      </c>
      <c r="Z11" s="5">
        <f t="shared" si="71"/>
        <v>9.298452741665535E-3</v>
      </c>
      <c r="AA11" s="5">
        <f t="shared" si="72"/>
        <v>1.2124077187605943E-2</v>
      </c>
      <c r="AB11" s="5">
        <f t="shared" si="73"/>
        <v>7.9041778097318997E-3</v>
      </c>
      <c r="AC11" s="5">
        <f t="shared" si="74"/>
        <v>2.1286657436434228E-4</v>
      </c>
      <c r="AD11" s="5">
        <f t="shared" si="75"/>
        <v>1.5284622612782685E-2</v>
      </c>
      <c r="AE11" s="5">
        <f t="shared" si="76"/>
        <v>1.1621728309154792E-2</v>
      </c>
      <c r="AF11" s="5">
        <f t="shared" si="77"/>
        <v>4.4183154636364382E-3</v>
      </c>
      <c r="AG11" s="5">
        <f t="shared" si="78"/>
        <v>1.1198283661378885E-3</v>
      </c>
      <c r="AH11" s="5">
        <f t="shared" si="79"/>
        <v>1.7675295981592833E-3</v>
      </c>
      <c r="AI11" s="5">
        <f t="shared" si="80"/>
        <v>2.304648512481744E-3</v>
      </c>
      <c r="AJ11" s="5">
        <f t="shared" si="81"/>
        <v>1.5024938681693501E-3</v>
      </c>
      <c r="AK11" s="5">
        <f t="shared" si="82"/>
        <v>6.5302447398816479E-4</v>
      </c>
      <c r="AL11" s="5">
        <f t="shared" si="83"/>
        <v>8.4415357710877541E-6</v>
      </c>
      <c r="AM11" s="5">
        <f t="shared" si="84"/>
        <v>3.9858662400990286E-3</v>
      </c>
      <c r="AN11" s="5">
        <f t="shared" si="85"/>
        <v>3.0306704779431808E-3</v>
      </c>
      <c r="AO11" s="5">
        <f t="shared" si="86"/>
        <v>1.1521916432459291E-3</v>
      </c>
      <c r="AP11" s="5">
        <f t="shared" si="87"/>
        <v>2.9202461796874236E-4</v>
      </c>
      <c r="AQ11" s="5">
        <f t="shared" si="88"/>
        <v>5.5510542451652521E-5</v>
      </c>
      <c r="AR11" s="5">
        <f t="shared" si="89"/>
        <v>2.6878974101745195E-4</v>
      </c>
      <c r="AS11" s="5">
        <f t="shared" si="90"/>
        <v>3.5046987470610936E-4</v>
      </c>
      <c r="AT11" s="5">
        <f t="shared" si="91"/>
        <v>2.2848553038440001E-4</v>
      </c>
      <c r="AU11" s="5">
        <f t="shared" si="92"/>
        <v>9.9305991494643602E-5</v>
      </c>
      <c r="AV11" s="5">
        <f t="shared" si="93"/>
        <v>3.2370802420649258E-5</v>
      </c>
      <c r="AW11" s="5">
        <f t="shared" si="94"/>
        <v>2.3247323922713513E-7</v>
      </c>
      <c r="AX11" s="5">
        <f t="shared" si="95"/>
        <v>8.6618263806933354E-4</v>
      </c>
      <c r="AY11" s="5">
        <f t="shared" si="96"/>
        <v>6.5860568106732335E-4</v>
      </c>
      <c r="AZ11" s="5">
        <f t="shared" si="97"/>
        <v>2.5038682609765741E-4</v>
      </c>
      <c r="BA11" s="5">
        <f t="shared" si="98"/>
        <v>6.3460898769917098E-5</v>
      </c>
      <c r="BB11" s="5">
        <f t="shared" si="99"/>
        <v>1.2063191588746717E-5</v>
      </c>
      <c r="BC11" s="5">
        <f t="shared" si="100"/>
        <v>1.8344598847792173E-6</v>
      </c>
      <c r="BD11" s="5">
        <f t="shared" si="101"/>
        <v>3.4062571923108712E-5</v>
      </c>
      <c r="BE11" s="5">
        <f t="shared" si="102"/>
        <v>4.441354520775644E-5</v>
      </c>
      <c r="BF11" s="5">
        <f t="shared" si="103"/>
        <v>2.8954992041913329E-5</v>
      </c>
      <c r="BG11" s="5">
        <f t="shared" si="104"/>
        <v>1.2584622705009761E-5</v>
      </c>
      <c r="BH11" s="5">
        <f t="shared" si="105"/>
        <v>4.1022130587585011E-6</v>
      </c>
      <c r="BI11" s="5">
        <f t="shared" si="106"/>
        <v>1.0697596502595022E-6</v>
      </c>
      <c r="BJ11" s="8">
        <f t="shared" si="107"/>
        <v>0.49430777446202012</v>
      </c>
      <c r="BK11" s="8">
        <f t="shared" si="108"/>
        <v>0.28824202843563845</v>
      </c>
      <c r="BL11" s="8">
        <f t="shared" si="109"/>
        <v>0.20838436156785023</v>
      </c>
      <c r="BM11" s="8">
        <f t="shared" si="110"/>
        <v>0.34027858525350035</v>
      </c>
      <c r="BN11" s="8">
        <f t="shared" si="111"/>
        <v>0.65929565874584595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1.3447619047618999</v>
      </c>
      <c r="F12">
        <f>VLOOKUP(B12,home!$B$2:$E$405,3,FALSE)</f>
        <v>0.96</v>
      </c>
      <c r="G12">
        <f>VLOOKUP(C12,away!$B$2:$E$405,4,FALSE)</f>
        <v>1.05</v>
      </c>
      <c r="H12">
        <f>VLOOKUP(A12,away!$A$2:$E$405,3,FALSE)</f>
        <v>1.2609523809523799</v>
      </c>
      <c r="I12">
        <f>VLOOKUP(C12,away!$B$2:$E$405,3,FALSE)</f>
        <v>0.78</v>
      </c>
      <c r="J12">
        <f>VLOOKUP(B12,home!$B$2:$E$405,4,FALSE)</f>
        <v>0.68</v>
      </c>
      <c r="K12" s="3">
        <f t="shared" si="56"/>
        <v>1.3555199999999952</v>
      </c>
      <c r="L12" s="3">
        <f t="shared" si="57"/>
        <v>0.66880914285714244</v>
      </c>
      <c r="M12" s="5">
        <f t="shared" si="58"/>
        <v>0.13208242190885841</v>
      </c>
      <c r="N12" s="5">
        <f t="shared" si="59"/>
        <v>0.17904036454589514</v>
      </c>
      <c r="O12" s="5">
        <f t="shared" si="60"/>
        <v>8.8337931383359033E-2</v>
      </c>
      <c r="P12" s="5">
        <f t="shared" si="61"/>
        <v>0.11974383274877043</v>
      </c>
      <c r="Q12" s="5">
        <f t="shared" si="62"/>
        <v>0.12134639747462547</v>
      </c>
      <c r="R12" s="5">
        <f t="shared" si="63"/>
        <v>2.9540608085138705E-2</v>
      </c>
      <c r="S12" s="5">
        <f t="shared" si="64"/>
        <v>2.713946578610521E-2</v>
      </c>
      <c r="T12" s="5">
        <f t="shared" si="65"/>
        <v>8.1157580083806372E-2</v>
      </c>
      <c r="U12" s="5">
        <f t="shared" si="66"/>
        <v>4.0042885071567079E-2</v>
      </c>
      <c r="V12" s="5">
        <f t="shared" si="67"/>
        <v>2.7338011161821933E-3</v>
      </c>
      <c r="W12" s="5">
        <f t="shared" si="68"/>
        <v>5.4829156234934583E-2</v>
      </c>
      <c r="X12" s="5">
        <f t="shared" si="69"/>
        <v>3.6670240985066944E-2</v>
      </c>
      <c r="Y12" s="5">
        <f t="shared" si="70"/>
        <v>1.2262696220793736E-2</v>
      </c>
      <c r="Z12" s="5">
        <f t="shared" si="71"/>
        <v>6.5856762576334644E-3</v>
      </c>
      <c r="AA12" s="5">
        <f t="shared" si="72"/>
        <v>8.9270158807472823E-3</v>
      </c>
      <c r="AB12" s="5">
        <f t="shared" si="73"/>
        <v>6.0503742833352579E-3</v>
      </c>
      <c r="AC12" s="5">
        <f t="shared" si="74"/>
        <v>1.549013008759834E-4</v>
      </c>
      <c r="AD12" s="5">
        <f t="shared" si="75"/>
        <v>1.8580504464894575E-2</v>
      </c>
      <c r="AE12" s="5">
        <f t="shared" si="76"/>
        <v>1.2426811265019449E-2</v>
      </c>
      <c r="AF12" s="5">
        <f t="shared" si="77"/>
        <v>4.1555824953025686E-3</v>
      </c>
      <c r="AG12" s="5">
        <f t="shared" si="78"/>
        <v>9.2643052225181894E-4</v>
      </c>
      <c r="AH12" s="5">
        <f t="shared" si="79"/>
        <v>1.1011401232506174E-3</v>
      </c>
      <c r="AI12" s="5">
        <f t="shared" si="80"/>
        <v>1.4926174598686717E-3</v>
      </c>
      <c r="AJ12" s="5">
        <f t="shared" si="81"/>
        <v>1.0116364096005874E-3</v>
      </c>
      <c r="AK12" s="5">
        <f t="shared" si="82"/>
        <v>4.5709779531392789E-4</v>
      </c>
      <c r="AL12" s="5">
        <f t="shared" si="83"/>
        <v>5.6172426872850136E-6</v>
      </c>
      <c r="AM12" s="5">
        <f t="shared" si="84"/>
        <v>5.0372490824507577E-3</v>
      </c>
      <c r="AN12" s="5">
        <f t="shared" si="85"/>
        <v>3.3689582411918183E-3</v>
      </c>
      <c r="AO12" s="5">
        <f t="shared" si="86"/>
        <v>1.1265950368065029E-3</v>
      </c>
      <c r="AP12" s="5">
        <f t="shared" si="87"/>
        <v>2.5115902030455604E-4</v>
      </c>
      <c r="AQ12" s="5">
        <f t="shared" si="88"/>
        <v>4.1994362272682425E-5</v>
      </c>
      <c r="AR12" s="5">
        <f t="shared" si="89"/>
        <v>1.4729051639937081E-4</v>
      </c>
      <c r="AS12" s="5">
        <f t="shared" si="90"/>
        <v>1.9965524078967441E-4</v>
      </c>
      <c r="AT12" s="5">
        <f t="shared" si="91"/>
        <v>1.3531833599760926E-4</v>
      </c>
      <c r="AU12" s="5">
        <f t="shared" si="92"/>
        <v>6.1142236937159554E-5</v>
      </c>
      <c r="AV12" s="5">
        <f t="shared" si="93"/>
        <v>2.0719881253264568E-5</v>
      </c>
      <c r="AW12" s="5">
        <f t="shared" si="94"/>
        <v>1.4145842487647788E-7</v>
      </c>
      <c r="AX12" s="5">
        <f t="shared" si="95"/>
        <v>1.1380153127072714E-3</v>
      </c>
      <c r="AY12" s="5">
        <f t="shared" si="96"/>
        <v>7.6111504585005306E-4</v>
      </c>
      <c r="AZ12" s="5">
        <f t="shared" si="97"/>
        <v>2.5452035071532429E-4</v>
      </c>
      <c r="BA12" s="5">
        <f t="shared" si="98"/>
        <v>5.6741845867205114E-5</v>
      </c>
      <c r="BB12" s="5">
        <f t="shared" si="99"/>
        <v>9.4873663246443831E-6</v>
      </c>
      <c r="BC12" s="5">
        <f t="shared" si="100"/>
        <v>1.2690474679114261E-6</v>
      </c>
      <c r="BD12" s="5">
        <f t="shared" si="101"/>
        <v>1.64182073373415E-5</v>
      </c>
      <c r="BE12" s="5">
        <f t="shared" si="102"/>
        <v>2.2255208409913072E-5</v>
      </c>
      <c r="BF12" s="5">
        <f t="shared" si="103"/>
        <v>1.5083690051902632E-5</v>
      </c>
      <c r="BG12" s="5">
        <f t="shared" si="104"/>
        <v>6.8154145130516618E-6</v>
      </c>
      <c r="BH12" s="5">
        <f t="shared" si="105"/>
        <v>2.3096076701829404E-6</v>
      </c>
      <c r="BI12" s="5">
        <f t="shared" si="106"/>
        <v>6.2614387781727314E-7</v>
      </c>
      <c r="BJ12" s="8">
        <f t="shared" si="107"/>
        <v>0.53344286900454929</v>
      </c>
      <c r="BK12" s="8">
        <f t="shared" si="108"/>
        <v>0.28262115514932962</v>
      </c>
      <c r="BL12" s="8">
        <f t="shared" si="109"/>
        <v>0.17758894097541844</v>
      </c>
      <c r="BM12" s="8">
        <f t="shared" si="110"/>
        <v>0.32938611165285847</v>
      </c>
      <c r="BN12" s="8">
        <f t="shared" si="111"/>
        <v>0.67009155614664717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1.3447619047618999</v>
      </c>
      <c r="F13">
        <f>VLOOKUP(B13,home!$B$2:$E$405,3,FALSE)</f>
        <v>1.05</v>
      </c>
      <c r="G13">
        <f>VLOOKUP(C13,away!$B$2:$E$405,4,FALSE)</f>
        <v>1.25</v>
      </c>
      <c r="H13">
        <f>VLOOKUP(A13,away!$A$2:$E$405,3,FALSE)</f>
        <v>1.2609523809523799</v>
      </c>
      <c r="I13">
        <f>VLOOKUP(C13,away!$B$2:$E$405,3,FALSE)</f>
        <v>0.56999999999999995</v>
      </c>
      <c r="J13">
        <f>VLOOKUP(B13,home!$B$2:$E$405,4,FALSE)</f>
        <v>1.48</v>
      </c>
      <c r="K13" s="3">
        <f t="shared" si="56"/>
        <v>1.7649999999999939</v>
      </c>
      <c r="L13" s="3">
        <f t="shared" si="57"/>
        <v>1.0637394285714274</v>
      </c>
      <c r="M13" s="5">
        <f t="shared" si="58"/>
        <v>5.9087290493312211E-2</v>
      </c>
      <c r="N13" s="5">
        <f t="shared" si="59"/>
        <v>0.10428906772069571</v>
      </c>
      <c r="O13" s="5">
        <f t="shared" si="60"/>
        <v>6.2853480625189861E-2</v>
      </c>
      <c r="P13" s="5">
        <f t="shared" si="61"/>
        <v>0.11093639330345974</v>
      </c>
      <c r="Q13" s="5">
        <f t="shared" si="62"/>
        <v>9.2035102263513649E-2</v>
      </c>
      <c r="R13" s="5">
        <f t="shared" si="63"/>
        <v>3.3429862781982372E-2</v>
      </c>
      <c r="S13" s="5">
        <f t="shared" si="64"/>
        <v>5.2070772142500173E-2</v>
      </c>
      <c r="T13" s="5">
        <f t="shared" si="65"/>
        <v>9.7901367090302893E-2</v>
      </c>
      <c r="U13" s="5">
        <f t="shared" si="66"/>
        <v>5.9003707810198695E-2</v>
      </c>
      <c r="V13" s="5">
        <f t="shared" si="67"/>
        <v>1.0862542162033332E-2</v>
      </c>
      <c r="W13" s="5">
        <f t="shared" si="68"/>
        <v>5.4147318498367021E-2</v>
      </c>
      <c r="X13" s="5">
        <f t="shared" si="69"/>
        <v>5.759863763812801E-2</v>
      </c>
      <c r="Y13" s="5">
        <f t="shared" si="70"/>
        <v>3.0634970943837499E-2</v>
      </c>
      <c r="Z13" s="5">
        <f t="shared" si="71"/>
        <v>1.185355437764239E-2</v>
      </c>
      <c r="AA13" s="5">
        <f t="shared" si="72"/>
        <v>2.092152347653875E-2</v>
      </c>
      <c r="AB13" s="5">
        <f t="shared" si="73"/>
        <v>1.8463244468045384E-2</v>
      </c>
      <c r="AC13" s="5">
        <f t="shared" si="74"/>
        <v>1.2746514938977614E-3</v>
      </c>
      <c r="AD13" s="5">
        <f t="shared" si="75"/>
        <v>2.3892504287404349E-2</v>
      </c>
      <c r="AE13" s="5">
        <f t="shared" si="76"/>
        <v>2.541539885782388E-2</v>
      </c>
      <c r="AF13" s="5">
        <f t="shared" si="77"/>
        <v>1.3517680928968242E-2</v>
      </c>
      <c r="AG13" s="5">
        <f t="shared" si="78"/>
        <v>4.7930967289971874E-3</v>
      </c>
      <c r="AH13" s="5">
        <f t="shared" si="79"/>
        <v>3.1522732900534142E-3</v>
      </c>
      <c r="AI13" s="5">
        <f t="shared" si="80"/>
        <v>5.563762356944257E-3</v>
      </c>
      <c r="AJ13" s="5">
        <f t="shared" si="81"/>
        <v>4.9100202800032907E-3</v>
      </c>
      <c r="AK13" s="5">
        <f t="shared" si="82"/>
        <v>2.888728598068593E-3</v>
      </c>
      <c r="AL13" s="5">
        <f t="shared" si="83"/>
        <v>9.5726331853304179E-5</v>
      </c>
      <c r="AM13" s="5">
        <f t="shared" si="84"/>
        <v>8.4340540134537154E-3</v>
      </c>
      <c r="AN13" s="5">
        <f t="shared" si="85"/>
        <v>8.9716357968118079E-3</v>
      </c>
      <c r="AO13" s="5">
        <f t="shared" si="86"/>
        <v>4.7717413679257779E-3</v>
      </c>
      <c r="AP13" s="5">
        <f t="shared" si="87"/>
        <v>1.6919631453360031E-3</v>
      </c>
      <c r="AQ13" s="5">
        <f t="shared" si="88"/>
        <v>4.4995197734590871E-4</v>
      </c>
      <c r="AR13" s="5">
        <f t="shared" si="89"/>
        <v>6.7063947765247866E-4</v>
      </c>
      <c r="AS13" s="5">
        <f t="shared" si="90"/>
        <v>1.1836786780566209E-3</v>
      </c>
      <c r="AT13" s="5">
        <f t="shared" si="91"/>
        <v>1.0445964333849645E-3</v>
      </c>
      <c r="AU13" s="5">
        <f t="shared" si="92"/>
        <v>6.1457090164148537E-4</v>
      </c>
      <c r="AV13" s="5">
        <f t="shared" si="93"/>
        <v>2.7117941034930431E-4</v>
      </c>
      <c r="AW13" s="5">
        <f t="shared" si="94"/>
        <v>4.9923943557416534E-6</v>
      </c>
      <c r="AX13" s="5">
        <f t="shared" si="95"/>
        <v>2.481017555624293E-3</v>
      </c>
      <c r="AY13" s="5">
        <f t="shared" si="96"/>
        <v>2.6391561968954649E-3</v>
      </c>
      <c r="AZ13" s="5">
        <f t="shared" si="97"/>
        <v>1.4036872523981616E-3</v>
      </c>
      <c r="BA13" s="5">
        <f t="shared" si="98"/>
        <v>4.9771915858633936E-4</v>
      </c>
      <c r="BB13" s="5">
        <f t="shared" si="99"/>
        <v>1.3236087333592104E-4</v>
      </c>
      <c r="BC13" s="5">
        <f t="shared" si="100"/>
        <v>2.8159495953513557E-5</v>
      </c>
      <c r="BD13" s="5">
        <f t="shared" si="101"/>
        <v>1.1889760912258132E-4</v>
      </c>
      <c r="BE13" s="5">
        <f t="shared" si="102"/>
        <v>2.0985428010135532E-4</v>
      </c>
      <c r="BF13" s="5">
        <f t="shared" si="103"/>
        <v>1.8519640218944545E-4</v>
      </c>
      <c r="BG13" s="5">
        <f t="shared" si="104"/>
        <v>1.0895721662145671E-4</v>
      </c>
      <c r="BH13" s="5">
        <f t="shared" si="105"/>
        <v>4.8077371834217578E-5</v>
      </c>
      <c r="BI13" s="5">
        <f t="shared" si="106"/>
        <v>1.6971312257478765E-5</v>
      </c>
      <c r="BJ13" s="8">
        <f t="shared" si="107"/>
        <v>0.53572659179170534</v>
      </c>
      <c r="BK13" s="8">
        <f t="shared" si="108"/>
        <v>0.23696653212395202</v>
      </c>
      <c r="BL13" s="8">
        <f t="shared" si="109"/>
        <v>0.21565922278023605</v>
      </c>
      <c r="BM13" s="8">
        <f t="shared" si="110"/>
        <v>0.5349405400828422</v>
      </c>
      <c r="BN13" s="8">
        <f t="shared" si="111"/>
        <v>0.46263119718815349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1.3447619047618999</v>
      </c>
      <c r="F14">
        <f>VLOOKUP(B14,home!$B$2:$E$405,3,FALSE)</f>
        <v>1.1200000000000001</v>
      </c>
      <c r="G14">
        <f>VLOOKUP(C14,away!$B$2:$E$405,4,FALSE)</f>
        <v>0.88</v>
      </c>
      <c r="H14">
        <f>VLOOKUP(A14,away!$A$2:$E$405,3,FALSE)</f>
        <v>1.2609523809523799</v>
      </c>
      <c r="I14">
        <f>VLOOKUP(C14,away!$B$2:$E$405,3,FALSE)</f>
        <v>1.1200000000000001</v>
      </c>
      <c r="J14">
        <f>VLOOKUP(B14,home!$B$2:$E$405,4,FALSE)</f>
        <v>1.01</v>
      </c>
      <c r="K14" s="3">
        <f t="shared" si="56"/>
        <v>1.3253973333333287</v>
      </c>
      <c r="L14" s="3">
        <f t="shared" si="57"/>
        <v>1.4263893333333324</v>
      </c>
      <c r="M14" s="5">
        <f t="shared" si="58"/>
        <v>6.3813745401827465E-2</v>
      </c>
      <c r="N14" s="5">
        <f t="shared" si="59"/>
        <v>8.4578567985594086E-2</v>
      </c>
      <c r="O14" s="5">
        <f t="shared" si="60"/>
        <v>9.1023245761215704E-2</v>
      </c>
      <c r="P14" s="5">
        <f t="shared" si="61"/>
        <v>0.1206419672032595</v>
      </c>
      <c r="Q14" s="5">
        <f t="shared" si="62"/>
        <v>5.6050104232629031E-2</v>
      </c>
      <c r="R14" s="5">
        <f t="shared" si="63"/>
        <v>6.4917293419588268E-2</v>
      </c>
      <c r="S14" s="5">
        <f t="shared" si="64"/>
        <v>5.7019393545326737E-2</v>
      </c>
      <c r="T14" s="5">
        <f t="shared" si="65"/>
        <v>7.9949270809643522E-2</v>
      </c>
      <c r="U14" s="5">
        <f t="shared" si="66"/>
        <v>8.6041207585539528E-2</v>
      </c>
      <c r="V14" s="5">
        <f t="shared" si="67"/>
        <v>1.1977447043961472E-2</v>
      </c>
      <c r="W14" s="5">
        <f t="shared" si="68"/>
        <v>2.4762886227660548E-2</v>
      </c>
      <c r="X14" s="5">
        <f t="shared" si="69"/>
        <v>3.5321516777681888E-2</v>
      </c>
      <c r="Y14" s="5">
        <f t="shared" si="70"/>
        <v>2.5191117384419894E-2</v>
      </c>
      <c r="Z14" s="5">
        <f t="shared" si="71"/>
        <v>3.0865778294190283E-2</v>
      </c>
      <c r="AA14" s="5">
        <f t="shared" si="72"/>
        <v>4.0909420242377537E-2</v>
      </c>
      <c r="AB14" s="5">
        <f t="shared" si="73"/>
        <v>2.7110618248729842E-2</v>
      </c>
      <c r="AC14" s="5">
        <f t="shared" si="74"/>
        <v>1.4152346453313988E-3</v>
      </c>
      <c r="AD14" s="5">
        <f t="shared" si="75"/>
        <v>8.2051658429444698E-3</v>
      </c>
      <c r="AE14" s="5">
        <f t="shared" si="76"/>
        <v>1.1703761036606994E-2</v>
      </c>
      <c r="AF14" s="5">
        <f t="shared" si="77"/>
        <v>8.3470599512492395E-3</v>
      </c>
      <c r="AG14" s="5">
        <f t="shared" si="78"/>
        <v>3.9687190930519211E-3</v>
      </c>
      <c r="AH14" s="5">
        <f t="shared" si="79"/>
        <v>1.1006654230966126E-2</v>
      </c>
      <c r="AI14" s="5">
        <f t="shared" si="80"/>
        <v>1.4588190166644501E-2</v>
      </c>
      <c r="AJ14" s="5">
        <f t="shared" si="81"/>
        <v>9.667574172515056E-3</v>
      </c>
      <c r="AK14" s="5">
        <f t="shared" si="82"/>
        <v>4.2711256760178725E-3</v>
      </c>
      <c r="AL14" s="5">
        <f t="shared" si="83"/>
        <v>1.070218904042562E-4</v>
      </c>
      <c r="AM14" s="5">
        <f t="shared" si="84"/>
        <v>2.1750209855592641E-3</v>
      </c>
      <c r="AN14" s="5">
        <f t="shared" si="85"/>
        <v>3.1024267335778865E-3</v>
      </c>
      <c r="AO14" s="5">
        <f t="shared" si="86"/>
        <v>2.2126342001118349E-3</v>
      </c>
      <c r="AP14" s="5">
        <f t="shared" si="87"/>
        <v>1.0520259405360172E-3</v>
      </c>
      <c r="AQ14" s="5">
        <f t="shared" si="88"/>
        <v>3.7514964499263528E-4</v>
      </c>
      <c r="AR14" s="5">
        <f t="shared" si="89"/>
        <v>3.1399548381476532E-3</v>
      </c>
      <c r="AS14" s="5">
        <f t="shared" si="90"/>
        <v>4.1616877692679825E-3</v>
      </c>
      <c r="AT14" s="5">
        <f t="shared" si="91"/>
        <v>2.7579449357768571E-3</v>
      </c>
      <c r="AU14" s="5">
        <f t="shared" si="92"/>
        <v>1.2184576211196018E-3</v>
      </c>
      <c r="AV14" s="5">
        <f t="shared" si="93"/>
        <v>4.0373512045289756E-4</v>
      </c>
      <c r="AW14" s="5">
        <f t="shared" si="94"/>
        <v>5.6202326312127403E-6</v>
      </c>
      <c r="AX14" s="5">
        <f t="shared" si="95"/>
        <v>4.8046116903404566E-4</v>
      </c>
      <c r="AY14" s="5">
        <f t="shared" si="96"/>
        <v>6.8532468659102596E-4</v>
      </c>
      <c r="AZ14" s="5">
        <f t="shared" si="97"/>
        <v>4.887699114117242E-4</v>
      </c>
      <c r="BA14" s="5">
        <f t="shared" si="98"/>
        <v>2.3239206269732045E-4</v>
      </c>
      <c r="BB14" s="5">
        <f t="shared" si="99"/>
        <v>8.2870389845697198E-5</v>
      </c>
      <c r="BC14" s="5">
        <f t="shared" si="100"/>
        <v>2.3641088025015465E-5</v>
      </c>
      <c r="BD14" s="5">
        <f t="shared" si="101"/>
        <v>7.4646634804703389E-4</v>
      </c>
      <c r="BE14" s="5">
        <f t="shared" si="102"/>
        <v>9.8936450712460702E-4</v>
      </c>
      <c r="BF14" s="5">
        <f t="shared" si="103"/>
        <v>6.5565053971879865E-4</v>
      </c>
      <c r="BG14" s="5">
        <f t="shared" si="104"/>
        <v>2.8966582564728452E-4</v>
      </c>
      <c r="BH14" s="5">
        <f t="shared" si="105"/>
        <v>9.598057821767689E-5</v>
      </c>
      <c r="BI14" s="5">
        <f t="shared" si="106"/>
        <v>2.5442480484299999E-5</v>
      </c>
      <c r="BJ14" s="8">
        <f t="shared" si="107"/>
        <v>0.34898888615386403</v>
      </c>
      <c r="BK14" s="8">
        <f t="shared" si="108"/>
        <v>0.25566013441670182</v>
      </c>
      <c r="BL14" s="8">
        <f t="shared" si="109"/>
        <v>0.36401968006759916</v>
      </c>
      <c r="BM14" s="8">
        <f t="shared" si="110"/>
        <v>0.51782985047428121</v>
      </c>
      <c r="BN14" s="8">
        <f t="shared" si="111"/>
        <v>0.48102492400411401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1.3447619047618999</v>
      </c>
      <c r="F15">
        <f>VLOOKUP(B15,home!$B$2:$E$405,3,FALSE)</f>
        <v>0.98</v>
      </c>
      <c r="G15">
        <f>VLOOKUP(C15,away!$B$2:$E$405,4,FALSE)</f>
        <v>1.22</v>
      </c>
      <c r="H15">
        <f>VLOOKUP(A15,away!$A$2:$E$405,3,FALSE)</f>
        <v>1.2609523809523799</v>
      </c>
      <c r="I15">
        <f>VLOOKUP(C15,away!$B$2:$E$405,3,FALSE)</f>
        <v>1.05</v>
      </c>
      <c r="J15">
        <f>VLOOKUP(B15,home!$B$2:$E$405,4,FALSE)</f>
        <v>0.47</v>
      </c>
      <c r="K15" s="3">
        <f t="shared" si="56"/>
        <v>1.6077973333333275</v>
      </c>
      <c r="L15" s="3">
        <f t="shared" si="57"/>
        <v>0.6222799999999995</v>
      </c>
      <c r="M15" s="5">
        <f t="shared" si="58"/>
        <v>0.10752011492539074</v>
      </c>
      <c r="N15" s="5">
        <f t="shared" si="59"/>
        <v>0.17287055405673613</v>
      </c>
      <c r="O15" s="5">
        <f t="shared" si="60"/>
        <v>6.6907617115772103E-2</v>
      </c>
      <c r="P15" s="5">
        <f t="shared" si="61"/>
        <v>0.10757388837842567</v>
      </c>
      <c r="Q15" s="5">
        <f t="shared" si="62"/>
        <v>0.13897040791213763</v>
      </c>
      <c r="R15" s="5">
        <f t="shared" si="63"/>
        <v>2.0817635989401308E-2</v>
      </c>
      <c r="S15" s="5">
        <f t="shared" si="64"/>
        <v>2.6906922181221645E-2</v>
      </c>
      <c r="T15" s="5">
        <f t="shared" si="65"/>
        <v>8.6478505435564942E-2</v>
      </c>
      <c r="U15" s="5">
        <f t="shared" si="66"/>
        <v>3.3470539630063328E-2</v>
      </c>
      <c r="V15" s="5">
        <f t="shared" si="67"/>
        <v>2.991153221617322E-3</v>
      </c>
      <c r="W15" s="5">
        <f t="shared" si="68"/>
        <v>7.4478750417793227E-2</v>
      </c>
      <c r="X15" s="5">
        <f t="shared" si="69"/>
        <v>4.634663680998434E-2</v>
      </c>
      <c r="Y15" s="5">
        <f t="shared" si="70"/>
        <v>1.4420292577058512E-2</v>
      </c>
      <c r="Z15" s="5">
        <f t="shared" si="71"/>
        <v>4.3181328411615464E-3</v>
      </c>
      <c r="AA15" s="5">
        <f t="shared" si="72"/>
        <v>6.9426824669985999E-3</v>
      </c>
      <c r="AB15" s="5">
        <f t="shared" si="73"/>
        <v>5.5812131783101997E-3</v>
      </c>
      <c r="AC15" s="5">
        <f t="shared" si="74"/>
        <v>1.8704057318037027E-4</v>
      </c>
      <c r="AD15" s="5">
        <f t="shared" si="75"/>
        <v>2.9936684077931586E-2</v>
      </c>
      <c r="AE15" s="5">
        <f t="shared" si="76"/>
        <v>1.8628999768015252E-2</v>
      </c>
      <c r="AF15" s="5">
        <f t="shared" si="77"/>
        <v>5.7962269878202594E-3</v>
      </c>
      <c r="AG15" s="5">
        <f t="shared" si="78"/>
        <v>1.2022920433269299E-3</v>
      </c>
      <c r="AH15" s="5">
        <f t="shared" si="79"/>
        <v>6.7177192609950106E-4</v>
      </c>
      <c r="AI15" s="5">
        <f t="shared" si="80"/>
        <v>1.0800731113909711E-3</v>
      </c>
      <c r="AJ15" s="5">
        <f t="shared" si="81"/>
        <v>8.6826933414971676E-4</v>
      </c>
      <c r="AK15" s="5">
        <f t="shared" si="82"/>
        <v>4.6533370668700629E-4</v>
      </c>
      <c r="AL15" s="5">
        <f t="shared" si="83"/>
        <v>7.4853646707888489E-6</v>
      </c>
      <c r="AM15" s="5">
        <f t="shared" si="84"/>
        <v>9.6264241658681367E-3</v>
      </c>
      <c r="AN15" s="5">
        <f t="shared" si="85"/>
        <v>5.9903312299364195E-3</v>
      </c>
      <c r="AO15" s="5">
        <f t="shared" si="86"/>
        <v>1.8638316588824157E-3</v>
      </c>
      <c r="AP15" s="5">
        <f t="shared" si="87"/>
        <v>3.8660838822978305E-4</v>
      </c>
      <c r="AQ15" s="5">
        <f t="shared" si="88"/>
        <v>6.0144666956907277E-5</v>
      </c>
      <c r="AR15" s="5">
        <f t="shared" si="89"/>
        <v>8.3606046834639464E-5</v>
      </c>
      <c r="AS15" s="5">
        <f t="shared" si="90"/>
        <v>1.3442157915127462E-4</v>
      </c>
      <c r="AT15" s="5">
        <f t="shared" si="91"/>
        <v>1.080613282509371E-4</v>
      </c>
      <c r="AU15" s="5">
        <f t="shared" si="92"/>
        <v>5.7913571799438025E-5</v>
      </c>
      <c r="AV15" s="5">
        <f t="shared" si="93"/>
        <v>2.3278321575736149E-5</v>
      </c>
      <c r="AW15" s="5">
        <f t="shared" si="94"/>
        <v>2.0803078571391228E-7</v>
      </c>
      <c r="AX15" s="5">
        <f t="shared" si="95"/>
        <v>2.579556517236382E-3</v>
      </c>
      <c r="AY15" s="5">
        <f t="shared" si="96"/>
        <v>1.6052064295458545E-3</v>
      </c>
      <c r="AZ15" s="5">
        <f t="shared" si="97"/>
        <v>4.9944392848889668E-4</v>
      </c>
      <c r="BA15" s="5">
        <f t="shared" si="98"/>
        <v>1.0359798927335683E-4</v>
      </c>
      <c r="BB15" s="5">
        <f t="shared" si="99"/>
        <v>1.6116739191256104E-5</v>
      </c>
      <c r="BC15" s="5">
        <f t="shared" si="100"/>
        <v>2.0058248927869686E-6</v>
      </c>
      <c r="BD15" s="5">
        <f t="shared" si="101"/>
        <v>8.6710618040432324E-6</v>
      </c>
      <c r="BE15" s="5">
        <f t="shared" si="102"/>
        <v>1.3941310045709181E-5</v>
      </c>
      <c r="BF15" s="5">
        <f t="shared" si="103"/>
        <v>1.1207400557332179E-5</v>
      </c>
      <c r="BG15" s="5">
        <f t="shared" si="104"/>
        <v>6.0064095765590432E-6</v>
      </c>
      <c r="BH15" s="5">
        <f t="shared" si="105"/>
        <v>2.4142723250248462E-6</v>
      </c>
      <c r="BI15" s="5">
        <f t="shared" si="106"/>
        <v>7.7633212122308003E-7</v>
      </c>
      <c r="BJ15" s="8">
        <f t="shared" si="107"/>
        <v>0.61186261762487082</v>
      </c>
      <c r="BK15" s="8">
        <f t="shared" si="108"/>
        <v>0.24679181107405238</v>
      </c>
      <c r="BL15" s="8">
        <f t="shared" si="109"/>
        <v>0.13725543409291463</v>
      </c>
      <c r="BM15" s="8">
        <f t="shared" si="110"/>
        <v>0.38396277885637586</v>
      </c>
      <c r="BN15" s="8">
        <f t="shared" si="111"/>
        <v>0.61466021837786355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1.3447619047618999</v>
      </c>
      <c r="F16">
        <f>VLOOKUP(B16,home!$B$2:$E$405,3,FALSE)</f>
        <v>1.18</v>
      </c>
      <c r="G16">
        <f>VLOOKUP(C16,away!$B$2:$E$405,4,FALSE)</f>
        <v>0.88</v>
      </c>
      <c r="H16">
        <f>VLOOKUP(A16,away!$A$2:$E$405,3,FALSE)</f>
        <v>1.2609523809523799</v>
      </c>
      <c r="I16">
        <f>VLOOKUP(C16,away!$B$2:$E$405,3,FALSE)</f>
        <v>0.74</v>
      </c>
      <c r="J16">
        <f>VLOOKUP(B16,home!$B$2:$E$405,4,FALSE)</f>
        <v>1.08</v>
      </c>
      <c r="K16" s="3">
        <f t="shared" si="56"/>
        <v>1.3964007619047567</v>
      </c>
      <c r="L16" s="3">
        <f t="shared" si="57"/>
        <v>1.007753142857142</v>
      </c>
      <c r="M16" s="5">
        <f t="shared" si="58"/>
        <v>9.034190113440177E-2</v>
      </c>
      <c r="N16" s="5">
        <f t="shared" si="59"/>
        <v>0.12615349957600286</v>
      </c>
      <c r="O16" s="5">
        <f t="shared" si="60"/>
        <v>9.1042334799882579E-2</v>
      </c>
      <c r="P16" s="5">
        <f t="shared" si="61"/>
        <v>0.12713158568014399</v>
      </c>
      <c r="Q16" s="5">
        <f t="shared" si="62"/>
        <v>8.8080421462440897E-2</v>
      </c>
      <c r="R16" s="5">
        <f t="shared" si="63"/>
        <v>4.5874099513816907E-2</v>
      </c>
      <c r="S16" s="5">
        <f t="shared" si="64"/>
        <v>4.4725758132715489E-2</v>
      </c>
      <c r="T16" s="5">
        <f t="shared" si="65"/>
        <v>8.8763321552956478E-2</v>
      </c>
      <c r="U16" s="5">
        <f t="shared" si="66"/>
        <v>6.4058627512788568E-2</v>
      </c>
      <c r="V16" s="5">
        <f t="shared" si="67"/>
        <v>6.9932562124308461E-3</v>
      </c>
      <c r="W16" s="5">
        <f t="shared" si="68"/>
        <v>4.0998522546348184E-2</v>
      </c>
      <c r="X16" s="5">
        <f t="shared" si="69"/>
        <v>4.1316389948581778E-2</v>
      </c>
      <c r="Y16" s="5">
        <f t="shared" si="70"/>
        <v>2.0818360911097258E-2</v>
      </c>
      <c r="Z16" s="5">
        <f t="shared" si="71"/>
        <v>1.5409922653596761E-2</v>
      </c>
      <c r="AA16" s="5">
        <f t="shared" si="72"/>
        <v>2.151842773437589E-2</v>
      </c>
      <c r="AB16" s="5">
        <f t="shared" si="73"/>
        <v>1.5024174441637473E-2</v>
      </c>
      <c r="AC16" s="5">
        <f t="shared" si="74"/>
        <v>6.1506879711275262E-4</v>
      </c>
      <c r="AD16" s="5">
        <f t="shared" si="75"/>
        <v>1.4312592030172494E-2</v>
      </c>
      <c r="AE16" s="5">
        <f t="shared" si="76"/>
        <v>1.4423559600838411E-2</v>
      </c>
      <c r="AF16" s="5">
        <f t="shared" si="77"/>
        <v>7.2676937594661067E-3</v>
      </c>
      <c r="AG16" s="5">
        <f t="shared" si="78"/>
        <v>2.4413470758084025E-3</v>
      </c>
      <c r="AH16" s="5">
        <f t="shared" si="79"/>
        <v>3.882349496336901E-3</v>
      </c>
      <c r="AI16" s="5">
        <f t="shared" si="80"/>
        <v>5.4213157946653972E-3</v>
      </c>
      <c r="AJ16" s="5">
        <f t="shared" si="81"/>
        <v>3.7851647530985268E-3</v>
      </c>
      <c r="AK16" s="5">
        <f t="shared" si="82"/>
        <v>1.7618689817206043E-3</v>
      </c>
      <c r="AL16" s="5">
        <f t="shared" si="83"/>
        <v>3.4621663036730926E-5</v>
      </c>
      <c r="AM16" s="5">
        <f t="shared" si="84"/>
        <v>3.9972228831529587E-3</v>
      </c>
      <c r="AN16" s="5">
        <f t="shared" si="85"/>
        <v>4.0282139231978802E-3</v>
      </c>
      <c r="AO16" s="5">
        <f t="shared" si="86"/>
        <v>2.0297226206017808E-3</v>
      </c>
      <c r="AP16" s="5">
        <f t="shared" si="87"/>
        <v>6.8181978334655978E-4</v>
      </c>
      <c r="AQ16" s="5">
        <f t="shared" si="88"/>
        <v>1.7177650738241777E-4</v>
      </c>
      <c r="AR16" s="5">
        <f t="shared" si="89"/>
        <v>7.8248998132067113E-4</v>
      </c>
      <c r="AS16" s="5">
        <f t="shared" si="90"/>
        <v>1.0926696060990242E-3</v>
      </c>
      <c r="AT16" s="5">
        <f t="shared" si="91"/>
        <v>7.629023352334239E-4</v>
      </c>
      <c r="AU16" s="5">
        <f t="shared" si="92"/>
        <v>3.5510580072629043E-4</v>
      </c>
      <c r="AV16" s="5">
        <f t="shared" si="93"/>
        <v>1.2396750267274772E-4</v>
      </c>
      <c r="AW16" s="5">
        <f t="shared" si="94"/>
        <v>1.3533485525156724E-6</v>
      </c>
      <c r="AX16" s="5">
        <f t="shared" si="95"/>
        <v>9.3028751325632147E-4</v>
      </c>
      <c r="AY16" s="5">
        <f t="shared" si="96"/>
        <v>9.3750016524481302E-4</v>
      </c>
      <c r="AZ16" s="5">
        <f t="shared" si="97"/>
        <v>4.7238436897727512E-4</v>
      </c>
      <c r="BA16" s="5">
        <f t="shared" si="98"/>
        <v>1.5868227749114564E-4</v>
      </c>
      <c r="BB16" s="5">
        <f t="shared" si="99"/>
        <v>3.9978140964357777E-5</v>
      </c>
      <c r="BC16" s="5">
        <f t="shared" si="100"/>
        <v>8.057619440483483E-6</v>
      </c>
      <c r="BD16" s="5">
        <f t="shared" si="101"/>
        <v>1.3142612298835539E-4</v>
      </c>
      <c r="BE16" s="5">
        <f t="shared" si="102"/>
        <v>1.8352353827512776E-4</v>
      </c>
      <c r="BF16" s="5">
        <f t="shared" si="103"/>
        <v>1.281362043374226E-4</v>
      </c>
      <c r="BG16" s="5">
        <f t="shared" si="104"/>
        <v>5.9643164454786836E-5</v>
      </c>
      <c r="BH16" s="5">
        <f t="shared" si="105"/>
        <v>2.0821440071768769E-5</v>
      </c>
      <c r="BI16" s="5">
        <f t="shared" si="106"/>
        <v>5.8150149560344207E-6</v>
      </c>
      <c r="BJ16" s="8">
        <f t="shared" si="107"/>
        <v>0.45803135426676883</v>
      </c>
      <c r="BK16" s="8">
        <f t="shared" si="108"/>
        <v>0.27077969178508643</v>
      </c>
      <c r="BL16" s="8">
        <f t="shared" si="109"/>
        <v>0.25601486373945848</v>
      </c>
      <c r="BM16" s="8">
        <f t="shared" si="110"/>
        <v>0.43067584346152921</v>
      </c>
      <c r="BN16" s="8">
        <f t="shared" si="111"/>
        <v>0.56862384216668904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1.3447619047618999</v>
      </c>
      <c r="F17">
        <f>VLOOKUP(B17,home!$B$2:$E$405,3,FALSE)</f>
        <v>0.68</v>
      </c>
      <c r="G17">
        <f>VLOOKUP(C17,away!$B$2:$E$405,4,FALSE)</f>
        <v>1.35</v>
      </c>
      <c r="H17">
        <f>VLOOKUP(A17,away!$A$2:$E$405,3,FALSE)</f>
        <v>1.2609523809523799</v>
      </c>
      <c r="I17">
        <f>VLOOKUP(C17,away!$B$2:$E$405,3,FALSE)</f>
        <v>0.74</v>
      </c>
      <c r="J17">
        <f>VLOOKUP(B17,home!$B$2:$E$405,4,FALSE)</f>
        <v>0.83</v>
      </c>
      <c r="K17" s="3">
        <f t="shared" si="56"/>
        <v>1.2344914285714244</v>
      </c>
      <c r="L17" s="3">
        <f t="shared" si="57"/>
        <v>0.77447695238095171</v>
      </c>
      <c r="M17" s="5">
        <f t="shared" si="58"/>
        <v>0.1341269712601931</v>
      </c>
      <c r="N17" s="5">
        <f t="shared" si="59"/>
        <v>0.16557859636095415</v>
      </c>
      <c r="O17" s="5">
        <f t="shared" si="60"/>
        <v>0.10387824793368185</v>
      </c>
      <c r="P17" s="5">
        <f t="shared" si="61"/>
        <v>0.1282368066891475</v>
      </c>
      <c r="Q17" s="5">
        <f t="shared" si="62"/>
        <v>0.10220267898124279</v>
      </c>
      <c r="R17" s="5">
        <f t="shared" si="63"/>
        <v>4.0225654439175404E-2</v>
      </c>
      <c r="S17" s="5">
        <f t="shared" si="64"/>
        <v>3.065132693917455E-2</v>
      </c>
      <c r="T17" s="5">
        <f t="shared" si="65"/>
        <v>7.9153619342561654E-2</v>
      </c>
      <c r="U17" s="5">
        <f t="shared" si="66"/>
        <v>4.9658225613838099E-2</v>
      </c>
      <c r="V17" s="5">
        <f t="shared" si="67"/>
        <v>3.2561420889595035E-3</v>
      </c>
      <c r="W17" s="5">
        <f t="shared" si="68"/>
        <v>4.2056110393127039E-2</v>
      </c>
      <c r="X17" s="5">
        <f t="shared" si="69"/>
        <v>3.2571488206265896E-2</v>
      </c>
      <c r="Y17" s="5">
        <f t="shared" si="70"/>
        <v>1.2612933460250461E-2</v>
      </c>
      <c r="Z17" s="5">
        <f t="shared" si="71"/>
        <v>1.0384614085860625E-2</v>
      </c>
      <c r="AA17" s="5">
        <f t="shared" si="72"/>
        <v>1.2819717078017018E-2</v>
      </c>
      <c r="AB17" s="5">
        <f t="shared" si="73"/>
        <v>7.9129154247613593E-3</v>
      </c>
      <c r="AC17" s="5">
        <f t="shared" si="74"/>
        <v>1.9457182049736508E-4</v>
      </c>
      <c r="AD17" s="5">
        <f t="shared" si="75"/>
        <v>1.2979476949842226E-2</v>
      </c>
      <c r="AE17" s="5">
        <f t="shared" si="76"/>
        <v>1.0052305751612619E-2</v>
      </c>
      <c r="AF17" s="5">
        <f t="shared" si="77"/>
        <v>3.8926395614552259E-3</v>
      </c>
      <c r="AG17" s="5">
        <f t="shared" si="78"/>
        <v>1.0049198747577894E-3</v>
      </c>
      <c r="AH17" s="5">
        <f t="shared" si="79"/>
        <v>2.0106610672174091E-3</v>
      </c>
      <c r="AI17" s="5">
        <f t="shared" si="80"/>
        <v>2.482143853242164E-3</v>
      </c>
      <c r="AJ17" s="5">
        <f t="shared" si="81"/>
        <v>1.5320926556543499E-3</v>
      </c>
      <c r="AK17" s="5">
        <f t="shared" si="82"/>
        <v>6.3045175039417537E-4</v>
      </c>
      <c r="AL17" s="5">
        <f t="shared" si="83"/>
        <v>7.4410892001350353E-6</v>
      </c>
      <c r="AM17" s="5">
        <f t="shared" si="84"/>
        <v>3.2046106083841214E-3</v>
      </c>
      <c r="AN17" s="5">
        <f t="shared" si="85"/>
        <v>2.4818970575490014E-3</v>
      </c>
      <c r="AO17" s="5">
        <f t="shared" si="86"/>
        <v>9.6108603462690106E-4</v>
      </c>
      <c r="AP17" s="5">
        <f t="shared" si="87"/>
        <v>2.4811299435791213E-4</v>
      </c>
      <c r="AQ17" s="5">
        <f t="shared" si="88"/>
        <v>4.8039448929106995E-5</v>
      </c>
      <c r="AR17" s="5">
        <f t="shared" si="89"/>
        <v>3.1144213112191432E-4</v>
      </c>
      <c r="AS17" s="5">
        <f t="shared" si="90"/>
        <v>3.8447264136602085E-4</v>
      </c>
      <c r="AT17" s="5">
        <f t="shared" si="91"/>
        <v>2.3731409014328403E-4</v>
      </c>
      <c r="AU17" s="5">
        <f t="shared" si="92"/>
        <v>9.7654070053703517E-5</v>
      </c>
      <c r="AV17" s="5">
        <f t="shared" si="93"/>
        <v>3.013827811160259E-5</v>
      </c>
      <c r="AW17" s="5">
        <f t="shared" si="94"/>
        <v>1.9761985982159052E-7</v>
      </c>
      <c r="AX17" s="5">
        <f t="shared" si="95"/>
        <v>6.5934405465987555E-4</v>
      </c>
      <c r="AY17" s="5">
        <f t="shared" si="96"/>
        <v>5.1064677402348009E-4</v>
      </c>
      <c r="AZ17" s="5">
        <f t="shared" si="97"/>
        <v>1.9774207864443468E-4</v>
      </c>
      <c r="BA17" s="5">
        <f t="shared" si="98"/>
        <v>5.1048894142005428E-5</v>
      </c>
      <c r="BB17" s="5">
        <f t="shared" si="99"/>
        <v>9.884047989379542E-6</v>
      </c>
      <c r="BC17" s="5">
        <f t="shared" si="100"/>
        <v>1.5309934728003488E-6</v>
      </c>
      <c r="BD17" s="5">
        <f t="shared" si="101"/>
        <v>4.0200792092388141E-5</v>
      </c>
      <c r="BE17" s="5">
        <f t="shared" si="102"/>
        <v>4.9627533259835057E-5</v>
      </c>
      <c r="BF17" s="5">
        <f t="shared" si="103"/>
        <v>3.0632382215204833E-5</v>
      </c>
      <c r="BG17" s="5">
        <f t="shared" si="104"/>
        <v>1.2605137760464705E-5</v>
      </c>
      <c r="BH17" s="5">
        <f t="shared" si="105"/>
        <v>3.8902336303139179E-6</v>
      </c>
      <c r="BI17" s="5">
        <f t="shared" si="106"/>
        <v>9.6049201435256539E-7</v>
      </c>
      <c r="BJ17" s="8">
        <f t="shared" si="107"/>
        <v>0.47047871186884888</v>
      </c>
      <c r="BK17" s="8">
        <f t="shared" si="108"/>
        <v>0.29698390666119567</v>
      </c>
      <c r="BL17" s="8">
        <f t="shared" si="109"/>
        <v>0.22234904759775084</v>
      </c>
      <c r="BM17" s="8">
        <f t="shared" si="110"/>
        <v>0.32543687539509764</v>
      </c>
      <c r="BN17" s="8">
        <f t="shared" si="111"/>
        <v>0.67424895566439469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1.3447619047618999</v>
      </c>
      <c r="F18">
        <f>VLOOKUP(B18,home!$B$2:$E$405,3,FALSE)</f>
        <v>1.18</v>
      </c>
      <c r="G18">
        <f>VLOOKUP(C18,away!$B$2:$E$405,4,FALSE)</f>
        <v>0.78</v>
      </c>
      <c r="H18">
        <f>VLOOKUP(A18,away!$A$2:$E$405,3,FALSE)</f>
        <v>1.2609523809523799</v>
      </c>
      <c r="I18">
        <f>VLOOKUP(C18,away!$B$2:$E$405,3,FALSE)</f>
        <v>0.91</v>
      </c>
      <c r="J18">
        <f>VLOOKUP(B18,home!$B$2:$E$405,4,FALSE)</f>
        <v>0.76</v>
      </c>
      <c r="K18" s="3">
        <f t="shared" ref="K18:K81" si="112">E18*F18*G18</f>
        <v>1.2377188571428526</v>
      </c>
      <c r="L18" s="3">
        <f t="shared" ref="L18:L81" si="113">H18*I18*J18</f>
        <v>0.872074666666666</v>
      </c>
      <c r="M18" s="5">
        <f t="shared" si="58"/>
        <v>0.12126300177134422</v>
      </c>
      <c r="N18" s="5">
        <f t="shared" si="59"/>
        <v>0.15008950396613988</v>
      </c>
      <c r="O18" s="5">
        <f t="shared" si="60"/>
        <v>0.10575039184874432</v>
      </c>
      <c r="P18" s="5">
        <f t="shared" si="61"/>
        <v>0.13088925414143665</v>
      </c>
      <c r="Q18" s="5">
        <f t="shared" si="62"/>
        <v>9.2884304659054145E-2</v>
      </c>
      <c r="R18" s="5">
        <f t="shared" si="63"/>
        <v>4.6111118860681505E-2</v>
      </c>
      <c r="S18" s="5">
        <f t="shared" si="64"/>
        <v>3.5319917451008695E-2</v>
      </c>
      <c r="T18" s="5">
        <f t="shared" si="65"/>
        <v>8.1002049024109679E-2</v>
      </c>
      <c r="U18" s="5">
        <f t="shared" si="66"/>
        <v>5.7072601337820952E-2</v>
      </c>
      <c r="V18" s="5">
        <f t="shared" si="67"/>
        <v>4.2359697370081733E-3</v>
      </c>
      <c r="W18" s="5">
        <f t="shared" si="68"/>
        <v>3.8321551803037687E-2</v>
      </c>
      <c r="X18" s="5">
        <f t="shared" si="69"/>
        <v>3.3419254514783461E-2</v>
      </c>
      <c r="Y18" s="5">
        <f t="shared" si="70"/>
        <v>1.4572042620614128E-2</v>
      </c>
      <c r="Z18" s="5">
        <f t="shared" si="71"/>
        <v>1.3404112870018617E-2</v>
      </c>
      <c r="AA18" s="5">
        <f t="shared" si="72"/>
        <v>1.6590523262493245E-2</v>
      </c>
      <c r="AB18" s="5">
        <f t="shared" si="73"/>
        <v>1.0267201745927525E-2</v>
      </c>
      <c r="AC18" s="5">
        <f t="shared" si="74"/>
        <v>2.8576467643865767E-4</v>
      </c>
      <c r="AD18" s="5">
        <f t="shared" si="75"/>
        <v>1.1857826825399095E-2</v>
      </c>
      <c r="AE18" s="5">
        <f t="shared" si="76"/>
        <v>1.0340910376150965E-2</v>
      </c>
      <c r="AF18" s="5">
        <f t="shared" si="77"/>
        <v>4.50902298465586E-3</v>
      </c>
      <c r="AG18" s="5">
        <f t="shared" si="78"/>
        <v>1.3107349054453652E-3</v>
      </c>
      <c r="AH18" s="5">
        <f t="shared" si="79"/>
        <v>2.9223468157709631E-3</v>
      </c>
      <c r="AI18" s="5">
        <f t="shared" si="80"/>
        <v>3.6170437609910908E-3</v>
      </c>
      <c r="AJ18" s="5">
        <f t="shared" si="81"/>
        <v>2.2384416350447892E-3</v>
      </c>
      <c r="AK18" s="5">
        <f t="shared" si="82"/>
        <v>9.235204741028717E-4</v>
      </c>
      <c r="AL18" s="5">
        <f t="shared" si="83"/>
        <v>1.233798431925797E-5</v>
      </c>
      <c r="AM18" s="5">
        <f t="shared" si="84"/>
        <v>2.9353311733061665E-3</v>
      </c>
      <c r="AN18" s="5">
        <f t="shared" si="85"/>
        <v>2.5598279545172484E-3</v>
      </c>
      <c r="AO18" s="5">
        <f t="shared" si="86"/>
        <v>1.1161805550798213E-3</v>
      </c>
      <c r="AP18" s="5">
        <f t="shared" si="87"/>
        <v>3.2446426183701659E-4</v>
      </c>
      <c r="AQ18" s="5">
        <f t="shared" si="88"/>
        <v>7.073926574669051E-5</v>
      </c>
      <c r="AR18" s="5">
        <f t="shared" si="89"/>
        <v>5.0970092504957121E-4</v>
      </c>
      <c r="AS18" s="5">
        <f t="shared" si="90"/>
        <v>6.3086644643701008E-4</v>
      </c>
      <c r="AT18" s="5">
        <f t="shared" si="91"/>
        <v>3.9041764854689441E-4</v>
      </c>
      <c r="AU18" s="5">
        <f t="shared" si="92"/>
        <v>1.610757619226207E-4</v>
      </c>
      <c r="AV18" s="5">
        <f t="shared" si="93"/>
        <v>4.9841626990070031E-5</v>
      </c>
      <c r="AW18" s="5">
        <f t="shared" si="94"/>
        <v>3.6992815926418256E-7</v>
      </c>
      <c r="AX18" s="5">
        <f t="shared" si="95"/>
        <v>6.0551912419338301E-4</v>
      </c>
      <c r="AY18" s="5">
        <f t="shared" si="96"/>
        <v>5.2805788839123597E-4</v>
      </c>
      <c r="AZ18" s="5">
        <f t="shared" si="97"/>
        <v>2.302529534997453E-4</v>
      </c>
      <c r="BA18" s="5">
        <f t="shared" si="98"/>
        <v>6.6932589224101926E-5</v>
      </c>
      <c r="BB18" s="5">
        <f t="shared" si="99"/>
        <v>1.4592553859186391E-5</v>
      </c>
      <c r="BC18" s="5">
        <f t="shared" si="100"/>
        <v>2.5451593085130694E-6</v>
      </c>
      <c r="BD18" s="5">
        <f t="shared" si="101"/>
        <v>7.4082877385382636E-5</v>
      </c>
      <c r="BE18" s="5">
        <f t="shared" si="102"/>
        <v>9.1693774331289875E-5</v>
      </c>
      <c r="BF18" s="5">
        <f t="shared" si="103"/>
        <v>5.674555678621937E-5</v>
      </c>
      <c r="BG18" s="5">
        <f t="shared" si="104"/>
        <v>2.3411681897791433E-5</v>
      </c>
      <c r="BH18" s="5">
        <f t="shared" si="105"/>
        <v>7.2442700405815982E-6</v>
      </c>
      <c r="BI18" s="5">
        <f t="shared" si="106"/>
        <v>1.7932739270925731E-6</v>
      </c>
      <c r="BJ18" s="8">
        <f t="shared" si="107"/>
        <v>0.44676164515835343</v>
      </c>
      <c r="BK18" s="8">
        <f t="shared" si="108"/>
        <v>0.29253430364994693</v>
      </c>
      <c r="BL18" s="8">
        <f t="shared" si="109"/>
        <v>0.24749006358489181</v>
      </c>
      <c r="BM18" s="8">
        <f t="shared" si="110"/>
        <v>0.35267486205557802</v>
      </c>
      <c r="BN18" s="8">
        <f t="shared" si="111"/>
        <v>0.6469875752474008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1.3447619047618999</v>
      </c>
      <c r="F19">
        <f>VLOOKUP(B19,home!$B$2:$E$405,3,FALSE)</f>
        <v>0.92</v>
      </c>
      <c r="G19">
        <f>VLOOKUP(C19,away!$B$2:$E$405,4,FALSE)</f>
        <v>1.05</v>
      </c>
      <c r="H19">
        <f>VLOOKUP(A19,away!$A$2:$E$405,3,FALSE)</f>
        <v>1.2609523809523799</v>
      </c>
      <c r="I19">
        <f>VLOOKUP(C19,away!$B$2:$E$405,3,FALSE)</f>
        <v>0.74</v>
      </c>
      <c r="J19">
        <f>VLOOKUP(B19,home!$B$2:$E$405,4,FALSE)</f>
        <v>1.06</v>
      </c>
      <c r="K19" s="3">
        <f t="shared" si="112"/>
        <v>1.2990399999999955</v>
      </c>
      <c r="L19" s="3">
        <f t="shared" si="113"/>
        <v>0.98909104761904687</v>
      </c>
      <c r="M19" s="5">
        <f t="shared" si="58"/>
        <v>0.10145590102012444</v>
      </c>
      <c r="N19" s="5">
        <f t="shared" si="59"/>
        <v>0.13179527366118202</v>
      </c>
      <c r="O19" s="5">
        <f t="shared" si="60"/>
        <v>0.10034912342712922</v>
      </c>
      <c r="P19" s="5">
        <f t="shared" si="61"/>
        <v>0.13035752529677749</v>
      </c>
      <c r="Q19" s="5">
        <f t="shared" si="62"/>
        <v>8.5603666148410681E-2</v>
      </c>
      <c r="R19" s="5">
        <f t="shared" si="63"/>
        <v>4.9627209809096136E-2</v>
      </c>
      <c r="S19" s="5">
        <f t="shared" si="64"/>
        <v>4.1873080399062491E-2</v>
      </c>
      <c r="T19" s="5">
        <f t="shared" si="65"/>
        <v>8.4669819830762647E-2</v>
      </c>
      <c r="U19" s="5">
        <f t="shared" si="66"/>
        <v>6.4467730630408018E-2</v>
      </c>
      <c r="V19" s="5">
        <f t="shared" si="67"/>
        <v>5.9779351121364574E-3</v>
      </c>
      <c r="W19" s="5">
        <f t="shared" si="68"/>
        <v>3.706752882447701E-2</v>
      </c>
      <c r="X19" s="5">
        <f t="shared" si="69"/>
        <v>3.6663160917651177E-2</v>
      </c>
      <c r="Y19" s="5">
        <f t="shared" si="70"/>
        <v>1.813160212053265E-2</v>
      </c>
      <c r="Z19" s="5">
        <f t="shared" si="71"/>
        <v>1.6361942980163049E-2</v>
      </c>
      <c r="AA19" s="5">
        <f t="shared" si="72"/>
        <v>2.1254818408950934E-2</v>
      </c>
      <c r="AB19" s="5">
        <f t="shared" si="73"/>
        <v>1.3805429652981767E-2</v>
      </c>
      <c r="AC19" s="5">
        <f t="shared" si="74"/>
        <v>4.8005390751510449E-4</v>
      </c>
      <c r="AD19" s="5">
        <f t="shared" si="75"/>
        <v>1.2038050661037115E-2</v>
      </c>
      <c r="AE19" s="5">
        <f t="shared" si="76"/>
        <v>1.190672813961636E-2</v>
      </c>
      <c r="AF19" s="5">
        <f t="shared" si="77"/>
        <v>5.8884191046641651E-3</v>
      </c>
      <c r="AG19" s="5">
        <f t="shared" si="78"/>
        <v>1.94139420701743E-3</v>
      </c>
      <c r="AH19" s="5">
        <f t="shared" si="79"/>
        <v>4.0458628308331435E-3</v>
      </c>
      <c r="AI19" s="5">
        <f t="shared" si="80"/>
        <v>5.2557376517654688E-3</v>
      </c>
      <c r="AJ19" s="5">
        <f t="shared" si="81"/>
        <v>3.4137067195746966E-3</v>
      </c>
      <c r="AK19" s="5">
        <f t="shared" si="82"/>
        <v>1.478180525665433E-3</v>
      </c>
      <c r="AL19" s="5">
        <f t="shared" si="83"/>
        <v>2.467225218582575E-5</v>
      </c>
      <c r="AM19" s="5">
        <f t="shared" si="84"/>
        <v>3.1275818661427213E-3</v>
      </c>
      <c r="AN19" s="5">
        <f t="shared" si="85"/>
        <v>3.0934632244974374E-3</v>
      </c>
      <c r="AO19" s="5">
        <f t="shared" si="86"/>
        <v>1.5298583907445826E-3</v>
      </c>
      <c r="AP19" s="5">
        <f t="shared" si="87"/>
        <v>5.0438974613678284E-4</v>
      </c>
      <c r="AQ19" s="5">
        <f t="shared" si="88"/>
        <v>1.2472184560368389E-4</v>
      </c>
      <c r="AR19" s="5">
        <f t="shared" si="89"/>
        <v>8.003453411743436E-4</v>
      </c>
      <c r="AS19" s="5">
        <f t="shared" si="90"/>
        <v>1.0396806119991157E-3</v>
      </c>
      <c r="AT19" s="5">
        <f t="shared" si="91"/>
        <v>6.7529335110566352E-4</v>
      </c>
      <c r="AU19" s="5">
        <f t="shared" si="92"/>
        <v>2.9241102494009943E-4</v>
      </c>
      <c r="AV19" s="5">
        <f t="shared" si="93"/>
        <v>9.4963404459546386E-5</v>
      </c>
      <c r="AW19" s="5">
        <f t="shared" si="94"/>
        <v>8.805724419574535E-7</v>
      </c>
      <c r="AX19" s="5">
        <f t="shared" si="95"/>
        <v>6.7714232456567028E-4</v>
      </c>
      <c r="AY19" s="5">
        <f t="shared" si="96"/>
        <v>6.6975541119185537E-4</v>
      </c>
      <c r="AZ19" s="5">
        <f t="shared" si="97"/>
        <v>3.3122454065213892E-4</v>
      </c>
      <c r="BA19" s="5">
        <f t="shared" si="98"/>
        <v>1.0920374263692055E-4</v>
      </c>
      <c r="BB19" s="5">
        <f t="shared" si="99"/>
        <v>2.7003111052168125E-5</v>
      </c>
      <c r="BC19" s="5">
        <f t="shared" si="100"/>
        <v>5.3417070799124882E-6</v>
      </c>
      <c r="BD19" s="5">
        <f t="shared" si="101"/>
        <v>1.3193573532652576E-4</v>
      </c>
      <c r="BE19" s="5">
        <f t="shared" si="102"/>
        <v>1.7138979761856945E-4</v>
      </c>
      <c r="BF19" s="5">
        <f t="shared" si="103"/>
        <v>1.1132110134921288E-4</v>
      </c>
      <c r="BG19" s="5">
        <f t="shared" si="104"/>
        <v>4.8203521165560339E-5</v>
      </c>
      <c r="BH19" s="5">
        <f t="shared" si="105"/>
        <v>1.5654575533727328E-5</v>
      </c>
      <c r="BI19" s="5">
        <f t="shared" si="106"/>
        <v>4.0671839602666164E-6</v>
      </c>
      <c r="BJ19" s="8">
        <f t="shared" si="107"/>
        <v>0.43590532952565514</v>
      </c>
      <c r="BK19" s="8">
        <f t="shared" si="108"/>
        <v>0.28083892339899369</v>
      </c>
      <c r="BL19" s="8">
        <f t="shared" si="109"/>
        <v>0.26708306530503745</v>
      </c>
      <c r="BM19" s="8">
        <f t="shared" si="110"/>
        <v>0.4003316870083794</v>
      </c>
      <c r="BN19" s="8">
        <f t="shared" si="111"/>
        <v>0.59918869936272001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1.3447619047618999</v>
      </c>
      <c r="F20">
        <f>VLOOKUP(B20,home!$B$2:$E$405,3,FALSE)</f>
        <v>1.05</v>
      </c>
      <c r="G20">
        <f>VLOOKUP(C20,away!$B$2:$E$405,4,FALSE)</f>
        <v>1.62</v>
      </c>
      <c r="H20">
        <f>VLOOKUP(A20,away!$A$2:$E$405,3,FALSE)</f>
        <v>1.2609523809523799</v>
      </c>
      <c r="I20">
        <f>VLOOKUP(C20,away!$B$2:$E$405,3,FALSE)</f>
        <v>0.88</v>
      </c>
      <c r="J20">
        <f>VLOOKUP(B20,home!$B$2:$E$405,4,FALSE)</f>
        <v>0.87</v>
      </c>
      <c r="K20" s="3">
        <f t="shared" si="112"/>
        <v>2.2874399999999921</v>
      </c>
      <c r="L20" s="3">
        <f t="shared" si="113"/>
        <v>0.96538514285714216</v>
      </c>
      <c r="M20" s="5">
        <f t="shared" ref="M20:M83" si="114">_xlfn.POISSON.DIST(0,K20,FALSE) * _xlfn.POISSON.DIST(0,L20,FALSE)</f>
        <v>3.8664819746664879E-2</v>
      </c>
      <c r="N20" s="5">
        <f t="shared" ref="N20:N83" si="115">_xlfn.POISSON.DIST(1,K20,FALSE) * _xlfn.POISSON.DIST(0,L20,FALSE)</f>
        <v>8.8443455281310798E-2</v>
      </c>
      <c r="O20" s="5">
        <f t="shared" ref="O20:O83" si="116">_xlfn.POISSON.DIST(0,K20,FALSE) * _xlfn.POISSON.DIST(1,L20,FALSE)</f>
        <v>3.7326442534679725E-2</v>
      </c>
      <c r="P20" s="5">
        <f t="shared" ref="P20:P83" si="117">_xlfn.POISSON.DIST(1,K20,FALSE) * _xlfn.POISSON.DIST(1,L20,FALSE)</f>
        <v>8.5381997711527477E-2</v>
      </c>
      <c r="Q20" s="5">
        <f t="shared" ref="Q20:Q83" si="118">_xlfn.POISSON.DIST(2,K20,FALSE) * _xlfn.POISSON.DIST(0,L20,FALSE)</f>
        <v>0.10115454867434047</v>
      </c>
      <c r="R20" s="5">
        <f t="shared" ref="R20:R83" si="119">_xlfn.POISSON.DIST(0,K20,FALSE) * _xlfn.POISSON.DIST(2,L20,FALSE)</f>
        <v>1.8017196529345345E-2</v>
      </c>
      <c r="S20" s="5">
        <f t="shared" ref="S20:S83" si="120">_xlfn.POISSON.DIST(2,K20,FALSE) * _xlfn.POISSON.DIST(2,L20,FALSE)</f>
        <v>4.7136425185585598E-2</v>
      </c>
      <c r="T20" s="5">
        <f t="shared" ref="T20:T83" si="121">_xlfn.POISSON.DIST(2,K20,FALSE) * _xlfn.POISSON.DIST(1,L20,FALSE)</f>
        <v>9.7653098422627899E-2</v>
      </c>
      <c r="U20" s="5">
        <f t="shared" ref="U20:U83" si="122">_xlfn.POISSON.DIST(1,K20,FALSE) * _xlfn.POISSON.DIST(2,L20,FALSE)</f>
        <v>4.1213256029085571E-2</v>
      </c>
      <c r="V20" s="5">
        <f t="shared" ref="V20:V83" si="123">_xlfn.POISSON.DIST(3,K20,FALSE) * _xlfn.POISSON.DIST(3,L20,FALSE)</f>
        <v>1.1565501127366444E-2</v>
      </c>
      <c r="W20" s="5">
        <f t="shared" ref="W20:W83" si="124">_xlfn.POISSON.DIST(3,K20,FALSE) * _xlfn.POISSON.DIST(0,L20,FALSE)</f>
        <v>7.7128320273210857E-2</v>
      </c>
      <c r="X20" s="5">
        <f t="shared" ref="X20:X83" si="125">_xlfn.POISSON.DIST(3,K20,FALSE) * _xlfn.POISSON.DIST(1,L20,FALSE)</f>
        <v>7.4458534485285069E-2</v>
      </c>
      <c r="Y20" s="5">
        <f t="shared" ref="Y20:Y83" si="126">_xlfn.POISSON.DIST(3,K20,FALSE) * _xlfn.POISSON.DIST(2,L20,FALSE)</f>
        <v>3.5940581475505183E-2</v>
      </c>
      <c r="Z20" s="5">
        <f t="shared" ref="Z20:Z83" si="127">_xlfn.POISSON.DIST(0,K20,FALSE) * _xlfn.POISSON.DIST(3,L20,FALSE)</f>
        <v>5.7978446151224208E-3</v>
      </c>
      <c r="AA20" s="5">
        <f t="shared" ref="AA20:AA83" si="128">_xlfn.POISSON.DIST(1,K20,FALSE) * _xlfn.POISSON.DIST(3,L20,FALSE)</f>
        <v>1.3262221686415583E-2</v>
      </c>
      <c r="AB20" s="5">
        <f t="shared" ref="AB20:AB83" si="129">_xlfn.POISSON.DIST(2,K20,FALSE) * _xlfn.POISSON.DIST(3,L20,FALSE)</f>
        <v>1.5168268187187183E-2</v>
      </c>
      <c r="AC20" s="5">
        <f t="shared" ref="AC20:AC83" si="130">_xlfn.POISSON.DIST(4,K20,FALSE) * _xlfn.POISSON.DIST(4,L20,FALSE)</f>
        <v>1.596227522298626E-3</v>
      </c>
      <c r="AD20" s="5">
        <f t="shared" ref="AD20:AD83" si="131">_xlfn.POISSON.DIST(4,K20,FALSE) * _xlfn.POISSON.DIST(0,L20,FALSE)</f>
        <v>4.410660123143819E-2</v>
      </c>
      <c r="AE20" s="5">
        <f t="shared" ref="AE20:AE83" si="132">_xlfn.POISSON.DIST(4,K20,FALSE) * _xlfn.POISSON.DIST(1,L20,FALSE)</f>
        <v>4.2579857530754953E-2</v>
      </c>
      <c r="AF20" s="5">
        <f t="shared" ref="AF20:AF83" si="133">_xlfn.POISSON.DIST(4,K20,FALSE) * _xlfn.POISSON.DIST(2,L20,FALSE)</f>
        <v>2.0552980922582315E-2</v>
      </c>
      <c r="AG20" s="5">
        <f t="shared" ref="AG20:AG83" si="134">_xlfn.POISSON.DIST(4,K20,FALSE) * _xlfn.POISSON.DIST(3,L20,FALSE)</f>
        <v>6.6138474746957497E-3</v>
      </c>
      <c r="AH20" s="5">
        <f t="shared" ref="AH20:AH83" si="135">_xlfn.POISSON.DIST(0,K20,FALSE) * _xlfn.POISSON.DIST(4,L20,FALSE)</f>
        <v>1.3992882630083675E-3</v>
      </c>
      <c r="AI20" s="5">
        <f t="shared" ref="AI20:AI83" si="136">_xlfn.POISSON.DIST(1,K20,FALSE) * _xlfn.POISSON.DIST(4,L20,FALSE)</f>
        <v>3.2007879443358487E-3</v>
      </c>
      <c r="AJ20" s="5">
        <f t="shared" ref="AJ20:AJ83" si="137">_xlfn.POISSON.DIST(2,K20,FALSE) * _xlfn.POISSON.DIST(4,L20,FALSE)</f>
        <v>3.6608051876957852E-3</v>
      </c>
      <c r="AK20" s="5">
        <f t="shared" ref="AK20:AK83" si="138">_xlfn.POISSON.DIST(3,K20,FALSE) * _xlfn.POISSON.DIST(4,L20,FALSE)</f>
        <v>2.7912907395142728E-3</v>
      </c>
      <c r="AL20" s="5">
        <f t="shared" ref="AL20:AL83" si="139">_xlfn.POISSON.DIST(5,K20,FALSE) * _xlfn.POISSON.DIST(5,L20,FALSE)</f>
        <v>1.4099545328177511E-4</v>
      </c>
      <c r="AM20" s="5">
        <f t="shared" ref="AM20:AM83" si="140">_xlfn.POISSON.DIST(5,K20,FALSE) * _xlfn.POISSON.DIST(0,L20,FALSE)</f>
        <v>2.0178240784168137E-2</v>
      </c>
      <c r="AN20" s="5">
        <f t="shared" ref="AN20:AN83" si="141">_xlfn.POISSON.DIST(5,K20,FALSE) * _xlfn.POISSON.DIST(1,L20,FALSE)</f>
        <v>1.9479773862029967E-2</v>
      </c>
      <c r="AO20" s="5">
        <f t="shared" ref="AO20:AO83" si="142">_xlfn.POISSON.DIST(5,K20,FALSE) * _xlfn.POISSON.DIST(2,L20,FALSE)</f>
        <v>9.4027421363103107E-3</v>
      </c>
      <c r="AP20" s="5">
        <f t="shared" ref="AP20:AP83" si="143">_xlfn.POISSON.DIST(5,K20,FALSE) * _xlfn.POISSON.DIST(3,L20,FALSE)</f>
        <v>3.0257558535036005E-3</v>
      </c>
      <c r="AQ20" s="5">
        <f t="shared" ref="AQ20:AQ83" si="144">_xlfn.POISSON.DIST(5,K20,FALSE) * _xlfn.POISSON.DIST(4,L20,FALSE)</f>
        <v>7.3025493672135169E-4</v>
      </c>
      <c r="AR20" s="5">
        <f t="shared" ref="AR20:AR83" si="145">_xlfn.POISSON.DIST(0,K20,FALSE) * _xlfn.POISSON.DIST(5,L20,FALSE)</f>
        <v>2.701704199365311E-4</v>
      </c>
      <c r="AS20" s="5">
        <f t="shared" ref="AS20:AS83" si="146">_xlfn.POISSON.DIST(1,K20,FALSE) * _xlfn.POISSON.DIST(5,L20,FALSE)</f>
        <v>6.1799862537961661E-4</v>
      </c>
      <c r="AT20" s="5">
        <f t="shared" ref="AT20:AT83" si="147">_xlfn.POISSON.DIST(2,K20,FALSE) * _xlfn.POISSON.DIST(5,L20,FALSE)</f>
        <v>7.0681738781917282E-4</v>
      </c>
      <c r="AU20" s="5">
        <f t="shared" ref="AU20:AU83" si="148">_xlfn.POISSON.DIST(3,K20,FALSE) * _xlfn.POISSON.DIST(5,L20,FALSE)</f>
        <v>5.3893412186436108E-4</v>
      </c>
      <c r="AV20" s="5">
        <f t="shared" ref="AV20:AV83" si="149">_xlfn.POISSON.DIST(4,K20,FALSE) * _xlfn.POISSON.DIST(5,L20,FALSE)</f>
        <v>3.0819486692935233E-4</v>
      </c>
      <c r="AW20" s="5">
        <f t="shared" ref="AW20:AW83" si="150">_xlfn.POISSON.DIST(6,K20,FALSE) * _xlfn.POISSON.DIST(6,L20,FALSE)</f>
        <v>8.6487417504805675E-6</v>
      </c>
      <c r="AX20" s="5">
        <f t="shared" ref="AX20:AX83" si="151">_xlfn.POISSON.DIST(6,K20,FALSE) * _xlfn.POISSON.DIST(0,L20,FALSE)</f>
        <v>7.6927525165562307E-3</v>
      </c>
      <c r="AY20" s="5">
        <f t="shared" ref="AY20:AY83" si="152">_xlfn.POISSON.DIST(6,K20,FALSE) * _xlfn.POISSON.DIST(1,L20,FALSE)</f>
        <v>7.4264689871602757E-3</v>
      </c>
      <c r="AZ20" s="5">
        <f t="shared" ref="AZ20:AZ83" si="153">_xlfn.POISSON.DIST(6,K20,FALSE) * _xlfn.POISSON.DIST(2,L20,FALSE)</f>
        <v>3.5847014120469292E-3</v>
      </c>
      <c r="BA20" s="5">
        <f t="shared" ref="BA20:BA83" si="154">_xlfn.POISSON.DIST(6,K20,FALSE) * _xlfn.POISSON.DIST(3,L20,FALSE)</f>
        <v>1.1535391615897081E-3</v>
      </c>
      <c r="BB20" s="5">
        <f t="shared" ref="BB20:BB83" si="155">_xlfn.POISSON.DIST(6,K20,FALSE) * _xlfn.POISSON.DIST(4,L20,FALSE)</f>
        <v>2.7840239207564704E-4</v>
      </c>
      <c r="BC20" s="5">
        <f t="shared" ref="BC20:BC83" si="156">_xlfn.POISSON.DIST(6,K20,FALSE) * _xlfn.POISSON.DIST(5,L20,FALSE)</f>
        <v>5.3753106609143739E-5</v>
      </c>
      <c r="BD20" s="5">
        <f t="shared" ref="BD20:BD83" si="157">_xlfn.POISSON.DIST(0,K20,FALSE) * _xlfn.POISSON.DIST(6,L20,FALSE)</f>
        <v>4.3469751574367012E-5</v>
      </c>
      <c r="BE20" s="5">
        <f t="shared" ref="BE20:BE83" si="158">_xlfn.POISSON.DIST(1,K20,FALSE) * _xlfn.POISSON.DIST(6,L20,FALSE)</f>
        <v>9.9434448541269729E-5</v>
      </c>
      <c r="BF20" s="5">
        <f t="shared" ref="BF20:BF83" si="159">_xlfn.POISSON.DIST(2,K20,FALSE) * _xlfn.POISSON.DIST(6,L20,FALSE)</f>
        <v>1.1372516748562065E-4</v>
      </c>
      <c r="BG20" s="5">
        <f t="shared" ref="BG20:BG83" si="160">_xlfn.POISSON.DIST(3,K20,FALSE) * _xlfn.POISSON.DIST(6,L20,FALSE)</f>
        <v>8.6713165704435736E-5</v>
      </c>
      <c r="BH20" s="5">
        <f t="shared" ref="BH20:BH83" si="161">_xlfn.POISSON.DIST(4,K20,FALSE) * _xlfn.POISSON.DIST(6,L20,FALSE)</f>
        <v>4.9587790939738432E-5</v>
      </c>
      <c r="BI20" s="5">
        <f t="shared" ref="BI20:BI83" si="162">_xlfn.POISSON.DIST(5,K20,FALSE) * _xlfn.POISSON.DIST(6,L20,FALSE)</f>
        <v>2.2685819301438989E-5</v>
      </c>
      <c r="BJ20" s="8">
        <f t="shared" ref="BJ20:BJ83" si="163">SUM(N20,Q20,T20,W20,X20,Y20,AD20,AE20,AF20,AG20,AM20,AN20,AO20,AP20,AQ20,AX20,AY20,AZ20,BA20,BB20,BC20)</f>
        <v>0.66163821092052266</v>
      </c>
      <c r="BK20" s="8">
        <f t="shared" ref="BK20:BK83" si="164">SUM(M20,P20,S20,V20,AC20,AL20,AY20)</f>
        <v>0.19191243573388506</v>
      </c>
      <c r="BL20" s="8">
        <f t="shared" ref="BL20:BL83" si="165">SUM(O20,R20,U20,AA20,AB20,AH20,AI20,AJ20,AK20,AR20,AS20,AT20,AU20,AV20,BD20,BE20,BF20,BG20,BH20,BI20)</f>
        <v>0.13889728866674361</v>
      </c>
      <c r="BM20" s="8">
        <f t="shared" ref="BM20:BM83" si="166">SUM(S20:BI20)</f>
        <v>0.62183949921299508</v>
      </c>
      <c r="BN20" s="8">
        <f t="shared" ref="BN20:BN83" si="167">SUM(M20:R20)</f>
        <v>0.36898846047786871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</v>
      </c>
      <c r="F21">
        <f>VLOOKUP(B21,home!$B$2:$E$405,3,FALSE)</f>
        <v>1.31</v>
      </c>
      <c r="G21">
        <f>VLOOKUP(C21,away!$B$2:$E$405,4,FALSE)</f>
        <v>1.1599999999999999</v>
      </c>
      <c r="H21">
        <f>VLOOKUP(A21,away!$A$2:$E$405,3,FALSE)</f>
        <v>1.08901515151515</v>
      </c>
      <c r="I21">
        <f>VLOOKUP(C21,away!$B$2:$E$405,3,FALSE)</f>
        <v>0.84</v>
      </c>
      <c r="J21">
        <f>VLOOKUP(B21,home!$B$2:$E$405,4,FALSE)</f>
        <v>1.1299999999999999</v>
      </c>
      <c r="K21" s="3">
        <f t="shared" si="112"/>
        <v>1.8995</v>
      </c>
      <c r="L21" s="3">
        <f t="shared" si="113"/>
        <v>1.0336931818181803</v>
      </c>
      <c r="M21" s="5">
        <f t="shared" si="114"/>
        <v>5.3226803633369547E-2</v>
      </c>
      <c r="N21" s="5">
        <f t="shared" si="115"/>
        <v>0.10110431350158545</v>
      </c>
      <c r="O21" s="5">
        <f t="shared" si="116"/>
        <v>5.5020184005789244E-2</v>
      </c>
      <c r="P21" s="5">
        <f t="shared" si="117"/>
        <v>0.10451083951899666</v>
      </c>
      <c r="Q21" s="5">
        <f t="shared" si="118"/>
        <v>9.6023821748130803E-2</v>
      </c>
      <c r="R21" s="5">
        <f t="shared" si="119"/>
        <v>2.8436994534583017E-2</v>
      </c>
      <c r="S21" s="5">
        <f t="shared" si="120"/>
        <v>5.1301763544738817E-2</v>
      </c>
      <c r="T21" s="5">
        <f t="shared" si="121"/>
        <v>9.9259169833167099E-2</v>
      </c>
      <c r="U21" s="5">
        <f t="shared" si="122"/>
        <v>5.4016071118440437E-2</v>
      </c>
      <c r="V21" s="5">
        <f t="shared" si="123"/>
        <v>1.119233588023886E-2</v>
      </c>
      <c r="W21" s="5">
        <f t="shared" si="124"/>
        <v>6.0799083136858126E-2</v>
      </c>
      <c r="X21" s="5">
        <f t="shared" si="125"/>
        <v>6.2847597699366944E-2</v>
      </c>
      <c r="Y21" s="5">
        <f t="shared" si="126"/>
        <v>3.2482566617743777E-2</v>
      </c>
      <c r="Z21" s="5">
        <f t="shared" si="127"/>
        <v>9.7983757872664411E-3</v>
      </c>
      <c r="AA21" s="5">
        <f t="shared" si="128"/>
        <v>1.8612014807912605E-2</v>
      </c>
      <c r="AB21" s="5">
        <f t="shared" si="129"/>
        <v>1.7676761063815001E-2</v>
      </c>
      <c r="AC21" s="5">
        <f t="shared" si="130"/>
        <v>1.3735096079123502E-3</v>
      </c>
      <c r="AD21" s="5">
        <f t="shared" si="131"/>
        <v>2.8871964604615535E-2</v>
      </c>
      <c r="AE21" s="5">
        <f t="shared" si="132"/>
        <v>2.9844752957486908E-2</v>
      </c>
      <c r="AF21" s="5">
        <f t="shared" si="133"/>
        <v>1.5425158822601094E-2</v>
      </c>
      <c r="AG21" s="5">
        <f t="shared" si="134"/>
        <v>5.3149605011284344E-3</v>
      </c>
      <c r="AH21" s="5">
        <f t="shared" si="135"/>
        <v>2.5321285610474162E-3</v>
      </c>
      <c r="AI21" s="5">
        <f t="shared" si="136"/>
        <v>4.8097782017095664E-3</v>
      </c>
      <c r="AJ21" s="5">
        <f t="shared" si="137"/>
        <v>4.5680868470736619E-3</v>
      </c>
      <c r="AK21" s="5">
        <f t="shared" si="138"/>
        <v>2.8923603220054723E-3</v>
      </c>
      <c r="AL21" s="5">
        <f t="shared" si="139"/>
        <v>1.0787545553108041E-4</v>
      </c>
      <c r="AM21" s="5">
        <f t="shared" si="140"/>
        <v>1.0968459353293439E-2</v>
      </c>
      <c r="AN21" s="5">
        <f t="shared" si="141"/>
        <v>1.1338021648549274E-2</v>
      </c>
      <c r="AO21" s="5">
        <f t="shared" si="142"/>
        <v>5.8600178367061544E-3</v>
      </c>
      <c r="AP21" s="5">
        <f t="shared" si="143"/>
        <v>2.0191534943786917E-3</v>
      </c>
      <c r="AQ21" s="5">
        <f t="shared" si="144"/>
        <v>5.2179630004590169E-4</v>
      </c>
      <c r="AR21" s="5">
        <f t="shared" si="145"/>
        <v>5.2348880580835885E-4</v>
      </c>
      <c r="AS21" s="5">
        <f t="shared" si="146"/>
        <v>9.9436698663297757E-4</v>
      </c>
      <c r="AT21" s="5">
        <f t="shared" si="147"/>
        <v>9.4440004555467068E-4</v>
      </c>
      <c r="AU21" s="5">
        <f t="shared" si="148"/>
        <v>5.9796262884369864E-4</v>
      </c>
      <c r="AV21" s="5">
        <f t="shared" si="149"/>
        <v>2.8395750337215173E-4</v>
      </c>
      <c r="AW21" s="5">
        <f t="shared" si="150"/>
        <v>5.8837077329939243E-6</v>
      </c>
      <c r="AX21" s="5">
        <f t="shared" si="151"/>
        <v>3.4724314235968128E-3</v>
      </c>
      <c r="AY21" s="5">
        <f t="shared" si="152"/>
        <v>3.5894286869032226E-3</v>
      </c>
      <c r="AZ21" s="5">
        <f t="shared" si="153"/>
        <v>1.8551839801372225E-3</v>
      </c>
      <c r="BA21" s="5">
        <f t="shared" si="154"/>
        <v>6.3923034376205383E-4</v>
      </c>
      <c r="BB21" s="5">
        <f t="shared" si="155"/>
        <v>1.6519201198953164E-4</v>
      </c>
      <c r="BC21" s="5">
        <f t="shared" si="156"/>
        <v>3.4151571296881193E-5</v>
      </c>
      <c r="BD21" s="5">
        <f t="shared" si="157"/>
        <v>9.0187801553706962E-5</v>
      </c>
      <c r="BE21" s="5">
        <f t="shared" si="158"/>
        <v>1.7131172905126635E-4</v>
      </c>
      <c r="BF21" s="5">
        <f t="shared" si="159"/>
        <v>1.6270331466644027E-4</v>
      </c>
      <c r="BG21" s="5">
        <f t="shared" si="160"/>
        <v>1.0301831540296771E-4</v>
      </c>
      <c r="BH21" s="5">
        <f t="shared" si="161"/>
        <v>4.8920822526984348E-5</v>
      </c>
      <c r="BI21" s="5">
        <f t="shared" si="162"/>
        <v>1.8585020478001347E-5</v>
      </c>
      <c r="BJ21" s="8">
        <f t="shared" si="163"/>
        <v>0.57243645607334337</v>
      </c>
      <c r="BK21" s="8">
        <f t="shared" si="164"/>
        <v>0.22530255632769056</v>
      </c>
      <c r="BL21" s="8">
        <f t="shared" si="165"/>
        <v>0.19250328243626763</v>
      </c>
      <c r="BM21" s="8">
        <f t="shared" si="166"/>
        <v>0.55813416870294286</v>
      </c>
      <c r="BN21" s="8">
        <f t="shared" si="167"/>
        <v>0.43832295694245471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</v>
      </c>
      <c r="F22">
        <f>VLOOKUP(B22,home!$B$2:$E$405,3,FALSE)</f>
        <v>1.1299999999999999</v>
      </c>
      <c r="G22">
        <f>VLOOKUP(C22,away!$B$2:$E$405,4,FALSE)</f>
        <v>1.02</v>
      </c>
      <c r="H22">
        <f>VLOOKUP(A22,away!$A$2:$E$405,3,FALSE)</f>
        <v>1.08901515151515</v>
      </c>
      <c r="I22">
        <f>VLOOKUP(C22,away!$B$2:$E$405,3,FALSE)</f>
        <v>0.98</v>
      </c>
      <c r="J22">
        <f>VLOOKUP(B22,home!$B$2:$E$405,4,FALSE)</f>
        <v>1.25</v>
      </c>
      <c r="K22" s="3">
        <f t="shared" si="112"/>
        <v>1.44075</v>
      </c>
      <c r="L22" s="3">
        <f t="shared" si="113"/>
        <v>1.3340435606060588</v>
      </c>
      <c r="M22" s="5">
        <f t="shared" si="114"/>
        <v>6.2362349406526012E-2</v>
      </c>
      <c r="N22" s="5">
        <f t="shared" si="115"/>
        <v>8.984855490745236E-2</v>
      </c>
      <c r="O22" s="5">
        <f t="shared" si="116"/>
        <v>8.3194090650041089E-2</v>
      </c>
      <c r="P22" s="5">
        <f t="shared" si="117"/>
        <v>0.11986188610404672</v>
      </c>
      <c r="Q22" s="5">
        <f t="shared" si="118"/>
        <v>6.4724652741455987E-2</v>
      </c>
      <c r="R22" s="5">
        <f t="shared" si="119"/>
        <v>5.549227045608203E-2</v>
      </c>
      <c r="S22" s="5">
        <f t="shared" si="120"/>
        <v>5.7594333268159492E-2</v>
      </c>
      <c r="T22" s="5">
        <f t="shared" si="121"/>
        <v>8.634550620220266E-2</v>
      </c>
      <c r="U22" s="5">
        <f t="shared" si="122"/>
        <v>7.9950488659600194E-2</v>
      </c>
      <c r="V22" s="5">
        <f t="shared" si="123"/>
        <v>1.2299738686924652E-2</v>
      </c>
      <c r="W22" s="5">
        <f t="shared" si="124"/>
        <v>3.1084014479084248E-2</v>
      </c>
      <c r="X22" s="5">
        <f t="shared" si="125"/>
        <v>4.1467429353607838E-2</v>
      </c>
      <c r="Y22" s="5">
        <f t="shared" si="126"/>
        <v>2.7659678552033603E-2</v>
      </c>
      <c r="Z22" s="5">
        <f t="shared" si="127"/>
        <v>2.4676368688448701E-2</v>
      </c>
      <c r="AA22" s="5">
        <f t="shared" si="128"/>
        <v>3.5552478187882465E-2</v>
      </c>
      <c r="AB22" s="5">
        <f t="shared" si="129"/>
        <v>2.5611116474595835E-2</v>
      </c>
      <c r="AC22" s="5">
        <f t="shared" si="130"/>
        <v>1.4775239904682603E-3</v>
      </c>
      <c r="AD22" s="5">
        <f t="shared" si="131"/>
        <v>1.119607346518516E-2</v>
      </c>
      <c r="AE22" s="5">
        <f t="shared" si="132"/>
        <v>1.4936049710302626E-2</v>
      </c>
      <c r="AF22" s="5">
        <f t="shared" si="133"/>
        <v>9.9626704684606052E-3</v>
      </c>
      <c r="AG22" s="5">
        <f t="shared" si="134"/>
        <v>4.4302121282966747E-3</v>
      </c>
      <c r="AH22" s="5">
        <f t="shared" si="135"/>
        <v>8.2298376869914917E-3</v>
      </c>
      <c r="AI22" s="5">
        <f t="shared" si="136"/>
        <v>1.1857138647532992E-2</v>
      </c>
      <c r="AJ22" s="5">
        <f t="shared" si="137"/>
        <v>8.54158625321658E-3</v>
      </c>
      <c r="AK22" s="5">
        <f t="shared" si="138"/>
        <v>4.1020967981072638E-3</v>
      </c>
      <c r="AL22" s="5">
        <f t="shared" si="139"/>
        <v>1.1359341907216213E-4</v>
      </c>
      <c r="AM22" s="5">
        <f t="shared" si="140"/>
        <v>3.2261485689930995E-3</v>
      </c>
      <c r="AN22" s="5">
        <f t="shared" si="141"/>
        <v>4.3038227240236957E-3</v>
      </c>
      <c r="AO22" s="5">
        <f t="shared" si="142"/>
        <v>2.8707434954869195E-3</v>
      </c>
      <c r="AP22" s="5">
        <f t="shared" si="143"/>
        <v>1.276565624768685E-3</v>
      </c>
      <c r="AQ22" s="5">
        <f t="shared" si="144"/>
        <v>4.2574853785342861E-4</v>
      </c>
      <c r="AR22" s="5">
        <f t="shared" si="145"/>
        <v>2.1957923942328094E-3</v>
      </c>
      <c r="AS22" s="5">
        <f t="shared" si="146"/>
        <v>3.1635878919909206E-3</v>
      </c>
      <c r="AT22" s="5">
        <f t="shared" si="147"/>
        <v>2.2789696276929593E-3</v>
      </c>
      <c r="AU22" s="5">
        <f t="shared" si="148"/>
        <v>1.0944751636995441E-3</v>
      </c>
      <c r="AV22" s="5">
        <f t="shared" si="149"/>
        <v>3.9421627302502964E-4</v>
      </c>
      <c r="AW22" s="5">
        <f t="shared" si="150"/>
        <v>6.0646998231435861E-6</v>
      </c>
      <c r="AX22" s="5">
        <f t="shared" si="151"/>
        <v>7.7467892512946891E-4</v>
      </c>
      <c r="AY22" s="5">
        <f t="shared" si="152"/>
        <v>1.0334554316061911E-3</v>
      </c>
      <c r="AZ22" s="5">
        <f t="shared" si="153"/>
        <v>6.8933728185379729E-4</v>
      </c>
      <c r="BA22" s="5">
        <f t="shared" si="154"/>
        <v>3.0653532064758079E-4</v>
      </c>
      <c r="BB22" s="5">
        <f t="shared" si="155"/>
        <v>1.0223286765205466E-4</v>
      </c>
      <c r="BC22" s="5">
        <f t="shared" si="156"/>
        <v>2.7276619754702962E-5</v>
      </c>
      <c r="BD22" s="5">
        <f t="shared" si="157"/>
        <v>4.8821378399234027E-4</v>
      </c>
      <c r="BE22" s="5">
        <f t="shared" si="158"/>
        <v>7.033940092869643E-4</v>
      </c>
      <c r="BF22" s="5">
        <f t="shared" si="159"/>
        <v>5.0670745944009687E-4</v>
      </c>
      <c r="BG22" s="5">
        <f t="shared" si="160"/>
        <v>2.433462573961066E-4</v>
      </c>
      <c r="BH22" s="5">
        <f t="shared" si="161"/>
        <v>8.7650280085860174E-5</v>
      </c>
      <c r="BI22" s="5">
        <f t="shared" si="162"/>
        <v>2.5256428206740574E-5</v>
      </c>
      <c r="BJ22" s="8">
        <f t="shared" si="163"/>
        <v>0.39669138740585141</v>
      </c>
      <c r="BK22" s="8">
        <f t="shared" si="164"/>
        <v>0.25474288030680353</v>
      </c>
      <c r="BL22" s="8">
        <f t="shared" si="165"/>
        <v>0.32371271338309926</v>
      </c>
      <c r="BM22" s="8">
        <f t="shared" si="166"/>
        <v>0.52331215478681559</v>
      </c>
      <c r="BN22" s="8">
        <f t="shared" si="167"/>
        <v>0.47548380426560416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0.87</v>
      </c>
      <c r="H23">
        <f>VLOOKUP(A23,away!$A$2:$E$405,3,FALSE)</f>
        <v>1.08901515151515</v>
      </c>
      <c r="I23">
        <f>VLOOKUP(C23,away!$B$2:$E$405,3,FALSE)</f>
        <v>0.76</v>
      </c>
      <c r="J23">
        <f>VLOOKUP(B23,home!$B$2:$E$405,4,FALSE)</f>
        <v>0.79</v>
      </c>
      <c r="K23" s="3">
        <f t="shared" si="112"/>
        <v>0.87</v>
      </c>
      <c r="L23" s="3">
        <f t="shared" si="113"/>
        <v>0.65384469696969616</v>
      </c>
      <c r="M23" s="5">
        <f t="shared" si="114"/>
        <v>0.21787262041977495</v>
      </c>
      <c r="N23" s="5">
        <f t="shared" si="115"/>
        <v>0.18954917976520419</v>
      </c>
      <c r="O23" s="5">
        <f t="shared" si="116"/>
        <v>0.14245485747636139</v>
      </c>
      <c r="P23" s="5">
        <f t="shared" si="117"/>
        <v>0.12393572600443438</v>
      </c>
      <c r="Q23" s="5">
        <f t="shared" si="118"/>
        <v>8.2453893197863809E-2</v>
      </c>
      <c r="R23" s="5">
        <f t="shared" si="119"/>
        <v>4.6571676559246385E-2</v>
      </c>
      <c r="S23" s="5">
        <f t="shared" si="120"/>
        <v>1.7625050993846789E-2</v>
      </c>
      <c r="T23" s="5">
        <f t="shared" si="121"/>
        <v>5.3912040811928956E-2</v>
      </c>
      <c r="U23" s="5">
        <f t="shared" si="122"/>
        <v>4.0517358606544346E-2</v>
      </c>
      <c r="V23" s="5">
        <f t="shared" si="123"/>
        <v>1.1139911255275625E-3</v>
      </c>
      <c r="W23" s="5">
        <f t="shared" si="124"/>
        <v>2.3911629027380508E-2</v>
      </c>
      <c r="X23" s="5">
        <f t="shared" si="125"/>
        <v>1.5634491835459396E-2</v>
      </c>
      <c r="Y23" s="5">
        <f t="shared" si="126"/>
        <v>5.1112647882155691E-3</v>
      </c>
      <c r="Z23" s="5">
        <f t="shared" si="127"/>
        <v>1.0150214582417053E-2</v>
      </c>
      <c r="AA23" s="5">
        <f t="shared" si="128"/>
        <v>8.8306866867028343E-3</v>
      </c>
      <c r="AB23" s="5">
        <f t="shared" si="129"/>
        <v>3.8413487087157324E-3</v>
      </c>
      <c r="AC23" s="5">
        <f t="shared" si="130"/>
        <v>3.9605509700676547E-5</v>
      </c>
      <c r="AD23" s="5">
        <f t="shared" si="131"/>
        <v>5.2007793134552609E-3</v>
      </c>
      <c r="AE23" s="5">
        <f t="shared" si="132"/>
        <v>3.4005019742124193E-3</v>
      </c>
      <c r="AF23" s="5">
        <f t="shared" si="133"/>
        <v>1.1117000914368865E-3</v>
      </c>
      <c r="AG23" s="5">
        <f t="shared" si="134"/>
        <v>2.4229306980224485E-4</v>
      </c>
      <c r="AH23" s="5">
        <f t="shared" si="135"/>
        <v>1.6591659944544669E-3</v>
      </c>
      <c r="AI23" s="5">
        <f t="shared" si="136"/>
        <v>1.443474415175386E-3</v>
      </c>
      <c r="AJ23" s="5">
        <f t="shared" si="137"/>
        <v>6.279113706012928E-4</v>
      </c>
      <c r="AK23" s="5">
        <f t="shared" si="138"/>
        <v>1.8209429747437493E-4</v>
      </c>
      <c r="AL23" s="5">
        <f t="shared" si="139"/>
        <v>9.0117566660220927E-7</v>
      </c>
      <c r="AM23" s="5">
        <f t="shared" si="140"/>
        <v>9.0493560054121555E-4</v>
      </c>
      <c r="AN23" s="5">
        <f t="shared" si="141"/>
        <v>5.9168734351296105E-4</v>
      </c>
      <c r="AO23" s="5">
        <f t="shared" si="142"/>
        <v>1.9343581591001828E-4</v>
      </c>
      <c r="AP23" s="5">
        <f t="shared" si="143"/>
        <v>4.2158994145590616E-5</v>
      </c>
      <c r="AQ23" s="5">
        <f t="shared" si="144"/>
        <v>6.8913586879177216E-6</v>
      </c>
      <c r="AR23" s="5">
        <f t="shared" si="145"/>
        <v>2.1696737737330116E-4</v>
      </c>
      <c r="AS23" s="5">
        <f t="shared" si="146"/>
        <v>1.8876161831477196E-4</v>
      </c>
      <c r="AT23" s="5">
        <f t="shared" si="147"/>
        <v>8.2111303966925795E-5</v>
      </c>
      <c r="AU23" s="5">
        <f t="shared" si="148"/>
        <v>2.3812278150408483E-5</v>
      </c>
      <c r="AV23" s="5">
        <f t="shared" si="149"/>
        <v>5.179170497713845E-6</v>
      </c>
      <c r="AW23" s="5">
        <f t="shared" si="150"/>
        <v>1.4239699157277971E-8</v>
      </c>
      <c r="AX23" s="5">
        <f t="shared" si="151"/>
        <v>1.3121566207847617E-4</v>
      </c>
      <c r="AY23" s="5">
        <f t="shared" si="152"/>
        <v>8.5794664809379312E-5</v>
      </c>
      <c r="AZ23" s="5">
        <f t="shared" si="153"/>
        <v>2.8048193306952635E-5</v>
      </c>
      <c r="BA23" s="5">
        <f t="shared" si="154"/>
        <v>6.1130541511106354E-6</v>
      </c>
      <c r="BB23" s="5">
        <f t="shared" si="155"/>
        <v>9.9924700974806907E-7</v>
      </c>
      <c r="BC23" s="5">
        <f t="shared" si="156"/>
        <v>1.3067047165732028E-7</v>
      </c>
      <c r="BD23" s="5">
        <f t="shared" si="157"/>
        <v>2.3643828185159297E-5</v>
      </c>
      <c r="BE23" s="5">
        <f t="shared" si="158"/>
        <v>2.0570130521088584E-5</v>
      </c>
      <c r="BF23" s="5">
        <f t="shared" si="159"/>
        <v>8.9480067766735332E-6</v>
      </c>
      <c r="BG23" s="5">
        <f t="shared" si="160"/>
        <v>2.5949219652353251E-6</v>
      </c>
      <c r="BH23" s="5">
        <f t="shared" si="161"/>
        <v>5.6439552743868315E-7</v>
      </c>
      <c r="BI23" s="5">
        <f t="shared" si="162"/>
        <v>9.8204821774330902E-8</v>
      </c>
      <c r="BJ23" s="8">
        <f t="shared" si="163"/>
        <v>0.38251918447958433</v>
      </c>
      <c r="BK23" s="8">
        <f t="shared" si="164"/>
        <v>0.36067368989376036</v>
      </c>
      <c r="BL23" s="8">
        <f t="shared" si="165"/>
        <v>0.24670182535137666</v>
      </c>
      <c r="BM23" s="8">
        <f t="shared" si="166"/>
        <v>0.19712118045914301</v>
      </c>
      <c r="BN23" s="8">
        <f t="shared" si="167"/>
        <v>0.80283795342288511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</v>
      </c>
      <c r="F24">
        <f>VLOOKUP(B24,home!$B$2:$E$405,3,FALSE)</f>
        <v>0.98</v>
      </c>
      <c r="G24">
        <f>VLOOKUP(C24,away!$B$2:$E$405,4,FALSE)</f>
        <v>1.31</v>
      </c>
      <c r="H24">
        <f>VLOOKUP(A24,away!$A$2:$E$405,3,FALSE)</f>
        <v>1.08901515151515</v>
      </c>
      <c r="I24">
        <f>VLOOKUP(C24,away!$B$2:$E$405,3,FALSE)</f>
        <v>0.69</v>
      </c>
      <c r="J24">
        <f>VLOOKUP(B24,home!$B$2:$E$405,4,FALSE)</f>
        <v>0.83</v>
      </c>
      <c r="K24" s="3">
        <f t="shared" si="112"/>
        <v>1.6047500000000001</v>
      </c>
      <c r="L24" s="3">
        <f t="shared" si="113"/>
        <v>0.62367897727272636</v>
      </c>
      <c r="M24" s="5">
        <f t="shared" si="114"/>
        <v>0.10769749250900956</v>
      </c>
      <c r="N24" s="5">
        <f t="shared" si="115"/>
        <v>0.1728275511038331</v>
      </c>
      <c r="O24" s="5">
        <f t="shared" si="116"/>
        <v>6.716866198285619E-2</v>
      </c>
      <c r="P24" s="5">
        <f t="shared" si="117"/>
        <v>0.10778891031698849</v>
      </c>
      <c r="Q24" s="5">
        <f t="shared" si="118"/>
        <v>0.13867250631693814</v>
      </c>
      <c r="R24" s="5">
        <f t="shared" si="119"/>
        <v>2.0945841205122603E-2</v>
      </c>
      <c r="S24" s="5">
        <f t="shared" si="120"/>
        <v>2.6970101430986968E-2</v>
      </c>
      <c r="T24" s="5">
        <f t="shared" si="121"/>
        <v>8.6487126915593668E-2</v>
      </c>
      <c r="U24" s="5">
        <f t="shared" si="122"/>
        <v>3.3612838673920502E-2</v>
      </c>
      <c r="V24" s="5">
        <f t="shared" si="123"/>
        <v>2.9992216332154647E-3</v>
      </c>
      <c r="W24" s="5">
        <f t="shared" si="124"/>
        <v>7.4178234837368823E-2</v>
      </c>
      <c r="X24" s="5">
        <f t="shared" si="125"/>
        <v>4.6263405639266314E-2</v>
      </c>
      <c r="Y24" s="5">
        <f t="shared" si="126"/>
        <v>1.4426756757125446E-2</v>
      </c>
      <c r="Z24" s="5">
        <f t="shared" si="127"/>
        <v>4.3544936069759323E-3</v>
      </c>
      <c r="AA24" s="5">
        <f t="shared" si="128"/>
        <v>6.9878736157946274E-3</v>
      </c>
      <c r="AB24" s="5">
        <f t="shared" si="129"/>
        <v>5.6068950924732163E-3</v>
      </c>
      <c r="AC24" s="5">
        <f t="shared" si="130"/>
        <v>1.8761046805267352E-4</v>
      </c>
      <c r="AD24" s="5">
        <f t="shared" si="131"/>
        <v>2.9759380588816903E-2</v>
      </c>
      <c r="AE24" s="5">
        <f t="shared" si="132"/>
        <v>1.8560300049903153E-2</v>
      </c>
      <c r="AF24" s="5">
        <f t="shared" si="133"/>
        <v>5.7878344764992649E-3</v>
      </c>
      <c r="AG24" s="5">
        <f t="shared" si="134"/>
        <v>1.2032502289756291E-3</v>
      </c>
      <c r="AH24" s="5">
        <f t="shared" si="135"/>
        <v>6.7895152983484355E-4</v>
      </c>
      <c r="AI24" s="5">
        <f t="shared" si="136"/>
        <v>1.0895474675024653E-3</v>
      </c>
      <c r="AJ24" s="5">
        <f t="shared" si="137"/>
        <v>8.7422564923729084E-4</v>
      </c>
      <c r="AK24" s="5">
        <f t="shared" si="138"/>
        <v>4.6763787020451416E-4</v>
      </c>
      <c r="AL24" s="5">
        <f t="shared" si="139"/>
        <v>7.5107887637276743E-6</v>
      </c>
      <c r="AM24" s="5">
        <f t="shared" si="140"/>
        <v>9.5512731999807844E-3</v>
      </c>
      <c r="AN24" s="5">
        <f t="shared" si="141"/>
        <v>5.956928301016416E-3</v>
      </c>
      <c r="AO24" s="5">
        <f t="shared" si="142"/>
        <v>1.8576054752324387E-3</v>
      </c>
      <c r="AP24" s="5">
        <f t="shared" si="143"/>
        <v>3.8618316098972813E-4</v>
      </c>
      <c r="AQ24" s="5">
        <f t="shared" si="144"/>
        <v>6.0213579721505563E-5</v>
      </c>
      <c r="AR24" s="5">
        <f t="shared" si="145"/>
        <v>8.4689559149029651E-5</v>
      </c>
      <c r="AS24" s="5">
        <f t="shared" si="146"/>
        <v>1.3590557004440534E-4</v>
      </c>
      <c r="AT24" s="5">
        <f t="shared" si="147"/>
        <v>1.0904723176437977E-4</v>
      </c>
      <c r="AU24" s="5">
        <f t="shared" si="148"/>
        <v>5.8331181724629479E-5</v>
      </c>
      <c r="AV24" s="5">
        <f t="shared" si="149"/>
        <v>2.3401740968149791E-5</v>
      </c>
      <c r="AW24" s="5">
        <f t="shared" si="150"/>
        <v>2.0881011701352092E-7</v>
      </c>
      <c r="AX24" s="5">
        <f t="shared" si="151"/>
        <v>2.5545676112781941E-3</v>
      </c>
      <c r="AY24" s="5">
        <f t="shared" si="152"/>
        <v>1.5932301151760158E-3</v>
      </c>
      <c r="AZ24" s="5">
        <f t="shared" si="153"/>
        <v>4.9683206439654268E-4</v>
      </c>
      <c r="BA24" s="5">
        <f t="shared" si="154"/>
        <v>1.0328790459971104E-4</v>
      </c>
      <c r="BB24" s="5">
        <f t="shared" si="155"/>
        <v>1.6104623676347675E-5</v>
      </c>
      <c r="BC24" s="5">
        <f t="shared" si="156"/>
        <v>2.008823044765331E-6</v>
      </c>
      <c r="BD24" s="5">
        <f t="shared" si="157"/>
        <v>8.8031829392908117E-6</v>
      </c>
      <c r="BE24" s="5">
        <f t="shared" si="158"/>
        <v>1.4126907821826932E-5</v>
      </c>
      <c r="BF24" s="5">
        <f t="shared" si="159"/>
        <v>1.1335077663538387E-5</v>
      </c>
      <c r="BG24" s="5">
        <f t="shared" si="160"/>
        <v>6.0633219601877424E-6</v>
      </c>
      <c r="BH24" s="5">
        <f t="shared" si="161"/>
        <v>2.4325289789028201E-6</v>
      </c>
      <c r="BI24" s="5">
        <f t="shared" si="162"/>
        <v>7.8072017577885994E-7</v>
      </c>
      <c r="BJ24" s="8">
        <f t="shared" si="163"/>
        <v>0.61074458177343283</v>
      </c>
      <c r="BK24" s="8">
        <f t="shared" si="164"/>
        <v>0.24724407726219294</v>
      </c>
      <c r="BL24" s="8">
        <f t="shared" si="165"/>
        <v>0.1378873901101364</v>
      </c>
      <c r="BM24" s="8">
        <f t="shared" si="166"/>
        <v>0.38353655801293091</v>
      </c>
      <c r="BN24" s="8">
        <f t="shared" si="167"/>
        <v>0.61510096343474807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</v>
      </c>
      <c r="F25">
        <f>VLOOKUP(B25,home!$B$2:$E$405,3,FALSE)</f>
        <v>1.2</v>
      </c>
      <c r="G25">
        <f>VLOOKUP(C25,away!$B$2:$E$405,4,FALSE)</f>
        <v>1.02</v>
      </c>
      <c r="H25">
        <f>VLOOKUP(A25,away!$A$2:$E$405,3,FALSE)</f>
        <v>1.08901515151515</v>
      </c>
      <c r="I25">
        <f>VLOOKUP(C25,away!$B$2:$E$405,3,FALSE)</f>
        <v>0.4</v>
      </c>
      <c r="J25">
        <f>VLOOKUP(B25,home!$B$2:$E$405,4,FALSE)</f>
        <v>0.83</v>
      </c>
      <c r="K25" s="3">
        <f t="shared" si="112"/>
        <v>1.53</v>
      </c>
      <c r="L25" s="3">
        <f t="shared" si="113"/>
        <v>0.36155303030302982</v>
      </c>
      <c r="M25" s="5">
        <f t="shared" si="114"/>
        <v>0.15083737183032164</v>
      </c>
      <c r="N25" s="5">
        <f t="shared" si="115"/>
        <v>0.23078117890039213</v>
      </c>
      <c r="O25" s="5">
        <f t="shared" si="116"/>
        <v>5.4535708868197655E-2</v>
      </c>
      <c r="P25" s="5">
        <f t="shared" si="117"/>
        <v>8.3439634568342413E-2</v>
      </c>
      <c r="Q25" s="5">
        <f t="shared" si="118"/>
        <v>0.17654760185879997</v>
      </c>
      <c r="R25" s="5">
        <f t="shared" si="119"/>
        <v>9.8587754005103386E-3</v>
      </c>
      <c r="S25" s="5">
        <f t="shared" si="120"/>
        <v>1.1539203667527326E-2</v>
      </c>
      <c r="T25" s="5">
        <f t="shared" si="121"/>
        <v>6.3831320444781958E-2</v>
      </c>
      <c r="U25" s="5">
        <f t="shared" si="122"/>
        <v>1.508392636278082E-2</v>
      </c>
      <c r="V25" s="5">
        <f t="shared" si="123"/>
        <v>7.0924578905731857E-4</v>
      </c>
      <c r="W25" s="5">
        <f t="shared" si="124"/>
        <v>9.0039276947988037E-2</v>
      </c>
      <c r="X25" s="5">
        <f t="shared" si="125"/>
        <v>3.2553973426838814E-2</v>
      </c>
      <c r="Y25" s="5">
        <f t="shared" si="126"/>
        <v>5.8849938704389404E-3</v>
      </c>
      <c r="Z25" s="5">
        <f t="shared" si="127"/>
        <v>1.188156707043827E-3</v>
      </c>
      <c r="AA25" s="5">
        <f t="shared" si="128"/>
        <v>1.8178797617770554E-3</v>
      </c>
      <c r="AB25" s="5">
        <f t="shared" si="129"/>
        <v>1.3906780177594474E-3</v>
      </c>
      <c r="AC25" s="5">
        <f t="shared" si="130"/>
        <v>2.4521115332681574E-5</v>
      </c>
      <c r="AD25" s="5">
        <f t="shared" si="131"/>
        <v>3.4440023432605403E-2</v>
      </c>
      <c r="AE25" s="5">
        <f t="shared" si="132"/>
        <v>1.2451894835765838E-2</v>
      </c>
      <c r="AF25" s="5">
        <f t="shared" si="133"/>
        <v>2.2510101554428928E-3</v>
      </c>
      <c r="AG25" s="5">
        <f t="shared" si="134"/>
        <v>2.712865143144242E-4</v>
      </c>
      <c r="AH25" s="5">
        <f t="shared" si="135"/>
        <v>1.0739541447664118E-4</v>
      </c>
      <c r="AI25" s="5">
        <f t="shared" si="136"/>
        <v>1.6431498414926101E-4</v>
      </c>
      <c r="AJ25" s="5">
        <f t="shared" si="137"/>
        <v>1.2570096287418467E-4</v>
      </c>
      <c r="AK25" s="5">
        <f t="shared" si="138"/>
        <v>6.4107491065834224E-5</v>
      </c>
      <c r="AL25" s="5">
        <f t="shared" si="139"/>
        <v>5.4257983356239569E-7</v>
      </c>
      <c r="AM25" s="5">
        <f t="shared" si="140"/>
        <v>1.0538647170377249E-2</v>
      </c>
      <c r="AN25" s="5">
        <f t="shared" si="141"/>
        <v>3.8102798197443446E-3</v>
      </c>
      <c r="AO25" s="5">
        <f t="shared" si="142"/>
        <v>6.8880910756552503E-4</v>
      </c>
      <c r="AP25" s="5">
        <f t="shared" si="143"/>
        <v>8.3013673380213758E-5</v>
      </c>
      <c r="AQ25" s="5">
        <f t="shared" si="144"/>
        <v>7.5034612918005585E-6</v>
      </c>
      <c r="AR25" s="5">
        <f t="shared" si="145"/>
        <v>7.7658275089358991E-6</v>
      </c>
      <c r="AS25" s="5">
        <f t="shared" si="146"/>
        <v>1.1881716088671926E-5</v>
      </c>
      <c r="AT25" s="5">
        <f t="shared" si="147"/>
        <v>9.0895128078340237E-6</v>
      </c>
      <c r="AU25" s="5">
        <f t="shared" si="148"/>
        <v>4.6356515319953543E-6</v>
      </c>
      <c r="AV25" s="5">
        <f t="shared" si="149"/>
        <v>1.7731367109882219E-6</v>
      </c>
      <c r="AW25" s="5">
        <f t="shared" si="150"/>
        <v>8.3372837777464162E-9</v>
      </c>
      <c r="AX25" s="5">
        <f t="shared" si="151"/>
        <v>2.6873550284462022E-3</v>
      </c>
      <c r="AY25" s="5">
        <f t="shared" si="152"/>
        <v>9.7162135403480916E-4</v>
      </c>
      <c r="AZ25" s="5">
        <f t="shared" si="153"/>
        <v>1.756463224292091E-4</v>
      </c>
      <c r="BA25" s="5">
        <f t="shared" si="154"/>
        <v>2.1168486711954537E-5</v>
      </c>
      <c r="BB25" s="5">
        <f t="shared" si="155"/>
        <v>1.913382629409145E-6</v>
      </c>
      <c r="BC25" s="5">
        <f t="shared" si="156"/>
        <v>1.3835785755841109E-7</v>
      </c>
      <c r="BD25" s="5">
        <f t="shared" si="157"/>
        <v>4.6795974477773405E-7</v>
      </c>
      <c r="BE25" s="5">
        <f t="shared" si="158"/>
        <v>7.1597840950993314E-7</v>
      </c>
      <c r="BF25" s="5">
        <f t="shared" si="159"/>
        <v>5.4772348327509885E-7</v>
      </c>
      <c r="BG25" s="5">
        <f t="shared" si="160"/>
        <v>2.7933897647030054E-7</v>
      </c>
      <c r="BH25" s="5">
        <f t="shared" si="161"/>
        <v>1.068471584998899E-7</v>
      </c>
      <c r="BI25" s="5">
        <f t="shared" si="162"/>
        <v>3.2695230500966291E-8</v>
      </c>
      <c r="BJ25" s="8">
        <f t="shared" si="163"/>
        <v>0.6680386565518367</v>
      </c>
      <c r="BK25" s="8">
        <f t="shared" si="164"/>
        <v>0.24752214090444977</v>
      </c>
      <c r="BL25" s="8">
        <f t="shared" si="165"/>
        <v>8.3185783651242656E-2</v>
      </c>
      <c r="BM25" s="8">
        <f t="shared" si="166"/>
        <v>0.29296285337125777</v>
      </c>
      <c r="BN25" s="8">
        <f t="shared" si="167"/>
        <v>0.70600027142656407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</v>
      </c>
      <c r="F26">
        <f>VLOOKUP(B26,home!$B$2:$E$405,3,FALSE)</f>
        <v>1.1299999999999999</v>
      </c>
      <c r="G26">
        <f>VLOOKUP(C26,away!$B$2:$E$405,4,FALSE)</f>
        <v>0.87</v>
      </c>
      <c r="H26">
        <f>VLOOKUP(A26,away!$A$2:$E$405,3,FALSE)</f>
        <v>1.08901515151515</v>
      </c>
      <c r="I26">
        <f>VLOOKUP(C26,away!$B$2:$E$405,3,FALSE)</f>
        <v>0.69</v>
      </c>
      <c r="J26">
        <f>VLOOKUP(B26,home!$B$2:$E$405,4,FALSE)</f>
        <v>1.0900000000000001</v>
      </c>
      <c r="K26" s="3">
        <f t="shared" si="112"/>
        <v>1.2288749999999999</v>
      </c>
      <c r="L26" s="3">
        <f t="shared" si="113"/>
        <v>0.81904829545454438</v>
      </c>
      <c r="M26" s="5">
        <f t="shared" si="114"/>
        <v>0.12900252573712959</v>
      </c>
      <c r="N26" s="5">
        <f t="shared" si="115"/>
        <v>0.1585279788152151</v>
      </c>
      <c r="O26" s="5">
        <f t="shared" si="116"/>
        <v>0.10565929881432697</v>
      </c>
      <c r="P26" s="5">
        <f t="shared" si="117"/>
        <v>0.12984207083045607</v>
      </c>
      <c r="Q26" s="5">
        <f t="shared" si="118"/>
        <v>9.7405534983273756E-2</v>
      </c>
      <c r="R26" s="5">
        <f t="shared" si="119"/>
        <v>4.3270034296398432E-2</v>
      </c>
      <c r="S26" s="5">
        <f t="shared" si="120"/>
        <v>3.2671769915371539E-2</v>
      </c>
      <c r="T26" s="5">
        <f t="shared" si="121"/>
        <v>7.9779837395888356E-2</v>
      </c>
      <c r="U26" s="5">
        <f t="shared" si="122"/>
        <v>5.3173463395986623E-2</v>
      </c>
      <c r="V26" s="5">
        <f t="shared" si="123"/>
        <v>3.6538218830023113E-3</v>
      </c>
      <c r="W26" s="5">
        <f t="shared" si="124"/>
        <v>3.9899742267523519E-2</v>
      </c>
      <c r="X26" s="5">
        <f t="shared" si="125"/>
        <v>3.2679815893290776E-2</v>
      </c>
      <c r="Y26" s="5">
        <f t="shared" si="126"/>
        <v>1.3383173751584067E-2</v>
      </c>
      <c r="Z26" s="5">
        <f t="shared" si="127"/>
        <v>1.1813415944908272E-2</v>
      </c>
      <c r="AA26" s="5">
        <f t="shared" si="128"/>
        <v>1.4517211519299154E-2</v>
      </c>
      <c r="AB26" s="5">
        <f t="shared" si="129"/>
        <v>8.9199191528893749E-3</v>
      </c>
      <c r="AC26" s="5">
        <f t="shared" si="130"/>
        <v>2.2985005381861127E-4</v>
      </c>
      <c r="AD26" s="5">
        <f t="shared" si="131"/>
        <v>1.2257948944750741E-2</v>
      </c>
      <c r="AE26" s="5">
        <f t="shared" si="132"/>
        <v>1.0039852188966926E-2</v>
      </c>
      <c r="AF26" s="5">
        <f t="shared" si="133"/>
        <v>4.1115619109944679E-3</v>
      </c>
      <c r="AG26" s="5">
        <f t="shared" si="134"/>
        <v>1.1225225916186162E-3</v>
      </c>
      <c r="AH26" s="5">
        <f t="shared" si="135"/>
        <v>2.4189395482931636E-3</v>
      </c>
      <c r="AI26" s="5">
        <f t="shared" si="136"/>
        <v>2.9725743374087615E-3</v>
      </c>
      <c r="AJ26" s="5">
        <f t="shared" si="137"/>
        <v>1.8264611444415962E-3</v>
      </c>
      <c r="AK26" s="5">
        <f t="shared" si="138"/>
        <v>7.4816414629188903E-4</v>
      </c>
      <c r="AL26" s="5">
        <f t="shared" si="139"/>
        <v>9.2538364804156691E-6</v>
      </c>
      <c r="AM26" s="5">
        <f t="shared" si="140"/>
        <v>3.0126974018961131E-3</v>
      </c>
      <c r="AN26" s="5">
        <f t="shared" si="141"/>
        <v>2.4675446717433462E-3</v>
      </c>
      <c r="AO26" s="5">
        <f t="shared" si="142"/>
        <v>1.0105191286746652E-3</v>
      </c>
      <c r="AP26" s="5">
        <f t="shared" si="143"/>
        <v>2.758879899550654E-4</v>
      </c>
      <c r="AQ26" s="5">
        <f t="shared" si="144"/>
        <v>5.6491396977269184E-5</v>
      </c>
      <c r="AR26" s="5">
        <f t="shared" si="145"/>
        <v>3.9624566276742036E-4</v>
      </c>
      <c r="AS26" s="5">
        <f t="shared" si="146"/>
        <v>4.8693638883331373E-4</v>
      </c>
      <c r="AT26" s="5">
        <f t="shared" si="147"/>
        <v>2.9919197741376925E-4</v>
      </c>
      <c r="AU26" s="5">
        <f t="shared" si="148"/>
        <v>1.2255651374811524E-4</v>
      </c>
      <c r="AV26" s="5">
        <f t="shared" si="149"/>
        <v>3.7651658958053782E-5</v>
      </c>
      <c r="AW26" s="5">
        <f t="shared" si="150"/>
        <v>2.5872389467611824E-7</v>
      </c>
      <c r="AX26" s="5">
        <f t="shared" si="151"/>
        <v>6.1703808662584743E-4</v>
      </c>
      <c r="AY26" s="5">
        <f t="shared" si="152"/>
        <v>5.053839930814338E-4</v>
      </c>
      <c r="AZ26" s="5">
        <f t="shared" si="153"/>
        <v>2.0696694904167979E-4</v>
      </c>
      <c r="BA26" s="5">
        <f t="shared" si="154"/>
        <v>5.6505308942671808E-5</v>
      </c>
      <c r="BB26" s="5">
        <f t="shared" si="155"/>
        <v>1.157014424340694E-5</v>
      </c>
      <c r="BC26" s="5">
        <f t="shared" si="156"/>
        <v>1.8953013841451332E-6</v>
      </c>
      <c r="BD26" s="5">
        <f t="shared" si="157"/>
        <v>5.4090722445151959E-5</v>
      </c>
      <c r="BE26" s="5">
        <f t="shared" si="158"/>
        <v>6.6470736544786119E-5</v>
      </c>
      <c r="BF26" s="5">
        <f t="shared" si="159"/>
        <v>4.0842113185737028E-5</v>
      </c>
      <c r="BG26" s="5">
        <f t="shared" si="160"/>
        <v>1.6729950613707534E-5</v>
      </c>
      <c r="BH26" s="5">
        <f t="shared" si="161"/>
        <v>5.1397545151049607E-6</v>
      </c>
      <c r="BI26" s="5">
        <f t="shared" si="162"/>
        <v>1.2632231659499217E-6</v>
      </c>
      <c r="BJ26" s="8">
        <f t="shared" si="163"/>
        <v>0.45743046911567198</v>
      </c>
      <c r="BK26" s="8">
        <f t="shared" si="164"/>
        <v>0.29591467624933987</v>
      </c>
      <c r="BL26" s="8">
        <f t="shared" si="165"/>
        <v>0.2350331850575271</v>
      </c>
      <c r="BM26" s="8">
        <f t="shared" si="166"/>
        <v>0.33597917762146057</v>
      </c>
      <c r="BN26" s="8">
        <f t="shared" si="167"/>
        <v>0.66370744347679989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</v>
      </c>
      <c r="F27">
        <f>VLOOKUP(B27,home!$B$2:$E$405,3,FALSE)</f>
        <v>1.35</v>
      </c>
      <c r="G27">
        <f>VLOOKUP(C27,away!$B$2:$E$405,4,FALSE)</f>
        <v>0.95</v>
      </c>
      <c r="H27">
        <f>VLOOKUP(A27,away!$A$2:$E$405,3,FALSE)</f>
        <v>1.08901515151515</v>
      </c>
      <c r="I27">
        <f>VLOOKUP(C27,away!$B$2:$E$405,3,FALSE)</f>
        <v>0.91</v>
      </c>
      <c r="J27">
        <f>VLOOKUP(B27,home!$B$2:$E$405,4,FALSE)</f>
        <v>0.79</v>
      </c>
      <c r="K27" s="3">
        <f t="shared" si="112"/>
        <v>1.6031249999999999</v>
      </c>
      <c r="L27" s="3">
        <f t="shared" si="113"/>
        <v>0.78289299242424149</v>
      </c>
      <c r="M27" s="5">
        <f t="shared" si="114"/>
        <v>9.1995281395825482E-2</v>
      </c>
      <c r="N27" s="5">
        <f t="shared" si="115"/>
        <v>0.14747993548768273</v>
      </c>
      <c r="O27" s="5">
        <f t="shared" si="116"/>
        <v>7.2022461140887964E-2</v>
      </c>
      <c r="P27" s="5">
        <f t="shared" si="117"/>
        <v>0.11546100801648601</v>
      </c>
      <c r="Q27" s="5">
        <f t="shared" si="118"/>
        <v>0.11821438578934569</v>
      </c>
      <c r="R27" s="5">
        <f t="shared" si="119"/>
        <v>2.8192940062174213E-2</v>
      </c>
      <c r="S27" s="5">
        <f t="shared" si="120"/>
        <v>3.6228065640734011E-2</v>
      </c>
      <c r="T27" s="5">
        <f t="shared" si="121"/>
        <v>9.2549214238214578E-2</v>
      </c>
      <c r="U27" s="5">
        <f t="shared" si="122"/>
        <v>4.5196807037173034E-2</v>
      </c>
      <c r="V27" s="5">
        <f t="shared" si="123"/>
        <v>5.0521057093603668E-3</v>
      </c>
      <c r="W27" s="5">
        <f t="shared" si="124"/>
        <v>6.3170812406181595E-2</v>
      </c>
      <c r="X27" s="5">
        <f t="shared" si="125"/>
        <v>4.9455986358545909E-2</v>
      </c>
      <c r="Y27" s="5">
        <f t="shared" si="126"/>
        <v>1.9359372576767234E-2</v>
      </c>
      <c r="Z27" s="5">
        <f t="shared" si="127"/>
        <v>7.3573517368376177E-3</v>
      </c>
      <c r="AA27" s="5">
        <f t="shared" si="128"/>
        <v>1.1794754503117805E-2</v>
      </c>
      <c r="AB27" s="5">
        <f t="shared" si="129"/>
        <v>9.4542329064053656E-3</v>
      </c>
      <c r="AC27" s="5">
        <f t="shared" si="130"/>
        <v>3.9629832704323191E-4</v>
      </c>
      <c r="AD27" s="5">
        <f t="shared" si="131"/>
        <v>2.5317677159664969E-2</v>
      </c>
      <c r="AE27" s="5">
        <f t="shared" si="132"/>
        <v>1.982103203276098E-2</v>
      </c>
      <c r="AF27" s="5">
        <f t="shared" si="133"/>
        <v>7.7588735405324941E-3</v>
      </c>
      <c r="AG27" s="5">
        <f t="shared" si="134"/>
        <v>2.0247892413295847E-3</v>
      </c>
      <c r="AH27" s="5">
        <f t="shared" si="135"/>
        <v>1.4400047793926226E-3</v>
      </c>
      <c r="AI27" s="5">
        <f t="shared" si="136"/>
        <v>2.3085076619637985E-3</v>
      </c>
      <c r="AJ27" s="5">
        <f t="shared" si="137"/>
        <v>1.8504131727928573E-3</v>
      </c>
      <c r="AK27" s="5">
        <f t="shared" si="138"/>
        <v>9.8881453921118283E-4</v>
      </c>
      <c r="AL27" s="5">
        <f t="shared" si="139"/>
        <v>1.989537011959613E-5</v>
      </c>
      <c r="AM27" s="5">
        <f t="shared" si="140"/>
        <v>8.1174802393175777E-3</v>
      </c>
      <c r="AN27" s="5">
        <f t="shared" si="141"/>
        <v>6.3551183955039871E-3</v>
      </c>
      <c r="AO27" s="5">
        <f t="shared" si="142"/>
        <v>2.4876888289332298E-3</v>
      </c>
      <c r="AP27" s="5">
        <f t="shared" si="143"/>
        <v>6.4919805050129783E-4</v>
      </c>
      <c r="AQ27" s="5">
        <f t="shared" si="144"/>
        <v>1.2706315110823621E-4</v>
      </c>
      <c r="AR27" s="5">
        <f t="shared" si="145"/>
        <v>2.254739301687801E-4</v>
      </c>
      <c r="AS27" s="5">
        <f t="shared" si="146"/>
        <v>3.6146289430182558E-4</v>
      </c>
      <c r="AT27" s="5">
        <f t="shared" si="147"/>
        <v>2.8973510121380709E-4</v>
      </c>
      <c r="AU27" s="5">
        <f t="shared" si="148"/>
        <v>1.5482719471112815E-4</v>
      </c>
      <c r="AV27" s="5">
        <f t="shared" si="149"/>
        <v>6.2051836630319323E-5</v>
      </c>
      <c r="AW27" s="5">
        <f t="shared" si="150"/>
        <v>6.9361633855793085E-7</v>
      </c>
      <c r="AX27" s="5">
        <f t="shared" si="151"/>
        <v>2.1688892514426651E-3</v>
      </c>
      <c r="AY27" s="5">
        <f t="shared" si="152"/>
        <v>1.6980081962987212E-3</v>
      </c>
      <c r="AZ27" s="5">
        <f t="shared" si="153"/>
        <v>6.6467935898059725E-4</v>
      </c>
      <c r="BA27" s="5">
        <f t="shared" si="154"/>
        <v>1.734576041183155E-4</v>
      </c>
      <c r="BB27" s="5">
        <f t="shared" si="155"/>
        <v>3.3949685686731857E-5</v>
      </c>
      <c r="BC27" s="5">
        <f t="shared" si="156"/>
        <v>5.3157942038295894E-6</v>
      </c>
      <c r="BD27" s="5">
        <f t="shared" si="157"/>
        <v>2.942032665058178E-5</v>
      </c>
      <c r="BE27" s="5">
        <f t="shared" si="158"/>
        <v>4.7164461161713916E-5</v>
      </c>
      <c r="BF27" s="5">
        <f t="shared" si="159"/>
        <v>3.780526339993631E-5</v>
      </c>
      <c r="BG27" s="5">
        <f t="shared" si="160"/>
        <v>2.0202187629340962E-5</v>
      </c>
      <c r="BH27" s="5">
        <f t="shared" si="161"/>
        <v>8.0966580108218082E-6</v>
      </c>
      <c r="BI27" s="5">
        <f t="shared" si="162"/>
        <v>2.5959909747197416E-6</v>
      </c>
      <c r="BJ27" s="8">
        <f t="shared" si="163"/>
        <v>0.56763292738712101</v>
      </c>
      <c r="BK27" s="8">
        <f t="shared" si="164"/>
        <v>0.25085066265586742</v>
      </c>
      <c r="BL27" s="8">
        <f t="shared" si="165"/>
        <v>0.17448777164797186</v>
      </c>
      <c r="BM27" s="8">
        <f t="shared" si="166"/>
        <v>0.42526538695543553</v>
      </c>
      <c r="BN27" s="8">
        <f t="shared" si="167"/>
        <v>0.57336601189240211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</v>
      </c>
      <c r="F28">
        <f>VLOOKUP(B28,home!$B$2:$E$405,3,FALSE)</f>
        <v>0.57999999999999996</v>
      </c>
      <c r="G28">
        <f>VLOOKUP(C28,away!$B$2:$E$405,4,FALSE)</f>
        <v>0.98</v>
      </c>
      <c r="H28">
        <f>VLOOKUP(A28,away!$A$2:$E$405,3,FALSE)</f>
        <v>1.08901515151515</v>
      </c>
      <c r="I28">
        <f>VLOOKUP(C28,away!$B$2:$E$405,3,FALSE)</f>
        <v>0.76</v>
      </c>
      <c r="J28">
        <f>VLOOKUP(B28,home!$B$2:$E$405,4,FALSE)</f>
        <v>1.25</v>
      </c>
      <c r="K28" s="3">
        <f t="shared" si="112"/>
        <v>0.71050000000000002</v>
      </c>
      <c r="L28" s="3">
        <f t="shared" si="113"/>
        <v>1.0345643939393925</v>
      </c>
      <c r="M28" s="5">
        <f t="shared" si="114"/>
        <v>0.17463374325005804</v>
      </c>
      <c r="N28" s="5">
        <f t="shared" si="115"/>
        <v>0.12407727457916623</v>
      </c>
      <c r="O28" s="5">
        <f t="shared" si="116"/>
        <v>0.18066985274686373</v>
      </c>
      <c r="P28" s="5">
        <f t="shared" si="117"/>
        <v>0.12836593037664668</v>
      </c>
      <c r="Q28" s="5">
        <f t="shared" si="118"/>
        <v>4.4078451794248796E-2</v>
      </c>
      <c r="R28" s="5">
        <f t="shared" si="119"/>
        <v>9.3457298355089188E-2</v>
      </c>
      <c r="S28" s="5">
        <f t="shared" si="120"/>
        <v>2.3589101073478579E-2</v>
      </c>
      <c r="T28" s="5">
        <f t="shared" si="121"/>
        <v>4.5601996766303728E-2</v>
      </c>
      <c r="U28" s="5">
        <f t="shared" si="122"/>
        <v>6.6401410481290862E-2</v>
      </c>
      <c r="V28" s="5">
        <f t="shared" si="123"/>
        <v>1.9265952779494798E-3</v>
      </c>
      <c r="W28" s="5">
        <f t="shared" si="124"/>
        <v>1.043924666660459E-2</v>
      </c>
      <c r="X28" s="5">
        <f t="shared" si="125"/>
        <v>1.0800072900819599E-2</v>
      </c>
      <c r="Y28" s="5">
        <f t="shared" si="126"/>
        <v>5.5866854375688424E-3</v>
      </c>
      <c r="Z28" s="5">
        <f t="shared" si="127"/>
        <v>3.222919774398194E-2</v>
      </c>
      <c r="AA28" s="5">
        <f t="shared" si="128"/>
        <v>2.2898844997099169E-2</v>
      </c>
      <c r="AB28" s="5">
        <f t="shared" si="129"/>
        <v>8.134814685219479E-3</v>
      </c>
      <c r="AC28" s="5">
        <f t="shared" si="130"/>
        <v>8.8509954716740075E-5</v>
      </c>
      <c r="AD28" s="5">
        <f t="shared" si="131"/>
        <v>1.8542711891556404E-3</v>
      </c>
      <c r="AE28" s="5">
        <f t="shared" si="132"/>
        <v>1.9183629490080814E-3</v>
      </c>
      <c r="AF28" s="5">
        <f t="shared" si="133"/>
        <v>9.9233500084816573E-4</v>
      </c>
      <c r="AG28" s="5">
        <f t="shared" si="134"/>
        <v>3.4221148624577637E-4</v>
      </c>
      <c r="AH28" s="5">
        <f t="shared" si="135"/>
        <v>8.3357951077888768E-3</v>
      </c>
      <c r="AI28" s="5">
        <f t="shared" si="136"/>
        <v>5.9225824240839971E-3</v>
      </c>
      <c r="AJ28" s="5">
        <f t="shared" si="137"/>
        <v>2.1039974061558397E-3</v>
      </c>
      <c r="AK28" s="5">
        <f t="shared" si="138"/>
        <v>4.9829671902457465E-4</v>
      </c>
      <c r="AL28" s="5">
        <f t="shared" si="139"/>
        <v>2.6023980184723988E-6</v>
      </c>
      <c r="AM28" s="5">
        <f t="shared" si="140"/>
        <v>2.634919359790166E-4</v>
      </c>
      <c r="AN28" s="5">
        <f t="shared" si="141"/>
        <v>2.7259937505404842E-4</v>
      </c>
      <c r="AO28" s="5">
        <f t="shared" si="142"/>
        <v>1.4101080362052441E-4</v>
      </c>
      <c r="AP28" s="5">
        <f t="shared" si="143"/>
        <v>4.8628252195524835E-5</v>
      </c>
      <c r="AQ28" s="5">
        <f t="shared" si="144"/>
        <v>1.2577264565248769E-5</v>
      </c>
      <c r="AR28" s="5">
        <f t="shared" si="145"/>
        <v>1.724783362738511E-3</v>
      </c>
      <c r="AS28" s="5">
        <f t="shared" si="146"/>
        <v>1.2254585792257121E-3</v>
      </c>
      <c r="AT28" s="5">
        <f t="shared" si="147"/>
        <v>4.353441602699342E-4</v>
      </c>
      <c r="AU28" s="5">
        <f t="shared" si="148"/>
        <v>1.031040086239294E-4</v>
      </c>
      <c r="AV28" s="5">
        <f t="shared" si="149"/>
        <v>1.8313849531825463E-5</v>
      </c>
      <c r="AW28" s="5">
        <f t="shared" si="150"/>
        <v>5.3136485766418445E-8</v>
      </c>
      <c r="AX28" s="5">
        <f t="shared" si="151"/>
        <v>3.1201836752181861E-5</v>
      </c>
      <c r="AY28" s="5">
        <f t="shared" si="152"/>
        <v>3.2280309329316884E-5</v>
      </c>
      <c r="AZ28" s="5">
        <f t="shared" si="153"/>
        <v>1.6698029328730418E-5</v>
      </c>
      <c r="BA28" s="5">
        <f t="shared" si="154"/>
        <v>5.758395530820062E-6</v>
      </c>
      <c r="BB28" s="5">
        <f t="shared" si="155"/>
        <v>1.4893577456015408E-6</v>
      </c>
      <c r="BC28" s="5">
        <f t="shared" si="156"/>
        <v>3.0816729868743969E-7</v>
      </c>
      <c r="BD28" s="5">
        <f t="shared" si="157"/>
        <v>2.9739990905805236E-4</v>
      </c>
      <c r="BE28" s="5">
        <f t="shared" si="158"/>
        <v>2.113026353857462E-4</v>
      </c>
      <c r="BF28" s="5">
        <f t="shared" si="159"/>
        <v>7.5065261220786335E-5</v>
      </c>
      <c r="BG28" s="5">
        <f t="shared" si="160"/>
        <v>1.777795603245623E-5</v>
      </c>
      <c r="BH28" s="5">
        <f t="shared" si="161"/>
        <v>3.1578094402650379E-6</v>
      </c>
      <c r="BI28" s="5">
        <f t="shared" si="162"/>
        <v>4.48724721461662E-7</v>
      </c>
      <c r="BJ28" s="8">
        <f t="shared" si="163"/>
        <v>0.24651695249736919</v>
      </c>
      <c r="BK28" s="8">
        <f t="shared" si="164"/>
        <v>0.32863876264019731</v>
      </c>
      <c r="BL28" s="8">
        <f t="shared" si="165"/>
        <v>0.39253504917886439</v>
      </c>
      <c r="BM28" s="8">
        <f t="shared" si="166"/>
        <v>0.25460518378549662</v>
      </c>
      <c r="BN28" s="8">
        <f t="shared" si="167"/>
        <v>0.74528255110207264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</v>
      </c>
      <c r="F29">
        <f>VLOOKUP(B29,home!$B$2:$E$405,3,FALSE)</f>
        <v>1.1299999999999999</v>
      </c>
      <c r="G29">
        <f>VLOOKUP(C29,away!$B$2:$E$405,4,FALSE)</f>
        <v>0.95</v>
      </c>
      <c r="H29">
        <f>VLOOKUP(A29,away!$A$2:$E$405,3,FALSE)</f>
        <v>1.08901515151515</v>
      </c>
      <c r="I29">
        <f>VLOOKUP(C29,away!$B$2:$E$405,3,FALSE)</f>
        <v>1.02</v>
      </c>
      <c r="J29">
        <f>VLOOKUP(B29,home!$B$2:$E$405,4,FALSE)</f>
        <v>1.63</v>
      </c>
      <c r="K29" s="3">
        <f t="shared" si="112"/>
        <v>1.3418749999999997</v>
      </c>
      <c r="L29" s="3">
        <f t="shared" si="113"/>
        <v>1.8105965909090884</v>
      </c>
      <c r="M29" s="5">
        <f t="shared" si="114"/>
        <v>4.2746344718788312E-2</v>
      </c>
      <c r="N29" s="5">
        <f t="shared" si="115"/>
        <v>5.7360251319524054E-2</v>
      </c>
      <c r="O29" s="5">
        <f t="shared" si="116"/>
        <v>7.7396386021662836E-2</v>
      </c>
      <c r="P29" s="5">
        <f t="shared" si="117"/>
        <v>0.1038562754928188</v>
      </c>
      <c r="Q29" s="5">
        <f t="shared" si="118"/>
        <v>3.8485143619693171E-2</v>
      </c>
      <c r="R29" s="5">
        <f t="shared" si="119"/>
        <v>7.0066816339753299E-2</v>
      </c>
      <c r="S29" s="5">
        <f t="shared" si="120"/>
        <v>6.3082153750209716E-2</v>
      </c>
      <c r="T29" s="5">
        <f t="shared" si="121"/>
        <v>6.9681069838463117E-2</v>
      </c>
      <c r="U29" s="5">
        <f t="shared" si="122"/>
        <v>9.4020909175906428E-2</v>
      </c>
      <c r="V29" s="5">
        <f t="shared" si="123"/>
        <v>1.7029337912234949E-2</v>
      </c>
      <c r="W29" s="5">
        <f t="shared" si="124"/>
        <v>1.7214084031558594E-2</v>
      </c>
      <c r="X29" s="5">
        <f t="shared" si="125"/>
        <v>3.1167761863162564E-2</v>
      </c>
      <c r="Y29" s="5">
        <f t="shared" si="126"/>
        <v>2.8216121687854222E-2</v>
      </c>
      <c r="Z29" s="5">
        <f t="shared" si="127"/>
        <v>4.2287579600203504E-2</v>
      </c>
      <c r="AA29" s="5">
        <f t="shared" si="128"/>
        <v>5.6744645876023063E-2</v>
      </c>
      <c r="AB29" s="5">
        <f t="shared" si="129"/>
        <v>3.8072110842444225E-2</v>
      </c>
      <c r="AC29" s="5">
        <f t="shared" si="130"/>
        <v>2.5858988957247931E-3</v>
      </c>
      <c r="AD29" s="5">
        <f t="shared" si="131"/>
        <v>5.7747872524619177E-3</v>
      </c>
      <c r="AE29" s="5">
        <f t="shared" si="132"/>
        <v>1.0455810112532809E-2</v>
      </c>
      <c r="AF29" s="5">
        <f t="shared" si="133"/>
        <v>9.4656270724723397E-3</v>
      </c>
      <c r="AG29" s="5">
        <f t="shared" si="134"/>
        <v>5.712810702745064E-3</v>
      </c>
      <c r="AH29" s="5">
        <f t="shared" si="135"/>
        <v>1.9141436865481306E-2</v>
      </c>
      <c r="AI29" s="5">
        <f t="shared" si="136"/>
        <v>2.5685415593867719E-2</v>
      </c>
      <c r="AJ29" s="5">
        <f t="shared" si="137"/>
        <v>1.7233308525010625E-2</v>
      </c>
      <c r="AK29" s="5">
        <f t="shared" si="138"/>
        <v>7.708315292332877E-3</v>
      </c>
      <c r="AL29" s="5">
        <f t="shared" si="139"/>
        <v>2.5130740874124759E-4</v>
      </c>
      <c r="AM29" s="5">
        <f t="shared" si="140"/>
        <v>1.5498085288794669E-3</v>
      </c>
      <c r="AN29" s="5">
        <f t="shared" si="141"/>
        <v>2.8060780389509922E-3</v>
      </c>
      <c r="AO29" s="5">
        <f t="shared" si="142"/>
        <v>2.5403376655747639E-3</v>
      </c>
      <c r="AP29" s="5">
        <f t="shared" si="143"/>
        <v>1.5331755723492063E-3</v>
      </c>
      <c r="AQ29" s="5">
        <f t="shared" si="144"/>
        <v>6.939906161401412E-4</v>
      </c>
      <c r="AR29" s="5">
        <f t="shared" si="145"/>
        <v>6.9314840667484019E-3</v>
      </c>
      <c r="AS29" s="5">
        <f t="shared" si="146"/>
        <v>9.3011851820680082E-3</v>
      </c>
      <c r="AT29" s="5">
        <f t="shared" si="147"/>
        <v>6.2405139330937555E-3</v>
      </c>
      <c r="AU29" s="5">
        <f t="shared" si="148"/>
        <v>2.7913298779900608E-3</v>
      </c>
      <c r="AV29" s="5">
        <f t="shared" si="149"/>
        <v>9.3640394500697766E-4</v>
      </c>
      <c r="AW29" s="5">
        <f t="shared" si="150"/>
        <v>1.6960417998127665E-5</v>
      </c>
      <c r="AX29" s="5">
        <f t="shared" si="151"/>
        <v>3.4660821994835606E-4</v>
      </c>
      <c r="AY29" s="5">
        <f t="shared" si="152"/>
        <v>6.2756766141956093E-4</v>
      </c>
      <c r="AZ29" s="5">
        <f t="shared" si="153"/>
        <v>5.6813593416552314E-4</v>
      </c>
      <c r="BA29" s="5">
        <f t="shared" si="154"/>
        <v>3.428883285243488E-4</v>
      </c>
      <c r="BB29" s="5">
        <f t="shared" si="155"/>
        <v>1.5520810967217547E-4</v>
      </c>
      <c r="BC29" s="5">
        <f t="shared" si="156"/>
        <v>5.6203854850776982E-5</v>
      </c>
      <c r="BD29" s="5">
        <f t="shared" si="157"/>
        <v>2.0916869035325527E-3</v>
      </c>
      <c r="BE29" s="5">
        <f t="shared" si="158"/>
        <v>2.8067823636777432E-3</v>
      </c>
      <c r="BF29" s="5">
        <f t="shared" si="159"/>
        <v>1.8831755421300359E-3</v>
      </c>
      <c r="BG29" s="5">
        <f t="shared" si="160"/>
        <v>8.4232872686524729E-4</v>
      </c>
      <c r="BH29" s="5">
        <f t="shared" si="161"/>
        <v>2.8257496509057577E-4</v>
      </c>
      <c r="BI29" s="5">
        <f t="shared" si="162"/>
        <v>7.5836056256183262E-5</v>
      </c>
      <c r="BJ29" s="8">
        <f t="shared" si="163"/>
        <v>0.28475347003094326</v>
      </c>
      <c r="BK29" s="8">
        <f t="shared" si="164"/>
        <v>0.2301788858399374</v>
      </c>
      <c r="BL29" s="8">
        <f t="shared" si="165"/>
        <v>0.44025264609494208</v>
      </c>
      <c r="BM29" s="8">
        <f t="shared" si="166"/>
        <v>0.6069507568103637</v>
      </c>
      <c r="BN29" s="8">
        <f t="shared" si="167"/>
        <v>0.3899112175122405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</v>
      </c>
      <c r="F30">
        <f>VLOOKUP(B30,home!$B$2:$E$405,3,FALSE)</f>
        <v>1.2</v>
      </c>
      <c r="G30">
        <f>VLOOKUP(C30,away!$B$2:$E$405,4,FALSE)</f>
        <v>1.1299999999999999</v>
      </c>
      <c r="H30">
        <f>VLOOKUP(A30,away!$A$2:$E$405,3,FALSE)</f>
        <v>1.08901515151515</v>
      </c>
      <c r="I30">
        <f>VLOOKUP(C30,away!$B$2:$E$405,3,FALSE)</f>
        <v>1.0900000000000001</v>
      </c>
      <c r="J30">
        <f>VLOOKUP(B30,home!$B$2:$E$405,4,FALSE)</f>
        <v>0.63</v>
      </c>
      <c r="K30" s="3">
        <f t="shared" si="112"/>
        <v>1.6949999999999998</v>
      </c>
      <c r="L30" s="3">
        <f t="shared" si="113"/>
        <v>0.74782670454545352</v>
      </c>
      <c r="M30" s="5">
        <f t="shared" si="114"/>
        <v>8.6914821377966842E-2</v>
      </c>
      <c r="N30" s="5">
        <f t="shared" si="115"/>
        <v>0.14732062223565376</v>
      </c>
      <c r="O30" s="5">
        <f t="shared" si="116"/>
        <v>6.4997224447241667E-2</v>
      </c>
      <c r="P30" s="5">
        <f t="shared" si="117"/>
        <v>0.11017029543807461</v>
      </c>
      <c r="Q30" s="5">
        <f t="shared" si="118"/>
        <v>0.12485422734471659</v>
      </c>
      <c r="R30" s="5">
        <f t="shared" si="119"/>
        <v>2.4303330081490961E-2</v>
      </c>
      <c r="S30" s="5">
        <f t="shared" si="120"/>
        <v>3.4912037453687789E-2</v>
      </c>
      <c r="T30" s="5">
        <f t="shared" si="121"/>
        <v>9.3369325383768256E-2</v>
      </c>
      <c r="U30" s="5">
        <f t="shared" si="122"/>
        <v>4.1194144488127173E-2</v>
      </c>
      <c r="V30" s="5">
        <f t="shared" si="123"/>
        <v>4.9170356545489039E-3</v>
      </c>
      <c r="W30" s="5">
        <f t="shared" si="124"/>
        <v>7.0542638449764869E-2</v>
      </c>
      <c r="X30" s="5">
        <f t="shared" si="125"/>
        <v>5.2753668841829061E-2</v>
      </c>
      <c r="Y30" s="5">
        <f t="shared" si="126"/>
        <v>1.97253011613336E-2</v>
      </c>
      <c r="Z30" s="5">
        <f t="shared" si="127"/>
        <v>6.0582264147739243E-3</v>
      </c>
      <c r="AA30" s="5">
        <f t="shared" si="128"/>
        <v>1.02686937730418E-2</v>
      </c>
      <c r="AB30" s="5">
        <f t="shared" si="129"/>
        <v>8.7027179726529274E-3</v>
      </c>
      <c r="AC30" s="5">
        <f t="shared" si="130"/>
        <v>3.8954178222481837E-4</v>
      </c>
      <c r="AD30" s="5">
        <f t="shared" si="131"/>
        <v>2.9892443043087854E-2</v>
      </c>
      <c r="AE30" s="5">
        <f t="shared" si="132"/>
        <v>2.2354367171725054E-2</v>
      </c>
      <c r="AF30" s="5">
        <f t="shared" si="133"/>
        <v>8.3585963671151085E-3</v>
      </c>
      <c r="AG30" s="5">
        <f t="shared" si="134"/>
        <v>2.0835938586150969E-3</v>
      </c>
      <c r="AH30" s="5">
        <f t="shared" si="135"/>
        <v>1.1326258737876503E-3</v>
      </c>
      <c r="AI30" s="5">
        <f t="shared" si="136"/>
        <v>1.9198008560700668E-3</v>
      </c>
      <c r="AJ30" s="5">
        <f t="shared" si="137"/>
        <v>1.627031225519382E-3</v>
      </c>
      <c r="AK30" s="5">
        <f t="shared" si="138"/>
        <v>9.1927264241845074E-4</v>
      </c>
      <c r="AL30" s="5">
        <f t="shared" si="139"/>
        <v>1.9750800865851723E-5</v>
      </c>
      <c r="AM30" s="5">
        <f t="shared" si="140"/>
        <v>1.013353819160678E-2</v>
      </c>
      <c r="AN30" s="5">
        <f t="shared" si="141"/>
        <v>7.5781304712147926E-3</v>
      </c>
      <c r="AO30" s="5">
        <f t="shared" si="142"/>
        <v>2.8335641684520217E-3</v>
      </c>
      <c r="AP30" s="5">
        <f t="shared" si="143"/>
        <v>7.0633831807051777E-4</v>
      </c>
      <c r="AQ30" s="5">
        <f t="shared" si="144"/>
        <v>1.320546641742134E-4</v>
      </c>
      <c r="AR30" s="5">
        <f t="shared" si="145"/>
        <v>1.6940157493550671E-4</v>
      </c>
      <c r="AS30" s="5">
        <f t="shared" si="146"/>
        <v>2.8713566951568383E-4</v>
      </c>
      <c r="AT30" s="5">
        <f t="shared" si="147"/>
        <v>2.4334747991454209E-4</v>
      </c>
      <c r="AU30" s="5">
        <f t="shared" si="148"/>
        <v>1.3749132615171629E-4</v>
      </c>
      <c r="AV30" s="5">
        <f t="shared" si="149"/>
        <v>5.826194945678975E-5</v>
      </c>
      <c r="AW30" s="5">
        <f t="shared" si="150"/>
        <v>6.9542913523820871E-7</v>
      </c>
      <c r="AX30" s="5">
        <f t="shared" si="151"/>
        <v>2.8627245391289148E-3</v>
      </c>
      <c r="AY30" s="5">
        <f t="shared" si="152"/>
        <v>2.1408218581181783E-3</v>
      </c>
      <c r="AZ30" s="5">
        <f t="shared" si="153"/>
        <v>8.004818775876959E-4</v>
      </c>
      <c r="BA30" s="5">
        <f t="shared" si="154"/>
        <v>1.9954057485492124E-4</v>
      </c>
      <c r="BB30" s="5">
        <f t="shared" si="155"/>
        <v>3.7305442629215279E-5</v>
      </c>
      <c r="BC30" s="5">
        <f t="shared" si="156"/>
        <v>5.5796012446031101E-6</v>
      </c>
      <c r="BD30" s="5">
        <f t="shared" si="157"/>
        <v>2.1113836921471601E-5</v>
      </c>
      <c r="BE30" s="5">
        <f t="shared" si="158"/>
        <v>3.5787953581894357E-5</v>
      </c>
      <c r="BF30" s="5">
        <f t="shared" si="159"/>
        <v>3.0330290660655476E-5</v>
      </c>
      <c r="BG30" s="5">
        <f t="shared" si="160"/>
        <v>1.7136614223270342E-5</v>
      </c>
      <c r="BH30" s="5">
        <f t="shared" si="161"/>
        <v>7.261640277110805E-6</v>
      </c>
      <c r="BI30" s="5">
        <f t="shared" si="162"/>
        <v>2.4616960539405624E-6</v>
      </c>
      <c r="BJ30" s="8">
        <f t="shared" si="163"/>
        <v>0.59868486356469119</v>
      </c>
      <c r="BK30" s="8">
        <f t="shared" si="164"/>
        <v>0.23946430436548699</v>
      </c>
      <c r="BL30" s="8">
        <f t="shared" si="165"/>
        <v>0.15607457139204264</v>
      </c>
      <c r="BM30" s="8">
        <f t="shared" si="166"/>
        <v>0.4395813183828674</v>
      </c>
      <c r="BN30" s="8">
        <f t="shared" si="167"/>
        <v>0.55856052092514441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</v>
      </c>
      <c r="F31">
        <f>VLOOKUP(B31,home!$B$2:$E$405,3,FALSE)</f>
        <v>0.84</v>
      </c>
      <c r="G31">
        <f>VLOOKUP(C31,away!$B$2:$E$405,4,FALSE)</f>
        <v>0.87</v>
      </c>
      <c r="H31">
        <f>VLOOKUP(A31,away!$A$2:$E$405,3,FALSE)</f>
        <v>1.08901515151515</v>
      </c>
      <c r="I31">
        <f>VLOOKUP(C31,away!$B$2:$E$405,3,FALSE)</f>
        <v>0.91</v>
      </c>
      <c r="J31">
        <f>VLOOKUP(B31,home!$B$2:$E$405,4,FALSE)</f>
        <v>0.71</v>
      </c>
      <c r="K31" s="3">
        <f t="shared" si="112"/>
        <v>0.91349999999999998</v>
      </c>
      <c r="L31" s="3">
        <f t="shared" si="113"/>
        <v>0.70361268939393851</v>
      </c>
      <c r="M31" s="5">
        <f t="shared" si="114"/>
        <v>0.19847091978833004</v>
      </c>
      <c r="N31" s="5">
        <f t="shared" si="115"/>
        <v>0.18130318522663946</v>
      </c>
      <c r="O31" s="5">
        <f t="shared" si="116"/>
        <v>0.13964665763875556</v>
      </c>
      <c r="P31" s="5">
        <f t="shared" si="117"/>
        <v>0.12756722175300317</v>
      </c>
      <c r="Q31" s="5">
        <f t="shared" si="118"/>
        <v>8.2810229852267561E-2</v>
      </c>
      <c r="R31" s="5">
        <f t="shared" si="119"/>
        <v>4.9128580173039685E-2</v>
      </c>
      <c r="S31" s="5">
        <f t="shared" si="120"/>
        <v>2.0498464061051765E-2</v>
      </c>
      <c r="T31" s="5">
        <f t="shared" si="121"/>
        <v>5.8266328535684198E-2</v>
      </c>
      <c r="U31" s="5">
        <f t="shared" si="122"/>
        <v>4.4878957988071747E-2</v>
      </c>
      <c r="V31" s="5">
        <f t="shared" si="123"/>
        <v>1.4639324117838256E-3</v>
      </c>
      <c r="W31" s="5">
        <f t="shared" si="124"/>
        <v>2.521571499001548E-2</v>
      </c>
      <c r="X31" s="5">
        <f t="shared" si="125"/>
        <v>1.7742097039115841E-2</v>
      </c>
      <c r="Y31" s="5">
        <f t="shared" si="126"/>
        <v>6.241782306590264E-3</v>
      </c>
      <c r="Z31" s="5">
        <f t="shared" si="127"/>
        <v>1.1522497473886058E-2</v>
      </c>
      <c r="AA31" s="5">
        <f t="shared" si="128"/>
        <v>1.0525801442394914E-2</v>
      </c>
      <c r="AB31" s="5">
        <f t="shared" si="129"/>
        <v>4.8076598088138758E-3</v>
      </c>
      <c r="AC31" s="5">
        <f t="shared" si="130"/>
        <v>5.8808927399982997E-5</v>
      </c>
      <c r="AD31" s="5">
        <f t="shared" si="131"/>
        <v>5.758638910844785E-3</v>
      </c>
      <c r="AE31" s="5">
        <f t="shared" si="132"/>
        <v>4.05185141130808E-3</v>
      </c>
      <c r="AF31" s="5">
        <f t="shared" si="133"/>
        <v>1.4254670342675514E-3</v>
      </c>
      <c r="AG31" s="5">
        <f t="shared" si="134"/>
        <v>3.3432556454113114E-4</v>
      </c>
      <c r="AH31" s="5">
        <f t="shared" si="135"/>
        <v>2.0268438590339576E-3</v>
      </c>
      <c r="AI31" s="5">
        <f t="shared" si="136"/>
        <v>1.8515218652275201E-3</v>
      </c>
      <c r="AJ31" s="5">
        <f t="shared" si="137"/>
        <v>8.4568261194266966E-4</v>
      </c>
      <c r="AK31" s="5">
        <f t="shared" si="138"/>
        <v>2.5751035533654298E-4</v>
      </c>
      <c r="AL31" s="5">
        <f t="shared" si="139"/>
        <v>1.5119779745447665E-6</v>
      </c>
      <c r="AM31" s="5">
        <f t="shared" si="140"/>
        <v>1.0521033290113422E-3</v>
      </c>
      <c r="AN31" s="5">
        <f t="shared" si="141"/>
        <v>7.4027325284598629E-4</v>
      </c>
      <c r="AO31" s="5">
        <f t="shared" si="142"/>
        <v>2.6043282716068169E-4</v>
      </c>
      <c r="AP31" s="5">
        <f t="shared" si="143"/>
        <v>6.1081280641664672E-5</v>
      </c>
      <c r="AQ31" s="5">
        <f t="shared" si="144"/>
        <v>1.0744391035976895E-5</v>
      </c>
      <c r="AR31" s="5">
        <f t="shared" si="145"/>
        <v>2.8522261172729449E-4</v>
      </c>
      <c r="AS31" s="5">
        <f t="shared" si="146"/>
        <v>2.6055085581288347E-4</v>
      </c>
      <c r="AT31" s="5">
        <f t="shared" si="147"/>
        <v>1.1900660339253452E-4</v>
      </c>
      <c r="AU31" s="5">
        <f t="shared" si="148"/>
        <v>3.6237510733026765E-5</v>
      </c>
      <c r="AV31" s="5">
        <f t="shared" si="149"/>
        <v>8.2757415136549872E-6</v>
      </c>
      <c r="AW31" s="5">
        <f t="shared" si="150"/>
        <v>2.6995114807711234E-8</v>
      </c>
      <c r="AX31" s="5">
        <f t="shared" si="151"/>
        <v>1.6018273184197678E-4</v>
      </c>
      <c r="AY31" s="5">
        <f t="shared" si="152"/>
        <v>1.1270660274580136E-4</v>
      </c>
      <c r="AZ31" s="5">
        <f t="shared" si="153"/>
        <v>3.9650897935213768E-5</v>
      </c>
      <c r="BA31" s="5">
        <f t="shared" si="154"/>
        <v>9.2996249776934415E-6</v>
      </c>
      <c r="BB31" s="5">
        <f t="shared" si="155"/>
        <v>1.6358335352274816E-6</v>
      </c>
      <c r="BC31" s="5">
        <f t="shared" si="156"/>
        <v>2.3019864662444057E-7</v>
      </c>
      <c r="BD31" s="5">
        <f t="shared" si="157"/>
        <v>3.3447708152234105E-5</v>
      </c>
      <c r="BE31" s="5">
        <f t="shared" si="158"/>
        <v>3.0554481397065852E-5</v>
      </c>
      <c r="BF31" s="5">
        <f t="shared" si="159"/>
        <v>1.3955759378109826E-5</v>
      </c>
      <c r="BG31" s="5">
        <f t="shared" si="160"/>
        <v>4.2495287306344433E-6</v>
      </c>
      <c r="BH31" s="5">
        <f t="shared" si="161"/>
        <v>9.7048612385864092E-7</v>
      </c>
      <c r="BI31" s="5">
        <f t="shared" si="162"/>
        <v>1.773078148289737E-7</v>
      </c>
      <c r="BJ31" s="8">
        <f t="shared" si="163"/>
        <v>0.38559796184165257</v>
      </c>
      <c r="BK31" s="8">
        <f t="shared" si="164"/>
        <v>0.34817356552228912</v>
      </c>
      <c r="BL31" s="8">
        <f t="shared" si="165"/>
        <v>0.25476186433739251</v>
      </c>
      <c r="BM31" s="8">
        <f t="shared" si="166"/>
        <v>0.22101641513555384</v>
      </c>
      <c r="BN31" s="8">
        <f t="shared" si="167"/>
        <v>0.7789267944320355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</v>
      </c>
      <c r="F32">
        <f>VLOOKUP(B32,home!$B$2:$E$405,3,FALSE)</f>
        <v>1.0900000000000001</v>
      </c>
      <c r="G32">
        <f>VLOOKUP(C32,away!$B$2:$E$405,4,FALSE)</f>
        <v>0.87</v>
      </c>
      <c r="H32">
        <f>VLOOKUP(A32,away!$A$2:$E$405,3,FALSE)</f>
        <v>1.08901515151515</v>
      </c>
      <c r="I32">
        <f>VLOOKUP(C32,away!$B$2:$E$405,3,FALSE)</f>
        <v>1.05</v>
      </c>
      <c r="J32">
        <f>VLOOKUP(B32,home!$B$2:$E$405,4,FALSE)</f>
        <v>0.92</v>
      </c>
      <c r="K32" s="3">
        <f t="shared" si="112"/>
        <v>1.1853750000000001</v>
      </c>
      <c r="L32" s="3">
        <f t="shared" si="113"/>
        <v>1.051988636363635</v>
      </c>
      <c r="M32" s="5">
        <f t="shared" si="114"/>
        <v>0.10673953799961378</v>
      </c>
      <c r="N32" s="5">
        <f t="shared" si="115"/>
        <v>0.12652637985629217</v>
      </c>
      <c r="O32" s="5">
        <f t="shared" si="116"/>
        <v>0.11228878102629809</v>
      </c>
      <c r="P32" s="5">
        <f t="shared" si="117"/>
        <v>0.13310431380904808</v>
      </c>
      <c r="Q32" s="5">
        <f t="shared" si="118"/>
        <v>7.4990603761076191E-2</v>
      </c>
      <c r="R32" s="5">
        <f t="shared" si="119"/>
        <v>5.906326081539507E-2</v>
      </c>
      <c r="S32" s="5">
        <f t="shared" si="120"/>
        <v>4.1495304098659445E-2</v>
      </c>
      <c r="T32" s="5">
        <f t="shared" si="121"/>
        <v>7.8889262990700218E-2</v>
      </c>
      <c r="U32" s="5">
        <f t="shared" si="122"/>
        <v>7.0012112789048925E-2</v>
      </c>
      <c r="V32" s="5">
        <f t="shared" si="123"/>
        <v>5.7494096604576031E-3</v>
      </c>
      <c r="W32" s="5">
        <f t="shared" si="124"/>
        <v>2.9630662311095228E-2</v>
      </c>
      <c r="X32" s="5">
        <f t="shared" si="125"/>
        <v>3.1171120039200424E-2</v>
      </c>
      <c r="Y32" s="5">
        <f t="shared" si="126"/>
        <v>1.6395832031982815E-2</v>
      </c>
      <c r="Z32" s="5">
        <f t="shared" si="127"/>
        <v>2.0711293068125729E-2</v>
      </c>
      <c r="AA32" s="5">
        <f t="shared" si="128"/>
        <v>2.4550649020629534E-2</v>
      </c>
      <c r="AB32" s="5">
        <f t="shared" si="129"/>
        <v>1.4550862791414371E-2</v>
      </c>
      <c r="AC32" s="5">
        <f t="shared" si="130"/>
        <v>4.4809498546890977E-4</v>
      </c>
      <c r="AD32" s="5">
        <f t="shared" si="131"/>
        <v>8.7808615842536256E-3</v>
      </c>
      <c r="AE32" s="5">
        <f t="shared" si="132"/>
        <v>9.2373666041167986E-3</v>
      </c>
      <c r="AF32" s="5">
        <f t="shared" si="133"/>
        <v>4.8588023487279057E-3</v>
      </c>
      <c r="AG32" s="5">
        <f t="shared" si="134"/>
        <v>1.7038016190662325E-3</v>
      </c>
      <c r="AH32" s="5">
        <f t="shared" si="135"/>
        <v>5.4470112380162966E-3</v>
      </c>
      <c r="AI32" s="5">
        <f t="shared" si="136"/>
        <v>6.4567509462635673E-3</v>
      </c>
      <c r="AJ32" s="5">
        <f t="shared" si="137"/>
        <v>3.8268355764635893E-3</v>
      </c>
      <c r="AK32" s="5">
        <f t="shared" si="138"/>
        <v>1.5120784071501756E-3</v>
      </c>
      <c r="AL32" s="5">
        <f t="shared" si="139"/>
        <v>2.2350996333647422E-5</v>
      </c>
      <c r="AM32" s="5">
        <f t="shared" si="140"/>
        <v>2.081722760086929E-3</v>
      </c>
      <c r="AN32" s="5">
        <f t="shared" si="141"/>
        <v>2.1899486876709911E-3</v>
      </c>
      <c r="AO32" s="5">
        <f t="shared" si="142"/>
        <v>1.1519005668246688E-3</v>
      </c>
      <c r="AP32" s="5">
        <f t="shared" si="143"/>
        <v>4.0392876884012726E-4</v>
      </c>
      <c r="AQ32" s="5">
        <f t="shared" si="144"/>
        <v>1.0623211868004184E-4</v>
      </c>
      <c r="AR32" s="5">
        <f t="shared" si="145"/>
        <v>1.1460387849076326E-3</v>
      </c>
      <c r="AS32" s="5">
        <f t="shared" si="146"/>
        <v>1.3584857246598848E-3</v>
      </c>
      <c r="AT32" s="5">
        <f t="shared" si="147"/>
        <v>8.0515750793435574E-4</v>
      </c>
      <c r="AU32" s="5">
        <f t="shared" si="148"/>
        <v>3.1813786032256229E-4</v>
      </c>
      <c r="AV32" s="5">
        <f t="shared" si="149"/>
        <v>9.427816654496431E-5</v>
      </c>
      <c r="AW32" s="5">
        <f t="shared" si="150"/>
        <v>7.7421431793818405E-7</v>
      </c>
      <c r="AX32" s="5">
        <f t="shared" si="151"/>
        <v>4.1127035278967316E-4</v>
      </c>
      <c r="AY32" s="5">
        <f t="shared" si="152"/>
        <v>4.3265173760799935E-4</v>
      </c>
      <c r="AZ32" s="5">
        <f t="shared" si="153"/>
        <v>2.275723557332982E-4</v>
      </c>
      <c r="BA32" s="5">
        <f t="shared" si="154"/>
        <v>7.9801177393977495E-5</v>
      </c>
      <c r="BB32" s="5">
        <f t="shared" si="155"/>
        <v>2.0987482946725726E-5</v>
      </c>
      <c r="BC32" s="5">
        <f t="shared" si="156"/>
        <v>4.4157187131662102E-6</v>
      </c>
      <c r="BD32" s="5">
        <f t="shared" si="157"/>
        <v>2.0093662975913614E-4</v>
      </c>
      <c r="BE32" s="5">
        <f t="shared" si="158"/>
        <v>2.3818525750073598E-4</v>
      </c>
      <c r="BF32" s="5">
        <f t="shared" si="159"/>
        <v>1.4116942480496751E-4</v>
      </c>
      <c r="BG32" s="5">
        <f t="shared" si="160"/>
        <v>5.577956897606278E-5</v>
      </c>
      <c r="BH32" s="5">
        <f t="shared" si="161"/>
        <v>1.6529926643750102E-5</v>
      </c>
      <c r="BI32" s="5">
        <f t="shared" si="162"/>
        <v>3.9188323590670569E-6</v>
      </c>
      <c r="BJ32" s="8">
        <f t="shared" si="163"/>
        <v>0.38929512487379914</v>
      </c>
      <c r="BK32" s="8">
        <f t="shared" si="164"/>
        <v>0.28799166328718939</v>
      </c>
      <c r="BL32" s="8">
        <f t="shared" si="165"/>
        <v>0.3020869602950928</v>
      </c>
      <c r="BM32" s="8">
        <f t="shared" si="166"/>
        <v>0.38694028673319364</v>
      </c>
      <c r="BN32" s="8">
        <f t="shared" si="167"/>
        <v>0.61271287726772339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1.40149625935162</v>
      </c>
      <c r="F33">
        <f>VLOOKUP(B33,home!$B$2:$E$405,3,FALSE)</f>
        <v>0.8</v>
      </c>
      <c r="G33">
        <f>VLOOKUP(C33,away!$B$2:$E$405,4,FALSE)</f>
        <v>0.99</v>
      </c>
      <c r="H33">
        <f>VLOOKUP(A33,away!$A$2:$E$405,3,FALSE)</f>
        <v>1.22194513715711</v>
      </c>
      <c r="I33">
        <f>VLOOKUP(C33,away!$B$2:$E$405,3,FALSE)</f>
        <v>0.59</v>
      </c>
      <c r="J33">
        <f>VLOOKUP(B33,home!$B$2:$E$405,4,FALSE)</f>
        <v>1.1100000000000001</v>
      </c>
      <c r="K33" s="3">
        <f t="shared" si="112"/>
        <v>1.109985037406483</v>
      </c>
      <c r="L33" s="3">
        <f t="shared" si="113"/>
        <v>0.80025187032419143</v>
      </c>
      <c r="M33" s="5">
        <f t="shared" si="114"/>
        <v>0.14804530936231464</v>
      </c>
      <c r="N33" s="5">
        <f t="shared" si="115"/>
        <v>0.16432807825038317</v>
      </c>
      <c r="O33" s="5">
        <f t="shared" si="116"/>
        <v>0.11847353570991584</v>
      </c>
      <c r="P33" s="5">
        <f t="shared" si="117"/>
        <v>0.13150385196664924</v>
      </c>
      <c r="Q33" s="5">
        <f t="shared" si="118"/>
        <v>9.1200854041843527E-2</v>
      </c>
      <c r="R33" s="5">
        <f t="shared" si="119"/>
        <v>4.7404334267890015E-2</v>
      </c>
      <c r="S33" s="5">
        <f t="shared" si="120"/>
        <v>2.9202652817159169E-2</v>
      </c>
      <c r="T33" s="5">
        <f t="shared" si="121"/>
        <v>7.2983654022148889E-2</v>
      </c>
      <c r="U33" s="5">
        <f t="shared" si="122"/>
        <v>5.2618101745573319E-2</v>
      </c>
      <c r="V33" s="5">
        <f t="shared" si="123"/>
        <v>2.8821967106951248E-3</v>
      </c>
      <c r="W33" s="5">
        <f t="shared" si="124"/>
        <v>3.3743861128379612E-2</v>
      </c>
      <c r="X33" s="5">
        <f t="shared" si="125"/>
        <v>2.7003587979945568E-2</v>
      </c>
      <c r="Y33" s="5">
        <f t="shared" si="126"/>
        <v>1.0804835893207647E-2</v>
      </c>
      <c r="Z33" s="5">
        <f t="shared" si="127"/>
        <v>1.2645135719784047E-2</v>
      </c>
      <c r="AA33" s="5">
        <f t="shared" si="128"/>
        <v>1.4035911444934549E-2</v>
      </c>
      <c r="AB33" s="5">
        <f t="shared" si="129"/>
        <v>7.7898258451198805E-3</v>
      </c>
      <c r="AC33" s="5">
        <f t="shared" si="130"/>
        <v>1.6001012258282313E-4</v>
      </c>
      <c r="AD33" s="5">
        <f t="shared" si="131"/>
        <v>9.3637952392059062E-3</v>
      </c>
      <c r="AE33" s="5">
        <f t="shared" si="132"/>
        <v>7.4933946535072869E-3</v>
      </c>
      <c r="AF33" s="5">
        <f t="shared" si="133"/>
        <v>2.9983015432732511E-3</v>
      </c>
      <c r="AG33" s="5">
        <f t="shared" si="134"/>
        <v>7.9979880593344292E-4</v>
      </c>
      <c r="AH33" s="5">
        <f t="shared" si="135"/>
        <v>2.5298233775651055E-3</v>
      </c>
      <c r="AI33" s="5">
        <f t="shared" si="136"/>
        <v>2.8080660963783989E-3</v>
      </c>
      <c r="AJ33" s="5">
        <f t="shared" si="137"/>
        <v>1.5584556755142271E-3</v>
      </c>
      <c r="AK33" s="5">
        <f t="shared" si="138"/>
        <v>5.7662082709400138E-4</v>
      </c>
      <c r="AL33" s="5">
        <f t="shared" si="139"/>
        <v>5.6852723166799019E-6</v>
      </c>
      <c r="AM33" s="5">
        <f t="shared" si="140"/>
        <v>2.0787345217713237E-3</v>
      </c>
      <c r="AN33" s="5">
        <f t="shared" si="141"/>
        <v>1.6635111889549657E-3</v>
      </c>
      <c r="AO33" s="5">
        <f t="shared" si="142"/>
        <v>6.6561397013321531E-4</v>
      </c>
      <c r="AP33" s="5">
        <f t="shared" si="143"/>
        <v>1.7755294150433867E-4</v>
      </c>
      <c r="AQ33" s="5">
        <f t="shared" si="144"/>
        <v>3.5521768380102188E-5</v>
      </c>
      <c r="AR33" s="5">
        <f t="shared" si="145"/>
        <v>4.0489917789726784E-4</v>
      </c>
      <c r="AS33" s="5">
        <f t="shared" si="146"/>
        <v>4.4943202912415311E-4</v>
      </c>
      <c r="AT33" s="5">
        <f t="shared" si="147"/>
        <v>2.4943141382952234E-4</v>
      </c>
      <c r="AU33" s="5">
        <f t="shared" si="148"/>
        <v>9.2288379069971384E-5</v>
      </c>
      <c r="AV33" s="5">
        <f t="shared" si="149"/>
        <v>2.5609679973541478E-5</v>
      </c>
      <c r="AW33" s="5">
        <f t="shared" si="150"/>
        <v>1.4027897801901547E-7</v>
      </c>
      <c r="AX33" s="5">
        <f t="shared" si="151"/>
        <v>3.8456070265108124E-4</v>
      </c>
      <c r="AY33" s="5">
        <f t="shared" si="152"/>
        <v>3.0774542154971305E-4</v>
      </c>
      <c r="AZ33" s="5">
        <f t="shared" si="153"/>
        <v>1.2313692458943229E-4</v>
      </c>
      <c r="BA33" s="5">
        <f t="shared" si="154"/>
        <v>3.2846851402887364E-5</v>
      </c>
      <c r="BB33" s="5">
        <f t="shared" si="155"/>
        <v>6.5714385673553499E-6</v>
      </c>
      <c r="BC33" s="5">
        <f t="shared" si="156"/>
        <v>1.0517612008493291E-6</v>
      </c>
      <c r="BD33" s="5">
        <f t="shared" si="157"/>
        <v>5.4003554067502671E-5</v>
      </c>
      <c r="BE33" s="5">
        <f t="shared" si="158"/>
        <v>5.9943136981699982E-5</v>
      </c>
      <c r="BF33" s="5">
        <f t="shared" si="159"/>
        <v>3.3267992572447097E-5</v>
      </c>
      <c r="BG33" s="5">
        <f t="shared" si="160"/>
        <v>1.2308991326655424E-5</v>
      </c>
      <c r="BH33" s="5">
        <f t="shared" si="161"/>
        <v>3.4156990495384254E-6</v>
      </c>
      <c r="BI33" s="5">
        <f t="shared" si="162"/>
        <v>7.5827496745423978E-7</v>
      </c>
      <c r="BJ33" s="8">
        <f t="shared" si="163"/>
        <v>0.42619700904853358</v>
      </c>
      <c r="BK33" s="8">
        <f t="shared" si="164"/>
        <v>0.31210745167326742</v>
      </c>
      <c r="BL33" s="8">
        <f t="shared" si="165"/>
        <v>0.24918003331884508</v>
      </c>
      <c r="BM33" s="8">
        <f t="shared" si="166"/>
        <v>0.29886606101886209</v>
      </c>
      <c r="BN33" s="8">
        <f t="shared" si="167"/>
        <v>0.70095596359899648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1.40149625935162</v>
      </c>
      <c r="F34">
        <f>VLOOKUP(B34,home!$B$2:$E$405,3,FALSE)</f>
        <v>1.27</v>
      </c>
      <c r="G34">
        <f>VLOOKUP(C34,away!$B$2:$E$405,4,FALSE)</f>
        <v>0.75</v>
      </c>
      <c r="H34">
        <f>VLOOKUP(A34,away!$A$2:$E$405,3,FALSE)</f>
        <v>1.22194513715711</v>
      </c>
      <c r="I34">
        <f>VLOOKUP(C34,away!$B$2:$E$405,3,FALSE)</f>
        <v>1.07</v>
      </c>
      <c r="J34">
        <f>VLOOKUP(B34,home!$B$2:$E$405,4,FALSE)</f>
        <v>1.18</v>
      </c>
      <c r="K34" s="3">
        <f t="shared" si="112"/>
        <v>1.3349251870324181</v>
      </c>
      <c r="L34" s="3">
        <f t="shared" si="113"/>
        <v>1.5428279301745671</v>
      </c>
      <c r="M34" s="5">
        <f t="shared" si="114"/>
        <v>5.6261032870699251E-2</v>
      </c>
      <c r="N34" s="5">
        <f t="shared" si="115"/>
        <v>7.510426982755522E-2</v>
      </c>
      <c r="O34" s="5">
        <f t="shared" si="116"/>
        <v>8.680109289338421E-2</v>
      </c>
      <c r="P34" s="5">
        <f t="shared" si="117"/>
        <v>0.11587296516531924</v>
      </c>
      <c r="Q34" s="5">
        <f t="shared" si="118"/>
        <v>5.0129290723241189E-2</v>
      </c>
      <c r="R34" s="5">
        <f t="shared" si="119"/>
        <v>6.6959575242795152E-2</v>
      </c>
      <c r="S34" s="5">
        <f t="shared" si="120"/>
        <v>5.9661827072480876E-2</v>
      </c>
      <c r="T34" s="5">
        <f t="shared" si="121"/>
        <v>7.734086984765734E-2</v>
      </c>
      <c r="U34" s="5">
        <f t="shared" si="122"/>
        <v>8.9386023504599593E-2</v>
      </c>
      <c r="V34" s="5">
        <f t="shared" si="123"/>
        <v>1.3653011600719137E-2</v>
      </c>
      <c r="W34" s="5">
        <f t="shared" si="124"/>
        <v>2.2306284264841741E-2</v>
      </c>
      <c r="X34" s="5">
        <f t="shared" si="125"/>
        <v>3.4414758382211301E-2</v>
      </c>
      <c r="Y34" s="5">
        <f t="shared" si="126"/>
        <v>2.6548025221142451E-2</v>
      </c>
      <c r="Z34" s="5">
        <f t="shared" si="127"/>
        <v>3.4435700959069948E-2</v>
      </c>
      <c r="AA34" s="5">
        <f t="shared" si="128"/>
        <v>4.596908454337887E-2</v>
      </c>
      <c r="AB34" s="5">
        <f t="shared" si="129"/>
        <v>3.0682644390889545E-2</v>
      </c>
      <c r="AC34" s="5">
        <f t="shared" si="130"/>
        <v>1.7574496690805307E-3</v>
      </c>
      <c r="AD34" s="5">
        <f t="shared" si="131"/>
        <v>7.4443051735605375E-3</v>
      </c>
      <c r="AE34" s="5">
        <f t="shared" si="132"/>
        <v>1.1485281942512226E-2</v>
      </c>
      <c r="AF34" s="5">
        <f t="shared" si="133"/>
        <v>8.8599068834187347E-3</v>
      </c>
      <c r="AG34" s="5">
        <f t="shared" si="134"/>
        <v>4.5564372661614427E-3</v>
      </c>
      <c r="AH34" s="5">
        <f t="shared" si="135"/>
        <v>1.3282090308698062E-2</v>
      </c>
      <c r="AI34" s="5">
        <f t="shared" si="136"/>
        <v>1.773059688952023E-2</v>
      </c>
      <c r="AJ34" s="5">
        <f t="shared" si="137"/>
        <v>1.1834510184469604E-2</v>
      </c>
      <c r="AK34" s="5">
        <f t="shared" si="138"/>
        <v>5.2660619071467161E-3</v>
      </c>
      <c r="AL34" s="5">
        <f t="shared" si="139"/>
        <v>1.4478291200460797E-4</v>
      </c>
      <c r="AM34" s="5">
        <f t="shared" si="140"/>
        <v>1.9875180952283389E-3</v>
      </c>
      <c r="AN34" s="5">
        <f t="shared" si="141"/>
        <v>3.0663984290456364E-3</v>
      </c>
      <c r="AO34" s="5">
        <f t="shared" si="142"/>
        <v>2.3654625706875116E-3</v>
      </c>
      <c r="AP34" s="5">
        <f t="shared" si="143"/>
        <v>1.2165005739464081E-3</v>
      </c>
      <c r="AQ34" s="5">
        <f t="shared" si="144"/>
        <v>4.6921276563947754E-4</v>
      </c>
      <c r="AR34" s="5">
        <f t="shared" si="145"/>
        <v>4.098395979872064E-3</v>
      </c>
      <c r="AS34" s="5">
        <f t="shared" si="146"/>
        <v>5.4710520199636259E-3</v>
      </c>
      <c r="AT34" s="5">
        <f t="shared" si="147"/>
        <v>3.6517225705070171E-3</v>
      </c>
      <c r="AU34" s="5">
        <f t="shared" si="148"/>
        <v>1.6249254784748612E-3</v>
      </c>
      <c r="AV34" s="5">
        <f t="shared" si="149"/>
        <v>5.4228848706669897E-4</v>
      </c>
      <c r="AW34" s="5">
        <f t="shared" si="150"/>
        <v>8.2830298457980591E-6</v>
      </c>
      <c r="AX34" s="5">
        <f t="shared" si="151"/>
        <v>4.4219799416716739E-4</v>
      </c>
      <c r="AY34" s="5">
        <f t="shared" si="152"/>
        <v>6.822354160682763E-4</v>
      </c>
      <c r="AZ34" s="5">
        <f t="shared" si="153"/>
        <v>5.262859274322016E-4</v>
      </c>
      <c r="BA34" s="5">
        <f t="shared" si="154"/>
        <v>2.7065620936674202E-4</v>
      </c>
      <c r="BB34" s="5">
        <f t="shared" si="155"/>
        <v>1.0439398982154625E-4</v>
      </c>
      <c r="BC34" s="5">
        <f t="shared" si="156"/>
        <v>3.2212392647808225E-5</v>
      </c>
      <c r="BD34" s="5">
        <f t="shared" si="157"/>
        <v>1.0538532977769628E-3</v>
      </c>
      <c r="BE34" s="5">
        <f t="shared" si="158"/>
        <v>1.4068153106396428E-3</v>
      </c>
      <c r="BF34" s="5">
        <f t="shared" si="159"/>
        <v>9.3899659583784737E-4</v>
      </c>
      <c r="BG34" s="5">
        <f t="shared" si="160"/>
        <v>4.1783006877388091E-4</v>
      </c>
      <c r="BH34" s="5">
        <f t="shared" si="161"/>
        <v>1.3944297067643529E-4</v>
      </c>
      <c r="BI34" s="5">
        <f t="shared" si="162"/>
        <v>3.7229186742119258E-5</v>
      </c>
      <c r="BJ34" s="8">
        <f t="shared" si="163"/>
        <v>0.3293525038963534</v>
      </c>
      <c r="BK34" s="8">
        <f t="shared" si="164"/>
        <v>0.24803330470637192</v>
      </c>
      <c r="BL34" s="8">
        <f t="shared" si="165"/>
        <v>0.38729423183121309</v>
      </c>
      <c r="BM34" s="8">
        <f t="shared" si="166"/>
        <v>0.54731356228379158</v>
      </c>
      <c r="BN34" s="8">
        <f t="shared" si="167"/>
        <v>0.4511282267229943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1.40149625935162</v>
      </c>
      <c r="F35">
        <f>VLOOKUP(B35,home!$B$2:$E$405,3,FALSE)</f>
        <v>1.1599999999999999</v>
      </c>
      <c r="G35">
        <f>VLOOKUP(C35,away!$B$2:$E$405,4,FALSE)</f>
        <v>0.91</v>
      </c>
      <c r="H35">
        <f>VLOOKUP(A35,away!$A$2:$E$405,3,FALSE)</f>
        <v>1.22194513715711</v>
      </c>
      <c r="I35">
        <f>VLOOKUP(C35,away!$B$2:$E$405,3,FALSE)</f>
        <v>0.71</v>
      </c>
      <c r="J35">
        <f>VLOOKUP(B35,home!$B$2:$E$405,4,FALSE)</f>
        <v>0.72</v>
      </c>
      <c r="K35" s="3">
        <f t="shared" si="112"/>
        <v>1.4794194513715699</v>
      </c>
      <c r="L35" s="3">
        <f t="shared" si="113"/>
        <v>0.6246583541147146</v>
      </c>
      <c r="M35" s="5">
        <f t="shared" si="114"/>
        <v>0.12195809150872505</v>
      </c>
      <c r="N35" s="5">
        <f t="shared" si="115"/>
        <v>0.18042717283016171</v>
      </c>
      <c r="O35" s="5">
        <f t="shared" si="116"/>
        <v>7.6182140712811944E-2</v>
      </c>
      <c r="P35" s="5">
        <f t="shared" si="117"/>
        <v>0.11270534081765998</v>
      </c>
      <c r="Q35" s="5">
        <f t="shared" si="118"/>
        <v>0.13346373452046068</v>
      </c>
      <c r="R35" s="5">
        <f t="shared" si="119"/>
        <v>2.3793905315300345E-2</v>
      </c>
      <c r="S35" s="5">
        <f t="shared" si="120"/>
        <v>2.6038645102764952E-2</v>
      </c>
      <c r="T35" s="5">
        <f t="shared" si="121"/>
        <v>8.3369236739554195E-2</v>
      </c>
      <c r="U35" s="5">
        <f t="shared" si="122"/>
        <v>3.5201166347548718E-2</v>
      </c>
      <c r="V35" s="5">
        <f t="shared" si="123"/>
        <v>2.6736819859206075E-3</v>
      </c>
      <c r="W35" s="5">
        <f t="shared" si="124"/>
        <v>6.5816281634086898E-2</v>
      </c>
      <c r="X35" s="5">
        <f t="shared" si="125"/>
        <v>4.1112690159499247E-2</v>
      </c>
      <c r="Y35" s="5">
        <f t="shared" si="126"/>
        <v>1.2840692684130508E-2</v>
      </c>
      <c r="Z35" s="5">
        <f t="shared" si="127"/>
        <v>4.954353910738959E-3</v>
      </c>
      <c r="AA35" s="5">
        <f t="shared" si="128"/>
        <v>7.3295675445260219E-3</v>
      </c>
      <c r="AB35" s="5">
        <f t="shared" si="129"/>
        <v>5.4217523977567773E-3</v>
      </c>
      <c r="AC35" s="5">
        <f t="shared" si="130"/>
        <v>1.5442714569683858E-4</v>
      </c>
      <c r="AD35" s="5">
        <f t="shared" si="131"/>
        <v>2.4342471816604403E-2</v>
      </c>
      <c r="AE35" s="5">
        <f t="shared" si="132"/>
        <v>1.5205728380043936E-2</v>
      </c>
      <c r="AF35" s="5">
        <f t="shared" si="133"/>
        <v>4.7491926314968238E-3</v>
      </c>
      <c r="AG35" s="5">
        <f t="shared" si="134"/>
        <v>9.888742841881789E-4</v>
      </c>
      <c r="AH35" s="5">
        <f t="shared" si="135"/>
        <v>7.7369463989599926E-4</v>
      </c>
      <c r="AI35" s="5">
        <f t="shared" si="136"/>
        <v>1.1446188996840636E-3</v>
      </c>
      <c r="AJ35" s="5">
        <f t="shared" si="137"/>
        <v>8.4668573230006392E-4</v>
      </c>
      <c r="AK35" s="5">
        <f t="shared" si="138"/>
        <v>4.1753444718783196E-4</v>
      </c>
      <c r="AL35" s="5">
        <f t="shared" si="139"/>
        <v>5.708440947853128E-6</v>
      </c>
      <c r="AM35" s="5">
        <f t="shared" si="140"/>
        <v>7.2025452599897549E-3</v>
      </c>
      <c r="AN35" s="5">
        <f t="shared" si="141"/>
        <v>4.4991300675419395E-3</v>
      </c>
      <c r="AO35" s="5">
        <f t="shared" si="142"/>
        <v>1.4052095914693862E-3</v>
      </c>
      <c r="AP35" s="5">
        <f t="shared" si="143"/>
        <v>2.9259197019782581E-4</v>
      </c>
      <c r="AQ35" s="5">
        <f t="shared" si="144"/>
        <v>4.5692504632738864E-5</v>
      </c>
      <c r="AR35" s="5">
        <f t="shared" si="145"/>
        <v>9.6658964068962365E-5</v>
      </c>
      <c r="AS35" s="5">
        <f t="shared" si="146"/>
        <v>1.429991515930486E-4</v>
      </c>
      <c r="AT35" s="5">
        <f t="shared" si="147"/>
        <v>1.0577786319819398E-4</v>
      </c>
      <c r="AU35" s="5">
        <f t="shared" si="148"/>
        <v>5.2163276113309681E-5</v>
      </c>
      <c r="AV35" s="5">
        <f t="shared" si="149"/>
        <v>1.9292841332324088E-5</v>
      </c>
      <c r="AW35" s="5">
        <f t="shared" si="150"/>
        <v>1.4653753747296342E-7</v>
      </c>
      <c r="AX35" s="5">
        <f t="shared" si="151"/>
        <v>1.7759309261688239E-3</v>
      </c>
      <c r="AY35" s="5">
        <f t="shared" si="152"/>
        <v>1.1093500893620384E-3</v>
      </c>
      <c r="AZ35" s="5">
        <f t="shared" si="153"/>
        <v>3.4648240047895112E-4</v>
      </c>
      <c r="BA35" s="5">
        <f t="shared" si="154"/>
        <v>7.2144375337632359E-5</v>
      </c>
      <c r="BB35" s="5">
        <f t="shared" si="155"/>
        <v>1.1266396689259907E-5</v>
      </c>
      <c r="BC35" s="5">
        <f t="shared" si="156"/>
        <v>1.407529762543313E-6</v>
      </c>
      <c r="BD35" s="5">
        <f t="shared" si="157"/>
        <v>1.0063138234291889E-5</v>
      </c>
      <c r="BE35" s="5">
        <f t="shared" si="158"/>
        <v>1.4887602445652375E-5</v>
      </c>
      <c r="BF35" s="5">
        <f t="shared" si="159"/>
        <v>1.1012504321192543E-5</v>
      </c>
      <c r="BG35" s="5">
        <f t="shared" si="160"/>
        <v>5.4307043670285694E-6</v>
      </c>
      <c r="BH35" s="5">
        <f t="shared" si="161"/>
        <v>2.0085724188076495E-6</v>
      </c>
      <c r="BI35" s="5">
        <f t="shared" si="162"/>
        <v>5.943042211744957E-7</v>
      </c>
      <c r="BJ35" s="8">
        <f t="shared" si="163"/>
        <v>0.5790778267918576</v>
      </c>
      <c r="BK35" s="8">
        <f t="shared" si="164"/>
        <v>0.26464524509107729</v>
      </c>
      <c r="BL35" s="8">
        <f t="shared" si="165"/>
        <v>0.15157195495932571</v>
      </c>
      <c r="BM35" s="8">
        <f t="shared" si="166"/>
        <v>0.35060979149605537</v>
      </c>
      <c r="BN35" s="8">
        <f t="shared" si="167"/>
        <v>0.64853038570511978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1.40149625935162</v>
      </c>
      <c r="F36">
        <f>VLOOKUP(B36,home!$B$2:$E$405,3,FALSE)</f>
        <v>1.34</v>
      </c>
      <c r="G36">
        <f>VLOOKUP(C36,away!$B$2:$E$405,4,FALSE)</f>
        <v>0.88</v>
      </c>
      <c r="H36">
        <f>VLOOKUP(A36,away!$A$2:$E$405,3,FALSE)</f>
        <v>1.22194513715711</v>
      </c>
      <c r="I36">
        <f>VLOOKUP(C36,away!$B$2:$E$405,3,FALSE)</f>
        <v>1.1299999999999999</v>
      </c>
      <c r="J36">
        <f>VLOOKUP(B36,home!$B$2:$E$405,4,FALSE)</f>
        <v>0.63</v>
      </c>
      <c r="K36" s="3">
        <f t="shared" si="112"/>
        <v>1.6526443890274305</v>
      </c>
      <c r="L36" s="3">
        <f t="shared" si="113"/>
        <v>0.86990274314214655</v>
      </c>
      <c r="M36" s="5">
        <f t="shared" si="114"/>
        <v>8.0254926281593267E-2</v>
      </c>
      <c r="N36" s="5">
        <f t="shared" si="115"/>
        <v>0.13263285361108515</v>
      </c>
      <c r="O36" s="5">
        <f t="shared" si="116"/>
        <v>6.9813980523028729E-2</v>
      </c>
      <c r="P36" s="5">
        <f t="shared" si="117"/>
        <v>0.11537768318705371</v>
      </c>
      <c r="Q36" s="5">
        <f t="shared" si="118"/>
        <v>0.10959747066052825</v>
      </c>
      <c r="R36" s="5">
        <f t="shared" si="119"/>
        <v>3.0365686583327535E-2</v>
      </c>
      <c r="S36" s="5">
        <f t="shared" si="120"/>
        <v>4.1467889867918606E-2</v>
      </c>
      <c r="T36" s="5">
        <f t="shared" si="121"/>
        <v>9.5339140369034445E-2</v>
      </c>
      <c r="U36" s="5">
        <f t="shared" si="122"/>
        <v>5.0183681550901769E-2</v>
      </c>
      <c r="V36" s="5">
        <f t="shared" si="123"/>
        <v>6.6239880580717912E-3</v>
      </c>
      <c r="W36" s="5">
        <f t="shared" si="124"/>
        <v>6.0375214979573509E-2</v>
      </c>
      <c r="X36" s="5">
        <f t="shared" si="125"/>
        <v>5.2520565128527812E-2</v>
      </c>
      <c r="Y36" s="5">
        <f t="shared" si="126"/>
        <v>2.2843891838341051E-2</v>
      </c>
      <c r="Z36" s="5">
        <f t="shared" si="127"/>
        <v>8.8050646854104329E-3</v>
      </c>
      <c r="AA36" s="5">
        <f t="shared" si="128"/>
        <v>1.4551640747367128E-2</v>
      </c>
      <c r="AB36" s="5">
        <f t="shared" si="129"/>
        <v>1.2024343716139608E-2</v>
      </c>
      <c r="AC36" s="5">
        <f t="shared" si="130"/>
        <v>5.9518184039370284E-4</v>
      </c>
      <c r="AD36" s="5">
        <f t="shared" si="131"/>
        <v>2.4944690068079246E-2</v>
      </c>
      <c r="AE36" s="5">
        <f t="shared" si="132"/>
        <v>2.1699454317052794E-2</v>
      </c>
      <c r="AF36" s="5">
        <f t="shared" si="133"/>
        <v>9.4382074175459584E-3</v>
      </c>
      <c r="AG36" s="5">
        <f t="shared" si="134"/>
        <v>2.7367741742892614E-3</v>
      </c>
      <c r="AH36" s="5">
        <f t="shared" si="135"/>
        <v>1.9148874808456442E-3</v>
      </c>
      <c r="AI36" s="5">
        <f t="shared" si="136"/>
        <v>3.1646280508384242E-3</v>
      </c>
      <c r="AJ36" s="5">
        <f t="shared" si="137"/>
        <v>2.6150023957884688E-3</v>
      </c>
      <c r="AK36" s="5">
        <f t="shared" si="138"/>
        <v>1.4405563455643677E-3</v>
      </c>
      <c r="AL36" s="5">
        <f t="shared" si="139"/>
        <v>3.4226286161517348E-5</v>
      </c>
      <c r="AM36" s="5">
        <f t="shared" si="140"/>
        <v>8.2449404154078879E-3</v>
      </c>
      <c r="AN36" s="5">
        <f t="shared" si="141"/>
        <v>7.1722962844068703E-3</v>
      </c>
      <c r="AO36" s="5">
        <f t="shared" si="142"/>
        <v>3.1196001062168805E-3</v>
      </c>
      <c r="AP36" s="5">
        <f t="shared" si="143"/>
        <v>9.0458289663486533E-4</v>
      </c>
      <c r="AQ36" s="5">
        <f t="shared" si="144"/>
        <v>1.9672478579553453E-4</v>
      </c>
      <c r="AR36" s="5">
        <f t="shared" si="145"/>
        <v>3.3315317447923622E-4</v>
      </c>
      <c r="AS36" s="5">
        <f t="shared" si="146"/>
        <v>5.5058372448978619E-4</v>
      </c>
      <c r="AT36" s="5">
        <f t="shared" si="147"/>
        <v>4.5495955148393502E-4</v>
      </c>
      <c r="AU36" s="5">
        <f t="shared" si="148"/>
        <v>2.5062878333145398E-4</v>
      </c>
      <c r="AV36" s="5">
        <f t="shared" si="149"/>
        <v>1.0355006312537472E-4</v>
      </c>
      <c r="AW36" s="5">
        <f t="shared" si="150"/>
        <v>1.3668076162553617E-6</v>
      </c>
      <c r="AX36" s="5">
        <f t="shared" si="151"/>
        <v>2.2709924192315595E-3</v>
      </c>
      <c r="AY36" s="5">
        <f t="shared" si="152"/>
        <v>1.9755425351445531E-3</v>
      </c>
      <c r="AZ36" s="5">
        <f t="shared" si="153"/>
        <v>8.5926493525811855E-4</v>
      </c>
      <c r="BA36" s="5">
        <f t="shared" si="154"/>
        <v>2.4915897475563209E-4</v>
      </c>
      <c r="BB36" s="5">
        <f t="shared" si="155"/>
        <v>5.4186018904602289E-5</v>
      </c>
      <c r="BC36" s="5">
        <f t="shared" si="156"/>
        <v>9.4273132970131525E-6</v>
      </c>
      <c r="BD36" s="5">
        <f t="shared" si="157"/>
        <v>4.8301810061000263E-5</v>
      </c>
      <c r="BE36" s="5">
        <f t="shared" si="158"/>
        <v>7.9825715377180754E-5</v>
      </c>
      <c r="BF36" s="5">
        <f t="shared" si="159"/>
        <v>6.5961760309099249E-5</v>
      </c>
      <c r="BG36" s="5">
        <f t="shared" si="160"/>
        <v>3.6337111021735067E-5</v>
      </c>
      <c r="BH36" s="5">
        <f t="shared" si="161"/>
        <v>1.5013080660884307E-5</v>
      </c>
      <c r="BI36" s="5">
        <f t="shared" si="162"/>
        <v>4.9622567032453355E-6</v>
      </c>
      <c r="BJ36" s="8">
        <f t="shared" si="163"/>
        <v>0.55718497924911115</v>
      </c>
      <c r="BK36" s="8">
        <f t="shared" si="164"/>
        <v>0.24632943805633714</v>
      </c>
      <c r="BL36" s="8">
        <f t="shared" si="165"/>
        <v>0.18801768442484459</v>
      </c>
      <c r="BM36" s="8">
        <f t="shared" si="166"/>
        <v>0.46032038984155832</v>
      </c>
      <c r="BN36" s="8">
        <f t="shared" si="167"/>
        <v>0.53804260084661659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1.40149625935162</v>
      </c>
      <c r="F37">
        <f>VLOOKUP(B37,home!$B$2:$E$405,3,FALSE)</f>
        <v>0.46</v>
      </c>
      <c r="G37">
        <f>VLOOKUP(C37,away!$B$2:$E$405,4,FALSE)</f>
        <v>1.43</v>
      </c>
      <c r="H37">
        <f>VLOOKUP(A37,away!$A$2:$E$405,3,FALSE)</f>
        <v>1.22194513715711</v>
      </c>
      <c r="I37">
        <f>VLOOKUP(C37,away!$B$2:$E$405,3,FALSE)</f>
        <v>0.92</v>
      </c>
      <c r="J37">
        <f>VLOOKUP(B37,home!$B$2:$E$405,4,FALSE)</f>
        <v>1.59</v>
      </c>
      <c r="K37" s="3">
        <f t="shared" si="112"/>
        <v>0.92190423940149557</v>
      </c>
      <c r="L37" s="3">
        <f t="shared" si="113"/>
        <v>1.7874613466334206</v>
      </c>
      <c r="M37" s="5">
        <f t="shared" si="114"/>
        <v>6.6579031987123852E-2</v>
      </c>
      <c r="N37" s="5">
        <f t="shared" si="115"/>
        <v>6.1379491844177257E-2</v>
      </c>
      <c r="O37" s="5">
        <f t="shared" si="116"/>
        <v>0.11900744617325398</v>
      </c>
      <c r="P37" s="5">
        <f t="shared" si="117"/>
        <v>0.10971346914746813</v>
      </c>
      <c r="Q37" s="5">
        <f t="shared" si="118"/>
        <v>2.8293006871728268E-2</v>
      </c>
      <c r="R37" s="5">
        <f t="shared" si="119"/>
        <v>0.10636060499812447</v>
      </c>
      <c r="S37" s="5">
        <f t="shared" si="120"/>
        <v>4.5198334044194155E-2</v>
      </c>
      <c r="T37" s="5">
        <f t="shared" si="121"/>
        <v>5.0572656163248034E-2</v>
      </c>
      <c r="U37" s="5">
        <f t="shared" si="122"/>
        <v>9.8054292653078842E-2</v>
      </c>
      <c r="V37" s="5">
        <f t="shared" si="123"/>
        <v>8.2756552287007006E-3</v>
      </c>
      <c r="W37" s="5">
        <f t="shared" si="124"/>
        <v>8.6944809934873142E-3</v>
      </c>
      <c r="X37" s="5">
        <f t="shared" si="125"/>
        <v>1.5541048704897514E-2</v>
      </c>
      <c r="Y37" s="5">
        <f t="shared" si="126"/>
        <v>1.3889511923075847E-2</v>
      </c>
      <c r="Z37" s="5">
        <f t="shared" si="127"/>
        <v>6.3371823412897627E-2</v>
      </c>
      <c r="AA37" s="5">
        <f t="shared" si="128"/>
        <v>5.842275266295327E-2</v>
      </c>
      <c r="AB37" s="5">
        <f t="shared" si="129"/>
        <v>2.6930091678740817E-2</v>
      </c>
      <c r="AC37" s="5">
        <f t="shared" si="130"/>
        <v>8.5232431434337686E-4</v>
      </c>
      <c r="AD37" s="5">
        <f t="shared" si="131"/>
        <v>2.0038697218229197E-3</v>
      </c>
      <c r="AE37" s="5">
        <f t="shared" si="132"/>
        <v>3.5818396714475337E-3</v>
      </c>
      <c r="AF37" s="5">
        <f t="shared" si="133"/>
        <v>3.2011999812753098E-3</v>
      </c>
      <c r="AG37" s="5">
        <f t="shared" si="134"/>
        <v>1.9073404097910817E-3</v>
      </c>
      <c r="AH37" s="5">
        <f t="shared" si="135"/>
        <v>2.8318671204058329E-2</v>
      </c>
      <c r="AI37" s="5">
        <f t="shared" si="136"/>
        <v>2.6107103037238427E-2</v>
      </c>
      <c r="AJ37" s="5">
        <f t="shared" si="137"/>
        <v>1.2034124484260883E-2</v>
      </c>
      <c r="AK37" s="5">
        <f t="shared" si="138"/>
        <v>3.698103459841816E-3</v>
      </c>
      <c r="AL37" s="5">
        <f t="shared" si="139"/>
        <v>5.6180725116840901E-5</v>
      </c>
      <c r="AM37" s="5">
        <f t="shared" si="140"/>
        <v>3.6947519835136921E-4</v>
      </c>
      <c r="AN37" s="5">
        <f t="shared" si="141"/>
        <v>6.6042263559278861E-4</v>
      </c>
      <c r="AO37" s="5">
        <f t="shared" si="142"/>
        <v>5.9023996678193955E-4</v>
      </c>
      <c r="AP37" s="5">
        <f t="shared" si="143"/>
        <v>3.5167704195363696E-4</v>
      </c>
      <c r="AQ37" s="5">
        <f t="shared" si="144"/>
        <v>1.5715227974762649E-4</v>
      </c>
      <c r="AR37" s="5">
        <f t="shared" si="145"/>
        <v>1.0123706033055036E-2</v>
      </c>
      <c r="AS37" s="5">
        <f t="shared" si="146"/>
        <v>9.3330875103279348E-3</v>
      </c>
      <c r="AT37" s="5">
        <f t="shared" si="147"/>
        <v>4.3021064712382359E-3</v>
      </c>
      <c r="AU37" s="5">
        <f t="shared" si="148"/>
        <v>1.322043398063713E-3</v>
      </c>
      <c r="AV37" s="5">
        <f t="shared" si="149"/>
        <v>3.0469935333692387E-4</v>
      </c>
      <c r="AW37" s="5">
        <f t="shared" si="150"/>
        <v>2.5716230553474495E-6</v>
      </c>
      <c r="AX37" s="5">
        <f t="shared" si="151"/>
        <v>5.6770125285639272E-5</v>
      </c>
      <c r="AY37" s="5">
        <f t="shared" si="152"/>
        <v>1.0147440459161676E-4</v>
      </c>
      <c r="AZ37" s="5">
        <f t="shared" si="153"/>
        <v>9.0690787940077958E-5</v>
      </c>
      <c r="BA37" s="5">
        <f t="shared" si="154"/>
        <v>5.4035425979539234E-5</v>
      </c>
      <c r="BB37" s="5">
        <f t="shared" si="155"/>
        <v>2.4146558821824429E-5</v>
      </c>
      <c r="BC37" s="5">
        <f t="shared" si="156"/>
        <v>8.6322081096442818E-6</v>
      </c>
      <c r="BD37" s="5">
        <f t="shared" si="157"/>
        <v>3.0159555364609059E-3</v>
      </c>
      <c r="BE37" s="5">
        <f t="shared" si="158"/>
        <v>2.7804221949097206E-3</v>
      </c>
      <c r="BF37" s="5">
        <f t="shared" si="159"/>
        <v>1.2816415044066415E-3</v>
      </c>
      <c r="BG37" s="5">
        <f t="shared" si="160"/>
        <v>3.9385024543513115E-4</v>
      </c>
      <c r="BH37" s="5">
        <f t="shared" si="161"/>
        <v>9.0773052738991701E-5</v>
      </c>
      <c r="BI37" s="5">
        <f t="shared" si="162"/>
        <v>1.6736812428698406E-5</v>
      </c>
      <c r="BJ37" s="8">
        <f t="shared" si="163"/>
        <v>0.19152916291810682</v>
      </c>
      <c r="BK37" s="8">
        <f t="shared" si="164"/>
        <v>0.23077646985153868</v>
      </c>
      <c r="BL37" s="8">
        <f t="shared" si="165"/>
        <v>0.51189821246395284</v>
      </c>
      <c r="BM37" s="8">
        <f t="shared" si="166"/>
        <v>0.50614371484308374</v>
      </c>
      <c r="BN37" s="8">
        <f t="shared" si="167"/>
        <v>0.49133305102187597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1.40149625935162</v>
      </c>
      <c r="F38">
        <f>VLOOKUP(B38,home!$B$2:$E$405,3,FALSE)</f>
        <v>1.0900000000000001</v>
      </c>
      <c r="G38">
        <f>VLOOKUP(C38,away!$B$2:$E$405,4,FALSE)</f>
        <v>0.95</v>
      </c>
      <c r="H38">
        <f>VLOOKUP(A38,away!$A$2:$E$405,3,FALSE)</f>
        <v>1.22194513715711</v>
      </c>
      <c r="I38">
        <f>VLOOKUP(C38,away!$B$2:$E$405,3,FALSE)</f>
        <v>0.83</v>
      </c>
      <c r="J38">
        <f>VLOOKUP(B38,home!$B$2:$E$405,4,FALSE)</f>
        <v>0.72</v>
      </c>
      <c r="K38" s="3">
        <f t="shared" si="112"/>
        <v>1.4512493765586028</v>
      </c>
      <c r="L38" s="3">
        <f t="shared" si="113"/>
        <v>0.73023441396508881</v>
      </c>
      <c r="M38" s="5">
        <f t="shared" si="114"/>
        <v>0.11287392506503476</v>
      </c>
      <c r="N38" s="5">
        <f t="shared" si="115"/>
        <v>0.16380821338035412</v>
      </c>
      <c r="O38" s="5">
        <f t="shared" si="116"/>
        <v>8.2424424521805012E-2</v>
      </c>
      <c r="P38" s="5">
        <f t="shared" si="117"/>
        <v>0.11961839470047113</v>
      </c>
      <c r="Q38" s="5">
        <f t="shared" si="118"/>
        <v>0.11886328377170875</v>
      </c>
      <c r="R38" s="5">
        <f t="shared" si="119"/>
        <v>3.0094575668544982E-2</v>
      </c>
      <c r="S38" s="5">
        <f t="shared" si="120"/>
        <v>3.1691465372701247E-2</v>
      </c>
      <c r="T38" s="5">
        <f t="shared" si="121"/>
        <v>8.6798060366999802E-2</v>
      </c>
      <c r="U38" s="5">
        <f t="shared" si="122"/>
        <v>4.3674734176771597E-2</v>
      </c>
      <c r="V38" s="5">
        <f t="shared" si="123"/>
        <v>3.7316779282764597E-3</v>
      </c>
      <c r="W38" s="5">
        <f t="shared" si="124"/>
        <v>5.7500088823133531E-2</v>
      </c>
      <c r="X38" s="5">
        <f t="shared" si="125"/>
        <v>4.1988543664701478E-2</v>
      </c>
      <c r="Y38" s="5">
        <f t="shared" si="126"/>
        <v>1.5330739788120409E-2</v>
      </c>
      <c r="Z38" s="5">
        <f t="shared" si="127"/>
        <v>7.3253649422826564E-3</v>
      </c>
      <c r="AA38" s="5">
        <f t="shared" si="128"/>
        <v>1.063093130555195E-2</v>
      </c>
      <c r="AB38" s="5">
        <f t="shared" si="129"/>
        <v>7.7140662147098015E-3</v>
      </c>
      <c r="AC38" s="5">
        <f t="shared" si="130"/>
        <v>2.4716587725111228E-4</v>
      </c>
      <c r="AD38" s="5">
        <f t="shared" si="131"/>
        <v>2.0861742014159218E-2</v>
      </c>
      <c r="AE38" s="5">
        <f t="shared" si="132"/>
        <v>1.523396195400043E-2</v>
      </c>
      <c r="AF38" s="5">
        <f t="shared" si="133"/>
        <v>5.5621816399229803E-3</v>
      </c>
      <c r="AG38" s="5">
        <f t="shared" si="134"/>
        <v>1.3538988167321783E-3</v>
      </c>
      <c r="AH38" s="5">
        <f t="shared" si="135"/>
        <v>1.3373083939270452E-3</v>
      </c>
      <c r="AI38" s="5">
        <f t="shared" si="136"/>
        <v>1.9407679729532108E-3</v>
      </c>
      <c r="AJ38" s="5">
        <f t="shared" si="137"/>
        <v>1.4082691553966252E-3</v>
      </c>
      <c r="AK38" s="5">
        <f t="shared" si="138"/>
        <v>6.8124991126535406E-4</v>
      </c>
      <c r="AL38" s="5">
        <f t="shared" si="139"/>
        <v>1.0477383663047746E-5</v>
      </c>
      <c r="AM38" s="5">
        <f t="shared" si="140"/>
        <v>6.0551180183949973E-3</v>
      </c>
      <c r="AN38" s="5">
        <f t="shared" si="141"/>
        <v>4.4216555576521207E-3</v>
      </c>
      <c r="AO38" s="5">
        <f t="shared" si="142"/>
        <v>1.6144225274487868E-3</v>
      </c>
      <c r="AP38" s="5">
        <f t="shared" si="143"/>
        <v>3.9296896274120088E-4</v>
      </c>
      <c r="AQ38" s="5">
        <f t="shared" si="144"/>
        <v>7.1739865053447384E-5</v>
      </c>
      <c r="AR38" s="5">
        <f t="shared" si="145"/>
        <v>1.9530972226598206E-4</v>
      </c>
      <c r="AS38" s="5">
        <f t="shared" si="146"/>
        <v>2.8344311267434032E-4</v>
      </c>
      <c r="AT38" s="5">
        <f t="shared" si="147"/>
        <v>2.0567332027923311E-4</v>
      </c>
      <c r="AU38" s="5">
        <f t="shared" si="148"/>
        <v>9.9494425943324956E-5</v>
      </c>
      <c r="AV38" s="5">
        <f t="shared" si="149"/>
        <v>3.6097805905326621E-5</v>
      </c>
      <c r="AW38" s="5">
        <f t="shared" si="150"/>
        <v>3.0842863292745039E-7</v>
      </c>
      <c r="AX38" s="5">
        <f t="shared" si="151"/>
        <v>1.4645810415307462E-3</v>
      </c>
      <c r="AY38" s="5">
        <f t="shared" si="152"/>
        <v>1.069487478566584E-3</v>
      </c>
      <c r="AZ38" s="5">
        <f t="shared" si="153"/>
        <v>3.9048828107703484E-4</v>
      </c>
      <c r="BA38" s="5">
        <f t="shared" si="154"/>
        <v>9.5049327030841159E-5</v>
      </c>
      <c r="BB38" s="5">
        <f t="shared" si="155"/>
        <v>1.7352072405535587E-5</v>
      </c>
      <c r="BC38" s="5">
        <f t="shared" si="156"/>
        <v>2.5342160848272146E-6</v>
      </c>
      <c r="BD38" s="5">
        <f t="shared" si="157"/>
        <v>2.3770313430097273E-5</v>
      </c>
      <c r="BE38" s="5">
        <f t="shared" si="158"/>
        <v>3.4496652546031251E-5</v>
      </c>
      <c r="BF38" s="5">
        <f t="shared" si="159"/>
        <v>2.5031622750393294E-5</v>
      </c>
      <c r="BG38" s="5">
        <f t="shared" si="160"/>
        <v>1.2109042303586134E-5</v>
      </c>
      <c r="BH38" s="5">
        <f t="shared" si="161"/>
        <v>4.393310023450284E-6</v>
      </c>
      <c r="BI38" s="5">
        <f t="shared" si="162"/>
        <v>1.2751576865121774E-6</v>
      </c>
      <c r="BJ38" s="8">
        <f t="shared" si="163"/>
        <v>0.54289611156781914</v>
      </c>
      <c r="BK38" s="8">
        <f t="shared" si="164"/>
        <v>0.26924259380596433</v>
      </c>
      <c r="BL38" s="8">
        <f t="shared" si="165"/>
        <v>0.18082742180673383</v>
      </c>
      <c r="BM38" s="8">
        <f t="shared" si="166"/>
        <v>0.3715394959649474</v>
      </c>
      <c r="BN38" s="8">
        <f t="shared" si="167"/>
        <v>0.62768281710791884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1.40149625935162</v>
      </c>
      <c r="F39">
        <f>VLOOKUP(B39,home!$B$2:$E$405,3,FALSE)</f>
        <v>0.99</v>
      </c>
      <c r="G39">
        <f>VLOOKUP(C39,away!$B$2:$E$405,4,FALSE)</f>
        <v>1.76</v>
      </c>
      <c r="H39">
        <f>VLOOKUP(A39,away!$A$2:$E$405,3,FALSE)</f>
        <v>1.22194513715711</v>
      </c>
      <c r="I39">
        <f>VLOOKUP(C39,away!$B$2:$E$405,3,FALSE)</f>
        <v>0.67</v>
      </c>
      <c r="J39">
        <f>VLOOKUP(B39,home!$B$2:$E$405,4,FALSE)</f>
        <v>0.73</v>
      </c>
      <c r="K39" s="3">
        <f t="shared" si="112"/>
        <v>2.441967082294263</v>
      </c>
      <c r="L39" s="3">
        <f t="shared" si="113"/>
        <v>0.59765336658354251</v>
      </c>
      <c r="M39" s="5">
        <f t="shared" si="114"/>
        <v>4.7853048726146367E-2</v>
      </c>
      <c r="N39" s="5">
        <f t="shared" si="115"/>
        <v>0.11685556977667284</v>
      </c>
      <c r="O39" s="5">
        <f t="shared" si="116"/>
        <v>2.8599535672467681E-2</v>
      </c>
      <c r="P39" s="5">
        <f t="shared" si="117"/>
        <v>6.9839124681066594E-2</v>
      </c>
      <c r="Q39" s="5">
        <f t="shared" si="118"/>
        <v>0.14267872738868778</v>
      </c>
      <c r="R39" s="5">
        <f t="shared" si="119"/>
        <v>8.5463043886882129E-3</v>
      </c>
      <c r="S39" s="5">
        <f t="shared" si="120"/>
        <v>2.5481674971904941E-2</v>
      </c>
      <c r="T39" s="5">
        <f t="shared" si="121"/>
        <v>8.5272421763704753E-2</v>
      </c>
      <c r="U39" s="5">
        <f t="shared" si="122"/>
        <v>2.0869793992443611E-2</v>
      </c>
      <c r="V39" s="5">
        <f t="shared" si="123"/>
        <v>4.1321362955476643E-3</v>
      </c>
      <c r="W39" s="5">
        <f t="shared" si="124"/>
        <v>0.11613891854227079</v>
      </c>
      <c r="X39" s="5">
        <f t="shared" si="125"/>
        <v>6.9410815658159958E-2</v>
      </c>
      <c r="Y39" s="5">
        <f t="shared" si="126"/>
        <v>2.0741803827704484E-2</v>
      </c>
      <c r="Z39" s="5">
        <f t="shared" si="127"/>
        <v>1.7025758632490716E-3</v>
      </c>
      <c r="AA39" s="5">
        <f t="shared" si="128"/>
        <v>4.157634213162972E-3</v>
      </c>
      <c r="AB39" s="5">
        <f t="shared" si="129"/>
        <v>5.0764029443821947E-3</v>
      </c>
      <c r="AC39" s="5">
        <f t="shared" si="130"/>
        <v>3.7691535548161741E-4</v>
      </c>
      <c r="AD39" s="5">
        <f t="shared" si="131"/>
        <v>7.0901854013370014E-2</v>
      </c>
      <c r="AE39" s="5">
        <f t="shared" si="132"/>
        <v>4.2374731748105451E-2</v>
      </c>
      <c r="AF39" s="5">
        <f t="shared" si="133"/>
        <v>1.2662700543664872E-2</v>
      </c>
      <c r="AG39" s="5">
        <f t="shared" si="134"/>
        <v>2.5226352033201884E-3</v>
      </c>
      <c r="AH39" s="5">
        <f t="shared" si="135"/>
        <v>2.543875491336722E-4</v>
      </c>
      <c r="AI39" s="5">
        <f t="shared" si="136"/>
        <v>6.2120602112994189E-4</v>
      </c>
      <c r="AJ39" s="5">
        <f t="shared" si="137"/>
        <v>7.584823274611566E-4</v>
      </c>
      <c r="AK39" s="5">
        <f t="shared" si="138"/>
        <v>6.1739629205402732E-4</v>
      </c>
      <c r="AL39" s="5">
        <f t="shared" si="139"/>
        <v>2.2003562327937022E-5</v>
      </c>
      <c r="AM39" s="5">
        <f t="shared" si="140"/>
        <v>3.4627998714856584E-2</v>
      </c>
      <c r="AN39" s="5">
        <f t="shared" si="141"/>
        <v>2.0695540009984623E-2</v>
      </c>
      <c r="AO39" s="5">
        <f t="shared" si="142"/>
        <v>6.1843795801158558E-3</v>
      </c>
      <c r="AP39" s="5">
        <f t="shared" si="143"/>
        <v>1.2320384254289186E-3</v>
      </c>
      <c r="AQ39" s="5">
        <f t="shared" si="144"/>
        <v>1.8408297817947E-4</v>
      </c>
      <c r="AR39" s="5">
        <f t="shared" si="145"/>
        <v>3.040711503133512E-5</v>
      </c>
      <c r="AS39" s="5">
        <f t="shared" si="146"/>
        <v>7.4253173974055453E-5</v>
      </c>
      <c r="AT39" s="5">
        <f t="shared" si="147"/>
        <v>9.0661903300256281E-5</v>
      </c>
      <c r="AU39" s="5">
        <f t="shared" si="148"/>
        <v>7.3797794492457133E-5</v>
      </c>
      <c r="AV39" s="5">
        <f t="shared" si="149"/>
        <v>4.5052946224124297E-5</v>
      </c>
      <c r="AW39" s="5">
        <f t="shared" si="150"/>
        <v>8.920304358608729E-7</v>
      </c>
      <c r="AX39" s="5">
        <f t="shared" si="151"/>
        <v>1.4093405497901315E-2</v>
      </c>
      <c r="AY39" s="5">
        <f t="shared" si="152"/>
        <v>8.4229712424477281E-3</v>
      </c>
      <c r="AZ39" s="5">
        <f t="shared" si="153"/>
        <v>2.5170085598426243E-3</v>
      </c>
      <c r="BA39" s="5">
        <f t="shared" si="154"/>
        <v>5.0143287983651279E-4</v>
      </c>
      <c r="BB39" s="5">
        <f t="shared" si="155"/>
        <v>7.4920762187493195E-5</v>
      </c>
      <c r="BC39" s="5">
        <f t="shared" si="156"/>
        <v>8.9553291496720616E-6</v>
      </c>
      <c r="BD39" s="5">
        <f t="shared" si="157"/>
        <v>3.028819111095077E-6</v>
      </c>
      <c r="BE39" s="5">
        <f t="shared" si="158"/>
        <v>7.3962765675179488E-6</v>
      </c>
      <c r="BF39" s="5">
        <f t="shared" si="159"/>
        <v>9.0307319547116189E-6</v>
      </c>
      <c r="BG39" s="5">
        <f t="shared" si="160"/>
        <v>7.3509167208095652E-6</v>
      </c>
      <c r="BH39" s="5">
        <f t="shared" si="161"/>
        <v>4.4876741642258615E-6</v>
      </c>
      <c r="BI39" s="5">
        <f t="shared" si="162"/>
        <v>2.1917505170203939E-6</v>
      </c>
      <c r="BJ39" s="8">
        <f t="shared" si="163"/>
        <v>0.76810291244559215</v>
      </c>
      <c r="BK39" s="8">
        <f t="shared" si="164"/>
        <v>0.15612787483492283</v>
      </c>
      <c r="BL39" s="8">
        <f t="shared" si="165"/>
        <v>6.9848802502981103E-2</v>
      </c>
      <c r="BM39" s="8">
        <f t="shared" si="166"/>
        <v>0.57298777580100357</v>
      </c>
      <c r="BN39" s="8">
        <f t="shared" si="167"/>
        <v>0.41437231063372948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1.40149625935162</v>
      </c>
      <c r="F40">
        <f>VLOOKUP(B40,home!$B$2:$E$405,3,FALSE)</f>
        <v>1.3</v>
      </c>
      <c r="G40">
        <f>VLOOKUP(C40,away!$B$2:$E$405,4,FALSE)</f>
        <v>0.71</v>
      </c>
      <c r="H40">
        <f>VLOOKUP(A40,away!$A$2:$E$405,3,FALSE)</f>
        <v>1.22194513715711</v>
      </c>
      <c r="I40">
        <f>VLOOKUP(C40,away!$B$2:$E$405,3,FALSE)</f>
        <v>0.86</v>
      </c>
      <c r="J40">
        <f>VLOOKUP(B40,home!$B$2:$E$405,4,FALSE)</f>
        <v>1.88</v>
      </c>
      <c r="K40" s="3">
        <f t="shared" si="112"/>
        <v>1.2935810473815452</v>
      </c>
      <c r="L40" s="3">
        <f t="shared" si="113"/>
        <v>1.9756408977556152</v>
      </c>
      <c r="M40" s="5">
        <f t="shared" si="114"/>
        <v>3.803600966752687E-2</v>
      </c>
      <c r="N40" s="5">
        <f t="shared" si="115"/>
        <v>4.920266122393397E-2</v>
      </c>
      <c r="O40" s="5">
        <f t="shared" si="116"/>
        <v>7.5145496286594018E-2</v>
      </c>
      <c r="P40" s="5">
        <f t="shared" si="117"/>
        <v>9.7206789792418286E-2</v>
      </c>
      <c r="Q40" s="5">
        <f t="shared" si="118"/>
        <v>3.1823815020007938E-2</v>
      </c>
      <c r="R40" s="5">
        <f t="shared" si="119"/>
        <v>7.4230257872968955E-2</v>
      </c>
      <c r="S40" s="5">
        <f t="shared" si="120"/>
        <v>6.210667249497652E-2</v>
      </c>
      <c r="T40" s="5">
        <f t="shared" si="121"/>
        <v>6.2872430476137095E-2</v>
      </c>
      <c r="U40" s="5">
        <f t="shared" si="122"/>
        <v>9.6022854726717358E-2</v>
      </c>
      <c r="V40" s="5">
        <f t="shared" si="123"/>
        <v>1.76358909204926E-2</v>
      </c>
      <c r="W40" s="5">
        <f t="shared" si="124"/>
        <v>1.372222798841947E-2</v>
      </c>
      <c r="X40" s="5">
        <f t="shared" si="125"/>
        <v>2.7110194822248263E-2</v>
      </c>
      <c r="Y40" s="5">
        <f t="shared" si="126"/>
        <v>2.6780004818478104E-2</v>
      </c>
      <c r="Z40" s="5">
        <f t="shared" si="127"/>
        <v>4.8884111101594414E-2</v>
      </c>
      <c r="AA40" s="5">
        <f t="shared" si="128"/>
        <v>6.3235559639116312E-2</v>
      </c>
      <c r="AB40" s="5">
        <f t="shared" si="129"/>
        <v>4.0900160734863134E-2</v>
      </c>
      <c r="AC40" s="5">
        <f t="shared" si="130"/>
        <v>2.8169495770181074E-3</v>
      </c>
      <c r="AD40" s="5">
        <f t="shared" si="131"/>
        <v>4.4377035134170019E-3</v>
      </c>
      <c r="AE40" s="5">
        <f t="shared" si="132"/>
        <v>8.7673085532204102E-3</v>
      </c>
      <c r="AF40" s="5">
        <f t="shared" si="133"/>
        <v>8.6605266704924307E-3</v>
      </c>
      <c r="AG40" s="5">
        <f t="shared" si="134"/>
        <v>5.7033635621093733E-3</v>
      </c>
      <c r="AH40" s="5">
        <f t="shared" si="135"/>
        <v>2.4144362285684812E-2</v>
      </c>
      <c r="AI40" s="5">
        <f t="shared" si="136"/>
        <v>3.1232689453875633E-2</v>
      </c>
      <c r="AJ40" s="5">
        <f t="shared" si="137"/>
        <v>2.0201007568143498E-2</v>
      </c>
      <c r="AK40" s="5">
        <f t="shared" si="138"/>
        <v>8.7105468427205283E-3</v>
      </c>
      <c r="AL40" s="5">
        <f t="shared" si="139"/>
        <v>2.8796567019785939E-4</v>
      </c>
      <c r="AM40" s="5">
        <f t="shared" si="140"/>
        <v>1.1481058317709455E-3</v>
      </c>
      <c r="AN40" s="5">
        <f t="shared" si="141"/>
        <v>2.2682448361984078E-3</v>
      </c>
      <c r="AO40" s="5">
        <f t="shared" si="142"/>
        <v>2.2406186322582811E-3</v>
      </c>
      <c r="AP40" s="5">
        <f t="shared" si="143"/>
        <v>1.4755526020542365E-3</v>
      </c>
      <c r="AQ40" s="5">
        <f t="shared" si="144"/>
        <v>7.2879051685201669E-4</v>
      </c>
      <c r="AR40" s="5">
        <f t="shared" si="145"/>
        <v>9.5401179163654322E-3</v>
      </c>
      <c r="AS40" s="5">
        <f t="shared" si="146"/>
        <v>1.2340915726395438E-2</v>
      </c>
      <c r="AT40" s="5">
        <f t="shared" si="147"/>
        <v>7.9819873454989986E-3</v>
      </c>
      <c r="AU40" s="5">
        <f t="shared" si="148"/>
        <v>3.4417825168589445E-3</v>
      </c>
      <c r="AV40" s="5">
        <f t="shared" si="149"/>
        <v>1.1130561582544708E-3</v>
      </c>
      <c r="AW40" s="5">
        <f t="shared" si="150"/>
        <v>2.0442775890411665E-5</v>
      </c>
      <c r="AX40" s="5">
        <f t="shared" si="151"/>
        <v>2.4752799072785326E-4</v>
      </c>
      <c r="AY40" s="5">
        <f t="shared" si="152"/>
        <v>4.8902642182121949E-4</v>
      </c>
      <c r="AZ40" s="5">
        <f t="shared" si="153"/>
        <v>4.8307029951654535E-4</v>
      </c>
      <c r="BA40" s="5">
        <f t="shared" si="154"/>
        <v>3.1812448007198057E-4</v>
      </c>
      <c r="BB40" s="5">
        <f t="shared" si="155"/>
        <v>1.5712493335186156E-4</v>
      </c>
      <c r="BC40" s="5">
        <f t="shared" si="156"/>
        <v>6.2084488877412589E-5</v>
      </c>
      <c r="BD40" s="5">
        <f t="shared" si="157"/>
        <v>3.1413078541637734E-3</v>
      </c>
      <c r="BE40" s="5">
        <f t="shared" si="158"/>
        <v>4.0635363041370475E-3</v>
      </c>
      <c r="BF40" s="5">
        <f t="shared" si="159"/>
        <v>2.6282567741892685E-3</v>
      </c>
      <c r="BG40" s="5">
        <f t="shared" si="160"/>
        <v>1.1332877169144648E-3</v>
      </c>
      <c r="BH40" s="5">
        <f t="shared" si="161"/>
        <v>3.6649987795771331E-4</v>
      </c>
      <c r="BI40" s="5">
        <f t="shared" si="162"/>
        <v>9.4819459198749447E-5</v>
      </c>
      <c r="BJ40" s="8">
        <f t="shared" si="163"/>
        <v>0.2486985076819648</v>
      </c>
      <c r="BK40" s="8">
        <f t="shared" si="164"/>
        <v>0.21857930454445151</v>
      </c>
      <c r="BL40" s="8">
        <f t="shared" si="165"/>
        <v>0.47966850306061859</v>
      </c>
      <c r="BM40" s="8">
        <f t="shared" si="166"/>
        <v>0.6297168128792483</v>
      </c>
      <c r="BN40" s="8">
        <f t="shared" si="167"/>
        <v>0.36564502986345004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1.3314121037464</v>
      </c>
      <c r="F41">
        <f>VLOOKUP(B41,home!$B$2:$E$405,3,FALSE)</f>
        <v>0.83</v>
      </c>
      <c r="G41">
        <f>VLOOKUP(C41,away!$B$2:$E$405,4,FALSE)</f>
        <v>0.97</v>
      </c>
      <c r="H41">
        <f>VLOOKUP(A41,away!$A$2:$E$405,3,FALSE)</f>
        <v>1.01440922190202</v>
      </c>
      <c r="I41">
        <f>VLOOKUP(C41,away!$B$2:$E$405,3,FALSE)</f>
        <v>0.62</v>
      </c>
      <c r="J41">
        <f>VLOOKUP(B41,home!$B$2:$E$405,4,FALSE)</f>
        <v>0.88</v>
      </c>
      <c r="K41" s="3">
        <f t="shared" si="112"/>
        <v>1.0719198847262263</v>
      </c>
      <c r="L41" s="3">
        <f t="shared" si="113"/>
        <v>0.55346167146974212</v>
      </c>
      <c r="M41" s="5">
        <f t="shared" si="114"/>
        <v>0.19683655666634448</v>
      </c>
      <c r="N41" s="5">
        <f t="shared" si="115"/>
        <v>0.21099301913169527</v>
      </c>
      <c r="O41" s="5">
        <f t="shared" si="116"/>
        <v>0.10894148965890361</v>
      </c>
      <c r="P41" s="5">
        <f t="shared" si="117"/>
        <v>0.11677654903707534</v>
      </c>
      <c r="Q41" s="5">
        <f t="shared" si="118"/>
        <v>0.11308380637284264</v>
      </c>
      <c r="R41" s="5">
        <f t="shared" si="119"/>
        <v>3.0147469479510206E-2</v>
      </c>
      <c r="S41" s="5">
        <f t="shared" si="120"/>
        <v>1.7319905707510404E-2</v>
      </c>
      <c r="T41" s="5">
        <f t="shared" si="121"/>
        <v>6.2587552491274165E-2</v>
      </c>
      <c r="U41" s="5">
        <f t="shared" si="122"/>
        <v>3.2315672009264003E-2</v>
      </c>
      <c r="V41" s="5">
        <f t="shared" si="123"/>
        <v>1.1417023411735838E-3</v>
      </c>
      <c r="W41" s="5">
        <f t="shared" si="124"/>
        <v>4.0405593563860136E-2</v>
      </c>
      <c r="X41" s="5">
        <f t="shared" si="125"/>
        <v>2.2362947350581086E-2</v>
      </c>
      <c r="Y41" s="5">
        <f t="shared" si="126"/>
        <v>6.1885171098212226E-3</v>
      </c>
      <c r="Z41" s="5">
        <f t="shared" si="127"/>
        <v>5.5618229495709185E-3</v>
      </c>
      <c r="AA41" s="5">
        <f t="shared" si="128"/>
        <v>5.9618286149717382E-3</v>
      </c>
      <c r="AB41" s="5">
        <f t="shared" si="129"/>
        <v>3.1953013208590119E-3</v>
      </c>
      <c r="AC41" s="5">
        <f t="shared" si="130"/>
        <v>4.2333364571537926E-5</v>
      </c>
      <c r="AD41" s="5">
        <f t="shared" si="131"/>
        <v>1.0827889798816924E-2</v>
      </c>
      <c r="AE41" s="5">
        <f t="shared" si="132"/>
        <v>5.992821986543384E-3</v>
      </c>
      <c r="AF41" s="5">
        <f t="shared" si="133"/>
        <v>1.6583986367464606E-3</v>
      </c>
      <c r="AG41" s="5">
        <f t="shared" si="134"/>
        <v>3.0595336048561258E-4</v>
      </c>
      <c r="AH41" s="5">
        <f t="shared" si="135"/>
        <v>7.6956395652207294E-4</v>
      </c>
      <c r="AI41" s="5">
        <f t="shared" si="136"/>
        <v>8.2491090756459898E-4</v>
      </c>
      <c r="AJ41" s="5">
        <f t="shared" si="137"/>
        <v>4.4211920247302591E-4</v>
      </c>
      <c r="AK41" s="5">
        <f t="shared" si="138"/>
        <v>1.5797212151671239E-4</v>
      </c>
      <c r="AL41" s="5">
        <f t="shared" si="139"/>
        <v>1.004598801669212E-6</v>
      </c>
      <c r="AM41" s="5">
        <f t="shared" si="140"/>
        <v>2.3213260769952247E-3</v>
      </c>
      <c r="AN41" s="5">
        <f t="shared" si="141"/>
        <v>1.2847650106000764E-3</v>
      </c>
      <c r="AO41" s="5">
        <f t="shared" si="142"/>
        <v>3.5553409510627953E-4</v>
      </c>
      <c r="AP41" s="5">
        <f t="shared" si="143"/>
        <v>6.5591498180667904E-5</v>
      </c>
      <c r="AQ41" s="5">
        <f t="shared" si="144"/>
        <v>9.0755950543192518E-6</v>
      </c>
      <c r="AR41" s="5">
        <f t="shared" si="145"/>
        <v>8.5184830735914903E-5</v>
      </c>
      <c r="AS41" s="5">
        <f t="shared" si="146"/>
        <v>9.1311313942864998E-5</v>
      </c>
      <c r="AT41" s="5">
        <f t="shared" si="147"/>
        <v>4.8939206557918061E-5</v>
      </c>
      <c r="AU41" s="5">
        <f t="shared" si="148"/>
        <v>1.7486302884052174E-5</v>
      </c>
      <c r="AV41" s="5">
        <f t="shared" si="149"/>
        <v>4.6859789429402698E-6</v>
      </c>
      <c r="AW41" s="5">
        <f t="shared" si="150"/>
        <v>1.6555413510544736E-8</v>
      </c>
      <c r="AX41" s="5">
        <f t="shared" si="151"/>
        <v>4.1471259681078392E-4</v>
      </c>
      <c r="AY41" s="5">
        <f t="shared" si="152"/>
        <v>2.2952752701045371E-4</v>
      </c>
      <c r="AZ41" s="5">
        <f t="shared" si="153"/>
        <v>6.3517344373761029E-5</v>
      </c>
      <c r="BA41" s="5">
        <f t="shared" si="154"/>
        <v>1.1718138528140333E-5</v>
      </c>
      <c r="BB41" s="5">
        <f t="shared" si="155"/>
        <v>1.6213851340746333E-6</v>
      </c>
      <c r="BC41" s="5">
        <f t="shared" si="156"/>
        <v>1.7947490528022773E-7</v>
      </c>
      <c r="BD41" s="5">
        <f t="shared" si="157"/>
        <v>7.8577564671610838E-6</v>
      </c>
      <c r="BE41" s="5">
        <f t="shared" si="158"/>
        <v>8.4228854064860674E-6</v>
      </c>
      <c r="BF41" s="5">
        <f t="shared" si="159"/>
        <v>4.5143291769913802E-6</v>
      </c>
      <c r="BG41" s="5">
        <f t="shared" si="160"/>
        <v>1.6129997370056138E-6</v>
      </c>
      <c r="BH41" s="5">
        <f t="shared" si="161"/>
        <v>4.3225162303862257E-7</v>
      </c>
      <c r="BI41" s="5">
        <f t="shared" si="162"/>
        <v>9.266782198805695E-8</v>
      </c>
      <c r="BJ41" s="8">
        <f t="shared" si="163"/>
        <v>0.47916406854536603</v>
      </c>
      <c r="BK41" s="8">
        <f t="shared" si="164"/>
        <v>0.33234757924248748</v>
      </c>
      <c r="BL41" s="8">
        <f t="shared" si="165"/>
        <v>0.18302686779488136</v>
      </c>
      <c r="BM41" s="8">
        <f t="shared" si="166"/>
        <v>0.2230919372143372</v>
      </c>
      <c r="BN41" s="8">
        <f t="shared" si="167"/>
        <v>0.7767788903463716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1.3314121037464</v>
      </c>
      <c r="F42">
        <f>VLOOKUP(B42,home!$B$2:$E$405,3,FALSE)</f>
        <v>0.66</v>
      </c>
      <c r="G42">
        <f>VLOOKUP(C42,away!$B$2:$E$405,4,FALSE)</f>
        <v>1.02</v>
      </c>
      <c r="H42">
        <f>VLOOKUP(A42,away!$A$2:$E$405,3,FALSE)</f>
        <v>1.01440922190202</v>
      </c>
      <c r="I42">
        <f>VLOOKUP(C42,away!$B$2:$E$405,3,FALSE)</f>
        <v>1.02</v>
      </c>
      <c r="J42">
        <f>VLOOKUP(B42,home!$B$2:$E$405,4,FALSE)</f>
        <v>0.52</v>
      </c>
      <c r="K42" s="3">
        <f t="shared" si="112"/>
        <v>0.89630662824207652</v>
      </c>
      <c r="L42" s="3">
        <f t="shared" si="113"/>
        <v>0.53804265129683149</v>
      </c>
      <c r="M42" s="5">
        <f t="shared" si="114"/>
        <v>0.23827036097853038</v>
      </c>
      <c r="N42" s="5">
        <f t="shared" si="115"/>
        <v>0.21356330385868899</v>
      </c>
      <c r="O42" s="5">
        <f t="shared" si="116"/>
        <v>0.12819961674634156</v>
      </c>
      <c r="P42" s="5">
        <f t="shared" si="117"/>
        <v>0.11490616622783985</v>
      </c>
      <c r="Q42" s="5">
        <f t="shared" si="118"/>
        <v>9.5709102398909784E-2</v>
      </c>
      <c r="R42" s="5">
        <f t="shared" si="119"/>
        <v>3.4488430844719649E-2</v>
      </c>
      <c r="S42" s="5">
        <f t="shared" si="120"/>
        <v>1.3853408983555528E-2</v>
      </c>
      <c r="T42" s="5">
        <f t="shared" si="121"/>
        <v>5.1495579207949345E-2</v>
      </c>
      <c r="U42" s="5">
        <f t="shared" si="122"/>
        <v>3.0912209163790696E-2</v>
      </c>
      <c r="V42" s="5">
        <f t="shared" si="123"/>
        <v>7.4231367023078491E-4</v>
      </c>
      <c r="W42" s="5">
        <f t="shared" si="124"/>
        <v>2.8594900954414158E-2</v>
      </c>
      <c r="X42" s="5">
        <f t="shared" si="125"/>
        <v>1.5385276323083289E-2</v>
      </c>
      <c r="Y42" s="5">
        <f t="shared" si="126"/>
        <v>4.1389674319030501E-3</v>
      </c>
      <c r="Z42" s="5">
        <f t="shared" si="127"/>
        <v>6.1854155902534604E-3</v>
      </c>
      <c r="AA42" s="5">
        <f t="shared" si="128"/>
        <v>5.544028991976052E-3</v>
      </c>
      <c r="AB42" s="5">
        <f t="shared" si="129"/>
        <v>2.4845749663371867E-3</v>
      </c>
      <c r="AC42" s="5">
        <f t="shared" si="130"/>
        <v>2.2373853391385039E-5</v>
      </c>
      <c r="AD42" s="5">
        <f t="shared" si="131"/>
        <v>6.4074498148417721E-3</v>
      </c>
      <c r="AE42" s="5">
        <f t="shared" si="132"/>
        <v>3.4474812864288581E-3</v>
      </c>
      <c r="AF42" s="5">
        <f t="shared" si="133"/>
        <v>9.274459858231971E-4</v>
      </c>
      <c r="AG42" s="5">
        <f t="shared" si="134"/>
        <v>1.6633516571563884E-4</v>
      </c>
      <c r="AH42" s="5">
        <f t="shared" si="135"/>
        <v>8.3200435088818191E-4</v>
      </c>
      <c r="AI42" s="5">
        <f t="shared" si="136"/>
        <v>7.4573101442732383E-4</v>
      </c>
      <c r="AJ42" s="5">
        <f t="shared" si="137"/>
        <v>3.3420182555844892E-4</v>
      </c>
      <c r="AK42" s="5">
        <f t="shared" si="138"/>
        <v>9.9849103806213353E-5</v>
      </c>
      <c r="AL42" s="5">
        <f t="shared" si="139"/>
        <v>4.315927010627164E-7</v>
      </c>
      <c r="AM42" s="5">
        <f t="shared" si="140"/>
        <v>1.1486079478342296E-3</v>
      </c>
      <c r="AN42" s="5">
        <f t="shared" si="141"/>
        <v>6.1800006555334146E-4</v>
      </c>
      <c r="AO42" s="5">
        <f t="shared" si="142"/>
        <v>1.6625519688596773E-4</v>
      </c>
      <c r="AP42" s="5">
        <f t="shared" si="143"/>
        <v>2.9817462308134272E-5</v>
      </c>
      <c r="AQ42" s="5">
        <f t="shared" si="144"/>
        <v>4.0107666188029758E-6</v>
      </c>
      <c r="AR42" s="5">
        <f t="shared" si="145"/>
        <v>8.9530765368475376E-5</v>
      </c>
      <c r="AS42" s="5">
        <f t="shared" si="146"/>
        <v>8.0247018431350622E-5</v>
      </c>
      <c r="AT42" s="5">
        <f t="shared" si="147"/>
        <v>3.5962967258341821E-5</v>
      </c>
      <c r="AU42" s="5">
        <f t="shared" si="148"/>
        <v>1.0744615308301519E-5</v>
      </c>
      <c r="AV42" s="5">
        <f t="shared" si="149"/>
        <v>2.407617479685483E-6</v>
      </c>
      <c r="AW42" s="5">
        <f t="shared" si="150"/>
        <v>5.7815582134148602E-9</v>
      </c>
      <c r="AX42" s="5">
        <f t="shared" si="151"/>
        <v>1.7158415281589149E-4</v>
      </c>
      <c r="AY42" s="5">
        <f t="shared" si="152"/>
        <v>9.2319592501582934E-5</v>
      </c>
      <c r="AZ42" s="5">
        <f t="shared" si="153"/>
        <v>2.4835939158097382E-5</v>
      </c>
      <c r="BA42" s="5">
        <f t="shared" si="154"/>
        <v>4.4542648506898381E-6</v>
      </c>
      <c r="BB42" s="5">
        <f t="shared" si="155"/>
        <v>5.9914611746086143E-7</v>
      </c>
      <c r="BC42" s="5">
        <f t="shared" si="156"/>
        <v>6.4473233110568964E-8</v>
      </c>
      <c r="BD42" s="5">
        <f t="shared" si="157"/>
        <v>8.0285617285814997E-6</v>
      </c>
      <c r="BE42" s="5">
        <f t="shared" si="158"/>
        <v>7.196053092578261E-6</v>
      </c>
      <c r="BF42" s="5">
        <f t="shared" si="159"/>
        <v>3.224935042029894E-6</v>
      </c>
      <c r="BG42" s="5">
        <f t="shared" si="160"/>
        <v>9.6351021794051137E-7</v>
      </c>
      <c r="BH42" s="5">
        <f t="shared" si="161"/>
        <v>2.1590014867976197E-7</v>
      </c>
      <c r="BI42" s="5">
        <f t="shared" si="162"/>
        <v>3.8702546860024103E-8</v>
      </c>
      <c r="BJ42" s="8">
        <f t="shared" si="163"/>
        <v>0.42209639143563521</v>
      </c>
      <c r="BK42" s="8">
        <f t="shared" si="164"/>
        <v>0.36788737489875056</v>
      </c>
      <c r="BL42" s="8">
        <f t="shared" si="165"/>
        <v>0.20387920765446815</v>
      </c>
      <c r="BM42" s="8">
        <f t="shared" si="166"/>
        <v>0.17481909471313392</v>
      </c>
      <c r="BN42" s="8">
        <f t="shared" si="167"/>
        <v>0.82513698105503031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1.3314121037464</v>
      </c>
      <c r="F43">
        <f>VLOOKUP(B43,home!$B$2:$E$405,3,FALSE)</f>
        <v>0.83</v>
      </c>
      <c r="G43">
        <f>VLOOKUP(C43,away!$B$2:$E$405,4,FALSE)</f>
        <v>0.75</v>
      </c>
      <c r="H43">
        <f>VLOOKUP(A43,away!$A$2:$E$405,3,FALSE)</f>
        <v>1.01440922190202</v>
      </c>
      <c r="I43">
        <f>VLOOKUP(C43,away!$B$2:$E$405,3,FALSE)</f>
        <v>1.06</v>
      </c>
      <c r="J43">
        <f>VLOOKUP(B43,home!$B$2:$E$405,4,FALSE)</f>
        <v>1.48</v>
      </c>
      <c r="K43" s="3">
        <f t="shared" si="112"/>
        <v>0.82880403458213392</v>
      </c>
      <c r="L43" s="3">
        <f t="shared" si="113"/>
        <v>1.5914051873198889</v>
      </c>
      <c r="M43" s="5">
        <f t="shared" si="114"/>
        <v>8.8903015055533566E-2</v>
      </c>
      <c r="N43" s="5">
        <f t="shared" si="115"/>
        <v>7.3683177564542401E-2</v>
      </c>
      <c r="O43" s="5">
        <f t="shared" si="116"/>
        <v>0.14148071932775427</v>
      </c>
      <c r="P43" s="5">
        <f t="shared" si="117"/>
        <v>0.11725979099442521</v>
      </c>
      <c r="Q43" s="5">
        <f t="shared" si="118"/>
        <v>3.0534457423162256E-2</v>
      </c>
      <c r="R43" s="5">
        <f t="shared" si="119"/>
        <v>0.11257657532196873</v>
      </c>
      <c r="S43" s="5">
        <f t="shared" si="120"/>
        <v>3.8665332597177381E-2</v>
      </c>
      <c r="T43" s="5">
        <f t="shared" si="121"/>
        <v>4.8592693935218693E-2</v>
      </c>
      <c r="U43" s="5">
        <f t="shared" si="122"/>
        <v>9.3303919826287163E-2</v>
      </c>
      <c r="V43" s="5">
        <f t="shared" si="123"/>
        <v>5.6664605134818351E-3</v>
      </c>
      <c r="W43" s="5">
        <f t="shared" si="124"/>
        <v>8.4356938353644228E-3</v>
      </c>
      <c r="X43" s="5">
        <f t="shared" si="125"/>
        <v>1.3424606928241349E-2</v>
      </c>
      <c r="Y43" s="5">
        <f t="shared" si="126"/>
        <v>1.0681994551666905E-2</v>
      </c>
      <c r="Z43" s="5">
        <f t="shared" si="127"/>
        <v>5.9718315312696425E-2</v>
      </c>
      <c r="AA43" s="5">
        <f t="shared" si="128"/>
        <v>4.9494780669610813E-2</v>
      </c>
      <c r="AB43" s="5">
        <f t="shared" si="129"/>
        <v>2.0510736954865629E-2</v>
      </c>
      <c r="AC43" s="5">
        <f t="shared" si="130"/>
        <v>4.6711574902296159E-4</v>
      </c>
      <c r="AD43" s="5">
        <f t="shared" si="131"/>
        <v>1.7478842713124169E-3</v>
      </c>
      <c r="AE43" s="5">
        <f t="shared" si="132"/>
        <v>2.7815920962014238E-3</v>
      </c>
      <c r="AF43" s="5">
        <f t="shared" si="133"/>
        <v>2.2133200454514754E-3</v>
      </c>
      <c r="AG43" s="5">
        <f t="shared" si="134"/>
        <v>1.1740963338435237E-3</v>
      </c>
      <c r="AH43" s="5">
        <f t="shared" si="135"/>
        <v>2.3759009191657444E-2</v>
      </c>
      <c r="AI43" s="5">
        <f t="shared" si="136"/>
        <v>1.9691562675719691E-2</v>
      </c>
      <c r="AJ43" s="5">
        <f t="shared" si="137"/>
        <v>8.1602232964317206E-3</v>
      </c>
      <c r="AK43" s="5">
        <f t="shared" si="138"/>
        <v>2.2544086637245773E-3</v>
      </c>
      <c r="AL43" s="5">
        <f t="shared" si="139"/>
        <v>2.4644336332765407E-5</v>
      </c>
      <c r="AM43" s="5">
        <f t="shared" si="140"/>
        <v>2.8973070720927696E-4</v>
      </c>
      <c r="AN43" s="5">
        <f t="shared" si="141"/>
        <v>4.6107895037870316E-4</v>
      </c>
      <c r="AO43" s="5">
        <f t="shared" si="142"/>
        <v>3.6688171669833902E-4</v>
      </c>
      <c r="AP43" s="5">
        <f t="shared" si="143"/>
        <v>1.9461915569552092E-4</v>
      </c>
      <c r="AQ43" s="5">
        <f t="shared" si="144"/>
        <v>7.7429483481417235E-5</v>
      </c>
      <c r="AR43" s="5">
        <f t="shared" si="145"/>
        <v>7.5620420946369169E-3</v>
      </c>
      <c r="AS43" s="5">
        <f t="shared" si="146"/>
        <v>6.267450997715006E-3</v>
      </c>
      <c r="AT43" s="5">
        <f t="shared" si="147"/>
        <v>2.5972443367260089E-3</v>
      </c>
      <c r="AU43" s="5">
        <f t="shared" si="148"/>
        <v>7.1753552835803825E-4</v>
      </c>
      <c r="AV43" s="5">
        <f t="shared" si="149"/>
        <v>1.4867408521479128E-4</v>
      </c>
      <c r="AW43" s="5">
        <f t="shared" si="150"/>
        <v>9.0291579905338213E-7</v>
      </c>
      <c r="AX43" s="5">
        <f t="shared" si="151"/>
        <v>4.0021663179563933E-5</v>
      </c>
      <c r="AY43" s="5">
        <f t="shared" si="152"/>
        <v>6.3690682389127431E-5</v>
      </c>
      <c r="AZ43" s="5">
        <f t="shared" si="153"/>
        <v>5.067884116900046E-5</v>
      </c>
      <c r="BA43" s="5">
        <f t="shared" si="154"/>
        <v>2.6883523574569364E-5</v>
      </c>
      <c r="BB43" s="5">
        <f t="shared" si="155"/>
        <v>1.0695644717501545E-5</v>
      </c>
      <c r="BC43" s="5">
        <f t="shared" si="156"/>
        <v>3.4042208970325056E-6</v>
      </c>
      <c r="BD43" s="5">
        <f t="shared" si="157"/>
        <v>2.0057121693560906E-3</v>
      </c>
      <c r="BE43" s="5">
        <f t="shared" si="158"/>
        <v>1.6623423381728118E-3</v>
      </c>
      <c r="BF43" s="5">
        <f t="shared" si="159"/>
        <v>6.8887801836716226E-4</v>
      </c>
      <c r="BG43" s="5">
        <f t="shared" si="160"/>
        <v>1.903149603192165E-4</v>
      </c>
      <c r="BH43" s="5">
        <f t="shared" si="161"/>
        <v>3.9433451738476331E-5</v>
      </c>
      <c r="BI43" s="5">
        <f t="shared" si="162"/>
        <v>6.5365207796698109E-6</v>
      </c>
      <c r="BJ43" s="8">
        <f t="shared" si="163"/>
        <v>0.19485463157439492</v>
      </c>
      <c r="BK43" s="8">
        <f t="shared" si="164"/>
        <v>0.25105004992836288</v>
      </c>
      <c r="BL43" s="8">
        <f t="shared" si="165"/>
        <v>0.49311810042940418</v>
      </c>
      <c r="BM43" s="8">
        <f t="shared" si="166"/>
        <v>0.43424057379088193</v>
      </c>
      <c r="BN43" s="8">
        <f t="shared" si="167"/>
        <v>0.56443773568738631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1.3314121037464</v>
      </c>
      <c r="F44">
        <f>VLOOKUP(B44,home!$B$2:$E$405,3,FALSE)</f>
        <v>0.71</v>
      </c>
      <c r="G44">
        <f>VLOOKUP(C44,away!$B$2:$E$405,4,FALSE)</f>
        <v>0.56999999999999995</v>
      </c>
      <c r="H44">
        <f>VLOOKUP(A44,away!$A$2:$E$405,3,FALSE)</f>
        <v>1.01440922190202</v>
      </c>
      <c r="I44">
        <f>VLOOKUP(C44,away!$B$2:$E$405,3,FALSE)</f>
        <v>0.93</v>
      </c>
      <c r="J44">
        <f>VLOOKUP(B44,home!$B$2:$E$405,4,FALSE)</f>
        <v>1.26</v>
      </c>
      <c r="K44" s="3">
        <f t="shared" si="112"/>
        <v>0.53882247838616804</v>
      </c>
      <c r="L44" s="3">
        <f t="shared" si="113"/>
        <v>1.188684726224787</v>
      </c>
      <c r="M44" s="5">
        <f t="shared" si="114"/>
        <v>0.17772689501280312</v>
      </c>
      <c r="N44" s="5">
        <f t="shared" si="115"/>
        <v>9.5763246046676839E-2</v>
      </c>
      <c r="O44" s="5">
        <f t="shared" si="116"/>
        <v>0.21126124554107531</v>
      </c>
      <c r="P44" s="5">
        <f t="shared" si="117"/>
        <v>0.11383230790939097</v>
      </c>
      <c r="Q44" s="5">
        <f t="shared" si="118"/>
        <v>2.5799694786587411E-2</v>
      </c>
      <c r="R44" s="5">
        <f t="shared" si="119"/>
        <v>0.12556150790895035</v>
      </c>
      <c r="S44" s="5">
        <f t="shared" si="120"/>
        <v>1.8227115151937114E-2</v>
      </c>
      <c r="T44" s="5">
        <f t="shared" si="121"/>
        <v>3.0667703134077719E-2</v>
      </c>
      <c r="U44" s="5">
        <f t="shared" si="122"/>
        <v>6.7655362881405057E-2</v>
      </c>
      <c r="V44" s="5">
        <f t="shared" si="123"/>
        <v>1.2971428776380398E-3</v>
      </c>
      <c r="W44" s="5">
        <f t="shared" si="124"/>
        <v>4.6338184955052424E-3</v>
      </c>
      <c r="X44" s="5">
        <f t="shared" si="125"/>
        <v>5.5081492697050035E-3</v>
      </c>
      <c r="Y44" s="5">
        <f t="shared" si="126"/>
        <v>3.2737264533322773E-3</v>
      </c>
      <c r="Z44" s="5">
        <f t="shared" si="127"/>
        <v>4.9751015551040667E-2</v>
      </c>
      <c r="AA44" s="5">
        <f t="shared" si="128"/>
        <v>2.6806965501440516E-2</v>
      </c>
      <c r="AB44" s="5">
        <f t="shared" si="129"/>
        <v>7.2220977947493421E-3</v>
      </c>
      <c r="AC44" s="5">
        <f t="shared" si="130"/>
        <v>5.1925444176277426E-5</v>
      </c>
      <c r="AD44" s="5">
        <f t="shared" si="131"/>
        <v>6.2420139153494976E-4</v>
      </c>
      <c r="AE44" s="5">
        <f t="shared" si="132"/>
        <v>7.4197866020585279E-4</v>
      </c>
      <c r="AF44" s="5">
        <f t="shared" si="133"/>
        <v>4.4098935028571431E-4</v>
      </c>
      <c r="AG44" s="5">
        <f t="shared" si="134"/>
        <v>1.7473243503747361E-4</v>
      </c>
      <c r="AH44" s="5">
        <f t="shared" si="135"/>
        <v>1.4784568074923477E-2</v>
      </c>
      <c r="AI44" s="5">
        <f t="shared" si="136"/>
        <v>7.9662576119992837E-3</v>
      </c>
      <c r="AJ44" s="5">
        <f t="shared" si="137"/>
        <v>2.1461993349800651E-3</v>
      </c>
      <c r="AK44" s="5">
        <f t="shared" si="138"/>
        <v>3.8547348159490144E-4</v>
      </c>
      <c r="AL44" s="5">
        <f t="shared" si="139"/>
        <v>1.3303092138936209E-6</v>
      </c>
      <c r="AM44" s="5">
        <f t="shared" si="140"/>
        <v>6.7266748159791311E-5</v>
      </c>
      <c r="AN44" s="5">
        <f t="shared" si="141"/>
        <v>7.9958956120353229E-5</v>
      </c>
      <c r="AO44" s="5">
        <f t="shared" si="142"/>
        <v>4.7522994932570931E-5</v>
      </c>
      <c r="AP44" s="5">
        <f t="shared" si="143"/>
        <v>1.882995274026833E-5</v>
      </c>
      <c r="AQ44" s="5">
        <f t="shared" si="144"/>
        <v>5.5957193044728851E-6</v>
      </c>
      <c r="AR44" s="5">
        <f t="shared" si="145"/>
        <v>3.5148380508984267E-3</v>
      </c>
      <c r="AS44" s="5">
        <f t="shared" si="146"/>
        <v>1.893873749711098E-3</v>
      </c>
      <c r="AT44" s="5">
        <f t="shared" si="147"/>
        <v>5.102308737849195E-4</v>
      </c>
      <c r="AU44" s="5">
        <f t="shared" si="148"/>
        <v>9.1641287987310146E-5</v>
      </c>
      <c r="AV44" s="5">
        <f t="shared" si="149"/>
        <v>1.2344596478955755E-5</v>
      </c>
      <c r="AW44" s="5">
        <f t="shared" si="150"/>
        <v>2.3668050422051844E-8</v>
      </c>
      <c r="AX44" s="5">
        <f t="shared" si="151"/>
        <v>6.0408059927394915E-6</v>
      </c>
      <c r="AY44" s="5">
        <f t="shared" si="152"/>
        <v>7.1806138176565953E-6</v>
      </c>
      <c r="AZ44" s="5">
        <f t="shared" si="153"/>
        <v>4.267742984983528E-6</v>
      </c>
      <c r="BA44" s="5">
        <f t="shared" si="154"/>
        <v>1.6910003005676326E-6</v>
      </c>
      <c r="BB44" s="5">
        <f t="shared" si="155"/>
        <v>5.0251655733156722E-7</v>
      </c>
      <c r="BC44" s="5">
        <f t="shared" si="156"/>
        <v>1.1946675127501925E-7</v>
      </c>
      <c r="BD44" s="5">
        <f t="shared" si="157"/>
        <v>6.9633905104277702E-4</v>
      </c>
      <c r="BE44" s="5">
        <f t="shared" si="158"/>
        <v>3.752031332799414E-4</v>
      </c>
      <c r="BF44" s="5">
        <f t="shared" si="159"/>
        <v>1.0108394108607687E-4</v>
      </c>
      <c r="BG44" s="5">
        <f t="shared" si="160"/>
        <v>1.8155433220347113E-5</v>
      </c>
      <c r="BH44" s="5">
        <f t="shared" si="161"/>
        <v>2.4456388809904995E-6</v>
      </c>
      <c r="BI44" s="5">
        <f t="shared" si="162"/>
        <v>2.6355304061857521E-7</v>
      </c>
      <c r="BJ44" s="8">
        <f t="shared" si="163"/>
        <v>0.16786721654061046</v>
      </c>
      <c r="BK44" s="8">
        <f t="shared" si="164"/>
        <v>0.31114389731897701</v>
      </c>
      <c r="BL44" s="8">
        <f t="shared" si="165"/>
        <v>0.47100609744052979</v>
      </c>
      <c r="BM44" s="8">
        <f t="shared" si="166"/>
        <v>0.24981617269990669</v>
      </c>
      <c r="BN44" s="8">
        <f t="shared" si="167"/>
        <v>0.74994489720548407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1.3314121037464</v>
      </c>
      <c r="F45">
        <f>VLOOKUP(B45,home!$B$2:$E$405,3,FALSE)</f>
        <v>0.52</v>
      </c>
      <c r="G45">
        <f>VLOOKUP(C45,away!$B$2:$E$405,4,FALSE)</f>
        <v>0.83</v>
      </c>
      <c r="H45">
        <f>VLOOKUP(A45,away!$A$2:$E$405,3,FALSE)</f>
        <v>1.01440922190202</v>
      </c>
      <c r="I45">
        <f>VLOOKUP(C45,away!$B$2:$E$405,3,FALSE)</f>
        <v>0.63</v>
      </c>
      <c r="J45">
        <f>VLOOKUP(B45,home!$B$2:$E$405,4,FALSE)</f>
        <v>0.99</v>
      </c>
      <c r="K45" s="3">
        <f t="shared" si="112"/>
        <v>0.57463746397694615</v>
      </c>
      <c r="L45" s="3">
        <f t="shared" si="113"/>
        <v>0.63268703170028984</v>
      </c>
      <c r="M45" s="5">
        <f t="shared" si="114"/>
        <v>0.29899617578880622</v>
      </c>
      <c r="N45" s="5">
        <f t="shared" si="115"/>
        <v>0.17181440419408478</v>
      </c>
      <c r="O45" s="5">
        <f t="shared" si="116"/>
        <v>0.18917100294955785</v>
      </c>
      <c r="P45" s="5">
        <f t="shared" si="117"/>
        <v>0.10870474539290932</v>
      </c>
      <c r="Q45" s="5">
        <f t="shared" si="118"/>
        <v>4.9365496750399418E-2</v>
      </c>
      <c r="R45" s="5">
        <f t="shared" si="119"/>
        <v>5.9843020169961264E-2</v>
      </c>
      <c r="S45" s="5">
        <f t="shared" si="120"/>
        <v>9.8803284354411734E-3</v>
      </c>
      <c r="T45" s="5">
        <f t="shared" si="121"/>
        <v>3.1232909607420513E-2</v>
      </c>
      <c r="U45" s="5">
        <f t="shared" si="122"/>
        <v>3.4388041347187773E-2</v>
      </c>
      <c r="V45" s="5">
        <f t="shared" si="123"/>
        <v>3.9912758235097321E-4</v>
      </c>
      <c r="W45" s="5">
        <f t="shared" si="124"/>
        <v>9.4557546202039024E-3</v>
      </c>
      <c r="X45" s="5">
        <f t="shared" si="125"/>
        <v>5.9825333231431077E-3</v>
      </c>
      <c r="Y45" s="5">
        <f t="shared" si="126"/>
        <v>1.8925356251337417E-3</v>
      </c>
      <c r="Z45" s="5">
        <f t="shared" si="127"/>
        <v>1.2620634266437791E-2</v>
      </c>
      <c r="AA45" s="5">
        <f t="shared" si="128"/>
        <v>7.2522892686463572E-3</v>
      </c>
      <c r="AB45" s="5">
        <f t="shared" si="129"/>
        <v>2.0837185566810819E-3</v>
      </c>
      <c r="AC45" s="5">
        <f t="shared" si="130"/>
        <v>9.0693179654152405E-6</v>
      </c>
      <c r="AD45" s="5">
        <f t="shared" si="131"/>
        <v>1.3584077137355651E-3</v>
      </c>
      <c r="AE45" s="5">
        <f t="shared" si="132"/>
        <v>8.5944694424213157E-4</v>
      </c>
      <c r="AF45" s="5">
        <f t="shared" si="133"/>
        <v>2.7188046802821938E-4</v>
      </c>
      <c r="AG45" s="5">
        <f t="shared" si="134"/>
        <v>5.7338415431353223E-5</v>
      </c>
      <c r="AH45" s="5">
        <f t="shared" si="135"/>
        <v>1.9962279080518721E-3</v>
      </c>
      <c r="AI45" s="5">
        <f t="shared" si="136"/>
        <v>1.1471073426029322E-3</v>
      </c>
      <c r="AJ45" s="5">
        <f t="shared" si="137"/>
        <v>3.2958542713134139E-4</v>
      </c>
      <c r="AK45" s="5">
        <f t="shared" si="138"/>
        <v>6.3130711336837551E-5</v>
      </c>
      <c r="AL45" s="5">
        <f t="shared" si="139"/>
        <v>1.318917070048643E-7</v>
      </c>
      <c r="AM45" s="5">
        <f t="shared" si="140"/>
        <v>1.5611839273354538E-4</v>
      </c>
      <c r="AN45" s="5">
        <f t="shared" si="141"/>
        <v>9.8774082492406921E-5</v>
      </c>
      <c r="AO45" s="5">
        <f t="shared" si="142"/>
        <v>3.1246540530520251E-5</v>
      </c>
      <c r="AP45" s="5">
        <f t="shared" si="143"/>
        <v>6.5897603263858856E-6</v>
      </c>
      <c r="AQ45" s="5">
        <f t="shared" si="144"/>
        <v>1.0423139751293546E-6</v>
      </c>
      <c r="AR45" s="5">
        <f t="shared" si="145"/>
        <v>2.5259750194852378E-4</v>
      </c>
      <c r="AS45" s="5">
        <f t="shared" si="146"/>
        <v>1.4515198792661139E-4</v>
      </c>
      <c r="AT45" s="5">
        <f t="shared" si="147"/>
        <v>4.170488511668013E-5</v>
      </c>
      <c r="AU45" s="5">
        <f t="shared" si="148"/>
        <v>7.9883964729663201E-6</v>
      </c>
      <c r="AV45" s="5">
        <f t="shared" si="149"/>
        <v>1.1476079726169366E-6</v>
      </c>
      <c r="AW45" s="5">
        <f t="shared" si="150"/>
        <v>1.3319804724346643E-9</v>
      </c>
      <c r="AX45" s="5">
        <f t="shared" si="151"/>
        <v>1.4951912880093561E-5</v>
      </c>
      <c r="AY45" s="5">
        <f t="shared" si="152"/>
        <v>9.4598813783477255E-6</v>
      </c>
      <c r="AZ45" s="5">
        <f t="shared" si="153"/>
        <v>2.9925721347518344E-6</v>
      </c>
      <c r="BA45" s="5">
        <f t="shared" si="154"/>
        <v>6.3112052702837942E-7</v>
      </c>
      <c r="BB45" s="5">
        <f t="shared" si="155"/>
        <v>9.9825443222676956E-8</v>
      </c>
      <c r="BC45" s="5">
        <f t="shared" si="156"/>
        <v>1.2631652672144266E-8</v>
      </c>
      <c r="BD45" s="5">
        <f t="shared" si="157"/>
        <v>2.6635860620453264E-5</v>
      </c>
      <c r="BE45" s="5">
        <f t="shared" si="158"/>
        <v>1.5305963397780669E-5</v>
      </c>
      <c r="BF45" s="5">
        <f t="shared" si="159"/>
        <v>4.3976899953123227E-6</v>
      </c>
      <c r="BG45" s="5">
        <f t="shared" si="160"/>
        <v>8.4235914208768728E-7</v>
      </c>
      <c r="BH45" s="5">
        <f t="shared" si="161"/>
        <v>1.2101278029176613E-7</v>
      </c>
      <c r="BI45" s="5">
        <f t="shared" si="162"/>
        <v>1.3907695435131977E-8</v>
      </c>
      <c r="BJ45" s="8">
        <f t="shared" si="163"/>
        <v>0.27261262669589692</v>
      </c>
      <c r="BK45" s="8">
        <f t="shared" si="164"/>
        <v>0.41799903829055846</v>
      </c>
      <c r="BL45" s="8">
        <f t="shared" si="165"/>
        <v>0.2967700308542261</v>
      </c>
      <c r="BM45" s="8">
        <f t="shared" si="166"/>
        <v>0.12209802631200242</v>
      </c>
      <c r="BN45" s="8">
        <f t="shared" si="167"/>
        <v>0.87789484524571881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1.3314121037464</v>
      </c>
      <c r="F46">
        <f>VLOOKUP(B46,home!$B$2:$E$405,3,FALSE)</f>
        <v>1.1000000000000001</v>
      </c>
      <c r="G46">
        <f>VLOOKUP(C46,away!$B$2:$E$405,4,FALSE)</f>
        <v>1.1299999999999999</v>
      </c>
      <c r="H46">
        <f>VLOOKUP(A46,away!$A$2:$E$405,3,FALSE)</f>
        <v>1.01440922190202</v>
      </c>
      <c r="I46">
        <f>VLOOKUP(C46,away!$B$2:$E$405,3,FALSE)</f>
        <v>0.71</v>
      </c>
      <c r="J46">
        <f>VLOOKUP(B46,home!$B$2:$E$405,4,FALSE)</f>
        <v>1.33</v>
      </c>
      <c r="K46" s="3">
        <f t="shared" si="112"/>
        <v>1.6549452449567752</v>
      </c>
      <c r="L46" s="3">
        <f t="shared" si="113"/>
        <v>0.95790662824207751</v>
      </c>
      <c r="M46" s="5">
        <f t="shared" si="114"/>
        <v>7.3325131319309705E-2</v>
      </c>
      <c r="N46" s="5">
        <f t="shared" si="115"/>
        <v>0.12134907741272269</v>
      </c>
      <c r="O46" s="5">
        <f t="shared" si="116"/>
        <v>7.0238629307487505E-2</v>
      </c>
      <c r="P46" s="5">
        <f t="shared" si="117"/>
        <v>0.11624108558470804</v>
      </c>
      <c r="Q46" s="5">
        <f t="shared" si="118"/>
        <v>0.10041303932203854</v>
      </c>
      <c r="R46" s="5">
        <f t="shared" si="119"/>
        <v>3.3641024286140263E-2</v>
      </c>
      <c r="S46" s="5">
        <f t="shared" si="120"/>
        <v>4.6068754787054599E-2</v>
      </c>
      <c r="T46" s="5">
        <f t="shared" si="121"/>
        <v>9.618631592851308E-2</v>
      </c>
      <c r="U46" s="5">
        <f t="shared" si="122"/>
        <v>5.5674053177823216E-2</v>
      </c>
      <c r="V46" s="5">
        <f t="shared" si="123"/>
        <v>8.1146682993812717E-3</v>
      </c>
      <c r="W46" s="5">
        <f t="shared" si="124"/>
        <v>5.5392693985888454E-2</v>
      </c>
      <c r="X46" s="5">
        <f t="shared" si="125"/>
        <v>5.3061028725267613E-2</v>
      </c>
      <c r="Y46" s="5">
        <f t="shared" si="126"/>
        <v>2.5413755558638559E-2</v>
      </c>
      <c r="Z46" s="5">
        <f t="shared" si="127"/>
        <v>1.0741653381515488E-2</v>
      </c>
      <c r="AA46" s="5">
        <f t="shared" si="128"/>
        <v>1.7776848186712921E-2</v>
      </c>
      <c r="AB46" s="5">
        <f t="shared" si="129"/>
        <v>1.4709855188459513E-2</v>
      </c>
      <c r="AC46" s="5">
        <f t="shared" si="130"/>
        <v>8.0400286650381266E-4</v>
      </c>
      <c r="AD46" s="5">
        <f t="shared" si="131"/>
        <v>2.2917968879322966E-2</v>
      </c>
      <c r="AE46" s="5">
        <f t="shared" si="132"/>
        <v>2.1953274295349125E-2</v>
      </c>
      <c r="AF46" s="5">
        <f t="shared" si="133"/>
        <v>1.0514593479565675E-2</v>
      </c>
      <c r="AG46" s="5">
        <f t="shared" si="134"/>
        <v>3.3573329291156301E-3</v>
      </c>
      <c r="AH46" s="5">
        <f t="shared" si="135"/>
        <v>2.5723752431081525E-3</v>
      </c>
      <c r="AI46" s="5">
        <f t="shared" si="136"/>
        <v>4.2571401768263647E-3</v>
      </c>
      <c r="AJ46" s="5">
        <f t="shared" si="137"/>
        <v>3.5226669463766201E-3</v>
      </c>
      <c r="AK46" s="5">
        <f t="shared" si="138"/>
        <v>1.9432736374907966E-3</v>
      </c>
      <c r="AL46" s="5">
        <f t="shared" si="139"/>
        <v>5.098288367661398E-5</v>
      </c>
      <c r="AM46" s="5">
        <f t="shared" si="140"/>
        <v>7.5855967241805775E-3</v>
      </c>
      <c r="AN46" s="5">
        <f t="shared" si="141"/>
        <v>7.2662933812639649E-3</v>
      </c>
      <c r="AO46" s="5">
        <f t="shared" si="142"/>
        <v>3.4802152963321446E-3</v>
      </c>
      <c r="AP46" s="5">
        <f t="shared" si="143"/>
        <v>1.1112404333553424E-3</v>
      </c>
      <c r="AQ46" s="5">
        <f t="shared" si="144"/>
        <v>2.6611614417042023E-4</v>
      </c>
      <c r="AR46" s="5">
        <f t="shared" si="145"/>
        <v>4.9281905913982501E-4</v>
      </c>
      <c r="AS46" s="5">
        <f t="shared" si="146"/>
        <v>8.1558855854752508E-4</v>
      </c>
      <c r="AT46" s="5">
        <f t="shared" si="147"/>
        <v>6.7487720340468876E-4</v>
      </c>
      <c r="AU46" s="5">
        <f t="shared" si="148"/>
        <v>3.7229493956810529E-4</v>
      </c>
      <c r="AV46" s="5">
        <f t="shared" si="149"/>
        <v>1.540319349899265E-4</v>
      </c>
      <c r="AW46" s="5">
        <f t="shared" si="150"/>
        <v>2.2450638827442056E-6</v>
      </c>
      <c r="AX46" s="5">
        <f t="shared" si="151"/>
        <v>2.092291204807055E-3</v>
      </c>
      <c r="AY46" s="5">
        <f t="shared" si="152"/>
        <v>2.0042196132972799E-3</v>
      </c>
      <c r="AZ46" s="5">
        <f t="shared" si="153"/>
        <v>9.5992762601511893E-4</v>
      </c>
      <c r="BA46" s="5">
        <f t="shared" si="154"/>
        <v>3.0650701186418821E-4</v>
      </c>
      <c r="BB46" s="5">
        <f t="shared" si="155"/>
        <v>7.3401274566844735E-5</v>
      </c>
      <c r="BC46" s="5">
        <f t="shared" si="156"/>
        <v>1.4062313485799441E-5</v>
      </c>
      <c r="BD46" s="5">
        <f t="shared" si="157"/>
        <v>7.8679107212343763E-5</v>
      </c>
      <c r="BE46" s="5">
        <f t="shared" si="158"/>
        <v>1.3020961435851263E-4</v>
      </c>
      <c r="BF46" s="5">
        <f t="shared" si="159"/>
        <v>1.0774489106513798E-4</v>
      </c>
      <c r="BG46" s="5">
        <f t="shared" si="160"/>
        <v>5.9437298378878605E-5</v>
      </c>
      <c r="BH46" s="5">
        <f t="shared" si="161"/>
        <v>2.459136858130055E-5</v>
      </c>
      <c r="BI46" s="5">
        <f t="shared" si="162"/>
        <v>8.1394737001205544E-6</v>
      </c>
      <c r="BJ46" s="8">
        <f t="shared" si="163"/>
        <v>0.53571895153976112</v>
      </c>
      <c r="BK46" s="8">
        <f t="shared" si="164"/>
        <v>0.24660884535393132</v>
      </c>
      <c r="BL46" s="8">
        <f t="shared" si="165"/>
        <v>0.20725427959937173</v>
      </c>
      <c r="BM46" s="8">
        <f t="shared" si="166"/>
        <v>0.48311376809275819</v>
      </c>
      <c r="BN46" s="8">
        <f t="shared" si="167"/>
        <v>0.51520798723240679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1.3314121037464</v>
      </c>
      <c r="F47">
        <f>VLOOKUP(B47,home!$B$2:$E$405,3,FALSE)</f>
        <v>0.75</v>
      </c>
      <c r="G47">
        <f>VLOOKUP(C47,away!$B$2:$E$405,4,FALSE)</f>
        <v>0.49</v>
      </c>
      <c r="H47">
        <f>VLOOKUP(A47,away!$A$2:$E$405,3,FALSE)</f>
        <v>1.01440922190202</v>
      </c>
      <c r="I47">
        <f>VLOOKUP(C47,away!$B$2:$E$405,3,FALSE)</f>
        <v>0.88</v>
      </c>
      <c r="J47">
        <f>VLOOKUP(B47,home!$B$2:$E$405,4,FALSE)</f>
        <v>1.17</v>
      </c>
      <c r="K47" s="3">
        <f t="shared" si="112"/>
        <v>0.48929394812680194</v>
      </c>
      <c r="L47" s="3">
        <f t="shared" si="113"/>
        <v>1.0444357348703197</v>
      </c>
      <c r="M47" s="5">
        <f t="shared" si="114"/>
        <v>0.21572956211223038</v>
      </c>
      <c r="N47" s="5">
        <f t="shared" si="115"/>
        <v>0.10555516917355934</v>
      </c>
      <c r="O47" s="5">
        <f t="shared" si="116"/>
        <v>0.22531566373793963</v>
      </c>
      <c r="P47" s="5">
        <f t="shared" si="117"/>
        <v>0.11024559068514737</v>
      </c>
      <c r="Q47" s="5">
        <f t="shared" si="118"/>
        <v>2.5823752735061673E-2</v>
      </c>
      <c r="R47" s="5">
        <f t="shared" si="119"/>
        <v>0.11766386541696441</v>
      </c>
      <c r="S47" s="5">
        <f t="shared" si="120"/>
        <v>1.4084868743202255E-2</v>
      </c>
      <c r="T47" s="5">
        <f t="shared" si="121"/>
        <v>2.697125016495357E-2</v>
      </c>
      <c r="U47" s="5">
        <f t="shared" si="122"/>
        <v>5.7572217261727184E-2</v>
      </c>
      <c r="V47" s="5">
        <f t="shared" si="123"/>
        <v>7.997640189017363E-4</v>
      </c>
      <c r="W47" s="5">
        <f t="shared" si="124"/>
        <v>4.2118019770628762E-3</v>
      </c>
      <c r="X47" s="5">
        <f t="shared" si="125"/>
        <v>4.3989564930419309E-3</v>
      </c>
      <c r="Y47" s="5">
        <f t="shared" si="126"/>
        <v>2.2972136787364067E-3</v>
      </c>
      <c r="Z47" s="5">
        <f t="shared" si="127"/>
        <v>4.0964115248149864E-2</v>
      </c>
      <c r="AA47" s="5">
        <f t="shared" si="128"/>
        <v>2.0043493681288577E-2</v>
      </c>
      <c r="AB47" s="5">
        <f t="shared" si="129"/>
        <v>4.9035800787861471E-3</v>
      </c>
      <c r="AC47" s="5">
        <f t="shared" si="130"/>
        <v>2.5544267035444526E-5</v>
      </c>
      <c r="AD47" s="5">
        <f t="shared" si="131"/>
        <v>5.1520230452134106E-4</v>
      </c>
      <c r="AE47" s="5">
        <f t="shared" si="132"/>
        <v>5.3809569752962905E-4</v>
      </c>
      <c r="AF47" s="5">
        <f t="shared" si="133"/>
        <v>2.8100318763995771E-4</v>
      </c>
      <c r="AG47" s="5">
        <f t="shared" si="134"/>
        <v>9.782992359454717E-5</v>
      </c>
      <c r="AH47" s="5">
        <f t="shared" si="135"/>
        <v>1.0696096453128469E-2</v>
      </c>
      <c r="AI47" s="5">
        <f t="shared" si="136"/>
        <v>5.2335352630963105E-3</v>
      </c>
      <c r="AJ47" s="5">
        <f t="shared" si="137"/>
        <v>1.2803685657706175E-3</v>
      </c>
      <c r="AK47" s="5">
        <f t="shared" si="138"/>
        <v>2.0882553020111882E-4</v>
      </c>
      <c r="AL47" s="5">
        <f t="shared" si="139"/>
        <v>5.2216168806325419E-7</v>
      </c>
      <c r="AM47" s="5">
        <f t="shared" si="140"/>
        <v>5.0417073932654773E-5</v>
      </c>
      <c r="AN47" s="5">
        <f t="shared" si="141"/>
        <v>5.2657393662863532E-5</v>
      </c>
      <c r="AO47" s="5">
        <f t="shared" si="142"/>
        <v>2.7498631823314293E-5</v>
      </c>
      <c r="AP47" s="5">
        <f t="shared" si="143"/>
        <v>9.5735179121038722E-6</v>
      </c>
      <c r="AQ47" s="5">
        <f t="shared" si="144"/>
        <v>2.499731053955594E-6</v>
      </c>
      <c r="AR47" s="5">
        <f t="shared" si="145"/>
        <v>2.234277071853411E-3</v>
      </c>
      <c r="AS47" s="5">
        <f t="shared" si="146"/>
        <v>1.0932182496963458E-3</v>
      </c>
      <c r="AT47" s="5">
        <f t="shared" si="147"/>
        <v>2.6745253677909849E-4</v>
      </c>
      <c r="AU47" s="5">
        <f t="shared" si="148"/>
        <v>4.362096921905795E-5</v>
      </c>
      <c r="AV47" s="5">
        <f t="shared" si="149"/>
        <v>5.335869062577639E-6</v>
      </c>
      <c r="AW47" s="5">
        <f t="shared" si="150"/>
        <v>7.4123184563493187E-9</v>
      </c>
      <c r="AX47" s="5">
        <f t="shared" si="151"/>
        <v>4.1114615262515873E-6</v>
      </c>
      <c r="AY47" s="5">
        <f t="shared" si="152"/>
        <v>4.2941573405616228E-6</v>
      </c>
      <c r="AZ47" s="5">
        <f t="shared" si="153"/>
        <v>2.2424856888191282E-6</v>
      </c>
      <c r="BA47" s="5">
        <f t="shared" si="154"/>
        <v>7.8071072944599361E-7</v>
      </c>
      <c r="BB47" s="5">
        <f t="shared" si="155"/>
        <v>2.0385054610751742E-7</v>
      </c>
      <c r="BC47" s="5">
        <f t="shared" si="156"/>
        <v>4.2581758985504205E-8</v>
      </c>
      <c r="BD47" s="5">
        <f t="shared" si="157"/>
        <v>3.8892646924085385E-4</v>
      </c>
      <c r="BE47" s="5">
        <f t="shared" si="158"/>
        <v>1.9029936766587455E-4</v>
      </c>
      <c r="BF47" s="5">
        <f t="shared" si="159"/>
        <v>4.6556164465634816E-5</v>
      </c>
      <c r="BG47" s="5">
        <f t="shared" si="160"/>
        <v>7.593216507010395E-6</v>
      </c>
      <c r="BH47" s="5">
        <f t="shared" si="161"/>
        <v>9.2882872092417976E-7</v>
      </c>
      <c r="BI47" s="5">
        <f t="shared" si="162"/>
        <v>9.0894054398911891E-8</v>
      </c>
      <c r="BJ47" s="8">
        <f t="shared" si="163"/>
        <v>0.17084459693167639</v>
      </c>
      <c r="BK47" s="8">
        <f t="shared" si="164"/>
        <v>0.3408901461455458</v>
      </c>
      <c r="BL47" s="8">
        <f t="shared" si="165"/>
        <v>0.44719594562616777</v>
      </c>
      <c r="BM47" s="8">
        <f t="shared" si="166"/>
        <v>0.19955691334561479</v>
      </c>
      <c r="BN47" s="8">
        <f t="shared" si="167"/>
        <v>0.8003336038609028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1.3314121037464</v>
      </c>
      <c r="F48">
        <f>VLOOKUP(B48,home!$B$2:$E$405,3,FALSE)</f>
        <v>1.1000000000000001</v>
      </c>
      <c r="G48">
        <f>VLOOKUP(C48,away!$B$2:$E$405,4,FALSE)</f>
        <v>1.1299999999999999</v>
      </c>
      <c r="H48">
        <f>VLOOKUP(A48,away!$A$2:$E$405,3,FALSE)</f>
        <v>1.01440922190202</v>
      </c>
      <c r="I48">
        <f>VLOOKUP(C48,away!$B$2:$E$405,3,FALSE)</f>
        <v>0.5</v>
      </c>
      <c r="J48">
        <f>VLOOKUP(B48,home!$B$2:$E$405,4,FALSE)</f>
        <v>0.99</v>
      </c>
      <c r="K48" s="3">
        <f t="shared" si="112"/>
        <v>1.6549452449567752</v>
      </c>
      <c r="L48" s="3">
        <f t="shared" si="113"/>
        <v>0.50213256484149993</v>
      </c>
      <c r="M48" s="5">
        <f t="shared" si="114"/>
        <v>0.11566261584862582</v>
      </c>
      <c r="N48" s="5">
        <f t="shared" si="115"/>
        <v>0.19141529611794544</v>
      </c>
      <c r="O48" s="5">
        <f t="shared" si="116"/>
        <v>5.8077965952347599E-2</v>
      </c>
      <c r="P48" s="5">
        <f t="shared" si="117"/>
        <v>9.6115853589599134E-2</v>
      </c>
      <c r="Q48" s="5">
        <f t="shared" si="118"/>
        <v>0.15839091706119349</v>
      </c>
      <c r="R48" s="5">
        <f t="shared" si="119"/>
        <v>1.45814190022148E-2</v>
      </c>
      <c r="S48" s="5">
        <f t="shared" si="120"/>
        <v>1.9968114250822164E-2</v>
      </c>
      <c r="T48" s="5">
        <f t="shared" si="121"/>
        <v>7.953323743153437E-2</v>
      </c>
      <c r="U48" s="5">
        <f t="shared" si="122"/>
        <v>2.4131450042437746E-2</v>
      </c>
      <c r="V48" s="5">
        <f t="shared" si="123"/>
        <v>1.8437267658090494E-3</v>
      </c>
      <c r="W48" s="5">
        <f t="shared" si="124"/>
        <v>8.7376098344921702E-2</v>
      </c>
      <c r="X48" s="5">
        <f t="shared" si="125"/>
        <v>4.3874384367778664E-2</v>
      </c>
      <c r="Y48" s="5">
        <f t="shared" si="126"/>
        <v>1.1015378576717253E-2</v>
      </c>
      <c r="Z48" s="5">
        <f t="shared" si="127"/>
        <v>2.4406017742035686E-3</v>
      </c>
      <c r="AA48" s="5">
        <f t="shared" si="128"/>
        <v>4.039062301051265E-3</v>
      </c>
      <c r="AB48" s="5">
        <f t="shared" si="129"/>
        <v>3.3422134746044813E-3</v>
      </c>
      <c r="AC48" s="5">
        <f t="shared" si="130"/>
        <v>9.5758777901957436E-5</v>
      </c>
      <c r="AD48" s="5">
        <f t="shared" si="131"/>
        <v>3.6150664619700935E-2</v>
      </c>
      <c r="AE48" s="5">
        <f t="shared" si="132"/>
        <v>1.8152425946215297E-2</v>
      </c>
      <c r="AF48" s="5">
        <f t="shared" si="133"/>
        <v>4.557462099234238E-3</v>
      </c>
      <c r="AG48" s="5">
        <f t="shared" si="134"/>
        <v>7.6281671101880507E-4</v>
      </c>
      <c r="AH48" s="5">
        <f t="shared" si="135"/>
        <v>3.0637640715938815E-4</v>
      </c>
      <c r="AI48" s="5">
        <f t="shared" si="136"/>
        <v>5.0703617819537034E-4</v>
      </c>
      <c r="AJ48" s="5">
        <f t="shared" si="137"/>
        <v>4.1955855606274224E-4</v>
      </c>
      <c r="AK48" s="5">
        <f t="shared" si="138"/>
        <v>2.3144881244565525E-4</v>
      </c>
      <c r="AL48" s="5">
        <f t="shared" si="139"/>
        <v>3.1830290571291214E-6</v>
      </c>
      <c r="AM48" s="5">
        <f t="shared" si="140"/>
        <v>1.1965474102880234E-2</v>
      </c>
      <c r="AN48" s="5">
        <f t="shared" si="141"/>
        <v>6.008254200823797E-3</v>
      </c>
      <c r="AO48" s="5">
        <f t="shared" si="142"/>
        <v>1.5084700460396845E-3</v>
      </c>
      <c r="AP48" s="5">
        <f t="shared" si="143"/>
        <v>2.5248397773482752E-4</v>
      </c>
      <c r="AQ48" s="5">
        <f t="shared" si="144"/>
        <v>3.1695106830343265E-5</v>
      </c>
      <c r="AR48" s="5">
        <f t="shared" si="145"/>
        <v>3.0768314226773454E-5</v>
      </c>
      <c r="AS48" s="5">
        <f t="shared" si="146"/>
        <v>5.0919875324934617E-5</v>
      </c>
      <c r="AT48" s="5">
        <f t="shared" si="147"/>
        <v>4.2134802771396199E-5</v>
      </c>
      <c r="AU48" s="5">
        <f t="shared" si="148"/>
        <v>2.3243597164571228E-5</v>
      </c>
      <c r="AV48" s="5">
        <f t="shared" si="149"/>
        <v>9.616720150799485E-6</v>
      </c>
      <c r="AW48" s="5">
        <f t="shared" si="150"/>
        <v>7.3475088774785844E-8</v>
      </c>
      <c r="AX48" s="5">
        <f t="shared" si="151"/>
        <v>3.3003674117025113E-3</v>
      </c>
      <c r="AY48" s="5">
        <f t="shared" si="152"/>
        <v>1.6572219533574845E-3</v>
      </c>
      <c r="AZ48" s="5">
        <f t="shared" si="153"/>
        <v>4.1607255497551701E-4</v>
      </c>
      <c r="BA48" s="5">
        <f t="shared" si="154"/>
        <v>6.9641193063337486E-5</v>
      </c>
      <c r="BB48" s="5">
        <f t="shared" si="155"/>
        <v>8.7422777228789267E-6</v>
      </c>
      <c r="BC48" s="5">
        <f t="shared" si="156"/>
        <v>8.7795646710918059E-7</v>
      </c>
      <c r="BD48" s="5">
        <f t="shared" si="157"/>
        <v>2.5749620897564952E-6</v>
      </c>
      <c r="BE48" s="5">
        <f t="shared" si="158"/>
        <v>4.2614212663864726E-6</v>
      </c>
      <c r="BF48" s="5">
        <f t="shared" si="159"/>
        <v>3.5262094307819867E-6</v>
      </c>
      <c r="BG48" s="5">
        <f t="shared" si="160"/>
        <v>1.9452278433981287E-6</v>
      </c>
      <c r="BH48" s="5">
        <f t="shared" si="161"/>
        <v>8.0481139244731401E-7</v>
      </c>
      <c r="BI48" s="5">
        <f t="shared" si="162"/>
        <v>2.663837574035446E-7</v>
      </c>
      <c r="BJ48" s="8">
        <f t="shared" si="163"/>
        <v>0.65644798205785793</v>
      </c>
      <c r="BK48" s="8">
        <f t="shared" si="164"/>
        <v>0.23534647421517274</v>
      </c>
      <c r="BL48" s="8">
        <f t="shared" si="165"/>
        <v>0.10580659305193768</v>
      </c>
      <c r="BM48" s="8">
        <f t="shared" si="166"/>
        <v>0.36414043504897703</v>
      </c>
      <c r="BN48" s="8">
        <f t="shared" si="167"/>
        <v>0.6342440675719262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1.3314121037464</v>
      </c>
      <c r="F49">
        <f>VLOOKUP(B49,home!$B$2:$E$405,3,FALSE)</f>
        <v>0.97</v>
      </c>
      <c r="G49">
        <f>VLOOKUP(C49,away!$B$2:$E$405,4,FALSE)</f>
        <v>1.04</v>
      </c>
      <c r="H49">
        <f>VLOOKUP(A49,away!$A$2:$E$405,3,FALSE)</f>
        <v>1.01440922190202</v>
      </c>
      <c r="I49">
        <f>VLOOKUP(C49,away!$B$2:$E$405,3,FALSE)</f>
        <v>0.46</v>
      </c>
      <c r="J49">
        <f>VLOOKUP(B49,home!$B$2:$E$405,4,FALSE)</f>
        <v>0.93</v>
      </c>
      <c r="K49" s="3">
        <f t="shared" si="112"/>
        <v>1.3431285302593683</v>
      </c>
      <c r="L49" s="3">
        <f t="shared" si="113"/>
        <v>0.43396426512968417</v>
      </c>
      <c r="M49" s="5">
        <f t="shared" si="114"/>
        <v>0.16912912621023171</v>
      </c>
      <c r="N49" s="5">
        <f t="shared" si="115"/>
        <v>0.22716215471079976</v>
      </c>
      <c r="O49" s="5">
        <f t="shared" si="116"/>
        <v>7.3395996967848806E-2</v>
      </c>
      <c r="P49" s="5">
        <f t="shared" si="117"/>
        <v>9.8580257534347834E-2</v>
      </c>
      <c r="Q49" s="5">
        <f t="shared" si="118"/>
        <v>0.15255398549363389</v>
      </c>
      <c r="R49" s="5">
        <f t="shared" si="119"/>
        <v>1.5925619943806514E-2</v>
      </c>
      <c r="S49" s="5">
        <f t="shared" si="120"/>
        <v>1.436486339357442E-2</v>
      </c>
      <c r="T49" s="5">
        <f t="shared" si="121"/>
        <v>6.6202978207349314E-2</v>
      </c>
      <c r="U49" s="5">
        <f t="shared" si="122"/>
        <v>2.1390154508594134E-2</v>
      </c>
      <c r="V49" s="5">
        <f t="shared" si="123"/>
        <v>9.3031609405680742E-4</v>
      </c>
      <c r="W49" s="5">
        <f t="shared" si="124"/>
        <v>6.8299870107091154E-2</v>
      </c>
      <c r="X49" s="5">
        <f t="shared" si="125"/>
        <v>2.9639702939476695E-2</v>
      </c>
      <c r="Y49" s="5">
        <f t="shared" si="126"/>
        <v>6.431285952396071E-3</v>
      </c>
      <c r="Z49" s="5">
        <f t="shared" si="127"/>
        <v>2.3037166518828788E-3</v>
      </c>
      <c r="AA49" s="5">
        <f t="shared" si="128"/>
        <v>3.0941875607774843E-3</v>
      </c>
      <c r="AB49" s="5">
        <f t="shared" si="129"/>
        <v>2.0779457954269416E-3</v>
      </c>
      <c r="AC49" s="5">
        <f t="shared" si="130"/>
        <v>3.3890821393202054E-5</v>
      </c>
      <c r="AD49" s="5">
        <f t="shared" si="131"/>
        <v>2.2933876038460789E-2</v>
      </c>
      <c r="AE49" s="5">
        <f t="shared" si="132"/>
        <v>9.9524826616059076E-3</v>
      </c>
      <c r="AF49" s="5">
        <f t="shared" si="133"/>
        <v>2.1595109122298653E-3</v>
      </c>
      <c r="AG49" s="5">
        <f t="shared" si="134"/>
        <v>3.1238352202178914E-4</v>
      </c>
      <c r="AH49" s="5">
        <f t="shared" si="135"/>
        <v>2.4993267597534245E-4</v>
      </c>
      <c r="AI49" s="5">
        <f t="shared" si="136"/>
        <v>3.3569170774655271E-4</v>
      </c>
      <c r="AJ49" s="5">
        <f t="shared" si="137"/>
        <v>2.2543855502294241E-4</v>
      </c>
      <c r="AK49" s="5">
        <f t="shared" si="138"/>
        <v>1.0093098502392012E-4</v>
      </c>
      <c r="AL49" s="5">
        <f t="shared" si="139"/>
        <v>7.9015743198236322E-7</v>
      </c>
      <c r="AM49" s="5">
        <f t="shared" si="140"/>
        <v>6.1606286433376727E-3</v>
      </c>
      <c r="AN49" s="5">
        <f t="shared" si="141"/>
        <v>2.6734926819429162E-3</v>
      </c>
      <c r="AO49" s="5">
        <f t="shared" si="142"/>
        <v>5.8010014352447297E-4</v>
      </c>
      <c r="AP49" s="5">
        <f t="shared" si="143"/>
        <v>8.3914244162074073E-5</v>
      </c>
      <c r="AQ49" s="5">
        <f t="shared" si="144"/>
        <v>9.1039458254268401E-6</v>
      </c>
      <c r="AR49" s="5">
        <f t="shared" si="145"/>
        <v>2.1692370012307E-5</v>
      </c>
      <c r="AS49" s="5">
        <f t="shared" si="146"/>
        <v>2.91356410524723E-5</v>
      </c>
      <c r="AT49" s="5">
        <f t="shared" si="147"/>
        <v>1.9566455372485822E-5</v>
      </c>
      <c r="AU49" s="5">
        <f t="shared" si="148"/>
        <v>8.7600881489441334E-6</v>
      </c>
      <c r="AV49" s="5">
        <f t="shared" si="149"/>
        <v>2.9414810801084627E-6</v>
      </c>
      <c r="AW49" s="5">
        <f t="shared" si="150"/>
        <v>1.2793302582686009E-8</v>
      </c>
      <c r="AX49" s="5">
        <f t="shared" si="151"/>
        <v>1.3790860158666494E-3</v>
      </c>
      <c r="AY49" s="5">
        <f t="shared" si="152"/>
        <v>5.9847404942619436E-4</v>
      </c>
      <c r="AZ49" s="5">
        <f t="shared" si="153"/>
        <v>1.2985817552921234E-4</v>
      </c>
      <c r="BA49" s="5">
        <f t="shared" si="154"/>
        <v>1.8784602571538725E-5</v>
      </c>
      <c r="BB49" s="5">
        <f t="shared" si="155"/>
        <v>2.0379615626777444E-6</v>
      </c>
      <c r="BC49" s="5">
        <f t="shared" si="156"/>
        <v>1.7688049838199808E-7</v>
      </c>
      <c r="BD49" s="5">
        <f t="shared" si="157"/>
        <v>1.5689522352186668E-6</v>
      </c>
      <c r="BE49" s="5">
        <f t="shared" si="158"/>
        <v>2.1073045097363989E-6</v>
      </c>
      <c r="BF49" s="5">
        <f t="shared" si="159"/>
        <v>1.4151904044855944E-6</v>
      </c>
      <c r="BG49" s="5">
        <f t="shared" si="160"/>
        <v>6.3359420267129912E-7</v>
      </c>
      <c r="BH49" s="5">
        <f t="shared" si="161"/>
        <v>2.1274961255368968E-7</v>
      </c>
      <c r="BI49" s="5">
        <f t="shared" si="162"/>
        <v>5.7150014884497416E-8</v>
      </c>
      <c r="BJ49" s="8">
        <f t="shared" si="163"/>
        <v>0.59728388788931253</v>
      </c>
      <c r="BK49" s="8">
        <f t="shared" si="164"/>
        <v>0.28363771826046213</v>
      </c>
      <c r="BL49" s="8">
        <f t="shared" si="165"/>
        <v>0.11688398967686851</v>
      </c>
      <c r="BM49" s="8">
        <f t="shared" si="166"/>
        <v>0.26276371036173374</v>
      </c>
      <c r="BN49" s="8">
        <f t="shared" si="167"/>
        <v>0.7367471408606685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1.3314121037464</v>
      </c>
      <c r="F50">
        <f>VLOOKUP(B50,home!$B$2:$E$405,3,FALSE)</f>
        <v>0.88</v>
      </c>
      <c r="G50">
        <f>VLOOKUP(C50,away!$B$2:$E$405,4,FALSE)</f>
        <v>0.84</v>
      </c>
      <c r="H50">
        <f>VLOOKUP(A50,away!$A$2:$E$405,3,FALSE)</f>
        <v>1.01440922190202</v>
      </c>
      <c r="I50">
        <f>VLOOKUP(C50,away!$B$2:$E$405,3,FALSE)</f>
        <v>1.03</v>
      </c>
      <c r="J50">
        <f>VLOOKUP(B50,home!$B$2:$E$405,4,FALSE)</f>
        <v>0.99</v>
      </c>
      <c r="K50" s="3">
        <f t="shared" si="112"/>
        <v>0.98417982708933871</v>
      </c>
      <c r="L50" s="3">
        <f t="shared" si="113"/>
        <v>1.0343930835734898</v>
      </c>
      <c r="M50" s="5">
        <f t="shared" si="114"/>
        <v>0.13284491142613333</v>
      </c>
      <c r="N50" s="5">
        <f t="shared" si="115"/>
        <v>0.13074328195707041</v>
      </c>
      <c r="O50" s="5">
        <f t="shared" si="116"/>
        <v>0.13741385756712518</v>
      </c>
      <c r="P50" s="5">
        <f t="shared" si="117"/>
        <v>0.13523994658009228</v>
      </c>
      <c r="Q50" s="5">
        <f t="shared" si="118"/>
        <v>6.4337450314801092E-2</v>
      </c>
      <c r="R50" s="5">
        <f t="shared" si="119"/>
        <v>7.106997192729346E-2</v>
      </c>
      <c r="S50" s="5">
        <f t="shared" si="120"/>
        <v>3.4419540339631363E-2</v>
      </c>
      <c r="T50" s="5">
        <f t="shared" si="121"/>
        <v>6.6550213620383297E-2</v>
      </c>
      <c r="U50" s="5">
        <f t="shared" si="122"/>
        <v>6.9945632682647835E-2</v>
      </c>
      <c r="V50" s="5">
        <f t="shared" si="123"/>
        <v>3.8933426177364329E-3</v>
      </c>
      <c r="W50" s="5">
        <f t="shared" si="124"/>
        <v>2.1106540242063293E-2</v>
      </c>
      <c r="X50" s="5">
        <f t="shared" si="125"/>
        <v>2.1832459244555801E-2</v>
      </c>
      <c r="Y50" s="5">
        <f t="shared" si="126"/>
        <v>1.1291672419984307E-2</v>
      </c>
      <c r="Z50" s="5">
        <f t="shared" si="127"/>
        <v>2.4504762470451483E-2</v>
      </c>
      <c r="AA50" s="5">
        <f t="shared" si="128"/>
        <v>2.4117092891034256E-2</v>
      </c>
      <c r="AB50" s="5">
        <f t="shared" si="129"/>
        <v>1.1867778155697804E-2</v>
      </c>
      <c r="AC50" s="5">
        <f t="shared" si="130"/>
        <v>2.4772093356274544E-4</v>
      </c>
      <c r="AD50" s="5">
        <f t="shared" si="131"/>
        <v>5.1931577814720046E-3</v>
      </c>
      <c r="AE50" s="5">
        <f t="shared" si="132"/>
        <v>5.3717664910604901E-3</v>
      </c>
      <c r="AF50" s="5">
        <f t="shared" si="133"/>
        <v>2.7782590524624024E-3</v>
      </c>
      <c r="AG50" s="5">
        <f t="shared" si="134"/>
        <v>9.5793731608084895E-4</v>
      </c>
      <c r="AH50" s="5">
        <f t="shared" si="135"/>
        <v>6.3368892035115566E-3</v>
      </c>
      <c r="AI50" s="5">
        <f t="shared" si="136"/>
        <v>6.2366385205963014E-3</v>
      </c>
      <c r="AJ50" s="5">
        <f t="shared" si="137"/>
        <v>3.0689869104095881E-3</v>
      </c>
      <c r="AK50" s="5">
        <f t="shared" si="138"/>
        <v>1.0068116689421177E-3</v>
      </c>
      <c r="AL50" s="5">
        <f t="shared" si="139"/>
        <v>1.0087481849968944E-5</v>
      </c>
      <c r="AM50" s="5">
        <f t="shared" si="140"/>
        <v>1.0222002254833544E-3</v>
      </c>
      <c r="AN50" s="5">
        <f t="shared" si="141"/>
        <v>1.0573568432672435E-3</v>
      </c>
      <c r="AO50" s="5">
        <f t="shared" si="142"/>
        <v>5.4686130277236756E-4</v>
      </c>
      <c r="AP50" s="5">
        <f t="shared" si="143"/>
        <v>1.8855651642057505E-4</v>
      </c>
      <c r="AQ50" s="5">
        <f t="shared" si="144"/>
        <v>4.8760389112038483E-5</v>
      </c>
      <c r="AR50" s="5">
        <f t="shared" si="145"/>
        <v>1.3109668726967755E-3</v>
      </c>
      <c r="AS50" s="5">
        <f t="shared" si="146"/>
        <v>1.2902271500905636E-3</v>
      </c>
      <c r="AT50" s="5">
        <f t="shared" si="147"/>
        <v>6.3490776674105041E-4</v>
      </c>
      <c r="AU50" s="5">
        <f t="shared" si="148"/>
        <v>2.0828780536296179E-4</v>
      </c>
      <c r="AV50" s="5">
        <f t="shared" si="149"/>
        <v>5.1248164066734388E-5</v>
      </c>
      <c r="AW50" s="5">
        <f t="shared" si="150"/>
        <v>2.852596417949973E-7</v>
      </c>
      <c r="AX50" s="5">
        <f t="shared" si="151"/>
        <v>1.6767147352781506E-4</v>
      </c>
      <c r="AY50" s="5">
        <f t="shared" si="152"/>
        <v>1.734382125297474E-4</v>
      </c>
      <c r="AZ50" s="5">
        <f t="shared" si="153"/>
        <v>8.9701643734059833E-5</v>
      </c>
      <c r="BA50" s="5">
        <f t="shared" si="154"/>
        <v>3.0928919954561591E-5</v>
      </c>
      <c r="BB50" s="5">
        <f t="shared" si="155"/>
        <v>7.9981652208491484E-6</v>
      </c>
      <c r="BC50" s="5">
        <f t="shared" si="156"/>
        <v>1.6546493571448791E-6</v>
      </c>
      <c r="BD50" s="5">
        <f t="shared" si="157"/>
        <v>2.2600917765191867E-4</v>
      </c>
      <c r="BE50" s="5">
        <f t="shared" si="158"/>
        <v>2.2243367338206895E-4</v>
      </c>
      <c r="BF50" s="5">
        <f t="shared" si="159"/>
        <v>1.0945736710400551E-4</v>
      </c>
      <c r="BG50" s="5">
        <f t="shared" si="160"/>
        <v>3.5908577543358145E-5</v>
      </c>
      <c r="BH50" s="5">
        <f t="shared" si="161"/>
        <v>8.8351244094115812E-6</v>
      </c>
      <c r="BI50" s="5">
        <f t="shared" si="162"/>
        <v>1.7390702427134976E-6</v>
      </c>
      <c r="BJ50" s="8">
        <f t="shared" si="163"/>
        <v>0.3334978667813136</v>
      </c>
      <c r="BK50" s="8">
        <f t="shared" si="164"/>
        <v>0.30682898759153587</v>
      </c>
      <c r="BL50" s="8">
        <f t="shared" si="165"/>
        <v>0.33516368027654964</v>
      </c>
      <c r="BM50" s="8">
        <f t="shared" si="166"/>
        <v>0.328172724394447</v>
      </c>
      <c r="BN50" s="8">
        <f t="shared" si="167"/>
        <v>0.6716494197725158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1.62917933130699</v>
      </c>
      <c r="F51">
        <f>VLOOKUP(B51,home!$B$2:$E$405,3,FALSE)</f>
        <v>1.19</v>
      </c>
      <c r="G51">
        <f>VLOOKUP(C51,away!$B$2:$E$405,4,FALSE)</f>
        <v>1.07</v>
      </c>
      <c r="H51">
        <f>VLOOKUP(A51,away!$A$2:$E$405,3,FALSE)</f>
        <v>1.4103343465045599</v>
      </c>
      <c r="I51">
        <f>VLOOKUP(C51,away!$B$2:$E$405,3,FALSE)</f>
        <v>0.88</v>
      </c>
      <c r="J51">
        <f>VLOOKUP(B51,home!$B$2:$E$405,4,FALSE)</f>
        <v>0.89</v>
      </c>
      <c r="K51" s="3">
        <f t="shared" si="112"/>
        <v>2.0744340425531904</v>
      </c>
      <c r="L51" s="3">
        <f t="shared" si="113"/>
        <v>1.1045738601823714</v>
      </c>
      <c r="M51" s="5">
        <f t="shared" si="114"/>
        <v>4.1626932608114058E-2</v>
      </c>
      <c r="N51" s="5">
        <f t="shared" si="115"/>
        <v>8.6352326089339251E-2</v>
      </c>
      <c r="O51" s="5">
        <f t="shared" si="116"/>
        <v>4.5980021638495974E-2</v>
      </c>
      <c r="P51" s="5">
        <f t="shared" si="117"/>
        <v>9.5382522164228351E-2</v>
      </c>
      <c r="Q51" s="5">
        <f t="shared" si="118"/>
        <v>8.9566102446689708E-2</v>
      </c>
      <c r="R51" s="5">
        <f t="shared" si="119"/>
        <v>2.5394164996251238E-2</v>
      </c>
      <c r="S51" s="5">
        <f t="shared" si="120"/>
        <v>5.4639057963137928E-2</v>
      </c>
      <c r="T51" s="5">
        <f t="shared" si="121"/>
        <v>9.8932375521029792E-2</v>
      </c>
      <c r="U51" s="5">
        <f t="shared" si="122"/>
        <v>5.2678520350436173E-2</v>
      </c>
      <c r="V51" s="5">
        <f t="shared" si="123"/>
        <v>1.391089542453712E-2</v>
      </c>
      <c r="W51" s="5">
        <f t="shared" si="124"/>
        <v>6.1932990658073242E-2</v>
      </c>
      <c r="X51" s="5">
        <f t="shared" si="125"/>
        <v>6.8409562563826701E-2</v>
      </c>
      <c r="Y51" s="5">
        <f t="shared" si="126"/>
        <v>3.7781707297256766E-2</v>
      </c>
      <c r="Z51" s="5">
        <f t="shared" si="127"/>
        <v>9.3499102853390921E-3</v>
      </c>
      <c r="AA51" s="5">
        <f t="shared" si="128"/>
        <v>1.9395772190725625E-2</v>
      </c>
      <c r="AB51" s="5">
        <f t="shared" si="129"/>
        <v>2.0117625057023861E-2</v>
      </c>
      <c r="AC51" s="5">
        <f t="shared" si="130"/>
        <v>1.9921842182778018E-3</v>
      </c>
      <c r="AD51" s="5">
        <f t="shared" si="131"/>
        <v>3.2118976044558954E-2</v>
      </c>
      <c r="AE51" s="5">
        <f t="shared" si="132"/>
        <v>3.5477781354643599E-2</v>
      </c>
      <c r="AF51" s="5">
        <f t="shared" si="133"/>
        <v>1.9593914950802427E-2</v>
      </c>
      <c r="AG51" s="5">
        <f t="shared" si="134"/>
        <v>7.2143087577643036E-3</v>
      </c>
      <c r="AH51" s="5">
        <f t="shared" si="135"/>
        <v>2.5819166240589656E-3</v>
      </c>
      <c r="AI51" s="5">
        <f t="shared" si="136"/>
        <v>5.3560157399819251E-3</v>
      </c>
      <c r="AJ51" s="5">
        <f t="shared" si="137"/>
        <v>5.5553506917346129E-3</v>
      </c>
      <c r="AK51" s="5">
        <f t="shared" si="138"/>
        <v>3.8414028644185648E-3</v>
      </c>
      <c r="AL51" s="5">
        <f t="shared" si="139"/>
        <v>1.8259289690547039E-4</v>
      </c>
      <c r="AM51" s="5">
        <f t="shared" si="140"/>
        <v>1.3325739463756706E-2</v>
      </c>
      <c r="AN51" s="5">
        <f t="shared" si="141"/>
        <v>1.4719263479266309E-2</v>
      </c>
      <c r="AO51" s="5">
        <f t="shared" si="142"/>
        <v>8.1292568401672965E-3</v>
      </c>
      <c r="AP51" s="5">
        <f t="shared" si="143"/>
        <v>2.9931215361191786E-3</v>
      </c>
      <c r="AQ51" s="5">
        <f t="shared" si="144"/>
        <v>8.2653095228653773E-4</v>
      </c>
      <c r="AR51" s="5">
        <f t="shared" si="145"/>
        <v>5.703835224211693E-4</v>
      </c>
      <c r="AS51" s="5">
        <f t="shared" si="146"/>
        <v>1.1832229962218744E-3</v>
      </c>
      <c r="AT51" s="5">
        <f t="shared" si="147"/>
        <v>1.2272590316472209E-3</v>
      </c>
      <c r="AU51" s="5">
        <f t="shared" si="148"/>
        <v>8.4862263809328605E-4</v>
      </c>
      <c r="AV51" s="5">
        <f t="shared" si="149"/>
        <v>4.4010292243550206E-4</v>
      </c>
      <c r="AW51" s="5">
        <f t="shared" si="150"/>
        <v>1.1621863502061597E-5</v>
      </c>
      <c r="AX51" s="5">
        <f t="shared" si="151"/>
        <v>4.6072279309685646E-3</v>
      </c>
      <c r="AY51" s="5">
        <f t="shared" si="152"/>
        <v>5.0890235404499875E-3</v>
      </c>
      <c r="AZ51" s="5">
        <f t="shared" si="153"/>
        <v>2.8106011883169014E-3</v>
      </c>
      <c r="BA51" s="5">
        <f t="shared" si="154"/>
        <v>1.0348388680041197E-3</v>
      </c>
      <c r="BB51" s="5">
        <f t="shared" si="155"/>
        <v>2.857639907745166E-4</v>
      </c>
      <c r="BC51" s="5">
        <f t="shared" si="156"/>
        <v>6.3129486878185431E-5</v>
      </c>
      <c r="BD51" s="5">
        <f t="shared" si="157"/>
        <v>1.0500512152419476E-4</v>
      </c>
      <c r="BE51" s="5">
        <f t="shared" si="158"/>
        <v>2.1782619873222432E-4</v>
      </c>
      <c r="BF51" s="5">
        <f t="shared" si="159"/>
        <v>2.2593304100504145E-4</v>
      </c>
      <c r="BG51" s="5">
        <f t="shared" si="160"/>
        <v>1.5622773053280793E-4</v>
      </c>
      <c r="BH51" s="5">
        <f t="shared" si="161"/>
        <v>8.1021030652020807E-5</v>
      </c>
      <c r="BI51" s="5">
        <f t="shared" si="162"/>
        <v>3.3614556829459502E-5</v>
      </c>
      <c r="BJ51" s="8">
        <f t="shared" si="163"/>
        <v>0.59126454296097297</v>
      </c>
      <c r="BK51" s="8">
        <f t="shared" si="164"/>
        <v>0.2128232088156507</v>
      </c>
      <c r="BL51" s="8">
        <f t="shared" si="165"/>
        <v>0.18599000894322174</v>
      </c>
      <c r="BM51" s="8">
        <f t="shared" si="166"/>
        <v>0.6100481993851179</v>
      </c>
      <c r="BN51" s="8">
        <f t="shared" si="167"/>
        <v>0.38430206994311855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1.62917933130699</v>
      </c>
      <c r="F52">
        <f>VLOOKUP(B52,home!$B$2:$E$405,3,FALSE)</f>
        <v>1.34</v>
      </c>
      <c r="G52">
        <f>VLOOKUP(C52,away!$B$2:$E$405,4,FALSE)</f>
        <v>1.3</v>
      </c>
      <c r="H52">
        <f>VLOOKUP(A52,away!$A$2:$E$405,3,FALSE)</f>
        <v>1.4103343465045599</v>
      </c>
      <c r="I52">
        <f>VLOOKUP(C52,away!$B$2:$E$405,3,FALSE)</f>
        <v>0.76</v>
      </c>
      <c r="J52">
        <f>VLOOKUP(B52,home!$B$2:$E$405,4,FALSE)</f>
        <v>0.54</v>
      </c>
      <c r="K52" s="3">
        <f t="shared" si="112"/>
        <v>2.8380303951367769</v>
      </c>
      <c r="L52" s="3">
        <f t="shared" si="113"/>
        <v>0.5788012158054715</v>
      </c>
      <c r="M52" s="5">
        <f t="shared" si="114"/>
        <v>3.2816245028465668E-2</v>
      </c>
      <c r="N52" s="5">
        <f t="shared" si="115"/>
        <v>9.3133500845041697E-2</v>
      </c>
      <c r="O52" s="5">
        <f t="shared" si="116"/>
        <v>1.8994082520646185E-2</v>
      </c>
      <c r="P52" s="5">
        <f t="shared" si="117"/>
        <v>5.390578352133004E-2</v>
      </c>
      <c r="Q52" s="5">
        <f t="shared" si="118"/>
        <v>0.13215785310186257</v>
      </c>
      <c r="R52" s="5">
        <f t="shared" si="119"/>
        <v>5.4968990280297326E-3</v>
      </c>
      <c r="S52" s="5">
        <f t="shared" si="120"/>
        <v>2.2137157180292126E-2</v>
      </c>
      <c r="T52" s="5">
        <f t="shared" si="121"/>
        <v>7.6493126053598939E-2</v>
      </c>
      <c r="U52" s="5">
        <f t="shared" si="122"/>
        <v>1.5600366520546189E-2</v>
      </c>
      <c r="V52" s="5">
        <f t="shared" si="123"/>
        <v>4.0404135265708491E-3</v>
      </c>
      <c r="W52" s="5">
        <f t="shared" si="124"/>
        <v>0.12502266801970235</v>
      </c>
      <c r="X52" s="5">
        <f t="shared" si="125"/>
        <v>7.2363272253047561E-2</v>
      </c>
      <c r="Y52" s="5">
        <f t="shared" si="126"/>
        <v>2.094197497986313E-2</v>
      </c>
      <c r="Z52" s="5">
        <f t="shared" si="127"/>
        <v>1.0605372801945081E-3</v>
      </c>
      <c r="AA52" s="5">
        <f t="shared" si="128"/>
        <v>3.0098370363677027E-3</v>
      </c>
      <c r="AB52" s="5">
        <f t="shared" si="129"/>
        <v>4.2710044968099692E-3</v>
      </c>
      <c r="AC52" s="5">
        <f t="shared" si="130"/>
        <v>4.1481295451203931E-4</v>
      </c>
      <c r="AD52" s="5">
        <f t="shared" si="131"/>
        <v>8.8704532980252507E-2</v>
      </c>
      <c r="AE52" s="5">
        <f t="shared" si="132"/>
        <v>5.1342291536426686E-2</v>
      </c>
      <c r="AF52" s="5">
        <f t="shared" si="133"/>
        <v>1.4858490381761368E-2</v>
      </c>
      <c r="AG52" s="5">
        <f t="shared" si="134"/>
        <v>2.8667040993324614E-3</v>
      </c>
      <c r="AH52" s="5">
        <f t="shared" si="135"/>
        <v>1.5346006679590226E-4</v>
      </c>
      <c r="AI52" s="5">
        <f t="shared" si="136"/>
        <v>4.3552433400649066E-4</v>
      </c>
      <c r="AJ52" s="5">
        <f t="shared" si="137"/>
        <v>6.1801564886606133E-4</v>
      </c>
      <c r="AK52" s="5">
        <f t="shared" si="138"/>
        <v>5.8464906538401972E-4</v>
      </c>
      <c r="AL52" s="5">
        <f t="shared" si="139"/>
        <v>2.7255790305530646E-5</v>
      </c>
      <c r="AM52" s="5">
        <f t="shared" si="140"/>
        <v>5.0349232156873834E-2</v>
      </c>
      <c r="AN52" s="5">
        <f t="shared" si="141"/>
        <v>2.9142196787270515E-2</v>
      </c>
      <c r="AO52" s="5">
        <f t="shared" si="142"/>
        <v>8.4337694658572389E-3</v>
      </c>
      <c r="AP52" s="5">
        <f t="shared" si="143"/>
        <v>1.6271586735537441E-3</v>
      </c>
      <c r="AQ52" s="5">
        <f t="shared" si="144"/>
        <v>2.3545035464033127E-4</v>
      </c>
      <c r="AR52" s="5">
        <f t="shared" si="145"/>
        <v>1.7764574647811426E-5</v>
      </c>
      <c r="AS52" s="5">
        <f t="shared" si="146"/>
        <v>5.041640280716503E-5</v>
      </c>
      <c r="AT52" s="5">
        <f t="shared" si="147"/>
        <v>7.1541641790096746E-5</v>
      </c>
      <c r="AU52" s="5">
        <f t="shared" si="148"/>
        <v>6.767911797276067E-5</v>
      </c>
      <c r="AV52" s="5">
        <f t="shared" si="149"/>
        <v>4.8018848480685634E-5</v>
      </c>
      <c r="AW52" s="5">
        <f t="shared" si="150"/>
        <v>1.2436631195567933E-6</v>
      </c>
      <c r="AX52" s="5">
        <f t="shared" si="151"/>
        <v>2.3815441872167678E-2</v>
      </c>
      <c r="AY52" s="5">
        <f t="shared" si="152"/>
        <v>1.3784406710555187E-2</v>
      </c>
      <c r="AZ52" s="5">
        <f t="shared" si="153"/>
        <v>3.9892156816132207E-3</v>
      </c>
      <c r="BA52" s="5">
        <f t="shared" si="154"/>
        <v>7.6965429554266167E-4</v>
      </c>
      <c r="BB52" s="5">
        <f t="shared" si="155"/>
        <v>1.1136921050249903E-4</v>
      </c>
      <c r="BC52" s="5">
        <f t="shared" si="156"/>
        <v>1.2892126888428389E-5</v>
      </c>
      <c r="BD52" s="5">
        <f t="shared" si="157"/>
        <v>1.7136929007367176E-6</v>
      </c>
      <c r="BE52" s="5">
        <f t="shared" si="158"/>
        <v>4.8635125402209158E-6</v>
      </c>
      <c r="BF52" s="5">
        <f t="shared" si="159"/>
        <v>6.9013982081379198E-6</v>
      </c>
      <c r="BG52" s="5">
        <f t="shared" si="160"/>
        <v>6.5287926278793004E-6</v>
      </c>
      <c r="BH52" s="5">
        <f t="shared" si="161"/>
        <v>4.6322279803665922E-6</v>
      </c>
      <c r="BI52" s="5">
        <f t="shared" si="162"/>
        <v>2.6292807610966858E-6</v>
      </c>
      <c r="BJ52" s="8">
        <f t="shared" si="163"/>
        <v>0.81015520158635446</v>
      </c>
      <c r="BK52" s="8">
        <f t="shared" si="164"/>
        <v>0.12712607471203147</v>
      </c>
      <c r="BL52" s="8">
        <f t="shared" si="165"/>
        <v>4.9446528208169208E-2</v>
      </c>
      <c r="BM52" s="8">
        <f t="shared" si="166"/>
        <v>0.63750081469393827</v>
      </c>
      <c r="BN52" s="8">
        <f t="shared" si="167"/>
        <v>0.33650436404537593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1.27352941176471</v>
      </c>
      <c r="F53">
        <f>VLOOKUP(B53,home!$B$2:$E$405,3,FALSE)</f>
        <v>0.55000000000000004</v>
      </c>
      <c r="G53">
        <f>VLOOKUP(C53,away!$B$2:$E$405,4,FALSE)</f>
        <v>0.74</v>
      </c>
      <c r="H53">
        <f>VLOOKUP(A53,away!$A$2:$E$405,3,FALSE)</f>
        <v>1.0794117647058801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0.518326470588237</v>
      </c>
      <c r="L53" s="3">
        <f t="shared" si="113"/>
        <v>0.93174823529411566</v>
      </c>
      <c r="M53" s="5">
        <f t="shared" si="114"/>
        <v>0.23455276496800032</v>
      </c>
      <c r="N53" s="5">
        <f t="shared" si="115"/>
        <v>0.12157490683257587</v>
      </c>
      <c r="O53" s="5">
        <f t="shared" si="116"/>
        <v>0.21854412484228977</v>
      </c>
      <c r="P53" s="5">
        <f t="shared" si="117"/>
        <v>0.11327720489729909</v>
      </c>
      <c r="Q53" s="5">
        <f t="shared" si="118"/>
        <v>3.1507746185311394E-2</v>
      </c>
      <c r="R53" s="5">
        <f t="shared" si="119"/>
        <v>0.10181405132785019</v>
      </c>
      <c r="S53" s="5">
        <f t="shared" si="120"/>
        <v>1.367680013396484E-2</v>
      </c>
      <c r="T53" s="5">
        <f t="shared" si="121"/>
        <v>2.9357286906258797E-2</v>
      </c>
      <c r="U53" s="5">
        <f t="shared" si="122"/>
        <v>5.277291788105419E-2</v>
      </c>
      <c r="V53" s="5">
        <f t="shared" si="123"/>
        <v>7.3391194861416255E-4</v>
      </c>
      <c r="W53" s="5">
        <f t="shared" si="124"/>
        <v>5.4437662921408151E-3</v>
      </c>
      <c r="X53" s="5">
        <f t="shared" si="125"/>
        <v>5.0722196360557959E-3</v>
      </c>
      <c r="Y53" s="5">
        <f t="shared" si="126"/>
        <v>2.3630158474595743E-3</v>
      </c>
      <c r="Z53" s="5">
        <f t="shared" si="127"/>
        <v>3.1621687550956311E-2</v>
      </c>
      <c r="AA53" s="5">
        <f t="shared" si="128"/>
        <v>1.6390357702331174E-2</v>
      </c>
      <c r="AB53" s="5">
        <f t="shared" si="129"/>
        <v>4.2477781297640214E-3</v>
      </c>
      <c r="AC53" s="5">
        <f t="shared" si="130"/>
        <v>2.2152663120141796E-5</v>
      </c>
      <c r="AD53" s="5">
        <f t="shared" si="131"/>
        <v>7.0541204222814024E-4</v>
      </c>
      <c r="AE53" s="5">
        <f t="shared" si="132"/>
        <v>6.5726642550128784E-4</v>
      </c>
      <c r="AF53" s="5">
        <f t="shared" si="133"/>
        <v>3.0620341603944818E-4</v>
      </c>
      <c r="AG53" s="5">
        <f t="shared" si="134"/>
        <v>9.5101497511928583E-5</v>
      </c>
      <c r="AH53" s="5">
        <f t="shared" si="135"/>
        <v>7.3658628931563613E-3</v>
      </c>
      <c r="AI53" s="5">
        <f t="shared" si="136"/>
        <v>3.8179217162465969E-3</v>
      </c>
      <c r="AJ53" s="5">
        <f t="shared" si="137"/>
        <v>9.8946494408214147E-4</v>
      </c>
      <c r="AK53" s="5">
        <f t="shared" si="138"/>
        <v>1.7095529074562791E-4</v>
      </c>
      <c r="AL53" s="5">
        <f t="shared" si="139"/>
        <v>4.2794494614011429E-7</v>
      </c>
      <c r="AM53" s="5">
        <f t="shared" si="140"/>
        <v>7.3126746831710492E-5</v>
      </c>
      <c r="AN53" s="5">
        <f t="shared" si="141"/>
        <v>6.8135717313245813E-5</v>
      </c>
      <c r="AO53" s="5">
        <f t="shared" si="142"/>
        <v>3.1742667183557759E-5</v>
      </c>
      <c r="AP53" s="5">
        <f t="shared" si="143"/>
        <v>9.8587247106027921E-6</v>
      </c>
      <c r="AQ53" s="5">
        <f t="shared" si="144"/>
        <v>2.2964623378386605E-6</v>
      </c>
      <c r="AR53" s="5">
        <f t="shared" si="145"/>
        <v>1.3726259504233699E-3</v>
      </c>
      <c r="AS53" s="5">
        <f t="shared" si="146"/>
        <v>7.1146836432076966E-4</v>
      </c>
      <c r="AT53" s="5">
        <f t="shared" si="147"/>
        <v>1.8438644310678527E-4</v>
      </c>
      <c r="AU53" s="5">
        <f t="shared" si="148"/>
        <v>3.1857458093286255E-5</v>
      </c>
      <c r="AV53" s="5">
        <f t="shared" si="149"/>
        <v>4.1281409538514317E-6</v>
      </c>
      <c r="AW53" s="5">
        <f t="shared" si="150"/>
        <v>5.7409976428131298E-9</v>
      </c>
      <c r="AX53" s="5">
        <f t="shared" si="151"/>
        <v>6.3172547651466703E-6</v>
      </c>
      <c r="AY53" s="5">
        <f t="shared" si="152"/>
        <v>5.8860909793287537E-6</v>
      </c>
      <c r="AZ53" s="5">
        <f t="shared" si="153"/>
        <v>2.7421774413850895E-6</v>
      </c>
      <c r="BA53" s="5">
        <f t="shared" si="154"/>
        <v>8.5167299729129677E-7</v>
      </c>
      <c r="BB53" s="5">
        <f t="shared" si="155"/>
        <v>1.9838620306845396E-7</v>
      </c>
      <c r="BC53" s="5">
        <f t="shared" si="156"/>
        <v>3.6969198923146417E-8</v>
      </c>
      <c r="BD53" s="5">
        <f t="shared" si="157"/>
        <v>2.1315696783764712E-4</v>
      </c>
      <c r="BE53" s="5">
        <f t="shared" si="158"/>
        <v>1.1048489882057798E-4</v>
      </c>
      <c r="BF53" s="5">
        <f t="shared" si="159"/>
        <v>2.8633623829484325E-5</v>
      </c>
      <c r="BG53" s="5">
        <f t="shared" si="160"/>
        <v>4.9471883932292837E-6</v>
      </c>
      <c r="BH53" s="5">
        <f t="shared" si="161"/>
        <v>6.4106467479940615E-7</v>
      </c>
      <c r="BI53" s="5">
        <f t="shared" si="162"/>
        <v>6.6456158061514445E-8</v>
      </c>
      <c r="BJ53" s="8">
        <f t="shared" si="163"/>
        <v>0.19728411795104522</v>
      </c>
      <c r="BK53" s="8">
        <f t="shared" si="164"/>
        <v>0.36226914864692406</v>
      </c>
      <c r="BL53" s="8">
        <f t="shared" si="165"/>
        <v>0.40877583128413203</v>
      </c>
      <c r="BM53" s="8">
        <f t="shared" si="166"/>
        <v>0.17867410602974909</v>
      </c>
      <c r="BN53" s="8">
        <f t="shared" si="167"/>
        <v>0.82127079905332656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1.27352941176471</v>
      </c>
      <c r="F54">
        <f>VLOOKUP(B54,home!$B$2:$E$405,3,FALSE)</f>
        <v>0.65</v>
      </c>
      <c r="G54">
        <f>VLOOKUP(C54,away!$B$2:$E$405,4,FALSE)</f>
        <v>1.52</v>
      </c>
      <c r="H54">
        <f>VLOOKUP(A54,away!$A$2:$E$405,3,FALSE)</f>
        <v>1.0794117647058801</v>
      </c>
      <c r="I54">
        <f>VLOOKUP(C54,away!$B$2:$E$405,3,FALSE)</f>
        <v>1.1100000000000001</v>
      </c>
      <c r="J54">
        <f>VLOOKUP(B54,home!$B$2:$E$405,4,FALSE)</f>
        <v>1.04</v>
      </c>
      <c r="K54" s="3">
        <f t="shared" si="112"/>
        <v>1.2582470588235335</v>
      </c>
      <c r="L54" s="3">
        <f t="shared" si="113"/>
        <v>1.2460729411764682</v>
      </c>
      <c r="M54" s="5">
        <f t="shared" si="114"/>
        <v>8.1731156279602535E-2</v>
      </c>
      <c r="N54" s="5">
        <f t="shared" si="115"/>
        <v>0.10283798700305648</v>
      </c>
      <c r="O54" s="5">
        <f t="shared" si="116"/>
        <v>0.1018429822910779</v>
      </c>
      <c r="P54" s="5">
        <f t="shared" si="117"/>
        <v>0.12814363292956596</v>
      </c>
      <c r="Q54" s="5">
        <f t="shared" si="118"/>
        <v>6.46977973409643E-2</v>
      </c>
      <c r="R54" s="5">
        <f t="shared" si="119"/>
        <v>6.3451892240813212E-2</v>
      </c>
      <c r="S54" s="5">
        <f t="shared" si="120"/>
        <v>5.0228062980694217E-2</v>
      </c>
      <c r="T54" s="5">
        <f t="shared" si="121"/>
        <v>8.0618174620294455E-2</v>
      </c>
      <c r="U54" s="5">
        <f t="shared" si="122"/>
        <v>7.9838156788791012E-2</v>
      </c>
      <c r="V54" s="5">
        <f t="shared" si="123"/>
        <v>8.7501059141078391E-3</v>
      </c>
      <c r="W54" s="5">
        <f t="shared" si="124"/>
        <v>2.7135271072209779E-2</v>
      </c>
      <c r="X54" s="5">
        <f t="shared" si="125"/>
        <v>3.3812527034569169E-2</v>
      </c>
      <c r="Y54" s="5">
        <f t="shared" si="126"/>
        <v>2.1066437505287229E-2</v>
      </c>
      <c r="Z54" s="5">
        <f t="shared" si="127"/>
        <v>2.635522866257415E-2</v>
      </c>
      <c r="AA54" s="5">
        <f t="shared" si="128"/>
        <v>3.3161388949305613E-2</v>
      </c>
      <c r="AB54" s="5">
        <f t="shared" si="129"/>
        <v>2.086261005598351E-2</v>
      </c>
      <c r="AC54" s="5">
        <f t="shared" si="130"/>
        <v>8.5743797973779313E-4</v>
      </c>
      <c r="AD54" s="5">
        <f t="shared" si="131"/>
        <v>8.5357187542468189E-3</v>
      </c>
      <c r="AE54" s="5">
        <f t="shared" si="132"/>
        <v>1.0636128173159471E-2</v>
      </c>
      <c r="AF54" s="5">
        <f t="shared" si="133"/>
        <v>6.6266957577293603E-3</v>
      </c>
      <c r="AG54" s="5">
        <f t="shared" si="134"/>
        <v>2.7524487577051497E-3</v>
      </c>
      <c r="AH54" s="5">
        <f t="shared" si="135"/>
        <v>8.210134323738032E-3</v>
      </c>
      <c r="AI54" s="5">
        <f t="shared" si="136"/>
        <v>1.0330377365389521E-2</v>
      </c>
      <c r="AJ54" s="5">
        <f t="shared" si="137"/>
        <v>6.4990834682692846E-3</v>
      </c>
      <c r="AK54" s="5">
        <f t="shared" si="138"/>
        <v>2.7258175529994914E-3</v>
      </c>
      <c r="AL54" s="5">
        <f t="shared" si="139"/>
        <v>5.377396955428104E-5</v>
      </c>
      <c r="AM54" s="5">
        <f t="shared" si="140"/>
        <v>2.1480086034951868E-3</v>
      </c>
      <c r="AN54" s="5">
        <f t="shared" si="141"/>
        <v>2.6765753982296052E-3</v>
      </c>
      <c r="AO54" s="5">
        <f t="shared" si="142"/>
        <v>1.6676040893762708E-3</v>
      </c>
      <c r="AP54" s="5">
        <f t="shared" si="143"/>
        <v>6.9265211078899862E-4</v>
      </c>
      <c r="AQ54" s="5">
        <f t="shared" si="144"/>
        <v>2.1577376322573413E-4</v>
      </c>
      <c r="AR54" s="5">
        <f t="shared" si="145"/>
        <v>2.0460852448468234E-3</v>
      </c>
      <c r="AS54" s="5">
        <f t="shared" si="146"/>
        <v>2.574480741430745E-3</v>
      </c>
      <c r="AT54" s="5">
        <f t="shared" si="147"/>
        <v>1.6196664104515329E-3</v>
      </c>
      <c r="AU54" s="5">
        <f t="shared" si="148"/>
        <v>6.7931349907530351E-4</v>
      </c>
      <c r="AV54" s="5">
        <f t="shared" si="149"/>
        <v>2.1368605305765602E-4</v>
      </c>
      <c r="AW54" s="5">
        <f t="shared" si="150"/>
        <v>2.341957369542711E-6</v>
      </c>
      <c r="AX54" s="5">
        <f t="shared" si="151"/>
        <v>4.5045425127924381E-4</v>
      </c>
      <c r="AY54" s="5">
        <f t="shared" si="152"/>
        <v>5.6129885375697116E-4</v>
      </c>
      <c r="AZ54" s="5">
        <f t="shared" si="153"/>
        <v>3.4970965678996472E-4</v>
      </c>
      <c r="BA54" s="5">
        <f t="shared" si="154"/>
        <v>1.4525458019802823E-4</v>
      </c>
      <c r="BB54" s="5">
        <f t="shared" si="155"/>
        <v>4.5249450491677551E-5</v>
      </c>
      <c r="BC54" s="5">
        <f t="shared" si="156"/>
        <v>1.1276823172156719E-5</v>
      </c>
      <c r="BD54" s="5">
        <f t="shared" si="157"/>
        <v>4.2492857649067565E-4</v>
      </c>
      <c r="BE54" s="5">
        <f t="shared" si="158"/>
        <v>5.3466513157946361E-4</v>
      </c>
      <c r="BF54" s="5">
        <f t="shared" si="159"/>
        <v>3.3637041463267884E-4</v>
      </c>
      <c r="BG54" s="5">
        <f t="shared" si="160"/>
        <v>1.4107902829560683E-4</v>
      </c>
      <c r="BH54" s="5">
        <f t="shared" si="161"/>
        <v>4.4378068103657351E-5</v>
      </c>
      <c r="BI54" s="5">
        <f t="shared" si="162"/>
        <v>1.1167714733539467E-5</v>
      </c>
      <c r="BJ54" s="8">
        <f t="shared" si="163"/>
        <v>0.36768304360002607</v>
      </c>
      <c r="BK54" s="8">
        <f t="shared" si="164"/>
        <v>0.27032546890701969</v>
      </c>
      <c r="BL54" s="8">
        <f t="shared" si="165"/>
        <v>0.33554826391906523</v>
      </c>
      <c r="BM54" s="8">
        <f t="shared" si="166"/>
        <v>0.45664760010721733</v>
      </c>
      <c r="BN54" s="8">
        <f t="shared" si="167"/>
        <v>0.54270544808508037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1.27352941176471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1.0794117647058801</v>
      </c>
      <c r="I55">
        <f>VLOOKUP(C55,away!$B$2:$E$405,3,FALSE)</f>
        <v>0.65</v>
      </c>
      <c r="J55">
        <f>VLOOKUP(B55,home!$B$2:$E$405,4,FALSE)</f>
        <v>1.25</v>
      </c>
      <c r="K55" s="3">
        <f t="shared" si="112"/>
        <v>1.6553335294117701</v>
      </c>
      <c r="L55" s="3">
        <f t="shared" si="113"/>
        <v>0.87702205882352768</v>
      </c>
      <c r="M55" s="5">
        <f t="shared" si="114"/>
        <v>7.9471597267270405E-2</v>
      </c>
      <c r="N55" s="5">
        <f t="shared" si="115"/>
        <v>0.1315519995924215</v>
      </c>
      <c r="O55" s="5">
        <f t="shared" si="116"/>
        <v>6.9698343853335717E-2</v>
      </c>
      <c r="P55" s="5">
        <f t="shared" si="117"/>
        <v>0.11537400552489736</v>
      </c>
      <c r="Q55" s="5">
        <f t="shared" si="118"/>
        <v>0.10888121789324944</v>
      </c>
      <c r="R55" s="5">
        <f t="shared" si="119"/>
        <v>3.0563492511421327E-2</v>
      </c>
      <c r="S55" s="5">
        <f t="shared" si="120"/>
        <v>4.1873957516206615E-2</v>
      </c>
      <c r="T55" s="5">
        <f t="shared" si="121"/>
        <v>9.5491229883950729E-2</v>
      </c>
      <c r="U55" s="5">
        <f t="shared" si="122"/>
        <v>5.059277393008127E-2</v>
      </c>
      <c r="V55" s="5">
        <f t="shared" si="123"/>
        <v>6.754567210802062E-3</v>
      </c>
      <c r="W55" s="5">
        <f t="shared" si="124"/>
        <v>6.0078243567294867E-2</v>
      </c>
      <c r="X55" s="5">
        <f t="shared" si="125"/>
        <v>5.2689944863890295E-2</v>
      </c>
      <c r="Y55" s="5">
        <f t="shared" si="126"/>
        <v>2.3105121961913611E-2</v>
      </c>
      <c r="Z55" s="5">
        <f t="shared" si="127"/>
        <v>8.9349523757347362E-3</v>
      </c>
      <c r="AA55" s="5">
        <f t="shared" si="128"/>
        <v>1.4790326251251061E-2</v>
      </c>
      <c r="AB55" s="5">
        <f t="shared" si="129"/>
        <v>1.224146147731749E-2</v>
      </c>
      <c r="AC55" s="5">
        <f t="shared" si="130"/>
        <v>6.1287735295896355E-4</v>
      </c>
      <c r="AD55" s="5">
        <f t="shared" si="131"/>
        <v>2.4862382741277552E-2</v>
      </c>
      <c r="AE55" s="5">
        <f t="shared" si="132"/>
        <v>2.180485809901378E-2</v>
      </c>
      <c r="AF55" s="5">
        <f t="shared" si="133"/>
        <v>9.5616707711759681E-3</v>
      </c>
      <c r="AG55" s="5">
        <f t="shared" si="134"/>
        <v>2.7952653951764991E-3</v>
      </c>
      <c r="AH55" s="5">
        <f t="shared" si="135"/>
        <v>1.9590375820142613E-3</v>
      </c>
      <c r="AI55" s="5">
        <f t="shared" si="136"/>
        <v>3.2428605948859675E-3</v>
      </c>
      <c r="AJ55" s="5">
        <f t="shared" si="137"/>
        <v>2.6840079369614711E-3</v>
      </c>
      <c r="AK55" s="5">
        <f t="shared" si="138"/>
        <v>1.4809761104198787E-3</v>
      </c>
      <c r="AL55" s="5">
        <f t="shared" si="139"/>
        <v>3.5590131588052632E-5</v>
      </c>
      <c r="AM55" s="5">
        <f t="shared" si="140"/>
        <v>8.2311071545410463E-3</v>
      </c>
      <c r="AN55" s="5">
        <f t="shared" si="141"/>
        <v>7.2188625430726558E-3</v>
      </c>
      <c r="AO55" s="5">
        <f t="shared" si="142"/>
        <v>3.1655508449448138E-3</v>
      </c>
      <c r="AP55" s="5">
        <f t="shared" si="143"/>
        <v>9.2541930644801965E-4</v>
      </c>
      <c r="AQ55" s="5">
        <f t="shared" si="144"/>
        <v>2.0290328635402076E-4</v>
      </c>
      <c r="AR55" s="5">
        <f t="shared" si="145"/>
        <v>3.4362383469816273E-4</v>
      </c>
      <c r="AS55" s="5">
        <f t="shared" si="146"/>
        <v>5.6881205508091642E-4</v>
      </c>
      <c r="AT55" s="5">
        <f t="shared" si="147"/>
        <v>4.7078683335452786E-4</v>
      </c>
      <c r="AU55" s="5">
        <f t="shared" si="148"/>
        <v>2.5976974348578056E-4</v>
      </c>
      <c r="AV55" s="5">
        <f t="shared" si="149"/>
        <v>1.0750139157967686E-4</v>
      </c>
      <c r="AW55" s="5">
        <f t="shared" si="150"/>
        <v>1.4352353474098399E-6</v>
      </c>
      <c r="AX55" s="5">
        <f t="shared" si="151"/>
        <v>2.2708712761821499E-3</v>
      </c>
      <c r="AY55" s="5">
        <f t="shared" si="152"/>
        <v>1.9916042019604806E-3</v>
      </c>
      <c r="AZ55" s="5">
        <f t="shared" si="153"/>
        <v>8.7334040878248476E-4</v>
      </c>
      <c r="BA55" s="5">
        <f t="shared" si="154"/>
        <v>2.5531293445473207E-4</v>
      </c>
      <c r="BB55" s="5">
        <f t="shared" si="155"/>
        <v>5.5978768854941361E-5</v>
      </c>
      <c r="BC55" s="5">
        <f t="shared" si="156"/>
        <v>9.8189230223134124E-6</v>
      </c>
      <c r="BD55" s="5">
        <f t="shared" si="157"/>
        <v>5.022761382796968E-5</v>
      </c>
      <c r="BE55" s="5">
        <f t="shared" si="158"/>
        <v>8.3143453271784486E-5</v>
      </c>
      <c r="BF55" s="5">
        <f t="shared" si="159"/>
        <v>6.8815072975932803E-5</v>
      </c>
      <c r="BG55" s="5">
        <f t="shared" si="160"/>
        <v>3.7970632541993133E-5</v>
      </c>
      <c r="BH55" s="5">
        <f t="shared" si="161"/>
        <v>1.571351529493373E-5</v>
      </c>
      <c r="BI55" s="5">
        <f t="shared" si="162"/>
        <v>5.2022217465256947E-6</v>
      </c>
      <c r="BJ55" s="8">
        <f t="shared" si="163"/>
        <v>0.55602270441798196</v>
      </c>
      <c r="BK55" s="8">
        <f t="shared" si="164"/>
        <v>0.24611419920568395</v>
      </c>
      <c r="BL55" s="8">
        <f t="shared" si="165"/>
        <v>0.18926484661554668</v>
      </c>
      <c r="BM55" s="8">
        <f t="shared" si="166"/>
        <v>0.46280587700573844</v>
      </c>
      <c r="BN55" s="8">
        <f t="shared" si="167"/>
        <v>0.53554065664259576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1.27352941176471</v>
      </c>
      <c r="F56">
        <f>VLOOKUP(B56,home!$B$2:$E$405,3,FALSE)</f>
        <v>1.1499999999999999</v>
      </c>
      <c r="G56">
        <f>VLOOKUP(C56,away!$B$2:$E$405,4,FALSE)</f>
        <v>0.88</v>
      </c>
      <c r="H56">
        <f>VLOOKUP(A56,away!$A$2:$E$405,3,FALSE)</f>
        <v>1.0794117647058801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1.2888117647058865</v>
      </c>
      <c r="L56" s="3">
        <f t="shared" si="113"/>
        <v>0.45982941176470488</v>
      </c>
      <c r="M56" s="5">
        <f t="shared" si="114"/>
        <v>0.1740102320745178</v>
      </c>
      <c r="N56" s="5">
        <f t="shared" si="115"/>
        <v>0.22426643427684015</v>
      </c>
      <c r="O56" s="5">
        <f t="shared" si="116"/>
        <v>8.0015022655865298E-2</v>
      </c>
      <c r="P56" s="5">
        <f t="shared" si="117"/>
        <v>0.10312430255208725</v>
      </c>
      <c r="Q56" s="5">
        <f t="shared" si="118"/>
        <v>0.14451860946231554</v>
      </c>
      <c r="R56" s="5">
        <f t="shared" si="119"/>
        <v>1.8396630400093036E-2</v>
      </c>
      <c r="S56" s="5">
        <f t="shared" si="120"/>
        <v>1.5278730523588233E-2</v>
      </c>
      <c r="T56" s="5">
        <f t="shared" si="121"/>
        <v>6.6453907178109659E-2</v>
      </c>
      <c r="U56" s="5">
        <f t="shared" si="122"/>
        <v>2.3709793690585866E-2</v>
      </c>
      <c r="V56" s="5">
        <f t="shared" si="123"/>
        <v>1.006076488429069E-3</v>
      </c>
      <c r="W56" s="5">
        <f t="shared" si="124"/>
        <v>6.2085761364655927E-2</v>
      </c>
      <c r="X56" s="5">
        <f t="shared" si="125"/>
        <v>2.8548859127273576E-2</v>
      </c>
      <c r="Y56" s="5">
        <f t="shared" si="126"/>
        <v>6.5638025495238167E-3</v>
      </c>
      <c r="Z56" s="5">
        <f t="shared" si="127"/>
        <v>2.8197705784424893E-3</v>
      </c>
      <c r="AA56" s="5">
        <f t="shared" si="128"/>
        <v>3.634153495268203E-3</v>
      </c>
      <c r="AB56" s="5">
        <f t="shared" si="129"/>
        <v>2.3418698897243392E-3</v>
      </c>
      <c r="AC56" s="5">
        <f t="shared" si="130"/>
        <v>3.7264667911478987E-5</v>
      </c>
      <c r="AD56" s="5">
        <f t="shared" si="131"/>
        <v>2.0004214916872678E-2</v>
      </c>
      <c r="AE56" s="5">
        <f t="shared" si="132"/>
        <v>9.1985263780402973E-3</v>
      </c>
      <c r="AF56" s="5">
        <f t="shared" si="133"/>
        <v>2.1148764867581957E-3</v>
      </c>
      <c r="AG56" s="5">
        <f t="shared" si="134"/>
        <v>3.2416080362034219E-4</v>
      </c>
      <c r="AH56" s="5">
        <f t="shared" si="135"/>
        <v>3.2415336159915777E-4</v>
      </c>
      <c r="AI56" s="5">
        <f t="shared" si="136"/>
        <v>4.1777266599795591E-4</v>
      </c>
      <c r="AJ56" s="5">
        <f t="shared" si="137"/>
        <v>2.6921516345535424E-4</v>
      </c>
      <c r="AK56" s="5">
        <f t="shared" si="138"/>
        <v>1.1565588996615964E-4</v>
      </c>
      <c r="AL56" s="5">
        <f t="shared" si="139"/>
        <v>8.8337170576515201E-7</v>
      </c>
      <c r="AM56" s="5">
        <f t="shared" si="140"/>
        <v>5.156333505714099E-3</v>
      </c>
      <c r="AN56" s="5">
        <f t="shared" si="141"/>
        <v>2.3710338027951527E-3</v>
      </c>
      <c r="AO56" s="5">
        <f t="shared" si="142"/>
        <v>5.4513553940676316E-4</v>
      </c>
      <c r="AP56" s="5">
        <f t="shared" si="143"/>
        <v>8.3556451472482321E-5</v>
      </c>
      <c r="AQ56" s="5">
        <f t="shared" si="144"/>
        <v>9.6054284824344112E-6</v>
      </c>
      <c r="AR56" s="5">
        <f t="shared" si="145"/>
        <v>2.98110499171385E-5</v>
      </c>
      <c r="AS56" s="5">
        <f t="shared" si="146"/>
        <v>3.8420831851442548E-5</v>
      </c>
      <c r="AT56" s="5">
        <f t="shared" si="147"/>
        <v>2.47586100499629E-5</v>
      </c>
      <c r="AU56" s="5">
        <f t="shared" si="148"/>
        <v>1.0636395970052531E-5</v>
      </c>
      <c r="AV56" s="5">
        <f t="shared" si="149"/>
        <v>3.4270780650684938E-6</v>
      </c>
      <c r="AW56" s="5">
        <f t="shared" si="150"/>
        <v>1.454210319276379E-8</v>
      </c>
      <c r="AX56" s="5">
        <f t="shared" si="151"/>
        <v>1.1075905474852469E-3</v>
      </c>
      <c r="AY56" s="5">
        <f t="shared" si="152"/>
        <v>5.0930270992628843E-4</v>
      </c>
      <c r="AZ56" s="5">
        <f t="shared" si="153"/>
        <v>1.1709618275778768E-4</v>
      </c>
      <c r="BA56" s="5">
        <f t="shared" si="154"/>
        <v>1.7948089612468628E-5</v>
      </c>
      <c r="BB56" s="5">
        <f t="shared" si="155"/>
        <v>2.0632648722004142E-6</v>
      </c>
      <c r="BC56" s="5">
        <f t="shared" si="156"/>
        <v>1.8974997449973922E-7</v>
      </c>
      <c r="BD56" s="5">
        <f t="shared" si="157"/>
        <v>2.2846662579143393E-6</v>
      </c>
      <c r="BE56" s="5">
        <f t="shared" si="158"/>
        <v>2.9445047516265735E-6</v>
      </c>
      <c r="BF56" s="5">
        <f t="shared" si="159"/>
        <v>1.8974561825643562E-6</v>
      </c>
      <c r="BG56" s="5">
        <f t="shared" si="160"/>
        <v>8.1515461703428785E-7</v>
      </c>
      <c r="BH56" s="5">
        <f t="shared" si="161"/>
        <v>2.6264521512202774E-7</v>
      </c>
      <c r="BI56" s="5">
        <f t="shared" si="162"/>
        <v>6.7700048638595562E-8</v>
      </c>
      <c r="BJ56" s="8">
        <f t="shared" si="163"/>
        <v>0.57399900781650948</v>
      </c>
      <c r="BK56" s="8">
        <f t="shared" si="164"/>
        <v>0.29396679238816587</v>
      </c>
      <c r="BL56" s="8">
        <f t="shared" si="165"/>
        <v>0.12933959330548195</v>
      </c>
      <c r="BM56" s="8">
        <f t="shared" si="166"/>
        <v>0.25528464449905774</v>
      </c>
      <c r="BN56" s="8">
        <f t="shared" si="167"/>
        <v>0.74433123142171898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1.27352941176471</v>
      </c>
      <c r="F57">
        <f>VLOOKUP(B57,home!$B$2:$E$405,3,FALSE)</f>
        <v>1.06</v>
      </c>
      <c r="G57">
        <f>VLOOKUP(C57,away!$B$2:$E$405,4,FALSE)</f>
        <v>1.1499999999999999</v>
      </c>
      <c r="H57">
        <f>VLOOKUP(A57,away!$A$2:$E$405,3,FALSE)</f>
        <v>1.0794117647058801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1.5524323529411814</v>
      </c>
      <c r="L57" s="3">
        <f t="shared" si="113"/>
        <v>0.39085499999999918</v>
      </c>
      <c r="M57" s="5">
        <f t="shared" si="114"/>
        <v>0.14323231980755646</v>
      </c>
      <c r="N57" s="5">
        <f t="shared" si="115"/>
        <v>0.22235848725606866</v>
      </c>
      <c r="O57" s="5">
        <f t="shared" si="116"/>
        <v>5.5983068358382369E-2</v>
      </c>
      <c r="P57" s="5">
        <f t="shared" si="117"/>
        <v>8.6909926536470533E-2</v>
      </c>
      <c r="Q57" s="5">
        <f t="shared" si="118"/>
        <v>0.17259825478369023</v>
      </c>
      <c r="R57" s="5">
        <f t="shared" si="119"/>
        <v>1.0940631091607745E-2</v>
      </c>
      <c r="S57" s="5">
        <f t="shared" si="120"/>
        <v>1.3183713251176808E-2</v>
      </c>
      <c r="T57" s="5">
        <f t="shared" si="121"/>
        <v>6.7460890873479104E-2</v>
      </c>
      <c r="U57" s="5">
        <f t="shared" si="122"/>
        <v>1.6984589668206058E-2</v>
      </c>
      <c r="V57" s="5">
        <f t="shared" si="123"/>
        <v>8.8884001078118975E-4</v>
      </c>
      <c r="W57" s="5">
        <f t="shared" si="124"/>
        <v>8.9315704929128575E-2</v>
      </c>
      <c r="X57" s="5">
        <f t="shared" si="125"/>
        <v>3.4909489850074478E-2</v>
      </c>
      <c r="Y57" s="5">
        <f t="shared" si="126"/>
        <v>6.8222743276754151E-3</v>
      </c>
      <c r="Z57" s="5">
        <f t="shared" si="127"/>
        <v>1.4254001217701125E-3</v>
      </c>
      <c r="AA57" s="5">
        <f t="shared" si="128"/>
        <v>2.2128372649222218E-3</v>
      </c>
      <c r="AB57" s="5">
        <f t="shared" si="129"/>
        <v>1.7176400809295672E-3</v>
      </c>
      <c r="AC57" s="5">
        <f t="shared" si="130"/>
        <v>3.3707921221733859E-5</v>
      </c>
      <c r="AD57" s="5">
        <f t="shared" si="131"/>
        <v>3.4664147489431835E-2</v>
      </c>
      <c r="AE57" s="5">
        <f t="shared" si="132"/>
        <v>1.3548655366981853E-2</v>
      </c>
      <c r="AF57" s="5">
        <f t="shared" si="133"/>
        <v>2.6477798467308402E-3</v>
      </c>
      <c r="AG57" s="5">
        <f t="shared" si="134"/>
        <v>3.4496599733132682E-4</v>
      </c>
      <c r="AH57" s="5">
        <f t="shared" si="135"/>
        <v>1.39281191148614E-4</v>
      </c>
      <c r="AI57" s="5">
        <f t="shared" si="136"/>
        <v>2.1622462729529323E-4</v>
      </c>
      <c r="AJ57" s="5">
        <f t="shared" si="137"/>
        <v>1.6783705345793109E-4</v>
      </c>
      <c r="AK57" s="5">
        <f t="shared" si="138"/>
        <v>8.685189060347027E-5</v>
      </c>
      <c r="AL57" s="5">
        <f t="shared" si="139"/>
        <v>8.1812623324515106E-7</v>
      </c>
      <c r="AM57" s="5">
        <f t="shared" si="140"/>
        <v>1.0762748809943755E-2</v>
      </c>
      <c r="AN57" s="5">
        <f t="shared" si="141"/>
        <v>4.206674186110558E-3</v>
      </c>
      <c r="AO57" s="5">
        <f t="shared" si="142"/>
        <v>8.2209981950611918E-4</v>
      </c>
      <c r="AP57" s="5">
        <f t="shared" si="143"/>
        <v>1.0710727498435453E-4</v>
      </c>
      <c r="AQ57" s="5">
        <f t="shared" si="144"/>
        <v>1.0465853491002447E-5</v>
      </c>
      <c r="AR57" s="5">
        <f t="shared" si="145"/>
        <v>1.0887749993278286E-5</v>
      </c>
      <c r="AS57" s="5">
        <f t="shared" si="146"/>
        <v>1.6902495340300341E-5</v>
      </c>
      <c r="AT57" s="5">
        <f t="shared" si="147"/>
        <v>1.311999030585991E-5</v>
      </c>
      <c r="AU57" s="5">
        <f t="shared" si="148"/>
        <v>6.7892991403638635E-6</v>
      </c>
      <c r="AV57" s="5">
        <f t="shared" si="149"/>
        <v>2.634981909824153E-6</v>
      </c>
      <c r="AW57" s="5">
        <f t="shared" si="150"/>
        <v>1.3789425560986842E-8</v>
      </c>
      <c r="AX57" s="5">
        <f t="shared" si="151"/>
        <v>2.7847399098559805E-3</v>
      </c>
      <c r="AY57" s="5">
        <f t="shared" si="152"/>
        <v>1.0884295174667571E-3</v>
      </c>
      <c r="AZ57" s="5">
        <f t="shared" si="153"/>
        <v>2.1270905952473418E-4</v>
      </c>
      <c r="BA57" s="5">
        <f t="shared" si="154"/>
        <v>2.771279982017994E-5</v>
      </c>
      <c r="BB57" s="5">
        <f t="shared" si="155"/>
        <v>2.7079215934291008E-6</v>
      </c>
      <c r="BC57" s="5">
        <f t="shared" si="156"/>
        <v>2.1168093887994591E-7</v>
      </c>
      <c r="BD57" s="5">
        <f t="shared" si="157"/>
        <v>7.0925525393712901E-7</v>
      </c>
      <c r="BE57" s="5">
        <f t="shared" si="158"/>
        <v>1.1010708027055123E-6</v>
      </c>
      <c r="BF57" s="5">
        <f t="shared" si="159"/>
        <v>8.5466896849947715E-7</v>
      </c>
      <c r="BG57" s="5">
        <f t="shared" si="160"/>
        <v>4.4227191925115191E-7</v>
      </c>
      <c r="BH57" s="5">
        <f t="shared" si="161"/>
        <v>1.7164930906071946E-7</v>
      </c>
      <c r="BI57" s="5">
        <f t="shared" si="162"/>
        <v>5.3294788149172118E-8</v>
      </c>
      <c r="BJ57" s="8">
        <f t="shared" si="163"/>
        <v>0.66469625755382789</v>
      </c>
      <c r="BK57" s="8">
        <f t="shared" si="164"/>
        <v>0.24533775517090672</v>
      </c>
      <c r="BL57" s="8">
        <f t="shared" si="165"/>
        <v>8.8502627954284471E-2</v>
      </c>
      <c r="BM57" s="8">
        <f t="shared" si="166"/>
        <v>0.30685093723897205</v>
      </c>
      <c r="BN57" s="8">
        <f t="shared" si="167"/>
        <v>0.69202268783377596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1.27352941176471</v>
      </c>
      <c r="F58">
        <f>VLOOKUP(B58,home!$B$2:$E$405,3,FALSE)</f>
        <v>1.52</v>
      </c>
      <c r="G58">
        <f>VLOOKUP(C58,away!$B$2:$E$405,4,FALSE)</f>
        <v>1.1499999999999999</v>
      </c>
      <c r="H58">
        <f>VLOOKUP(A58,away!$A$2:$E$405,3,FALSE)</f>
        <v>1.0794117647058801</v>
      </c>
      <c r="I58">
        <f>VLOOKUP(C58,away!$B$2:$E$405,3,FALSE)</f>
        <v>0.51</v>
      </c>
      <c r="J58">
        <f>VLOOKUP(B58,home!$B$2:$E$405,4,FALSE)</f>
        <v>1.25</v>
      </c>
      <c r="K58" s="3">
        <f t="shared" si="112"/>
        <v>2.2261294117647128</v>
      </c>
      <c r="L58" s="3">
        <f t="shared" si="113"/>
        <v>0.68812499999999854</v>
      </c>
      <c r="M58" s="5">
        <f t="shared" si="114"/>
        <v>5.4244459990621587E-2</v>
      </c>
      <c r="N58" s="5">
        <f t="shared" si="115"/>
        <v>0.12075518781041694</v>
      </c>
      <c r="O58" s="5">
        <f t="shared" si="116"/>
        <v>3.7326969031046403E-2</v>
      </c>
      <c r="P58" s="5">
        <f t="shared" si="117"/>
        <v>8.3094663612042985E-2</v>
      </c>
      <c r="Q58" s="5">
        <f t="shared" si="118"/>
        <v>0.13440833760397045</v>
      </c>
      <c r="R58" s="5">
        <f t="shared" si="119"/>
        <v>1.2842810282244375E-2</v>
      </c>
      <c r="S58" s="5">
        <f t="shared" si="120"/>
        <v>3.1822250244505842E-2</v>
      </c>
      <c r="T58" s="5">
        <f t="shared" si="121"/>
        <v>9.2489737313731973E-2</v>
      </c>
      <c r="U58" s="5">
        <f t="shared" si="122"/>
        <v>2.8589757699018475E-2</v>
      </c>
      <c r="V58" s="5">
        <f t="shared" si="123"/>
        <v>5.4163425268633379E-3</v>
      </c>
      <c r="W58" s="5">
        <f t="shared" si="124"/>
        <v>9.9736784508866555E-2</v>
      </c>
      <c r="X58" s="5">
        <f t="shared" si="125"/>
        <v>6.8631374840163656E-2</v>
      </c>
      <c r="Y58" s="5">
        <f t="shared" si="126"/>
        <v>2.3613482405943756E-2</v>
      </c>
      <c r="Z58" s="5">
        <f t="shared" si="127"/>
        <v>2.9458196084897973E-3</v>
      </c>
      <c r="AA58" s="5">
        <f t="shared" si="128"/>
        <v>6.5577756722123492E-3</v>
      </c>
      <c r="AB58" s="5">
        <f t="shared" si="129"/>
        <v>7.2992286498335121E-3</v>
      </c>
      <c r="AC58" s="5">
        <f t="shared" si="130"/>
        <v>5.1856581339726352E-4</v>
      </c>
      <c r="AD58" s="5">
        <f t="shared" si="131"/>
        <v>5.5506747357506762E-2</v>
      </c>
      <c r="AE58" s="5">
        <f t="shared" si="132"/>
        <v>3.8195580525384264E-2</v>
      </c>
      <c r="AF58" s="5">
        <f t="shared" si="133"/>
        <v>1.3141666924514996E-2</v>
      </c>
      <c r="AG58" s="5">
        <f t="shared" si="134"/>
        <v>3.0143698508106206E-3</v>
      </c>
      <c r="AH58" s="5">
        <f t="shared" si="135"/>
        <v>5.0677302952300944E-4</v>
      </c>
      <c r="AI58" s="5">
        <f t="shared" si="136"/>
        <v>1.1281423461102784E-3</v>
      </c>
      <c r="AJ58" s="5">
        <f t="shared" si="137"/>
        <v>1.2556954286666688E-3</v>
      </c>
      <c r="AK58" s="5">
        <f t="shared" si="138"/>
        <v>9.3178017532445667E-4</v>
      </c>
      <c r="AL58" s="5">
        <f t="shared" si="139"/>
        <v>3.1774711616560293E-5</v>
      </c>
      <c r="AM58" s="5">
        <f t="shared" si="140"/>
        <v>2.4713040568787828E-2</v>
      </c>
      <c r="AN58" s="5">
        <f t="shared" si="141"/>
        <v>1.7005661041397089E-2</v>
      </c>
      <c r="AO58" s="5">
        <f t="shared" si="142"/>
        <v>5.8510102520556726E-3</v>
      </c>
      <c r="AP58" s="5">
        <f t="shared" si="143"/>
        <v>1.3420754765652671E-3</v>
      </c>
      <c r="AQ58" s="5">
        <f t="shared" si="144"/>
        <v>2.3087892182786814E-4</v>
      </c>
      <c r="AR58" s="5">
        <f t="shared" si="145"/>
        <v>6.9744638188104036E-5</v>
      </c>
      <c r="AS58" s="5">
        <f t="shared" si="146"/>
        <v>1.5526059038342677E-4</v>
      </c>
      <c r="AT58" s="5">
        <f t="shared" si="147"/>
        <v>1.7281508337024996E-4</v>
      </c>
      <c r="AU58" s="5">
        <f t="shared" si="148"/>
        <v>1.282362466290281E-4</v>
      </c>
      <c r="AV58" s="5">
        <f t="shared" si="149"/>
        <v>7.1367620068798265E-5</v>
      </c>
      <c r="AW58" s="5">
        <f t="shared" si="150"/>
        <v>1.3520627900701935E-6</v>
      </c>
      <c r="AX58" s="5">
        <f t="shared" si="151"/>
        <v>9.1690710773855138E-3</v>
      </c>
      <c r="AY58" s="5">
        <f t="shared" si="152"/>
        <v>6.3094670351258935E-3</v>
      </c>
      <c r="AZ58" s="5">
        <f t="shared" si="153"/>
        <v>2.1708510017729981E-3</v>
      </c>
      <c r="BA58" s="5">
        <f t="shared" si="154"/>
        <v>4.9793894853168035E-4</v>
      </c>
      <c r="BB58" s="5">
        <f t="shared" si="155"/>
        <v>8.5661059739590464E-5</v>
      </c>
      <c r="BC58" s="5">
        <f t="shared" si="156"/>
        <v>1.1789103346661116E-5</v>
      </c>
      <c r="BD58" s="5">
        <f t="shared" si="157"/>
        <v>7.9988381921981617E-6</v>
      </c>
      <c r="BE58" s="5">
        <f t="shared" si="158"/>
        <v>1.7806448959599215E-5</v>
      </c>
      <c r="BF58" s="5">
        <f t="shared" si="159"/>
        <v>1.9819729874025494E-5</v>
      </c>
      <c r="BG58" s="5">
        <f t="shared" si="160"/>
        <v>1.4707094535266625E-5</v>
      </c>
      <c r="BH58" s="5">
        <f t="shared" si="161"/>
        <v>8.1849739266402799E-6</v>
      </c>
      <c r="BI58" s="5">
        <f t="shared" si="162"/>
        <v>3.6441622385242497E-6</v>
      </c>
      <c r="BJ58" s="8">
        <f t="shared" si="163"/>
        <v>0.71688071362784611</v>
      </c>
      <c r="BK58" s="8">
        <f t="shared" si="164"/>
        <v>0.18143752393417345</v>
      </c>
      <c r="BL58" s="8">
        <f t="shared" si="165"/>
        <v>9.7108517740345401E-2</v>
      </c>
      <c r="BM58" s="8">
        <f t="shared" si="166"/>
        <v>0.54939203160817607</v>
      </c>
      <c r="BN58" s="8">
        <f t="shared" si="167"/>
        <v>0.44267242833034276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1.27352941176471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1.0794117647058801</v>
      </c>
      <c r="I59">
        <f>VLOOKUP(C59,away!$B$2:$E$405,3,FALSE)</f>
        <v>1.39</v>
      </c>
      <c r="J59">
        <f>VLOOKUP(B59,home!$B$2:$E$405,4,FALSE)</f>
        <v>0.87</v>
      </c>
      <c r="K59" s="3">
        <f t="shared" si="112"/>
        <v>0.78220176470588476</v>
      </c>
      <c r="L59" s="3">
        <f t="shared" si="113"/>
        <v>1.3053326470588207</v>
      </c>
      <c r="M59" s="5">
        <f t="shared" si="114"/>
        <v>0.12399247362835857</v>
      </c>
      <c r="N59" s="5">
        <f t="shared" si="115"/>
        <v>9.6987131682349959E-2</v>
      </c>
      <c r="O59" s="5">
        <f t="shared" si="116"/>
        <v>0.1618514238166763</v>
      </c>
      <c r="P59" s="5">
        <f t="shared" si="117"/>
        <v>0.12660046932956429</v>
      </c>
      <c r="Q59" s="5">
        <f t="shared" si="118"/>
        <v>3.7931752777848077E-2</v>
      </c>
      <c r="R59" s="5">
        <f t="shared" si="119"/>
        <v>0.10563497374043058</v>
      </c>
      <c r="S59" s="5">
        <f t="shared" si="120"/>
        <v>3.2315830077125393E-2</v>
      </c>
      <c r="T59" s="5">
        <f t="shared" si="121"/>
        <v>4.9513555261089207E-2</v>
      </c>
      <c r="U59" s="5">
        <f t="shared" si="122"/>
        <v>8.2627862874424599E-2</v>
      </c>
      <c r="V59" s="5">
        <f t="shared" si="123"/>
        <v>3.6661716767682714E-3</v>
      </c>
      <c r="W59" s="5">
        <f t="shared" si="124"/>
        <v>9.8900946537400381E-3</v>
      </c>
      <c r="X59" s="5">
        <f t="shared" si="125"/>
        <v>1.2909863434028775E-2</v>
      </c>
      <c r="Y59" s="5">
        <f t="shared" si="126"/>
        <v>8.4258331047543291E-3</v>
      </c>
      <c r="Z59" s="5">
        <f t="shared" si="127"/>
        <v>4.5962926631528435E-2</v>
      </c>
      <c r="AA59" s="5">
        <f t="shared" si="128"/>
        <v>3.5952282322228649E-2</v>
      </c>
      <c r="AB59" s="5">
        <f t="shared" si="129"/>
        <v>1.4060969338825717E-2</v>
      </c>
      <c r="AC59" s="5">
        <f t="shared" si="130"/>
        <v>2.3395525618392471E-4</v>
      </c>
      <c r="AD59" s="5">
        <f t="shared" si="131"/>
        <v>1.9340123728159232E-3</v>
      </c>
      <c r="AE59" s="5">
        <f t="shared" si="132"/>
        <v>2.5245294900523201E-3</v>
      </c>
      <c r="AF59" s="5">
        <f t="shared" si="133"/>
        <v>1.6476753809140249E-3</v>
      </c>
      <c r="AG59" s="5">
        <f t="shared" si="134"/>
        <v>7.1692148882071852E-4</v>
      </c>
      <c r="AH59" s="5">
        <f t="shared" si="135"/>
        <v>1.4999227171625841E-2</v>
      </c>
      <c r="AI59" s="5">
        <f t="shared" si="136"/>
        <v>1.173242196287019E-2</v>
      </c>
      <c r="AJ59" s="5">
        <f t="shared" si="137"/>
        <v>4.5885605818155708E-3</v>
      </c>
      <c r="AK59" s="5">
        <f t="shared" si="138"/>
        <v>1.1963933948520003E-3</v>
      </c>
      <c r="AL59" s="5">
        <f t="shared" si="139"/>
        <v>9.5550461631339293E-6</v>
      </c>
      <c r="AM59" s="5">
        <f t="shared" si="140"/>
        <v>3.0255757819592621E-4</v>
      </c>
      <c r="AN59" s="5">
        <f t="shared" si="141"/>
        <v>3.9493828443419452E-4</v>
      </c>
      <c r="AO59" s="5">
        <f t="shared" si="142"/>
        <v>2.5776291812267828E-4</v>
      </c>
      <c r="AP59" s="5">
        <f t="shared" si="143"/>
        <v>1.1215545074222727E-4</v>
      </c>
      <c r="AQ59" s="5">
        <f t="shared" si="144"/>
        <v>3.660004284985666E-5</v>
      </c>
      <c r="AR59" s="5">
        <f t="shared" si="145"/>
        <v>3.9157961815549881E-3</v>
      </c>
      <c r="AS59" s="5">
        <f t="shared" si="146"/>
        <v>3.0629426834408767E-3</v>
      </c>
      <c r="AT59" s="5">
        <f t="shared" si="147"/>
        <v>1.1979195860902158E-3</v>
      </c>
      <c r="AU59" s="5">
        <f t="shared" si="148"/>
        <v>3.1233827140516999E-4</v>
      </c>
      <c r="AV59" s="5">
        <f t="shared" si="149"/>
        <v>6.1077886769577377E-5</v>
      </c>
      <c r="AW59" s="5">
        <f t="shared" si="150"/>
        <v>2.7100061742101952E-7</v>
      </c>
      <c r="AX59" s="5">
        <f t="shared" si="151"/>
        <v>3.9443511931665355E-5</v>
      </c>
      <c r="AY59" s="5">
        <f t="shared" si="152"/>
        <v>5.1486903839056917E-5</v>
      </c>
      <c r="AZ59" s="5">
        <f t="shared" si="153"/>
        <v>3.3603768238549568E-5</v>
      </c>
      <c r="BA59" s="5">
        <f t="shared" si="154"/>
        <v>1.4621365248659013E-5</v>
      </c>
      <c r="BB59" s="5">
        <f t="shared" si="155"/>
        <v>4.7714363509114791E-6</v>
      </c>
      <c r="BC59" s="5">
        <f t="shared" si="156"/>
        <v>1.2456623284415919E-6</v>
      </c>
      <c r="BD59" s="5">
        <f t="shared" si="157"/>
        <v>8.5190276583533241E-4</v>
      </c>
      <c r="BE59" s="5">
        <f t="shared" si="158"/>
        <v>6.6635984679422116E-4</v>
      </c>
      <c r="BF59" s="5">
        <f t="shared" si="159"/>
        <v>2.6061392404579136E-4</v>
      </c>
      <c r="BG59" s="5">
        <f t="shared" si="160"/>
        <v>6.7950890431847815E-5</v>
      </c>
      <c r="BH59" s="5">
        <f t="shared" si="161"/>
        <v>1.3287826602281892E-5</v>
      </c>
      <c r="BI59" s="5">
        <f t="shared" si="162"/>
        <v>2.0787522834821398E-6</v>
      </c>
      <c r="BJ59" s="8">
        <f t="shared" si="163"/>
        <v>0.22373055656869559</v>
      </c>
      <c r="BK59" s="8">
        <f t="shared" si="164"/>
        <v>0.28686994191800258</v>
      </c>
      <c r="BL59" s="8">
        <f t="shared" si="165"/>
        <v>0.44305638381900309</v>
      </c>
      <c r="BM59" s="8">
        <f t="shared" si="166"/>
        <v>0.34657036805878039</v>
      </c>
      <c r="BN59" s="8">
        <f t="shared" si="167"/>
        <v>0.65299822497522786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1.27352941176471</v>
      </c>
      <c r="F60">
        <f>VLOOKUP(B60,home!$B$2:$E$405,3,FALSE)</f>
        <v>1.06</v>
      </c>
      <c r="G60">
        <f>VLOOKUP(C60,away!$B$2:$E$405,4,FALSE)</f>
        <v>0.88</v>
      </c>
      <c r="H60">
        <f>VLOOKUP(A60,away!$A$2:$E$405,3,FALSE)</f>
        <v>1.0794117647058801</v>
      </c>
      <c r="I60">
        <f>VLOOKUP(C60,away!$B$2:$E$405,3,FALSE)</f>
        <v>0.74</v>
      </c>
      <c r="J60">
        <f>VLOOKUP(B60,home!$B$2:$E$405,4,FALSE)</f>
        <v>0.54</v>
      </c>
      <c r="K60" s="3">
        <f t="shared" si="112"/>
        <v>1.1879482352941215</v>
      </c>
      <c r="L60" s="3">
        <f t="shared" si="113"/>
        <v>0.4313329411764697</v>
      </c>
      <c r="M60" s="5">
        <f t="shared" si="114"/>
        <v>0.19804100446505613</v>
      </c>
      <c r="N60" s="5">
        <f t="shared" si="115"/>
        <v>0.23526246177013863</v>
      </c>
      <c r="O60" s="5">
        <f t="shared" si="116"/>
        <v>8.5421608929455023E-2</v>
      </c>
      <c r="P60" s="5">
        <f t="shared" si="117"/>
        <v>0.10147644958373066</v>
      </c>
      <c r="Q60" s="5">
        <f t="shared" si="118"/>
        <v>0.13973981314539349</v>
      </c>
      <c r="R60" s="5">
        <f t="shared" si="119"/>
        <v>1.8422576909784008E-2</v>
      </c>
      <c r="S60" s="5">
        <f t="shared" si="120"/>
        <v>1.2999163794304526E-2</v>
      </c>
      <c r="T60" s="5">
        <f t="shared" si="121"/>
        <v>6.0274384603452885E-2</v>
      </c>
      <c r="U60" s="5">
        <f t="shared" si="122"/>
        <v>2.1885067729548142E-2</v>
      </c>
      <c r="V60" s="5">
        <f t="shared" si="123"/>
        <v>7.4008746766949596E-4</v>
      </c>
      <c r="W60" s="5">
        <f t="shared" si="124"/>
        <v>5.5334554808800167E-2</v>
      </c>
      <c r="X60" s="5">
        <f t="shared" si="125"/>
        <v>2.386761627437034E-2</v>
      </c>
      <c r="Y60" s="5">
        <f t="shared" si="126"/>
        <v>5.1474445632477663E-3</v>
      </c>
      <c r="Z60" s="5">
        <f t="shared" si="127"/>
        <v>2.6487547608489521E-3</v>
      </c>
      <c r="AA60" s="5">
        <f t="shared" si="128"/>
        <v>3.1465835438774154E-3</v>
      </c>
      <c r="AB60" s="5">
        <f t="shared" si="129"/>
        <v>1.8689891840773499E-3</v>
      </c>
      <c r="AC60" s="5">
        <f t="shared" si="130"/>
        <v>2.370135694984506E-5</v>
      </c>
      <c r="AD60" s="5">
        <f t="shared" si="131"/>
        <v>1.6433646683974998E-2</v>
      </c>
      <c r="AE60" s="5">
        <f t="shared" si="132"/>
        <v>7.0883731584538744E-3</v>
      </c>
      <c r="AF60" s="5">
        <f t="shared" si="133"/>
        <v>1.5287244212961258E-3</v>
      </c>
      <c r="AG60" s="5">
        <f t="shared" si="134"/>
        <v>2.1979640029531821E-4</v>
      </c>
      <c r="AH60" s="5">
        <f t="shared" si="135"/>
        <v>2.8562379536303871E-4</v>
      </c>
      <c r="AI60" s="5">
        <f t="shared" si="136"/>
        <v>3.3930628365953108E-4</v>
      </c>
      <c r="AJ60" s="5">
        <f t="shared" si="137"/>
        <v>2.0153915044877335E-4</v>
      </c>
      <c r="AK60" s="5">
        <f t="shared" si="138"/>
        <v>7.9806026039432249E-5</v>
      </c>
      <c r="AL60" s="5">
        <f t="shared" si="139"/>
        <v>4.8578415567697984E-7</v>
      </c>
      <c r="AM60" s="5">
        <f t="shared" si="140"/>
        <v>3.9044643155350368E-3</v>
      </c>
      <c r="AN60" s="5">
        <f t="shared" si="141"/>
        <v>1.684124076938299E-3</v>
      </c>
      <c r="AO60" s="5">
        <f t="shared" si="142"/>
        <v>3.6320909570595182E-4</v>
      </c>
      <c r="AP60" s="5">
        <f t="shared" si="143"/>
        <v>5.2221349170964698E-5</v>
      </c>
      <c r="AQ60" s="5">
        <f t="shared" si="144"/>
        <v>5.6311970325288982E-6</v>
      </c>
      <c r="AR60" s="5">
        <f t="shared" si="145"/>
        <v>2.4639790344785131E-5</v>
      </c>
      <c r="AS60" s="5">
        <f t="shared" si="146"/>
        <v>2.9270795458104628E-5</v>
      </c>
      <c r="AT60" s="5">
        <f t="shared" si="147"/>
        <v>1.7386094905055293E-5</v>
      </c>
      <c r="AU60" s="5">
        <f t="shared" si="148"/>
        <v>6.8845935870388515E-6</v>
      </c>
      <c r="AV60" s="5">
        <f t="shared" si="149"/>
        <v>2.044635200610007E-6</v>
      </c>
      <c r="AW60" s="5">
        <f t="shared" si="150"/>
        <v>6.9143440935497204E-9</v>
      </c>
      <c r="AX60" s="5">
        <f t="shared" si="151"/>
        <v>7.7305024890145192E-4</v>
      </c>
      <c r="AY60" s="5">
        <f t="shared" si="152"/>
        <v>3.3344203753586519E-4</v>
      </c>
      <c r="AZ60" s="5">
        <f t="shared" si="153"/>
        <v>7.1912267381109765E-5</v>
      </c>
      <c r="BA60" s="5">
        <f t="shared" si="154"/>
        <v>1.033937659872093E-5</v>
      </c>
      <c r="BB60" s="5">
        <f t="shared" si="155"/>
        <v>1.1149284295643649E-6</v>
      </c>
      <c r="BC60" s="5">
        <f t="shared" si="156"/>
        <v>9.6181071745052045E-8</v>
      </c>
      <c r="BD60" s="5">
        <f t="shared" si="157"/>
        <v>1.7713255398979573E-6</v>
      </c>
      <c r="BE60" s="5">
        <f t="shared" si="158"/>
        <v>2.1042430492531852E-6</v>
      </c>
      <c r="BF60" s="5">
        <f t="shared" si="159"/>
        <v>1.2498659084951218E-6</v>
      </c>
      <c r="BG60" s="5">
        <f t="shared" si="160"/>
        <v>4.9492533345035462E-7</v>
      </c>
      <c r="BH60" s="5">
        <f t="shared" si="161"/>
        <v>1.4698641911867583E-7</v>
      </c>
      <c r="BI60" s="5">
        <f t="shared" si="162"/>
        <v>3.4922451440846604E-8</v>
      </c>
      <c r="BJ60" s="8">
        <f t="shared" si="163"/>
        <v>0.55209642090372479</v>
      </c>
      <c r="BK60" s="8">
        <f t="shared" si="164"/>
        <v>0.31361433448940224</v>
      </c>
      <c r="BL60" s="8">
        <f t="shared" si="165"/>
        <v>0.13173712973044993</v>
      </c>
      <c r="BM60" s="8">
        <f t="shared" si="166"/>
        <v>0.22139928995767616</v>
      </c>
      <c r="BN60" s="8">
        <f t="shared" si="167"/>
        <v>0.77836391480355804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1.27352941176471</v>
      </c>
      <c r="F61">
        <f>VLOOKUP(B61,home!$B$2:$E$405,3,FALSE)</f>
        <v>0.92</v>
      </c>
      <c r="G61">
        <f>VLOOKUP(C61,away!$B$2:$E$405,4,FALSE)</f>
        <v>0.92</v>
      </c>
      <c r="H61">
        <f>VLOOKUP(A61,away!$A$2:$E$405,3,FALSE)</f>
        <v>1.0794117647058801</v>
      </c>
      <c r="I61">
        <f>VLOOKUP(C61,away!$B$2:$E$405,3,FALSE)</f>
        <v>0.83</v>
      </c>
      <c r="J61">
        <f>VLOOKUP(B61,home!$B$2:$E$405,4,FALSE)</f>
        <v>1.0900000000000001</v>
      </c>
      <c r="K61" s="3">
        <f t="shared" si="112"/>
        <v>1.0779152941176506</v>
      </c>
      <c r="L61" s="3">
        <f t="shared" si="113"/>
        <v>0.97654382352940972</v>
      </c>
      <c r="M61" s="5">
        <f t="shared" si="114"/>
        <v>0.12816213747223029</v>
      </c>
      <c r="N61" s="5">
        <f t="shared" si="115"/>
        <v>0.1381479281081259</v>
      </c>
      <c r="O61" s="5">
        <f t="shared" si="116"/>
        <v>0.1251559437588336</v>
      </c>
      <c r="P61" s="5">
        <f t="shared" si="117"/>
        <v>0.13490750592737527</v>
      </c>
      <c r="Q61" s="5">
        <f t="shared" si="118"/>
        <v>7.4455882279207283E-2</v>
      </c>
      <c r="R61" s="5">
        <f t="shared" si="119"/>
        <v>6.1110131927841559E-2</v>
      </c>
      <c r="S61" s="5">
        <f t="shared" si="120"/>
        <v>3.5501973348970373E-2</v>
      </c>
      <c r="T61" s="5">
        <f t="shared" si="121"/>
        <v>7.2709431965192695E-2</v>
      </c>
      <c r="U61" s="5">
        <f t="shared" si="122"/>
        <v>6.5871545830567771E-2</v>
      </c>
      <c r="V61" s="5">
        <f t="shared" si="123"/>
        <v>4.1522773630286247E-3</v>
      </c>
      <c r="W61" s="5">
        <f t="shared" si="124"/>
        <v>2.6752378081926965E-2</v>
      </c>
      <c r="X61" s="5">
        <f t="shared" si="125"/>
        <v>2.6124869580629335E-2</v>
      </c>
      <c r="Y61" s="5">
        <f t="shared" si="126"/>
        <v>1.2756040014737466E-2</v>
      </c>
      <c r="Z61" s="5">
        <f t="shared" si="127"/>
        <v>1.9892240629733687E-2</v>
      </c>
      <c r="AA61" s="5">
        <f t="shared" si="128"/>
        <v>2.1442150409058468E-2</v>
      </c>
      <c r="AB61" s="5">
        <f t="shared" si="129"/>
        <v>1.1556410932347577E-2</v>
      </c>
      <c r="AC61" s="5">
        <f t="shared" si="130"/>
        <v>2.7317612772252378E-4</v>
      </c>
      <c r="AD61" s="5">
        <f t="shared" si="131"/>
        <v>7.2091993721317225E-3</v>
      </c>
      <c r="AE61" s="5">
        <f t="shared" si="132"/>
        <v>7.0400991194473324E-3</v>
      </c>
      <c r="AF61" s="5">
        <f t="shared" si="133"/>
        <v>3.4374826560655638E-3</v>
      </c>
      <c r="AG61" s="5">
        <f t="shared" si="134"/>
        <v>1.1189508187567656E-3</v>
      </c>
      <c r="AH61" s="5">
        <f t="shared" si="135"/>
        <v>4.8564111807818007E-3</v>
      </c>
      <c r="AI61" s="5">
        <f t="shared" si="136"/>
        <v>5.2347998862886614E-3</v>
      </c>
      <c r="AJ61" s="5">
        <f t="shared" si="137"/>
        <v>2.8213354295379429E-3</v>
      </c>
      <c r="AK61" s="5">
        <f t="shared" si="138"/>
        <v>1.0137202031116469E-3</v>
      </c>
      <c r="AL61" s="5">
        <f t="shared" si="139"/>
        <v>1.1502152132233005E-5</v>
      </c>
      <c r="AM61" s="5">
        <f t="shared" si="140"/>
        <v>1.5541812523128301E-3</v>
      </c>
      <c r="AN61" s="5">
        <f t="shared" si="141"/>
        <v>1.5177261025912973E-3</v>
      </c>
      <c r="AO61" s="5">
        <f t="shared" si="142"/>
        <v>7.410630256474472E-4</v>
      </c>
      <c r="AP61" s="5">
        <f t="shared" si="143"/>
        <v>2.4122684018067708E-4</v>
      </c>
      <c r="AQ61" s="5">
        <f t="shared" si="144"/>
        <v>5.8892145211989044E-5</v>
      </c>
      <c r="AR61" s="5">
        <f t="shared" si="145"/>
        <v>9.4849966862232743E-4</v>
      </c>
      <c r="AS61" s="5">
        <f t="shared" si="146"/>
        <v>1.0224022992735302E-3</v>
      </c>
      <c r="AT61" s="5">
        <f t="shared" si="147"/>
        <v>5.5103153756399473E-4</v>
      </c>
      <c r="AU61" s="5">
        <f t="shared" si="148"/>
        <v>1.9798844062713156E-4</v>
      </c>
      <c r="AV61" s="5">
        <f t="shared" si="149"/>
        <v>5.3353692052622378E-5</v>
      </c>
      <c r="AW61" s="5">
        <f t="shared" si="150"/>
        <v>3.3632021983200286E-7</v>
      </c>
      <c r="AX61" s="5">
        <f t="shared" si="151"/>
        <v>2.7921262361648705E-4</v>
      </c>
      <c r="AY61" s="5">
        <f t="shared" si="152"/>
        <v>2.7266336304412225E-4</v>
      </c>
      <c r="AZ61" s="5">
        <f t="shared" si="153"/>
        <v>1.3313386154174733E-4</v>
      </c>
      <c r="BA61" s="5">
        <f t="shared" si="154"/>
        <v>4.3337016730404322E-5</v>
      </c>
      <c r="BB61" s="5">
        <f t="shared" si="155"/>
        <v>1.0580124004566757E-5</v>
      </c>
      <c r="BC61" s="5">
        <f t="shared" si="156"/>
        <v>2.0663909497669832E-6</v>
      </c>
      <c r="BD61" s="5">
        <f t="shared" si="157"/>
        <v>1.5437524883547089E-4</v>
      </c>
      <c r="BE61" s="5">
        <f t="shared" si="158"/>
        <v>1.6640344175297209E-4</v>
      </c>
      <c r="BF61" s="5">
        <f t="shared" si="159"/>
        <v>8.9684407429672117E-5</v>
      </c>
      <c r="BG61" s="5">
        <f t="shared" si="160"/>
        <v>3.2224064804107415E-5</v>
      </c>
      <c r="BH61" s="5">
        <f t="shared" si="161"/>
        <v>8.6837030727464178E-6</v>
      </c>
      <c r="BI61" s="5">
        <f t="shared" si="162"/>
        <v>1.872059270337961E-6</v>
      </c>
      <c r="BJ61" s="8">
        <f t="shared" si="163"/>
        <v>0.37460634474205234</v>
      </c>
      <c r="BK61" s="8">
        <f t="shared" si="164"/>
        <v>0.3032812357545035</v>
      </c>
      <c r="BL61" s="8">
        <f t="shared" si="165"/>
        <v>0.30228896812167383</v>
      </c>
      <c r="BM61" s="8">
        <f t="shared" si="166"/>
        <v>0.33785693273152517</v>
      </c>
      <c r="BN61" s="8">
        <f t="shared" si="167"/>
        <v>0.6619395294736139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1.5846153846153801</v>
      </c>
      <c r="F62">
        <f>VLOOKUP(B62,home!$B$2:$E$405,3,FALSE)</f>
        <v>1.21</v>
      </c>
      <c r="G62">
        <f>VLOOKUP(C62,away!$B$2:$E$405,4,FALSE)</f>
        <v>0.81</v>
      </c>
      <c r="H62">
        <f>VLOOKUP(A62,away!$A$2:$E$405,3,FALSE)</f>
        <v>1.2538461538461501</v>
      </c>
      <c r="I62">
        <f>VLOOKUP(C62,away!$B$2:$E$405,3,FALSE)</f>
        <v>0.9</v>
      </c>
      <c r="J62">
        <f>VLOOKUP(B62,home!$B$2:$E$405,4,FALSE)</f>
        <v>1.04</v>
      </c>
      <c r="K62" s="3">
        <f t="shared" si="112"/>
        <v>1.5530815384615342</v>
      </c>
      <c r="L62" s="3">
        <f t="shared" si="113"/>
        <v>1.1735999999999964</v>
      </c>
      <c r="M62" s="5">
        <f t="shared" si="114"/>
        <v>6.5436076873517324E-2</v>
      </c>
      <c r="N62" s="5">
        <f t="shared" si="115"/>
        <v>0.1016275629416095</v>
      </c>
      <c r="O62" s="5">
        <f t="shared" si="116"/>
        <v>7.6795779818759694E-2</v>
      </c>
      <c r="P62" s="5">
        <f t="shared" si="117"/>
        <v>0.11927010786827255</v>
      </c>
      <c r="Q62" s="5">
        <f t="shared" si="118"/>
        <v>7.8917945901725656E-2</v>
      </c>
      <c r="R62" s="5">
        <f t="shared" si="119"/>
        <v>4.5063763597648063E-2</v>
      </c>
      <c r="S62" s="5">
        <f t="shared" si="120"/>
        <v>5.4348301848863322E-2</v>
      </c>
      <c r="T62" s="5">
        <f t="shared" si="121"/>
        <v>9.2618101310264947E-2</v>
      </c>
      <c r="U62" s="5">
        <f t="shared" si="122"/>
        <v>6.9987699297102135E-2</v>
      </c>
      <c r="V62" s="5">
        <f t="shared" si="123"/>
        <v>1.100671768996583E-2</v>
      </c>
      <c r="W62" s="5">
        <f t="shared" si="124"/>
        <v>4.0855334944425392E-2</v>
      </c>
      <c r="X62" s="5">
        <f t="shared" si="125"/>
        <v>4.7947821090777491E-2</v>
      </c>
      <c r="Y62" s="5">
        <f t="shared" si="126"/>
        <v>2.8135781416068154E-2</v>
      </c>
      <c r="Z62" s="5">
        <f t="shared" si="127"/>
        <v>1.7628944319399872E-2</v>
      </c>
      <c r="AA62" s="5">
        <f t="shared" si="128"/>
        <v>2.7379187965026277E-2</v>
      </c>
      <c r="AB62" s="5">
        <f t="shared" si="129"/>
        <v>2.1261055683275267E-2</v>
      </c>
      <c r="AC62" s="5">
        <f t="shared" si="130"/>
        <v>1.2538691086792725E-3</v>
      </c>
      <c r="AD62" s="5">
        <f t="shared" si="131"/>
        <v>1.586291661246237E-2</v>
      </c>
      <c r="AE62" s="5">
        <f t="shared" si="132"/>
        <v>1.8616718936385779E-2</v>
      </c>
      <c r="AF62" s="5">
        <f t="shared" si="133"/>
        <v>1.0924290671871145E-2</v>
      </c>
      <c r="AG62" s="5">
        <f t="shared" si="134"/>
        <v>4.2735825108359791E-3</v>
      </c>
      <c r="AH62" s="5">
        <f t="shared" si="135"/>
        <v>5.172332263311907E-3</v>
      </c>
      <c r="AI62" s="5">
        <f t="shared" si="136"/>
        <v>8.0330537489386854E-3</v>
      </c>
      <c r="AJ62" s="5">
        <f t="shared" si="137"/>
        <v>6.2379937374729445E-3</v>
      </c>
      <c r="AK62" s="5">
        <f t="shared" si="138"/>
        <v>3.2293709702359646E-3</v>
      </c>
      <c r="AL62" s="5">
        <f t="shared" si="139"/>
        <v>9.1416913109835783E-5</v>
      </c>
      <c r="AM62" s="5">
        <f t="shared" si="140"/>
        <v>4.9272805873940197E-3</v>
      </c>
      <c r="AN62" s="5">
        <f t="shared" si="141"/>
        <v>5.7826564973656033E-3</v>
      </c>
      <c r="AO62" s="5">
        <f t="shared" si="142"/>
        <v>3.3932628326541264E-3</v>
      </c>
      <c r="AP62" s="5">
        <f t="shared" si="143"/>
        <v>1.3274444201342905E-3</v>
      </c>
      <c r="AQ62" s="5">
        <f t="shared" si="144"/>
        <v>3.8947219286739965E-4</v>
      </c>
      <c r="AR62" s="5">
        <f t="shared" si="145"/>
        <v>1.2140498288445672E-3</v>
      </c>
      <c r="AS62" s="5">
        <f t="shared" si="146"/>
        <v>1.8855183759508827E-3</v>
      </c>
      <c r="AT62" s="5">
        <f t="shared" si="147"/>
        <v>1.4641818900596453E-3</v>
      </c>
      <c r="AU62" s="5">
        <f t="shared" si="148"/>
        <v>7.5799795413378343E-4</v>
      </c>
      <c r="AV62" s="5">
        <f t="shared" si="149"/>
        <v>2.9430815718919798E-4</v>
      </c>
      <c r="AW62" s="5">
        <f t="shared" si="150"/>
        <v>4.6284801937613016E-6</v>
      </c>
      <c r="AX62" s="5">
        <f t="shared" si="151"/>
        <v>1.2754114191835936E-3</v>
      </c>
      <c r="AY62" s="5">
        <f t="shared" si="152"/>
        <v>1.4968228415538608E-3</v>
      </c>
      <c r="AZ62" s="5">
        <f t="shared" si="153"/>
        <v>8.7833564342380301E-4</v>
      </c>
      <c r="BA62" s="5">
        <f t="shared" si="154"/>
        <v>3.4360490370739073E-4</v>
      </c>
      <c r="BB62" s="5">
        <f t="shared" si="155"/>
        <v>1.0081367874774814E-4</v>
      </c>
      <c r="BC62" s="5">
        <f t="shared" si="156"/>
        <v>2.3662986675671374E-5</v>
      </c>
      <c r="BD62" s="5">
        <f t="shared" si="157"/>
        <v>2.3746814652199634E-4</v>
      </c>
      <c r="BE62" s="5">
        <f t="shared" si="158"/>
        <v>3.6880739433599107E-4</v>
      </c>
      <c r="BF62" s="5">
        <f t="shared" si="159"/>
        <v>2.8639397769566539E-4</v>
      </c>
      <c r="BG62" s="5">
        <f t="shared" si="160"/>
        <v>1.4826439982856742E-4</v>
      </c>
      <c r="BH62" s="5">
        <f t="shared" si="161"/>
        <v>5.7566675546206882E-5</v>
      </c>
      <c r="BI62" s="5">
        <f t="shared" si="162"/>
        <v>1.7881148204283803E-5</v>
      </c>
      <c r="BJ62" s="8">
        <f t="shared" si="163"/>
        <v>0.45971882434013378</v>
      </c>
      <c r="BK62" s="8">
        <f t="shared" si="164"/>
        <v>0.25290331314396192</v>
      </c>
      <c r="BL62" s="8">
        <f t="shared" si="165"/>
        <v>0.26989267503008157</v>
      </c>
      <c r="BM62" s="8">
        <f t="shared" si="166"/>
        <v>0.51154032547068462</v>
      </c>
      <c r="BN62" s="8">
        <f t="shared" si="167"/>
        <v>0.4871112370015328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1.4842105263157901</v>
      </c>
      <c r="F63">
        <f>VLOOKUP(B63,home!$B$2:$E$405,3,FALSE)</f>
        <v>1.24</v>
      </c>
      <c r="G63">
        <f>VLOOKUP(C63,away!$B$2:$E$405,4,FALSE)</f>
        <v>1.27</v>
      </c>
      <c r="H63">
        <f>VLOOKUP(A63,away!$A$2:$E$405,3,FALSE)</f>
        <v>1.1789473684210501</v>
      </c>
      <c r="I63">
        <f>VLOOKUP(C63,away!$B$2:$E$405,3,FALSE)</f>
        <v>0.56000000000000005</v>
      </c>
      <c r="J63">
        <f>VLOOKUP(B63,home!$B$2:$E$405,4,FALSE)</f>
        <v>0.85</v>
      </c>
      <c r="K63" s="3">
        <f t="shared" si="112"/>
        <v>2.3373347368421062</v>
      </c>
      <c r="L63" s="3">
        <f t="shared" si="113"/>
        <v>0.56117894736841989</v>
      </c>
      <c r="M63" s="5">
        <f t="shared" si="114"/>
        <v>5.5105062744137484E-2</v>
      </c>
      <c r="N63" s="5">
        <f t="shared" si="115"/>
        <v>0.12879897732773635</v>
      </c>
      <c r="O63" s="5">
        <f t="shared" si="116"/>
        <v>3.0923801105425804E-2</v>
      </c>
      <c r="P63" s="5">
        <f t="shared" si="117"/>
        <v>7.227927451890806E-2</v>
      </c>
      <c r="Q63" s="5">
        <f t="shared" si="118"/>
        <v>0.15052316188892853</v>
      </c>
      <c r="R63" s="5">
        <f t="shared" si="119"/>
        <v>8.6768930764866154E-3</v>
      </c>
      <c r="S63" s="5">
        <f t="shared" si="120"/>
        <v>2.3701513367460382E-2</v>
      </c>
      <c r="T63" s="5">
        <f t="shared" si="121"/>
        <v>8.4470429543395162E-2</v>
      </c>
      <c r="U63" s="5">
        <f t="shared" si="122"/>
        <v>2.0280803595536936E-2</v>
      </c>
      <c r="V63" s="5">
        <f t="shared" si="123"/>
        <v>3.454266583160314E-3</v>
      </c>
      <c r="W63" s="5">
        <f t="shared" si="124"/>
        <v>0.11727433832743353</v>
      </c>
      <c r="X63" s="5">
        <f t="shared" si="125"/>
        <v>6.581188973591709E-2</v>
      </c>
      <c r="Y63" s="5">
        <f t="shared" si="126"/>
        <v>1.846612350316423E-2</v>
      </c>
      <c r="Z63" s="5">
        <f t="shared" si="127"/>
        <v>1.6230965743636964E-3</v>
      </c>
      <c r="AA63" s="5">
        <f t="shared" si="128"/>
        <v>3.7937200045096943E-3</v>
      </c>
      <c r="AB63" s="5">
        <f t="shared" si="129"/>
        <v>4.4335967741966509E-3</v>
      </c>
      <c r="AC63" s="5">
        <f t="shared" si="130"/>
        <v>2.8317711453415513E-4</v>
      </c>
      <c r="AD63" s="5">
        <f t="shared" si="131"/>
        <v>6.8527346178220996E-2</v>
      </c>
      <c r="AE63" s="5">
        <f t="shared" si="132"/>
        <v>3.8456103994245365E-2</v>
      </c>
      <c r="AF63" s="5">
        <f t="shared" si="133"/>
        <v>1.0790377979690549E-2</v>
      </c>
      <c r="AG63" s="5">
        <f t="shared" si="134"/>
        <v>2.0184443187833733E-3</v>
      </c>
      <c r="AH63" s="5">
        <f t="shared" si="135"/>
        <v>2.277119067696768E-4</v>
      </c>
      <c r="AI63" s="5">
        <f t="shared" si="136"/>
        <v>5.322389496853167E-4</v>
      </c>
      <c r="AJ63" s="5">
        <f t="shared" si="137"/>
        <v>6.220102926999244E-4</v>
      </c>
      <c r="AK63" s="5">
        <f t="shared" si="138"/>
        <v>4.8461542126695327E-4</v>
      </c>
      <c r="AL63" s="5">
        <f t="shared" si="139"/>
        <v>1.4857318278665054E-5</v>
      </c>
      <c r="AM63" s="5">
        <f t="shared" si="140"/>
        <v>3.2034269329192011E-2</v>
      </c>
      <c r="AN63" s="5">
        <f t="shared" si="141"/>
        <v>1.7976957541872427E-2</v>
      </c>
      <c r="AO63" s="5">
        <f t="shared" si="142"/>
        <v>5.0441450551173724E-3</v>
      </c>
      <c r="AP63" s="5">
        <f t="shared" si="143"/>
        <v>9.4355600413479593E-4</v>
      </c>
      <c r="AQ63" s="5">
        <f t="shared" si="144"/>
        <v>1.3237594129587927E-4</v>
      </c>
      <c r="AR63" s="5">
        <f t="shared" si="145"/>
        <v>2.5557425628852597E-5</v>
      </c>
      <c r="AS63" s="5">
        <f t="shared" si="146"/>
        <v>5.9736258706575888E-5</v>
      </c>
      <c r="AT63" s="5">
        <f t="shared" si="147"/>
        <v>6.9811816261933275E-5</v>
      </c>
      <c r="AU63" s="5">
        <f t="shared" si="148"/>
        <v>5.4391194397018436E-5</v>
      </c>
      <c r="AV63" s="5">
        <f t="shared" si="149"/>
        <v>3.1782607010620731E-5</v>
      </c>
      <c r="AW63" s="5">
        <f t="shared" si="150"/>
        <v>5.4132764910096435E-7</v>
      </c>
      <c r="AX63" s="5">
        <f t="shared" si="151"/>
        <v>1.2479135078746038E-2</v>
      </c>
      <c r="AY63" s="5">
        <f t="shared" si="152"/>
        <v>7.0030278875590256E-3</v>
      </c>
      <c r="AZ63" s="5">
        <f t="shared" si="153"/>
        <v>1.9649759091660314E-3</v>
      </c>
      <c r="BA63" s="5">
        <f t="shared" si="154"/>
        <v>3.6756770410336574E-4</v>
      </c>
      <c r="BB63" s="5">
        <f t="shared" si="155"/>
        <v>5.1567814318838397E-5</v>
      </c>
      <c r="BC63" s="5">
        <f t="shared" si="156"/>
        <v>5.787754351507172E-6</v>
      </c>
      <c r="BD63" s="5">
        <f t="shared" si="157"/>
        <v>2.3903815353076958E-6</v>
      </c>
      <c r="BE63" s="5">
        <f t="shared" si="158"/>
        <v>5.5871217967806426E-6</v>
      </c>
      <c r="BF63" s="5">
        <f t="shared" si="159"/>
        <v>6.5294869272915399E-6</v>
      </c>
      <c r="BG63" s="5">
        <f t="shared" si="160"/>
        <v>5.0871988696383166E-6</v>
      </c>
      <c r="BH63" s="5">
        <f t="shared" si="161"/>
        <v>2.9726216578073836E-6</v>
      </c>
      <c r="BI63" s="5">
        <f t="shared" si="162"/>
        <v>1.3896023720564729E-6</v>
      </c>
      <c r="BJ63" s="8">
        <f t="shared" si="163"/>
        <v>0.76314055881737242</v>
      </c>
      <c r="BK63" s="8">
        <f t="shared" si="164"/>
        <v>0.16184117953403807</v>
      </c>
      <c r="BL63" s="8">
        <f t="shared" si="165"/>
        <v>7.0240626841741483E-2</v>
      </c>
      <c r="BM63" s="8">
        <f t="shared" si="166"/>
        <v>0.54353580454598283</v>
      </c>
      <c r="BN63" s="8">
        <f t="shared" si="167"/>
        <v>0.4463071706616229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1.4842105263157901</v>
      </c>
      <c r="F64">
        <f>VLOOKUP(B64,home!$B$2:$E$405,3,FALSE)</f>
        <v>0.9</v>
      </c>
      <c r="G64">
        <f>VLOOKUP(C64,away!$B$2:$E$405,4,FALSE)</f>
        <v>0.97</v>
      </c>
      <c r="H64">
        <f>VLOOKUP(A64,away!$A$2:$E$405,3,FALSE)</f>
        <v>1.1789473684210501</v>
      </c>
      <c r="I64">
        <f>VLOOKUP(C64,away!$B$2:$E$405,3,FALSE)</f>
        <v>1.38</v>
      </c>
      <c r="J64">
        <f>VLOOKUP(B64,home!$B$2:$E$405,4,FALSE)</f>
        <v>0.94</v>
      </c>
      <c r="K64" s="3">
        <f t="shared" si="112"/>
        <v>1.2957157894736848</v>
      </c>
      <c r="L64" s="3">
        <f t="shared" si="113"/>
        <v>1.5293305263157859</v>
      </c>
      <c r="M64" s="5">
        <f t="shared" si="114"/>
        <v>5.9305909965787301E-2</v>
      </c>
      <c r="N64" s="5">
        <f t="shared" si="115"/>
        <v>7.6843603951775363E-2</v>
      </c>
      <c r="O64" s="5">
        <f t="shared" si="116"/>
        <v>9.0698338501614101E-2</v>
      </c>
      <c r="P64" s="5">
        <f t="shared" si="117"/>
        <v>0.11751926927557041</v>
      </c>
      <c r="Q64" s="5">
        <f t="shared" si="118"/>
        <v>4.9783735480188898E-2</v>
      </c>
      <c r="R64" s="5">
        <f t="shared" si="119"/>
        <v>6.9353868878320429E-2</v>
      </c>
      <c r="S64" s="5">
        <f t="shared" si="120"/>
        <v>5.821839113096515E-2</v>
      </c>
      <c r="T64" s="5">
        <f t="shared" si="121"/>
        <v>7.6135786383883144E-2</v>
      </c>
      <c r="U64" s="5">
        <f t="shared" si="122"/>
        <v>8.9862902966727373E-2</v>
      </c>
      <c r="V64" s="5">
        <f t="shared" si="123"/>
        <v>1.281825179922071E-2</v>
      </c>
      <c r="W64" s="5">
        <f t="shared" si="124"/>
        <v>2.150185737355401E-2</v>
      </c>
      <c r="X64" s="5">
        <f t="shared" si="125"/>
        <v>3.2883446853864309E-2</v>
      </c>
      <c r="Y64" s="5">
        <f t="shared" si="126"/>
        <v>2.514482954204875E-2</v>
      </c>
      <c r="Z64" s="5">
        <f t="shared" si="127"/>
        <v>3.5354996264572586E-2</v>
      </c>
      <c r="AA64" s="5">
        <f t="shared" si="128"/>
        <v>4.5810026896789841E-2</v>
      </c>
      <c r="AB64" s="5">
        <f t="shared" si="129"/>
        <v>2.9678387583192398E-2</v>
      </c>
      <c r="AC64" s="5">
        <f t="shared" si="130"/>
        <v>1.5875226281239288E-3</v>
      </c>
      <c r="AD64" s="5">
        <f t="shared" si="131"/>
        <v>6.9650740254812776E-3</v>
      </c>
      <c r="AE64" s="5">
        <f t="shared" si="132"/>
        <v>1.065190032521769E-2</v>
      </c>
      <c r="AF64" s="5">
        <f t="shared" si="133"/>
        <v>8.1451381653142342E-3</v>
      </c>
      <c r="AG64" s="5">
        <f t="shared" si="134"/>
        <v>4.152202812424937E-3</v>
      </c>
      <c r="AH64" s="5">
        <f t="shared" si="135"/>
        <v>1.351736876129786E-2</v>
      </c>
      <c r="AI64" s="5">
        <f t="shared" si="136"/>
        <v>1.7514668136151983E-2</v>
      </c>
      <c r="AJ64" s="5">
        <f t="shared" si="137"/>
        <v>1.134701602570188E-2</v>
      </c>
      <c r="AK64" s="5">
        <f t="shared" si="138"/>
        <v>4.90083594263762E-3</v>
      </c>
      <c r="AL64" s="5">
        <f t="shared" si="139"/>
        <v>1.2583197817767815E-4</v>
      </c>
      <c r="AM64" s="5">
        <f t="shared" si="140"/>
        <v>1.8049512779338263E-3</v>
      </c>
      <c r="AN64" s="5">
        <f t="shared" si="141"/>
        <v>2.7603670878568885E-3</v>
      </c>
      <c r="AO64" s="5">
        <f t="shared" si="142"/>
        <v>2.110756825648475E-3</v>
      </c>
      <c r="AP64" s="5">
        <f t="shared" si="143"/>
        <v>1.0760149490312064E-3</v>
      </c>
      <c r="AQ64" s="5">
        <f t="shared" si="144"/>
        <v>4.1139562708138714E-4</v>
      </c>
      <c r="AR64" s="5">
        <f t="shared" si="145"/>
        <v>4.1345049364240449E-3</v>
      </c>
      <c r="AS64" s="5">
        <f t="shared" si="146"/>
        <v>5.3571433277815285E-3</v>
      </c>
      <c r="AT64" s="5">
        <f t="shared" si="147"/>
        <v>3.4706675981400633E-3</v>
      </c>
      <c r="AU64" s="5">
        <f t="shared" si="148"/>
        <v>1.4989996023082627E-3</v>
      </c>
      <c r="AV64" s="5">
        <f t="shared" si="149"/>
        <v>4.8556936328139768E-4</v>
      </c>
      <c r="AW64" s="5">
        <f t="shared" si="150"/>
        <v>6.9262734221181073E-6</v>
      </c>
      <c r="AX64" s="5">
        <f t="shared" si="151"/>
        <v>3.8978397834159355E-4</v>
      </c>
      <c r="AY64" s="5">
        <f t="shared" si="152"/>
        <v>5.9610853674661008E-4</v>
      </c>
      <c r="AZ64" s="5">
        <f t="shared" si="153"/>
        <v>4.5582349112201323E-4</v>
      </c>
      <c r="BA64" s="5">
        <f t="shared" si="154"/>
        <v>2.3236825986157577E-4</v>
      </c>
      <c r="BB64" s="5">
        <f t="shared" si="155"/>
        <v>8.8841968288296751E-5</v>
      </c>
      <c r="BC64" s="5">
        <f t="shared" si="156"/>
        <v>2.7173746824254256E-5</v>
      </c>
      <c r="BD64" s="5">
        <f t="shared" si="157"/>
        <v>1.0538374350794325E-3</v>
      </c>
      <c r="BE64" s="5">
        <f t="shared" si="158"/>
        <v>1.3654738041708699E-3</v>
      </c>
      <c r="BF64" s="5">
        <f t="shared" si="159"/>
        <v>8.8463298408844734E-4</v>
      </c>
      <c r="BG64" s="5">
        <f t="shared" si="160"/>
        <v>3.820776417908746E-4</v>
      </c>
      <c r="BH64" s="5">
        <f t="shared" si="161"/>
        <v>1.2376600831832675E-4</v>
      </c>
      <c r="BI64" s="5">
        <f t="shared" si="162"/>
        <v>3.2073114235637479E-5</v>
      </c>
      <c r="BJ64" s="8">
        <f t="shared" si="163"/>
        <v>0.32216116066248879</v>
      </c>
      <c r="BK64" s="8">
        <f t="shared" si="164"/>
        <v>0.25017128531459182</v>
      </c>
      <c r="BL64" s="8">
        <f t="shared" si="165"/>
        <v>0.39147215950805236</v>
      </c>
      <c r="BM64" s="8">
        <f t="shared" si="166"/>
        <v>0.53506569343312449</v>
      </c>
      <c r="BN64" s="8">
        <f t="shared" si="167"/>
        <v>0.46350472605325643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1.3323170731707299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1.3201219512195099</v>
      </c>
      <c r="I65">
        <f>VLOOKUP(C65,away!$B$2:$E$405,3,FALSE)</f>
        <v>1.41</v>
      </c>
      <c r="J65">
        <f>VLOOKUP(B65,home!$B$2:$E$405,4,FALSE)</f>
        <v>0.85</v>
      </c>
      <c r="K65" s="3">
        <f t="shared" si="112"/>
        <v>0.60953506097560894</v>
      </c>
      <c r="L65" s="3">
        <f t="shared" si="113"/>
        <v>1.5821661585365825</v>
      </c>
      <c r="M65" s="5">
        <f t="shared" si="114"/>
        <v>0.11172651552084807</v>
      </c>
      <c r="N65" s="5">
        <f t="shared" si="115"/>
        <v>6.8101228450592452E-2</v>
      </c>
      <c r="O65" s="5">
        <f t="shared" si="116"/>
        <v>0.17676991186829805</v>
      </c>
      <c r="P65" s="5">
        <f t="shared" si="117"/>
        <v>0.10774745900929607</v>
      </c>
      <c r="Q65" s="5">
        <f t="shared" si="118"/>
        <v>2.075504321807287E-2</v>
      </c>
      <c r="R65" s="5">
        <f t="shared" si="119"/>
        <v>0.13983968620275772</v>
      </c>
      <c r="S65" s="5">
        <f t="shared" si="120"/>
        <v>2.5977528406839135E-2</v>
      </c>
      <c r="T65" s="5">
        <f t="shared" si="121"/>
        <v>3.2837926998599096E-2</v>
      </c>
      <c r="U65" s="5">
        <f t="shared" si="122"/>
        <v>8.5237191656407946E-2</v>
      </c>
      <c r="V65" s="5">
        <f t="shared" si="123"/>
        <v>2.7835953455236976E-3</v>
      </c>
      <c r="W65" s="5">
        <f t="shared" si="124"/>
        <v>4.2169755111598154E-3</v>
      </c>
      <c r="X65" s="5">
        <f t="shared" si="125"/>
        <v>6.6719559451345672E-3</v>
      </c>
      <c r="Y65" s="5">
        <f t="shared" si="126"/>
        <v>5.2780714538194365E-3</v>
      </c>
      <c r="Z65" s="5">
        <f t="shared" si="127"/>
        <v>7.3749873043459424E-2</v>
      </c>
      <c r="AA65" s="5">
        <f t="shared" si="128"/>
        <v>4.4953133362488462E-2</v>
      </c>
      <c r="AB65" s="5">
        <f t="shared" si="129"/>
        <v>1.3700255442574539E-2</v>
      </c>
      <c r="AC65" s="5">
        <f t="shared" si="130"/>
        <v>1.6777872960152199E-4</v>
      </c>
      <c r="AD65" s="5">
        <f t="shared" si="131"/>
        <v>6.4259860633186186E-4</v>
      </c>
      <c r="AE65" s="5">
        <f t="shared" si="132"/>
        <v>1.0166977684610435E-3</v>
      </c>
      <c r="AF65" s="5">
        <f t="shared" si="133"/>
        <v>8.042924013593627E-4</v>
      </c>
      <c r="AG65" s="5">
        <f t="shared" si="134"/>
        <v>4.2417473966630198E-4</v>
      </c>
      <c r="AH65" s="5">
        <f t="shared" si="135"/>
        <v>2.9171138331432717E-2</v>
      </c>
      <c r="AI65" s="5">
        <f t="shared" si="136"/>
        <v>1.7780831581577766E-2</v>
      </c>
      <c r="AJ65" s="5">
        <f t="shared" si="137"/>
        <v>5.4190201311370171E-3</v>
      </c>
      <c r="AK65" s="5">
        <f t="shared" si="138"/>
        <v>1.1010275886868849E-3</v>
      </c>
      <c r="AL65" s="5">
        <f t="shared" si="139"/>
        <v>6.4721366118317594E-6</v>
      </c>
      <c r="AM65" s="5">
        <f t="shared" si="140"/>
        <v>7.8337276138666572E-5</v>
      </c>
      <c r="AN65" s="5">
        <f t="shared" si="141"/>
        <v>1.2394258725853356E-4</v>
      </c>
      <c r="AO65" s="5">
        <f t="shared" si="142"/>
        <v>9.804888358095964E-5</v>
      </c>
      <c r="AP65" s="5">
        <f t="shared" si="143"/>
        <v>5.1709875161362496E-5</v>
      </c>
      <c r="AQ65" s="5">
        <f t="shared" si="144"/>
        <v>2.0453403635614789E-5</v>
      </c>
      <c r="AR65" s="5">
        <f t="shared" si="145"/>
        <v>9.2307175747964251E-3</v>
      </c>
      <c r="AS65" s="5">
        <f t="shared" si="146"/>
        <v>5.6264459998021637E-3</v>
      </c>
      <c r="AT65" s="5">
        <f t="shared" si="147"/>
        <v>1.7147580527826912E-3</v>
      </c>
      <c r="AU65" s="5">
        <f t="shared" si="148"/>
        <v>3.4840171808710483E-4</v>
      </c>
      <c r="AV65" s="5">
        <f t="shared" si="149"/>
        <v>5.3090765619557575E-5</v>
      </c>
      <c r="AW65" s="5">
        <f t="shared" si="150"/>
        <v>1.7337878594663909E-7</v>
      </c>
      <c r="AX65" s="5">
        <f t="shared" si="151"/>
        <v>7.958219397974205E-6</v>
      </c>
      <c r="AY65" s="5">
        <f t="shared" si="152"/>
        <v>1.2591225413684162E-5</v>
      </c>
      <c r="AZ65" s="5">
        <f t="shared" si="153"/>
        <v>9.9607053720184321E-6</v>
      </c>
      <c r="BA65" s="5">
        <f t="shared" si="154"/>
        <v>5.253163651587034E-6</v>
      </c>
      <c r="BB65" s="5">
        <f t="shared" si="155"/>
        <v>2.077844438698866E-6</v>
      </c>
      <c r="BC65" s="5">
        <f t="shared" si="156"/>
        <v>6.5749903072255694E-7</v>
      </c>
      <c r="BD65" s="5">
        <f t="shared" si="157"/>
        <v>2.4340881609752969E-3</v>
      </c>
      <c r="BE65" s="5">
        <f t="shared" si="158"/>
        <v>1.4836620756200855E-3</v>
      </c>
      <c r="BF65" s="5">
        <f t="shared" si="159"/>
        <v>4.5217202686514361E-4</v>
      </c>
      <c r="BG65" s="5">
        <f t="shared" si="160"/>
        <v>9.1871567988903349E-5</v>
      </c>
      <c r="BH65" s="5">
        <f t="shared" si="161"/>
        <v>1.3999735449010249E-5</v>
      </c>
      <c r="BI65" s="5">
        <f t="shared" si="162"/>
        <v>1.7066659201109716E-6</v>
      </c>
      <c r="BJ65" s="8">
        <f t="shared" si="163"/>
        <v>0.14115995577627669</v>
      </c>
      <c r="BK65" s="8">
        <f t="shared" si="164"/>
        <v>0.24842194037413404</v>
      </c>
      <c r="BL65" s="8">
        <f t="shared" si="165"/>
        <v>0.53542311050926761</v>
      </c>
      <c r="BM65" s="8">
        <f t="shared" si="166"/>
        <v>0.37380261758664451</v>
      </c>
      <c r="BN65" s="8">
        <f t="shared" si="167"/>
        <v>0.62493984426986526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1.3323170731707299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1.3201219512195099</v>
      </c>
      <c r="I66">
        <f>VLOOKUP(C66,away!$B$2:$E$405,3,FALSE)</f>
        <v>0.94</v>
      </c>
      <c r="J66">
        <f>VLOOKUP(B66,home!$B$2:$E$405,4,FALSE)</f>
        <v>1.1100000000000001</v>
      </c>
      <c r="K66" s="3">
        <f t="shared" si="112"/>
        <v>0.43087134146341405</v>
      </c>
      <c r="L66" s="3">
        <f t="shared" si="113"/>
        <v>1.3774152439024367</v>
      </c>
      <c r="M66" s="5">
        <f t="shared" si="114"/>
        <v>0.16393478455996782</v>
      </c>
      <c r="N66" s="5">
        <f t="shared" si="115"/>
        <v>7.0634800535869124E-2</v>
      </c>
      <c r="O66" s="5">
        <f t="shared" si="116"/>
        <v>0.22580627125876149</v>
      </c>
      <c r="P66" s="5">
        <f t="shared" si="117"/>
        <v>9.7293451008114137E-2</v>
      </c>
      <c r="Q66" s="5">
        <f t="shared" si="118"/>
        <v>1.5217255630445303E-2</v>
      </c>
      <c r="R66" s="5">
        <f t="shared" si="119"/>
        <v>0.15551450010029341</v>
      </c>
      <c r="S66" s="5">
        <f t="shared" si="120"/>
        <v>1.4435642250174198E-2</v>
      </c>
      <c r="T66" s="5">
        <f t="shared" si="121"/>
        <v>2.0960479875735544E-2</v>
      </c>
      <c r="U66" s="5">
        <f t="shared" si="122"/>
        <v>6.700674127522567E-2</v>
      </c>
      <c r="V66" s="5">
        <f t="shared" si="123"/>
        <v>9.5193237007692771E-4</v>
      </c>
      <c r="W66" s="5">
        <f t="shared" si="124"/>
        <v>2.1855597822938869E-3</v>
      </c>
      <c r="X66" s="5">
        <f t="shared" si="125"/>
        <v>3.0104233605916901E-3</v>
      </c>
      <c r="Y66" s="5">
        <f t="shared" si="126"/>
        <v>2.0733015137394985E-3</v>
      </c>
      <c r="Z66" s="5">
        <f t="shared" si="127"/>
        <v>7.1402681028670395E-2</v>
      </c>
      <c r="AA66" s="5">
        <f t="shared" si="128"/>
        <v>3.0765368958907482E-2</v>
      </c>
      <c r="AB66" s="5">
        <f t="shared" si="129"/>
        <v>6.6279578969706716E-3</v>
      </c>
      <c r="AC66" s="5">
        <f t="shared" si="130"/>
        <v>3.531007225667456E-5</v>
      </c>
      <c r="AD66" s="5">
        <f t="shared" si="131"/>
        <v>2.3542376881136343E-4</v>
      </c>
      <c r="AE66" s="5">
        <f t="shared" si="132"/>
        <v>3.2427628793773504E-4</v>
      </c>
      <c r="AF66" s="5">
        <f t="shared" si="133"/>
        <v>2.2333155112076608E-4</v>
      </c>
      <c r="AG66" s="5">
        <f t="shared" si="134"/>
        <v>1.025400943193732E-4</v>
      </c>
      <c r="AH66" s="5">
        <f t="shared" si="135"/>
        <v>2.4587785326098472E-2</v>
      </c>
      <c r="AI66" s="5">
        <f t="shared" si="136"/>
        <v>1.0594172047070497E-2</v>
      </c>
      <c r="AJ66" s="5">
        <f t="shared" si="137"/>
        <v>2.282362560807734E-3</v>
      </c>
      <c r="AK66" s="5">
        <f t="shared" si="138"/>
        <v>3.2780153942703387E-4</v>
      </c>
      <c r="AL66" s="5">
        <f t="shared" si="139"/>
        <v>8.382452313385733E-7</v>
      </c>
      <c r="AM66" s="5">
        <f t="shared" si="140"/>
        <v>2.0287471016024968E-5</v>
      </c>
      <c r="AN66" s="5">
        <f t="shared" si="141"/>
        <v>2.7944271837701646E-5</v>
      </c>
      <c r="AO66" s="5">
        <f t="shared" si="142"/>
        <v>1.9245433004501906E-5</v>
      </c>
      <c r="AP66" s="5">
        <f t="shared" si="143"/>
        <v>8.8363175986346675E-6</v>
      </c>
      <c r="AQ66" s="5">
        <f t="shared" si="144"/>
        <v>3.04281964008069E-6</v>
      </c>
      <c r="AR66" s="5">
        <f t="shared" si="145"/>
        <v>6.7735180643937335E-3</v>
      </c>
      <c r="AS66" s="5">
        <f t="shared" si="146"/>
        <v>2.9185148148319962E-3</v>
      </c>
      <c r="AT66" s="5">
        <f t="shared" si="147"/>
        <v>6.2875219667375476E-4</v>
      </c>
      <c r="AU66" s="5">
        <f t="shared" si="148"/>
        <v>9.0303767476296388E-5</v>
      </c>
      <c r="AV66" s="5">
        <f t="shared" si="149"/>
        <v>9.7273263579280074E-6</v>
      </c>
      <c r="AW66" s="5">
        <f t="shared" si="150"/>
        <v>1.3819142161204877E-8</v>
      </c>
      <c r="AX66" s="5">
        <f t="shared" si="151"/>
        <v>1.4568816419291352E-6</v>
      </c>
      <c r="AY66" s="5">
        <f t="shared" si="152"/>
        <v>2.0067309821548022E-6</v>
      </c>
      <c r="AZ66" s="5">
        <f t="shared" si="153"/>
        <v>1.3820509226156669E-6</v>
      </c>
      <c r="BA66" s="5">
        <f t="shared" si="154"/>
        <v>6.3455266955341551E-7</v>
      </c>
      <c r="BB66" s="5">
        <f t="shared" si="155"/>
        <v>2.1851063002546496E-7</v>
      </c>
      <c r="BC66" s="5">
        <f t="shared" si="156"/>
        <v>6.0195974550360164E-8</v>
      </c>
      <c r="BD66" s="5">
        <f t="shared" si="157"/>
        <v>1.5549911727907434E-3</v>
      </c>
      <c r="BE66" s="5">
        <f t="shared" si="158"/>
        <v>6.7000113258411517E-4</v>
      </c>
      <c r="BF66" s="5">
        <f t="shared" si="159"/>
        <v>1.4434214338926221E-4</v>
      </c>
      <c r="BG66" s="5">
        <f t="shared" si="160"/>
        <v>2.073096431727863E-5</v>
      </c>
      <c r="BH66" s="5">
        <f t="shared" si="161"/>
        <v>2.2330946013040023E-6</v>
      </c>
      <c r="BI66" s="5">
        <f t="shared" si="162"/>
        <v>1.9243529329571267E-7</v>
      </c>
      <c r="BJ66" s="8">
        <f t="shared" si="163"/>
        <v>0.11505250763678207</v>
      </c>
      <c r="BK66" s="8">
        <f t="shared" si="164"/>
        <v>0.27665396523680319</v>
      </c>
      <c r="BL66" s="8">
        <f t="shared" si="165"/>
        <v>0.53632626807627215</v>
      </c>
      <c r="BM66" s="8">
        <f t="shared" si="166"/>
        <v>0.27103236597323666</v>
      </c>
      <c r="BN66" s="8">
        <f t="shared" si="167"/>
        <v>0.72840106309345132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1.3323170731707299</v>
      </c>
      <c r="F67">
        <f>VLOOKUP(B67,home!$B$2:$E$405,3,FALSE)</f>
        <v>0.75</v>
      </c>
      <c r="G67">
        <f>VLOOKUP(C67,away!$B$2:$E$405,4,FALSE)</f>
        <v>0.62</v>
      </c>
      <c r="H67">
        <f>VLOOKUP(A67,away!$A$2:$E$405,3,FALSE)</f>
        <v>1.3201219512195099</v>
      </c>
      <c r="I67">
        <f>VLOOKUP(C67,away!$B$2:$E$405,3,FALSE)</f>
        <v>1.32</v>
      </c>
      <c r="J67">
        <f>VLOOKUP(B67,home!$B$2:$E$405,4,FALSE)</f>
        <v>1.18</v>
      </c>
      <c r="K67" s="3">
        <f t="shared" si="112"/>
        <v>0.61952743902438945</v>
      </c>
      <c r="L67" s="3">
        <f t="shared" si="113"/>
        <v>2.0562219512195083</v>
      </c>
      <c r="M67" s="5">
        <f t="shared" si="114"/>
        <v>6.8855209633439385E-2</v>
      </c>
      <c r="N67" s="5">
        <f t="shared" si="115"/>
        <v>4.2657691687692179E-2</v>
      </c>
      <c r="O67" s="5">
        <f t="shared" si="116"/>
        <v>0.14158159350409905</v>
      </c>
      <c r="P67" s="5">
        <f t="shared" si="117"/>
        <v>8.771368203658661E-2</v>
      </c>
      <c r="Q67" s="5">
        <f t="shared" si="118"/>
        <v>1.3213805242983958E-2</v>
      </c>
      <c r="R67" s="5">
        <f t="shared" si="119"/>
        <v>0.14556159022588291</v>
      </c>
      <c r="S67" s="5">
        <f t="shared" si="120"/>
        <v>2.793430612358121E-2</v>
      </c>
      <c r="T67" s="5">
        <f t="shared" si="121"/>
        <v>2.7170516399763044E-2</v>
      </c>
      <c r="U67" s="5">
        <f t="shared" si="122"/>
        <v>9.0179399212958838E-2</v>
      </c>
      <c r="V67" s="5">
        <f t="shared" si="123"/>
        <v>3.9539021379961748E-3</v>
      </c>
      <c r="W67" s="5">
        <f t="shared" si="124"/>
        <v>2.7287716406509677E-3</v>
      </c>
      <c r="X67" s="5">
        <f t="shared" si="125"/>
        <v>5.6109601473717926E-3</v>
      </c>
      <c r="Y67" s="5">
        <f t="shared" si="126"/>
        <v>5.768689711221864E-3</v>
      </c>
      <c r="Z67" s="5">
        <f t="shared" si="127"/>
        <v>9.9768979025626509E-2</v>
      </c>
      <c r="AA67" s="5">
        <f t="shared" si="128"/>
        <v>6.180962006982442E-2</v>
      </c>
      <c r="AB67" s="5">
        <f t="shared" si="129"/>
        <v>1.9146377814464408E-2</v>
      </c>
      <c r="AC67" s="5">
        <f t="shared" si="130"/>
        <v>3.1480126629331707E-4</v>
      </c>
      <c r="AD67" s="5">
        <f t="shared" si="131"/>
        <v>4.2263722655371883E-4</v>
      </c>
      <c r="AE67" s="5">
        <f t="shared" si="132"/>
        <v>8.6903594264228919E-4</v>
      </c>
      <c r="AF67" s="5">
        <f t="shared" si="133"/>
        <v>8.9346539082990639E-4</v>
      </c>
      <c r="AG67" s="5">
        <f t="shared" si="134"/>
        <v>6.1238771642645705E-4</v>
      </c>
      <c r="AH67" s="5">
        <f t="shared" si="135"/>
        <v>5.1286791180812974E-2</v>
      </c>
      <c r="AI67" s="5">
        <f t="shared" si="136"/>
        <v>3.1773574396027709E-2</v>
      </c>
      <c r="AJ67" s="5">
        <f t="shared" si="137"/>
        <v>9.8423005871109762E-3</v>
      </c>
      <c r="AK67" s="5">
        <f t="shared" si="138"/>
        <v>2.0325250922803698E-3</v>
      </c>
      <c r="AL67" s="5">
        <f t="shared" si="139"/>
        <v>1.6040836022932952E-5</v>
      </c>
      <c r="AM67" s="5">
        <f t="shared" si="140"/>
        <v>5.2367071720639229E-5</v>
      </c>
      <c r="AN67" s="5">
        <f t="shared" si="141"/>
        <v>1.0767832239306474E-4</v>
      </c>
      <c r="AO67" s="5">
        <f t="shared" si="142"/>
        <v>1.1070526508755544E-4</v>
      </c>
      <c r="AP67" s="5">
        <f t="shared" si="143"/>
        <v>7.5878198729535399E-5</v>
      </c>
      <c r="AQ67" s="5">
        <f t="shared" si="144"/>
        <v>3.9005604461666718E-5</v>
      </c>
      <c r="AR67" s="5">
        <f t="shared" si="145"/>
        <v>2.1091405166719764E-2</v>
      </c>
      <c r="AS67" s="5">
        <f t="shared" si="146"/>
        <v>1.306670422836367E-2</v>
      </c>
      <c r="AT67" s="5">
        <f t="shared" si="147"/>
        <v>4.0475909035436524E-3</v>
      </c>
      <c r="AU67" s="5">
        <f t="shared" si="148"/>
        <v>8.3586454223027139E-4</v>
      </c>
      <c r="AV67" s="5">
        <f t="shared" si="149"/>
        <v>1.2946025480480339E-4</v>
      </c>
      <c r="AW67" s="5">
        <f t="shared" si="150"/>
        <v>5.6761653185274683E-7</v>
      </c>
      <c r="AX67" s="5">
        <f t="shared" si="151"/>
        <v>5.4071396387156881E-6</v>
      </c>
      <c r="AY67" s="5">
        <f t="shared" si="152"/>
        <v>1.1118279218436322E-5</v>
      </c>
      <c r="AZ67" s="5">
        <f t="shared" si="153"/>
        <v>1.1430824894368223E-5</v>
      </c>
      <c r="BA67" s="5">
        <f t="shared" si="154"/>
        <v>7.8347710227821206E-6</v>
      </c>
      <c r="BB67" s="5">
        <f t="shared" si="155"/>
        <v>4.0275070399557782E-6</v>
      </c>
      <c r="BC67" s="5">
        <f t="shared" si="156"/>
        <v>1.6562896768496365E-6</v>
      </c>
      <c r="BD67" s="5">
        <f t="shared" si="157"/>
        <v>7.2281017143122732E-3</v>
      </c>
      <c r="BE67" s="5">
        <f t="shared" si="158"/>
        <v>4.478007344075682E-3</v>
      </c>
      <c r="BF67" s="5">
        <f t="shared" si="159"/>
        <v>1.3871242109038072E-3</v>
      </c>
      <c r="BG67" s="5">
        <f t="shared" si="160"/>
        <v>2.8645383666332103E-4</v>
      </c>
      <c r="BH67" s="5">
        <f t="shared" si="161"/>
        <v>4.4366502956684495E-5</v>
      </c>
      <c r="BI67" s="5">
        <f t="shared" si="162"/>
        <v>5.4972531910445505E-6</v>
      </c>
      <c r="BJ67" s="8">
        <f t="shared" si="163"/>
        <v>0.10037507038001976</v>
      </c>
      <c r="BK67" s="8">
        <f t="shared" si="164"/>
        <v>0.18879906031313809</v>
      </c>
      <c r="BL67" s="8">
        <f t="shared" si="165"/>
        <v>0.60581434804122669</v>
      </c>
      <c r="BM67" s="8">
        <f t="shared" si="166"/>
        <v>0.49516333476664037</v>
      </c>
      <c r="BN67" s="8">
        <f t="shared" si="167"/>
        <v>0.49958357233068407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1.22770398481973</v>
      </c>
      <c r="F68">
        <f>VLOOKUP(B68,home!$B$2:$E$405,3,FALSE)</f>
        <v>1.3</v>
      </c>
      <c r="G68">
        <f>VLOOKUP(C68,away!$B$2:$E$405,4,FALSE)</f>
        <v>0.78</v>
      </c>
      <c r="H68">
        <f>VLOOKUP(A68,away!$A$2:$E$405,3,FALSE)</f>
        <v>1.04174573055028</v>
      </c>
      <c r="I68">
        <f>VLOOKUP(C68,away!$B$2:$E$405,3,FALSE)</f>
        <v>1.37</v>
      </c>
      <c r="J68">
        <f>VLOOKUP(B68,home!$B$2:$E$405,4,FALSE)</f>
        <v>0.61</v>
      </c>
      <c r="K68" s="3">
        <f t="shared" si="112"/>
        <v>1.2448918406072063</v>
      </c>
      <c r="L68" s="3">
        <f t="shared" si="113"/>
        <v>0.87058690702086905</v>
      </c>
      <c r="M68" s="5">
        <f t="shared" si="114"/>
        <v>0.12057555047424415</v>
      </c>
      <c r="N68" s="5">
        <f t="shared" si="115"/>
        <v>0.15010351896210888</v>
      </c>
      <c r="O68" s="5">
        <f t="shared" si="116"/>
        <v>0.1049714955497109</v>
      </c>
      <c r="P68" s="5">
        <f t="shared" si="117"/>
        <v>0.13067815830617077</v>
      </c>
      <c r="Q68" s="5">
        <f t="shared" si="118"/>
        <v>9.3431323001179234E-2</v>
      </c>
      <c r="R68" s="5">
        <f t="shared" si="119"/>
        <v>4.5693404817988864E-2</v>
      </c>
      <c r="S68" s="5">
        <f t="shared" si="120"/>
        <v>3.5406807165977564E-2</v>
      </c>
      <c r="T68" s="5">
        <f t="shared" si="121"/>
        <v>8.1340086510464413E-2</v>
      </c>
      <c r="U68" s="5">
        <f t="shared" si="122"/>
        <v>5.6883346827476346E-2</v>
      </c>
      <c r="V68" s="5">
        <f t="shared" si="123"/>
        <v>4.2637134364243512E-3</v>
      </c>
      <c r="W68" s="5">
        <f t="shared" si="124"/>
        <v>3.8770630553768129E-2</v>
      </c>
      <c r="X68" s="5">
        <f t="shared" si="125"/>
        <v>3.3753203337053804E-2</v>
      </c>
      <c r="Y68" s="5">
        <f t="shared" si="126"/>
        <v>1.4692548447626071E-2</v>
      </c>
      <c r="Z68" s="5">
        <f t="shared" si="127"/>
        <v>1.3260026657248469E-2</v>
      </c>
      <c r="AA68" s="5">
        <f t="shared" si="128"/>
        <v>1.6507298991842667E-2</v>
      </c>
      <c r="AB68" s="5">
        <f t="shared" si="129"/>
        <v>1.0274900912704249E-2</v>
      </c>
      <c r="AC68" s="5">
        <f t="shared" si="130"/>
        <v>2.8880970127533523E-4</v>
      </c>
      <c r="AD68" s="5">
        <f t="shared" si="131"/>
        <v>1.2066310407895606E-2</v>
      </c>
      <c r="AE68" s="5">
        <f t="shared" si="132"/>
        <v>1.0504771857163558E-2</v>
      </c>
      <c r="AF68" s="5">
        <f t="shared" si="133"/>
        <v>4.5726584200439461E-3</v>
      </c>
      <c r="AG68" s="5">
        <f t="shared" si="134"/>
        <v>1.3269655169229977E-3</v>
      </c>
      <c r="AH68" s="5">
        <f t="shared" si="135"/>
        <v>2.8860013986370539E-3</v>
      </c>
      <c r="AI68" s="5">
        <f t="shared" si="136"/>
        <v>3.5927595931442534E-3</v>
      </c>
      <c r="AJ68" s="5">
        <f t="shared" si="137"/>
        <v>2.236298551384274E-3</v>
      </c>
      <c r="AK68" s="5">
        <f t="shared" si="138"/>
        <v>9.27983273259999E-4</v>
      </c>
      <c r="AL68" s="5">
        <f t="shared" si="139"/>
        <v>1.2520322640924762E-5</v>
      </c>
      <c r="AM68" s="5">
        <f t="shared" si="140"/>
        <v>3.004250274604609E-3</v>
      </c>
      <c r="AN68" s="5">
        <f t="shared" si="141"/>
        <v>2.6154609544846233E-3</v>
      </c>
      <c r="AO68" s="5">
        <f t="shared" si="142"/>
        <v>1.1384930313993089E-3</v>
      </c>
      <c r="AP68" s="5">
        <f t="shared" si="143"/>
        <v>3.3038570895691253E-4</v>
      </c>
      <c r="AQ68" s="5">
        <f t="shared" si="144"/>
        <v>7.1907368121173858E-5</v>
      </c>
      <c r="AR68" s="5">
        <f t="shared" si="145"/>
        <v>5.0250300625946708E-4</v>
      </c>
      <c r="AS68" s="5">
        <f t="shared" si="146"/>
        <v>6.2556189237300238E-4</v>
      </c>
      <c r="AT68" s="5">
        <f t="shared" si="147"/>
        <v>3.8937844780497708E-4</v>
      </c>
      <c r="AU68" s="5">
        <f t="shared" si="148"/>
        <v>1.6157801752690493E-4</v>
      </c>
      <c r="AV68" s="5">
        <f t="shared" si="149"/>
        <v>5.0286788910183063E-5</v>
      </c>
      <c r="AW68" s="5">
        <f t="shared" si="150"/>
        <v>3.7692658661817098E-7</v>
      </c>
      <c r="AX68" s="5">
        <f t="shared" si="151"/>
        <v>6.2332777566620544E-4</v>
      </c>
      <c r="AY68" s="5">
        <f t="shared" si="152"/>
        <v>5.4266100027744002E-4</v>
      </c>
      <c r="AZ68" s="5">
        <f t="shared" si="153"/>
        <v>2.3621678089619371E-4</v>
      </c>
      <c r="BA68" s="5">
        <f t="shared" si="154"/>
        <v>6.8549078888947862E-5</v>
      </c>
      <c r="BB68" s="5">
        <f t="shared" si="155"/>
        <v>1.4919482642264666E-5</v>
      </c>
      <c r="BC68" s="5">
        <f t="shared" si="156"/>
        <v>2.5977412495761482E-6</v>
      </c>
      <c r="BD68" s="5">
        <f t="shared" si="157"/>
        <v>7.2912089664686289E-5</v>
      </c>
      <c r="BE68" s="5">
        <f t="shared" si="158"/>
        <v>9.0767665505188969E-5</v>
      </c>
      <c r="BF68" s="5">
        <f t="shared" si="159"/>
        <v>5.6497963089186971E-5</v>
      </c>
      <c r="BG68" s="5">
        <f t="shared" si="160"/>
        <v>2.3444617753551985E-5</v>
      </c>
      <c r="BH68" s="5">
        <f t="shared" si="161"/>
        <v>7.2965033368879334E-6</v>
      </c>
      <c r="BI68" s="5">
        <f t="shared" si="162"/>
        <v>1.8166714938110075E-6</v>
      </c>
      <c r="BJ68" s="8">
        <f t="shared" si="163"/>
        <v>0.44921078621141391</v>
      </c>
      <c r="BK68" s="8">
        <f t="shared" si="164"/>
        <v>0.2917682204070105</v>
      </c>
      <c r="BL68" s="8">
        <f t="shared" si="165"/>
        <v>0.24595553357986644</v>
      </c>
      <c r="BM68" s="8">
        <f t="shared" si="166"/>
        <v>0.35419883167044569</v>
      </c>
      <c r="BN68" s="8">
        <f t="shared" si="167"/>
        <v>0.64545345111140273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1.22770398481973</v>
      </c>
      <c r="F69">
        <f>VLOOKUP(B69,home!$B$2:$E$405,3,FALSE)</f>
        <v>1.07</v>
      </c>
      <c r="G69">
        <f>VLOOKUP(C69,away!$B$2:$E$405,4,FALSE)</f>
        <v>0.96</v>
      </c>
      <c r="H69">
        <f>VLOOKUP(A69,away!$A$2:$E$405,3,FALSE)</f>
        <v>1.04174573055028</v>
      </c>
      <c r="I69">
        <f>VLOOKUP(C69,away!$B$2:$E$405,3,FALSE)</f>
        <v>1.04</v>
      </c>
      <c r="J69">
        <f>VLOOKUP(B69,home!$B$2:$E$405,4,FALSE)</f>
        <v>1.1299999999999999</v>
      </c>
      <c r="K69" s="3">
        <f t="shared" si="112"/>
        <v>1.2610975332068266</v>
      </c>
      <c r="L69" s="3">
        <f t="shared" si="113"/>
        <v>1.224259582542689</v>
      </c>
      <c r="M69" s="5">
        <f t="shared" si="114"/>
        <v>8.3295802956920253E-2</v>
      </c>
      <c r="N69" s="5">
        <f t="shared" si="115"/>
        <v>0.10504413163545402</v>
      </c>
      <c r="O69" s="5">
        <f t="shared" si="116"/>
        <v>0.10197568495559725</v>
      </c>
      <c r="P69" s="5">
        <f t="shared" si="117"/>
        <v>0.12860128474458021</v>
      </c>
      <c r="Q69" s="5">
        <f t="shared" si="118"/>
        <v>6.6235447641662129E-2</v>
      </c>
      <c r="R69" s="5">
        <f t="shared" si="119"/>
        <v>6.2422354746622132E-2</v>
      </c>
      <c r="S69" s="5">
        <f t="shared" si="120"/>
        <v>4.9637226159252097E-2</v>
      </c>
      <c r="T69" s="5">
        <f t="shared" si="121"/>
        <v>8.1089381479309414E-2</v>
      </c>
      <c r="U69" s="5">
        <f t="shared" si="122"/>
        <v>7.8720677587926613E-2</v>
      </c>
      <c r="V69" s="5">
        <f t="shared" si="123"/>
        <v>8.5150496165235529E-3</v>
      </c>
      <c r="W69" s="5">
        <f t="shared" si="124"/>
        <v>2.7843119877250019E-2</v>
      </c>
      <c r="X69" s="5">
        <f t="shared" si="125"/>
        <v>3.408720631760815E-2</v>
      </c>
      <c r="Y69" s="5">
        <f t="shared" si="126"/>
        <v>2.0865794488220731E-2</v>
      </c>
      <c r="Z69" s="5">
        <f t="shared" si="127"/>
        <v>2.5473721987810425E-2</v>
      </c>
      <c r="AA69" s="5">
        <f t="shared" si="128"/>
        <v>3.2124847960424224E-2</v>
      </c>
      <c r="AB69" s="5">
        <f t="shared" si="129"/>
        <v>2.0256283258767677E-2</v>
      </c>
      <c r="AC69" s="5">
        <f t="shared" si="130"/>
        <v>8.2165478442167204E-4</v>
      </c>
      <c r="AD69" s="5">
        <f t="shared" si="131"/>
        <v>8.7782224484954912E-3</v>
      </c>
      <c r="AE69" s="5">
        <f t="shared" si="132"/>
        <v>1.0746822950261949E-2</v>
      </c>
      <c r="AF69" s="5">
        <f t="shared" si="133"/>
        <v>6.578450489373942E-3</v>
      </c>
      <c r="AG69" s="5">
        <f t="shared" si="134"/>
        <v>2.6845770166328974E-3</v>
      </c>
      <c r="AH69" s="5">
        <f t="shared" si="135"/>
        <v>7.796612061651326E-3</v>
      </c>
      <c r="AI69" s="5">
        <f t="shared" si="136"/>
        <v>9.8322882383190795E-3</v>
      </c>
      <c r="AJ69" s="5">
        <f t="shared" si="137"/>
        <v>6.1997372215613434E-3</v>
      </c>
      <c r="AK69" s="5">
        <f t="shared" si="138"/>
        <v>2.6061577722138523E-3</v>
      </c>
      <c r="AL69" s="5">
        <f t="shared" si="139"/>
        <v>5.0742465834830708E-5</v>
      </c>
      <c r="AM69" s="5">
        <f t="shared" si="140"/>
        <v>2.2140389351476869E-3</v>
      </c>
      <c r="AN69" s="5">
        <f t="shared" si="141"/>
        <v>2.7105583824771668E-3</v>
      </c>
      <c r="AO69" s="5">
        <f t="shared" si="142"/>
        <v>1.6592135368945413E-3</v>
      </c>
      <c r="AP69" s="5">
        <f t="shared" si="143"/>
        <v>6.7710269067589675E-4</v>
      </c>
      <c r="AQ69" s="5">
        <f t="shared" si="144"/>
        <v>2.072373643563512E-4</v>
      </c>
      <c r="AR69" s="5">
        <f t="shared" si="145"/>
        <v>1.9090154055689083E-3</v>
      </c>
      <c r="AS69" s="5">
        <f t="shared" si="146"/>
        <v>2.4074546188167802E-3</v>
      </c>
      <c r="AT69" s="5">
        <f t="shared" si="147"/>
        <v>1.5180175405486115E-3</v>
      </c>
      <c r="AU69" s="5">
        <f t="shared" si="148"/>
        <v>6.3812272525018269E-4</v>
      </c>
      <c r="AV69" s="5">
        <f t="shared" si="149"/>
        <v>2.0118374867405576E-4</v>
      </c>
      <c r="AW69" s="5">
        <f t="shared" si="150"/>
        <v>2.1761621653781649E-6</v>
      </c>
      <c r="AX69" s="5">
        <f t="shared" si="151"/>
        <v>4.6535317325643643E-4</v>
      </c>
      <c r="AY69" s="5">
        <f t="shared" si="152"/>
        <v>5.6971308162584043E-4</v>
      </c>
      <c r="AZ69" s="5">
        <f t="shared" si="153"/>
        <v>3.487383497401802E-4</v>
      </c>
      <c r="BA69" s="5">
        <f t="shared" si="154"/>
        <v>1.4231542215651312E-4</v>
      </c>
      <c r="BB69" s="5">
        <f t="shared" si="155"/>
        <v>4.3557754829679823E-5</v>
      </c>
      <c r="BC69" s="5">
        <f t="shared" si="156"/>
        <v>1.0665199748856118E-5</v>
      </c>
      <c r="BD69" s="5">
        <f t="shared" si="157"/>
        <v>3.8952173391489255E-4</v>
      </c>
      <c r="BE69" s="5">
        <f t="shared" si="158"/>
        <v>4.9122489777051696E-4</v>
      </c>
      <c r="BF69" s="5">
        <f t="shared" si="159"/>
        <v>3.0974125341408728E-4</v>
      </c>
      <c r="BG69" s="5">
        <f t="shared" si="160"/>
        <v>1.3020464353763204E-4</v>
      </c>
      <c r="BH69" s="5">
        <f t="shared" si="161"/>
        <v>4.105018869434549E-5</v>
      </c>
      <c r="BI69" s="5">
        <f t="shared" si="162"/>
        <v>1.0353658340022756E-5</v>
      </c>
      <c r="BJ69" s="8">
        <f t="shared" si="163"/>
        <v>0.3730016482351779</v>
      </c>
      <c r="BK69" s="8">
        <f t="shared" si="164"/>
        <v>0.27149147380915845</v>
      </c>
      <c r="BL69" s="8">
        <f t="shared" si="165"/>
        <v>0.32998053421761353</v>
      </c>
      <c r="BM69" s="8">
        <f t="shared" si="166"/>
        <v>0.45180513464946381</v>
      </c>
      <c r="BN69" s="8">
        <f t="shared" si="167"/>
        <v>0.54757470668083597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1.22770398481973</v>
      </c>
      <c r="F70">
        <f>VLOOKUP(B70,home!$B$2:$E$405,3,FALSE)</f>
        <v>1.56</v>
      </c>
      <c r="G70">
        <f>VLOOKUP(C70,away!$B$2:$E$405,4,FALSE)</f>
        <v>1.52</v>
      </c>
      <c r="H70">
        <f>VLOOKUP(A70,away!$A$2:$E$405,3,FALSE)</f>
        <v>1.04174573055028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2.9111316888045438</v>
      </c>
      <c r="L70" s="3">
        <f t="shared" si="113"/>
        <v>0.37919544592030191</v>
      </c>
      <c r="M70" s="5">
        <f t="shared" si="114"/>
        <v>3.7241664361626778E-2</v>
      </c>
      <c r="N70" s="5">
        <f t="shared" si="115"/>
        <v>0.10841538926695453</v>
      </c>
      <c r="O70" s="5">
        <f t="shared" si="116"/>
        <v>1.4121869524421281E-2</v>
      </c>
      <c r="P70" s="5">
        <f t="shared" si="117"/>
        <v>4.1110621877705936E-2</v>
      </c>
      <c r="Q70" s="5">
        <f t="shared" si="118"/>
        <v>0.15780573762455571</v>
      </c>
      <c r="R70" s="5">
        <f t="shared" si="119"/>
        <v>2.6774743057706241E-3</v>
      </c>
      <c r="S70" s="5">
        <f t="shared" si="120"/>
        <v>1.1345379295891174E-2</v>
      </c>
      <c r="T70" s="5">
        <f t="shared" si="121"/>
        <v>5.9839217047325567E-2</v>
      </c>
      <c r="U70" s="5">
        <f t="shared" si="122"/>
        <v>7.79448029748881E-3</v>
      </c>
      <c r="V70" s="5">
        <f t="shared" si="123"/>
        <v>1.3915585206561256E-3</v>
      </c>
      <c r="W70" s="5">
        <f t="shared" si="124"/>
        <v>0.15313109449133988</v>
      </c>
      <c r="X70" s="5">
        <f t="shared" si="125"/>
        <v>5.8066613659907507E-2</v>
      </c>
      <c r="Y70" s="5">
        <f t="shared" si="126"/>
        <v>1.1009297729925259E-2</v>
      </c>
      <c r="Z70" s="5">
        <f t="shared" si="127"/>
        <v>3.3842868777228091E-4</v>
      </c>
      <c r="AA70" s="5">
        <f t="shared" si="128"/>
        <v>9.8521047737442561E-4</v>
      </c>
      <c r="AB70" s="5">
        <f t="shared" si="129"/>
        <v>1.4340387204134716E-3</v>
      </c>
      <c r="AC70" s="5">
        <f t="shared" si="130"/>
        <v>9.600778648056991E-5</v>
      </c>
      <c r="AD70" s="5">
        <f t="shared" si="131"/>
        <v>0.1114461954287656</v>
      </c>
      <c r="AE70" s="5">
        <f t="shared" si="132"/>
        <v>4.2259889771731882E-2</v>
      </c>
      <c r="AF70" s="5">
        <f t="shared" si="133"/>
        <v>8.0123788732673375E-3</v>
      </c>
      <c r="AG70" s="5">
        <f t="shared" si="134"/>
        <v>1.0127525265770049E-3</v>
      </c>
      <c r="AH70" s="5">
        <f t="shared" si="135"/>
        <v>3.2082654293008156E-5</v>
      </c>
      <c r="AI70" s="5">
        <f t="shared" si="136"/>
        <v>9.3396831573337179E-5</v>
      </c>
      <c r="AJ70" s="5">
        <f t="shared" si="137"/>
        <v>1.3594523801354133E-4</v>
      </c>
      <c r="AK70" s="5">
        <f t="shared" si="138"/>
        <v>1.3191816344109876E-4</v>
      </c>
      <c r="AL70" s="5">
        <f t="shared" si="139"/>
        <v>4.2392732709176154E-6</v>
      </c>
      <c r="AM70" s="5">
        <f t="shared" si="140"/>
        <v>6.4886910221876676E-2</v>
      </c>
      <c r="AN70" s="5">
        <f t="shared" si="141"/>
        <v>2.460482085597512E-2</v>
      </c>
      <c r="AO70" s="5">
        <f t="shared" si="142"/>
        <v>4.6650180081353144E-3</v>
      </c>
      <c r="AP70" s="5">
        <f t="shared" si="143"/>
        <v>5.896511946070365E-4</v>
      </c>
      <c r="AQ70" s="5">
        <f t="shared" si="144"/>
        <v>5.5898261919113459E-5</v>
      </c>
      <c r="AR70" s="5">
        <f t="shared" si="145"/>
        <v>2.4331192801888258E-6</v>
      </c>
      <c r="AS70" s="5">
        <f t="shared" si="146"/>
        <v>7.0831306391989916E-6</v>
      </c>
      <c r="AT70" s="5">
        <f t="shared" si="147"/>
        <v>1.0309963029857286E-5</v>
      </c>
      <c r="AU70" s="5">
        <f t="shared" si="148"/>
        <v>1.000455336220695E-5</v>
      </c>
      <c r="AV70" s="5">
        <f t="shared" si="149"/>
        <v>7.2811430812641747E-6</v>
      </c>
      <c r="AW70" s="5">
        <f t="shared" si="150"/>
        <v>1.2999117719386464E-7</v>
      </c>
      <c r="AX70" s="5">
        <f t="shared" si="151"/>
        <v>3.1482390089253458E-2</v>
      </c>
      <c r="AY70" s="5">
        <f t="shared" si="152"/>
        <v>1.1937978948531358E-2</v>
      </c>
      <c r="AZ70" s="5">
        <f t="shared" si="153"/>
        <v>2.2634136253877626E-3</v>
      </c>
      <c r="BA70" s="5">
        <f t="shared" si="154"/>
        <v>2.8609204632699996E-4</v>
      </c>
      <c r="BB70" s="5">
        <f t="shared" si="155"/>
        <v>2.7121200270304592E-5</v>
      </c>
      <c r="BC70" s="5">
        <f t="shared" si="156"/>
        <v>2.0568471260783946E-6</v>
      </c>
      <c r="BD70" s="5">
        <f t="shared" si="157"/>
        <v>1.5377129173808088E-7</v>
      </c>
      <c r="BE70" s="5">
        <f t="shared" si="158"/>
        <v>4.4764848020713551E-7</v>
      </c>
      <c r="BF70" s="5">
        <f t="shared" si="159"/>
        <v>6.5158183808809303E-7</v>
      </c>
      <c r="BG70" s="5">
        <f t="shared" si="160"/>
        <v>6.322801789025864E-7</v>
      </c>
      <c r="BH70" s="5">
        <f t="shared" si="161"/>
        <v>4.6016271625158135E-7</v>
      </c>
      <c r="BI70" s="5">
        <f t="shared" si="162"/>
        <v>2.6791885305727023E-7</v>
      </c>
      <c r="BJ70" s="8">
        <f t="shared" si="163"/>
        <v>0.85179991771975927</v>
      </c>
      <c r="BK70" s="8">
        <f t="shared" si="164"/>
        <v>0.10312745006416286</v>
      </c>
      <c r="BL70" s="8">
        <f t="shared" si="165"/>
        <v>2.7446141485540559E-2</v>
      </c>
      <c r="BM70" s="8">
        <f t="shared" si="166"/>
        <v>0.60940133203884606</v>
      </c>
      <c r="BN70" s="8">
        <f t="shared" si="167"/>
        <v>0.36137275696103494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1.22770398481973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1.04174573055028</v>
      </c>
      <c r="I71">
        <f>VLOOKUP(C71,away!$B$2:$E$405,3,FALSE)</f>
        <v>1.22</v>
      </c>
      <c r="J71">
        <f>VLOOKUP(B71,home!$B$2:$E$405,4,FALSE)</f>
        <v>1.18</v>
      </c>
      <c r="K71" s="3">
        <f t="shared" si="112"/>
        <v>0.60329373814041531</v>
      </c>
      <c r="L71" s="3">
        <f t="shared" si="113"/>
        <v>1.4996971537001829</v>
      </c>
      <c r="M71" s="5">
        <f t="shared" si="114"/>
        <v>0.1220907214881978</v>
      </c>
      <c r="N71" s="5">
        <f t="shared" si="115"/>
        <v>7.3656567758875177E-2</v>
      </c>
      <c r="O71" s="5">
        <f t="shared" si="116"/>
        <v>0.18309910750905198</v>
      </c>
      <c r="P71" s="5">
        <f t="shared" si="117"/>
        <v>0.11046254501930976</v>
      </c>
      <c r="Q71" s="5">
        <f t="shared" si="118"/>
        <v>2.2218273050922298E-2</v>
      </c>
      <c r="R71" s="5">
        <f t="shared" si="119"/>
        <v>0.13729660518818454</v>
      </c>
      <c r="S71" s="5">
        <f t="shared" si="120"/>
        <v>2.4985465118499136E-2</v>
      </c>
      <c r="T71" s="5">
        <f t="shared" si="121"/>
        <v>3.3320680854601645E-2</v>
      </c>
      <c r="U71" s="5">
        <f t="shared" si="122"/>
        <v>8.2830182177968587E-2</v>
      </c>
      <c r="V71" s="5">
        <f t="shared" si="123"/>
        <v>2.5117552221629483E-3</v>
      </c>
      <c r="W71" s="5">
        <f t="shared" si="124"/>
        <v>4.4680483346384546E-3</v>
      </c>
      <c r="X71" s="5">
        <f t="shared" si="125"/>
        <v>6.7007193700521321E-3</v>
      </c>
      <c r="Y71" s="5">
        <f t="shared" si="126"/>
        <v>5.0245248835054336E-3</v>
      </c>
      <c r="Z71" s="5">
        <f t="shared" si="127"/>
        <v>6.8634442671139398E-2</v>
      </c>
      <c r="AA71" s="5">
        <f t="shared" si="128"/>
        <v>4.1406729484255722E-2</v>
      </c>
      <c r="AB71" s="5">
        <f t="shared" si="129"/>
        <v>1.2490210307362791E-2</v>
      </c>
      <c r="AC71" s="5">
        <f t="shared" si="130"/>
        <v>1.4203314906104572E-4</v>
      </c>
      <c r="AD71" s="5">
        <f t="shared" si="131"/>
        <v>6.7388639549902259E-4</v>
      </c>
      <c r="AE71" s="5">
        <f t="shared" si="132"/>
        <v>1.0106255092471599E-3</v>
      </c>
      <c r="AF71" s="5">
        <f t="shared" si="133"/>
        <v>7.5781609983738187E-4</v>
      </c>
      <c r="AG71" s="5">
        <f t="shared" si="134"/>
        <v>3.7883154931809854E-4</v>
      </c>
      <c r="AH71" s="5">
        <f t="shared" si="135"/>
        <v>2.5732719579926538E-2</v>
      </c>
      <c r="AI71" s="5">
        <f t="shared" si="136"/>
        <v>1.5524388587892938E-2</v>
      </c>
      <c r="AJ71" s="5">
        <f t="shared" si="137"/>
        <v>4.6828832117671668E-3</v>
      </c>
      <c r="AK71" s="5">
        <f t="shared" si="138"/>
        <v>9.4171803936733613E-4</v>
      </c>
      <c r="AL71" s="5">
        <f t="shared" si="139"/>
        <v>5.1402245579838783E-6</v>
      </c>
      <c r="AM71" s="5">
        <f t="shared" si="140"/>
        <v>8.1310288524515185E-5</v>
      </c>
      <c r="AN71" s="5">
        <f t="shared" si="141"/>
        <v>1.2194080826675604E-4</v>
      </c>
      <c r="AO71" s="5">
        <f t="shared" si="142"/>
        <v>9.14371415387769E-5</v>
      </c>
      <c r="AP71" s="5">
        <f t="shared" si="143"/>
        <v>4.5709340302728182E-5</v>
      </c>
      <c r="AQ71" s="5">
        <f t="shared" si="144"/>
        <v>1.7137541887378629E-5</v>
      </c>
      <c r="AR71" s="5">
        <f t="shared" si="145"/>
        <v>7.7182572621961598E-3</v>
      </c>
      <c r="AS71" s="5">
        <f t="shared" si="146"/>
        <v>4.6563762756397283E-3</v>
      </c>
      <c r="AT71" s="5">
        <f t="shared" si="147"/>
        <v>1.4045813247595183E-3</v>
      </c>
      <c r="AU71" s="5">
        <f t="shared" si="148"/>
        <v>2.824583726454622E-4</v>
      </c>
      <c r="AV71" s="5">
        <f t="shared" si="149"/>
        <v>4.2601341875584822E-5</v>
      </c>
      <c r="AW71" s="5">
        <f t="shared" si="150"/>
        <v>1.2918496629313276E-7</v>
      </c>
      <c r="AX71" s="5">
        <f t="shared" si="151"/>
        <v>8.1756646522050731E-6</v>
      </c>
      <c r="AY71" s="5">
        <f t="shared" si="152"/>
        <v>1.2261021008519143E-5</v>
      </c>
      <c r="AZ71" s="5">
        <f t="shared" si="153"/>
        <v>9.1939091539671539E-6</v>
      </c>
      <c r="BA71" s="5">
        <f t="shared" si="154"/>
        <v>4.5960264631942006E-6</v>
      </c>
      <c r="BB71" s="5">
        <f t="shared" si="155"/>
        <v>1.7231619512957655E-6</v>
      </c>
      <c r="BC71" s="5">
        <f t="shared" si="156"/>
        <v>5.1684421474454265E-7</v>
      </c>
      <c r="BD71" s="5">
        <f t="shared" si="157"/>
        <v>1.9291747412735576E-3</v>
      </c>
      <c r="BE71" s="5">
        <f t="shared" si="158"/>
        <v>1.1638590411889931E-3</v>
      </c>
      <c r="BF71" s="5">
        <f t="shared" si="159"/>
        <v>3.5107443581371356E-4</v>
      </c>
      <c r="BG71" s="5">
        <f t="shared" si="160"/>
        <v>7.0600336249197534E-5</v>
      </c>
      <c r="BH71" s="5">
        <f t="shared" si="161"/>
        <v>1.0648185192437159E-5</v>
      </c>
      <c r="BI71" s="5">
        <f t="shared" si="162"/>
        <v>1.284796689831367E-6</v>
      </c>
      <c r="BJ71" s="8">
        <f t="shared" si="163"/>
        <v>0.14860397555446084</v>
      </c>
      <c r="BK71" s="8">
        <f t="shared" si="164"/>
        <v>0.26020992124279724</v>
      </c>
      <c r="BL71" s="8">
        <f t="shared" si="165"/>
        <v>0.52163546019930185</v>
      </c>
      <c r="BM71" s="8">
        <f t="shared" si="166"/>
        <v>0.3502478478171156</v>
      </c>
      <c r="BN71" s="8">
        <f t="shared" si="167"/>
        <v>0.64882382001454153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1.22770398481973</v>
      </c>
      <c r="F72">
        <f>VLOOKUP(B72,home!$B$2:$E$405,3,FALSE)</f>
        <v>0.81</v>
      </c>
      <c r="G72">
        <f>VLOOKUP(C72,away!$B$2:$E$405,4,FALSE)</f>
        <v>0.93</v>
      </c>
      <c r="H72">
        <f>VLOOKUP(A72,away!$A$2:$E$405,3,FALSE)</f>
        <v>1.04174573055028</v>
      </c>
      <c r="I72">
        <f>VLOOKUP(C72,away!$B$2:$E$405,3,FALSE)</f>
        <v>0.66</v>
      </c>
      <c r="J72">
        <f>VLOOKUP(B72,home!$B$2:$E$405,4,FALSE)</f>
        <v>0.74</v>
      </c>
      <c r="K72" s="3">
        <f t="shared" si="112"/>
        <v>0.92482941176470268</v>
      </c>
      <c r="L72" s="3">
        <f t="shared" si="113"/>
        <v>0.50878861480075677</v>
      </c>
      <c r="M72" s="5">
        <f t="shared" si="114"/>
        <v>0.23844466060927524</v>
      </c>
      <c r="N72" s="5">
        <f t="shared" si="115"/>
        <v>0.22052063520971019</v>
      </c>
      <c r="O72" s="5">
        <f t="shared" si="116"/>
        <v>0.12131792857802973</v>
      </c>
      <c r="P72" s="5">
        <f t="shared" si="117"/>
        <v>0.11219838852333144</v>
      </c>
      <c r="Q72" s="5">
        <f t="shared" si="118"/>
        <v>0.10197198467148742</v>
      </c>
      <c r="R72" s="5">
        <f t="shared" si="119"/>
        <v>3.0862590415856438E-2</v>
      </c>
      <c r="S72" s="5">
        <f t="shared" si="120"/>
        <v>1.3198532476116548E-2</v>
      </c>
      <c r="T72" s="5">
        <f t="shared" si="121"/>
        <v>5.1882184829490086E-2</v>
      </c>
      <c r="U72" s="5">
        <f t="shared" si="122"/>
        <v>2.854263133983146E-2</v>
      </c>
      <c r="V72" s="5">
        <f t="shared" si="123"/>
        <v>6.9005253131749079E-4</v>
      </c>
      <c r="W72" s="5">
        <f t="shared" si="124"/>
        <v>3.1435563533403668E-2</v>
      </c>
      <c r="X72" s="5">
        <f t="shared" si="125"/>
        <v>1.5994056825641634E-2</v>
      </c>
      <c r="Y72" s="5">
        <f t="shared" si="126"/>
        <v>4.0687970086813983E-3</v>
      </c>
      <c r="Z72" s="5">
        <f t="shared" si="127"/>
        <v>5.2341782089489058E-3</v>
      </c>
      <c r="AA72" s="5">
        <f t="shared" si="128"/>
        <v>4.8407219540538421E-3</v>
      </c>
      <c r="AB72" s="5">
        <f t="shared" si="129"/>
        <v>2.2384210186420484E-3</v>
      </c>
      <c r="AC72" s="5">
        <f t="shared" si="130"/>
        <v>2.0293697763151038E-5</v>
      </c>
      <c r="AD72" s="5">
        <f t="shared" si="131"/>
        <v>7.2681334327724121E-3</v>
      </c>
      <c r="AE72" s="5">
        <f t="shared" si="132"/>
        <v>3.6979435414473448E-3</v>
      </c>
      <c r="AF72" s="5">
        <f t="shared" si="133"/>
        <v>9.4073578603219967E-4</v>
      </c>
      <c r="AG72" s="5">
        <f t="shared" si="134"/>
        <v>1.5954521915627476E-4</v>
      </c>
      <c r="AH72" s="5">
        <f t="shared" si="135"/>
        <v>6.6577257013785459E-4</v>
      </c>
      <c r="AI72" s="5">
        <f t="shared" si="136"/>
        <v>6.1572605440966637E-4</v>
      </c>
      <c r="AJ72" s="5">
        <f t="shared" si="137"/>
        <v>2.8472078235394652E-4</v>
      </c>
      <c r="AK72" s="5">
        <f t="shared" si="138"/>
        <v>8.7772717887195449E-5</v>
      </c>
      <c r="AL72" s="5">
        <f t="shared" si="139"/>
        <v>3.8196203351957353E-7</v>
      </c>
      <c r="AM72" s="5">
        <f t="shared" si="140"/>
        <v>1.3443567134516564E-3</v>
      </c>
      <c r="AN72" s="5">
        <f t="shared" si="141"/>
        <v>6.839933900351662E-4</v>
      </c>
      <c r="AO72" s="5">
        <f t="shared" si="142"/>
        <v>1.7400402472443296E-4</v>
      </c>
      <c r="AP72" s="5">
        <f t="shared" si="143"/>
        <v>2.951042223643364E-5</v>
      </c>
      <c r="AQ72" s="5">
        <f t="shared" si="144"/>
        <v>3.7536417129651285E-6</v>
      </c>
      <c r="AR72" s="5">
        <f t="shared" si="145"/>
        <v>6.7747500746555752E-5</v>
      </c>
      <c r="AS72" s="5">
        <f t="shared" si="146"/>
        <v>6.2654881263965909E-5</v>
      </c>
      <c r="AT72" s="5">
        <f t="shared" si="147"/>
        <v>2.8972538491770441E-5</v>
      </c>
      <c r="AU72" s="5">
        <f t="shared" si="148"/>
        <v>8.9315519102247564E-6</v>
      </c>
      <c r="AV72" s="5">
        <f t="shared" si="149"/>
        <v>2.0650404748197667E-6</v>
      </c>
      <c r="AW72" s="5">
        <f t="shared" si="150"/>
        <v>4.9924843647259431E-9</v>
      </c>
      <c r="AX72" s="5">
        <f t="shared" si="151"/>
        <v>2.072167714172373E-4</v>
      </c>
      <c r="AY72" s="5">
        <f t="shared" si="152"/>
        <v>1.0542953409286122E-4</v>
      </c>
      <c r="AZ72" s="5">
        <f t="shared" si="153"/>
        <v>2.6820673305098007E-5</v>
      </c>
      <c r="BA72" s="5">
        <f t="shared" si="154"/>
        <v>4.548684406308152E-6</v>
      </c>
      <c r="BB72" s="5">
        <f t="shared" si="155"/>
        <v>5.7857970956283152E-7</v>
      </c>
      <c r="BC72" s="5">
        <f t="shared" si="156"/>
        <v>5.8874953796059448E-8</v>
      </c>
      <c r="BD72" s="5">
        <f t="shared" si="157"/>
        <v>5.7448595101755583E-6</v>
      </c>
      <c r="BE72" s="5">
        <f t="shared" si="158"/>
        <v>5.3130150414665199E-6</v>
      </c>
      <c r="BF72" s="5">
        <f t="shared" si="159"/>
        <v>2.4568162877482492E-6</v>
      </c>
      <c r="BG72" s="5">
        <f t="shared" si="160"/>
        <v>7.5737865407071805E-7</v>
      </c>
      <c r="BH72" s="5">
        <f t="shared" si="161"/>
        <v>1.7511151378184108E-7</v>
      </c>
      <c r="BI72" s="5">
        <f t="shared" si="162"/>
        <v>3.2389655656817352E-8</v>
      </c>
      <c r="BJ72" s="8">
        <f t="shared" si="163"/>
        <v>0.44051985136786825</v>
      </c>
      <c r="BK72" s="8">
        <f t="shared" si="164"/>
        <v>0.36465773933393025</v>
      </c>
      <c r="BL72" s="8">
        <f t="shared" si="165"/>
        <v>0.18964113651475242</v>
      </c>
      <c r="BM72" s="8">
        <f t="shared" si="166"/>
        <v>0.17463129287620077</v>
      </c>
      <c r="BN72" s="8">
        <f t="shared" si="167"/>
        <v>0.82531618800769047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1.22770398481973</v>
      </c>
      <c r="F73">
        <f>VLOOKUP(B73,home!$B$2:$E$405,3,FALSE)</f>
        <v>1.07</v>
      </c>
      <c r="G73">
        <f>VLOOKUP(C73,away!$B$2:$E$405,4,FALSE)</f>
        <v>0.78</v>
      </c>
      <c r="H73">
        <f>VLOOKUP(A73,away!$A$2:$E$405,3,FALSE)</f>
        <v>1.04174573055028</v>
      </c>
      <c r="I73">
        <f>VLOOKUP(C73,away!$B$2:$E$405,3,FALSE)</f>
        <v>1.07</v>
      </c>
      <c r="J73">
        <f>VLOOKUP(B73,home!$B$2:$E$405,4,FALSE)</f>
        <v>1.1299999999999999</v>
      </c>
      <c r="K73" s="3">
        <f t="shared" si="112"/>
        <v>1.0246417457305468</v>
      </c>
      <c r="L73" s="3">
        <f t="shared" si="113"/>
        <v>1.2595747628083436</v>
      </c>
      <c r="M73" s="5">
        <f t="shared" si="114"/>
        <v>0.1018538324605215</v>
      </c>
      <c r="N73" s="5">
        <f t="shared" si="115"/>
        <v>0.10436368870169538</v>
      </c>
      <c r="O73" s="5">
        <f t="shared" si="116"/>
        <v>0.12829251686258214</v>
      </c>
      <c r="P73" s="5">
        <f t="shared" si="117"/>
        <v>0.13145386844224177</v>
      </c>
      <c r="Q73" s="5">
        <f t="shared" si="118"/>
        <v>5.346769609109224E-2</v>
      </c>
      <c r="R73" s="5">
        <f t="shared" si="119"/>
        <v>8.0797008248636171E-2</v>
      </c>
      <c r="S73" s="5">
        <f t="shared" si="120"/>
        <v>4.2414014060609774E-2</v>
      </c>
      <c r="T73" s="5">
        <f t="shared" si="121"/>
        <v>6.7346560621846116E-2</v>
      </c>
      <c r="U73" s="5">
        <f t="shared" si="122"/>
        <v>8.2787987581687955E-2</v>
      </c>
      <c r="V73" s="5">
        <f t="shared" si="123"/>
        <v>6.0822303335646838E-3</v>
      </c>
      <c r="W73" s="5">
        <f t="shared" si="124"/>
        <v>1.82617444876557E-2</v>
      </c>
      <c r="X73" s="5">
        <f t="shared" si="125"/>
        <v>2.3002032481505508E-2</v>
      </c>
      <c r="Y73" s="5">
        <f t="shared" si="126"/>
        <v>1.4486389803501058E-2</v>
      </c>
      <c r="Z73" s="5">
        <f t="shared" si="127"/>
        <v>3.3923290833466561E-2</v>
      </c>
      <c r="AA73" s="5">
        <f t="shared" si="128"/>
        <v>3.4759219940528233E-2</v>
      </c>
      <c r="AB73" s="5">
        <f t="shared" si="129"/>
        <v>1.7807873900047438E-2</v>
      </c>
      <c r="AC73" s="5">
        <f t="shared" si="130"/>
        <v>4.9061280193710621E-4</v>
      </c>
      <c r="AD73" s="5">
        <f t="shared" si="131"/>
        <v>4.6779364379791804E-3</v>
      </c>
      <c r="AE73" s="5">
        <f t="shared" si="132"/>
        <v>5.8922106793001345E-3</v>
      </c>
      <c r="AF73" s="5">
        <f t="shared" si="133"/>
        <v>3.7108399343981279E-3</v>
      </c>
      <c r="AG73" s="5">
        <f t="shared" si="134"/>
        <v>1.5580267767297505E-3</v>
      </c>
      <c r="AH73" s="5">
        <f t="shared" si="135"/>
        <v>1.0682230251310532E-2</v>
      </c>
      <c r="AI73" s="5">
        <f t="shared" si="136"/>
        <v>1.0945459052998482E-2</v>
      </c>
      <c r="AJ73" s="5">
        <f t="shared" si="137"/>
        <v>5.6075871359432894E-3</v>
      </c>
      <c r="AK73" s="5">
        <f t="shared" si="138"/>
        <v>1.9152559574363635E-3</v>
      </c>
      <c r="AL73" s="5">
        <f t="shared" si="139"/>
        <v>2.5327648126315658E-5</v>
      </c>
      <c r="AM73" s="5">
        <f t="shared" si="140"/>
        <v>9.5864179164550499E-4</v>
      </c>
      <c r="AN73" s="5">
        <f t="shared" si="141"/>
        <v>1.2074810073300526E-3</v>
      </c>
      <c r="AO73" s="5">
        <f t="shared" si="142"/>
        <v>7.6045630170166545E-4</v>
      </c>
      <c r="AP73" s="5">
        <f t="shared" si="143"/>
        <v>3.1928385528066179E-4</v>
      </c>
      <c r="AQ73" s="5">
        <f t="shared" si="144"/>
        <v>1.0054047157091834E-4</v>
      </c>
      <c r="AR73" s="5">
        <f t="shared" si="145"/>
        <v>2.6910135270117107E-3</v>
      </c>
      <c r="AS73" s="5">
        <f t="shared" si="146"/>
        <v>2.7573247981017954E-3</v>
      </c>
      <c r="AT73" s="5">
        <f t="shared" si="147"/>
        <v>1.4126350473365752E-3</v>
      </c>
      <c r="AU73" s="5">
        <f t="shared" si="148"/>
        <v>4.824816136610342E-4</v>
      </c>
      <c r="AV73" s="5">
        <f t="shared" si="149"/>
        <v>1.2359270072613329E-4</v>
      </c>
      <c r="AW73" s="5">
        <f t="shared" si="150"/>
        <v>9.0800524970115938E-7</v>
      </c>
      <c r="AX73" s="5">
        <f t="shared" si="151"/>
        <v>1.6371073315365149E-4</v>
      </c>
      <c r="AY73" s="5">
        <f t="shared" si="152"/>
        <v>2.0620590788119063E-4</v>
      </c>
      <c r="AZ73" s="5">
        <f t="shared" si="153"/>
        <v>1.2986587875456491E-4</v>
      </c>
      <c r="BA73" s="5">
        <f t="shared" si="154"/>
        <v>5.4525261143059404E-5</v>
      </c>
      <c r="BB73" s="5">
        <f t="shared" si="155"/>
        <v>1.7169660717833023E-5</v>
      </c>
      <c r="BC73" s="5">
        <f t="shared" si="156"/>
        <v>4.3252942652328457E-6</v>
      </c>
      <c r="BD73" s="5">
        <f t="shared" si="157"/>
        <v>5.649221208333039E-4</v>
      </c>
      <c r="BE73" s="5">
        <f t="shared" si="158"/>
        <v>5.7884278809243938E-4</v>
      </c>
      <c r="BF73" s="5">
        <f t="shared" si="159"/>
        <v>2.9655324244728698E-4</v>
      </c>
      <c r="BG73" s="5">
        <f t="shared" si="160"/>
        <v>1.0128694401441409E-4</v>
      </c>
      <c r="BH73" s="5">
        <f t="shared" si="161"/>
        <v>2.5945707783660348E-5</v>
      </c>
      <c r="BI73" s="5">
        <f t="shared" si="162"/>
        <v>5.317011063532877E-6</v>
      </c>
      <c r="BJ73" s="8">
        <f t="shared" si="163"/>
        <v>0.30068933217914756</v>
      </c>
      <c r="BK73" s="8">
        <f t="shared" si="164"/>
        <v>0.28252609165488235</v>
      </c>
      <c r="BL73" s="8">
        <f t="shared" si="165"/>
        <v>0.38263505443224255</v>
      </c>
      <c r="BM73" s="8">
        <f t="shared" si="166"/>
        <v>0.39933986039033836</v>
      </c>
      <c r="BN73" s="8">
        <f t="shared" si="167"/>
        <v>0.60022861080676915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1.3941176470588199</v>
      </c>
      <c r="F74">
        <f>VLOOKUP(B74,home!$B$2:$E$405,3,FALSE)</f>
        <v>1.31</v>
      </c>
      <c r="G74">
        <f>VLOOKUP(C74,away!$B$2:$E$405,4,FALSE)</f>
        <v>1.65</v>
      </c>
      <c r="H74">
        <f>VLOOKUP(A74,away!$A$2:$E$405,3,FALSE)</f>
        <v>1.3441176470588201</v>
      </c>
      <c r="I74">
        <f>VLOOKUP(C74,away!$B$2:$E$405,3,FALSE)</f>
        <v>0.68</v>
      </c>
      <c r="J74">
        <f>VLOOKUP(B74,home!$B$2:$E$405,4,FALSE)</f>
        <v>1.18</v>
      </c>
      <c r="K74" s="3">
        <f t="shared" si="112"/>
        <v>3.0133852941176391</v>
      </c>
      <c r="L74" s="3">
        <f t="shared" si="113"/>
        <v>1.0785199999999973</v>
      </c>
      <c r="M74" s="5">
        <f t="shared" si="114"/>
        <v>1.6707370758988923E-2</v>
      </c>
      <c r="N74" s="5">
        <f t="shared" si="115"/>
        <v>5.0345745348508282E-2</v>
      </c>
      <c r="O74" s="5">
        <f t="shared" si="116"/>
        <v>1.8019233510984688E-2</v>
      </c>
      <c r="P74" s="5">
        <f t="shared" si="117"/>
        <v>5.4298893273273016E-2</v>
      </c>
      <c r="Q74" s="5">
        <f t="shared" si="118"/>
        <v>7.5855564327293193E-2</v>
      </c>
      <c r="R74" s="5">
        <f t="shared" si="119"/>
        <v>9.7170518631335776E-3</v>
      </c>
      <c r="S74" s="5">
        <f t="shared" si="120"/>
        <v>4.4117800658670471E-2</v>
      </c>
      <c r="T74" s="5">
        <f t="shared" si="121"/>
        <v>8.1811743238272061E-2</v>
      </c>
      <c r="U74" s="5">
        <f t="shared" si="122"/>
        <v>2.928122118654513E-2</v>
      </c>
      <c r="V74" s="5">
        <f t="shared" si="123"/>
        <v>1.5931409914645183E-2</v>
      </c>
      <c r="W74" s="5">
        <f t="shared" si="124"/>
        <v>7.6194014006953303E-2</v>
      </c>
      <c r="X74" s="5">
        <f t="shared" si="125"/>
        <v>8.2176767986779087E-2</v>
      </c>
      <c r="Y74" s="5">
        <f t="shared" si="126"/>
        <v>4.4314643904550366E-2</v>
      </c>
      <c r="Z74" s="5">
        <f t="shared" si="127"/>
        <v>3.4933449251422673E-3</v>
      </c>
      <c r="AA74" s="5">
        <f t="shared" si="128"/>
        <v>1.0526794224704192E-2</v>
      </c>
      <c r="AB74" s="5">
        <f t="shared" si="129"/>
        <v>1.5860643455463057E-2</v>
      </c>
      <c r="AC74" s="5">
        <f t="shared" si="130"/>
        <v>3.2360639621537347E-3</v>
      </c>
      <c r="AD74" s="5">
        <f t="shared" si="131"/>
        <v>5.7400480327086625E-2</v>
      </c>
      <c r="AE74" s="5">
        <f t="shared" si="132"/>
        <v>6.1907566042369314E-2</v>
      </c>
      <c r="AF74" s="5">
        <f t="shared" si="133"/>
        <v>3.3384274064007985E-2</v>
      </c>
      <c r="AG74" s="5">
        <f t="shared" si="134"/>
        <v>1.2001869087837937E-2</v>
      </c>
      <c r="AH74" s="5">
        <f t="shared" si="135"/>
        <v>9.4191059216610707E-4</v>
      </c>
      <c r="AI74" s="5">
        <f t="shared" si="136"/>
        <v>2.8383395268069839E-3</v>
      </c>
      <c r="AJ74" s="5">
        <f t="shared" si="137"/>
        <v>4.2765052948964925E-3</v>
      </c>
      <c r="AK74" s="5">
        <f t="shared" si="138"/>
        <v>4.2955860552857696E-3</v>
      </c>
      <c r="AL74" s="5">
        <f t="shared" si="139"/>
        <v>4.2068783710191474E-4</v>
      </c>
      <c r="AM74" s="5">
        <f t="shared" si="140"/>
        <v>3.4593952658586329E-2</v>
      </c>
      <c r="AN74" s="5">
        <f t="shared" si="141"/>
        <v>3.7310269821338435E-2</v>
      </c>
      <c r="AO74" s="5">
        <f t="shared" si="142"/>
        <v>2.0119936103854912E-2</v>
      </c>
      <c r="AP74" s="5">
        <f t="shared" si="143"/>
        <v>7.2332511622431829E-3</v>
      </c>
      <c r="AQ74" s="5">
        <f t="shared" si="144"/>
        <v>1.9503015108756243E-3</v>
      </c>
      <c r="AR74" s="5">
        <f t="shared" si="145"/>
        <v>2.031738823725975E-4</v>
      </c>
      <c r="AS74" s="5">
        <f t="shared" si="146"/>
        <v>6.1224118929037235E-4</v>
      </c>
      <c r="AT74" s="5">
        <f t="shared" si="147"/>
        <v>9.2245929813035096E-4</v>
      </c>
      <c r="AU74" s="5">
        <f t="shared" si="148"/>
        <v>9.2657509446935965E-4</v>
      </c>
      <c r="AV74" s="5">
        <f t="shared" si="149"/>
        <v>6.980319408924076E-4</v>
      </c>
      <c r="AW74" s="5">
        <f t="shared" si="150"/>
        <v>3.797871992095161E-5</v>
      </c>
      <c r="AX74" s="5">
        <f t="shared" si="151"/>
        <v>1.7374151367797654E-2</v>
      </c>
      <c r="AY74" s="5">
        <f t="shared" si="152"/>
        <v>1.8738369733197081E-2</v>
      </c>
      <c r="AZ74" s="5">
        <f t="shared" si="153"/>
        <v>1.0104853262323832E-2</v>
      </c>
      <c r="BA74" s="5">
        <f t="shared" si="154"/>
        <v>3.6327621134938245E-3</v>
      </c>
      <c r="BB74" s="5">
        <f t="shared" si="155"/>
        <v>9.7950164866133734E-4</v>
      </c>
      <c r="BC74" s="5">
        <f t="shared" si="156"/>
        <v>2.1128242362284462E-4</v>
      </c>
      <c r="BD74" s="5">
        <f t="shared" si="157"/>
        <v>3.6521182602748865E-5</v>
      </c>
      <c r="BE74" s="5">
        <f t="shared" si="158"/>
        <v>1.1005239457890839E-4</v>
      </c>
      <c r="BF74" s="5">
        <f t="shared" si="159"/>
        <v>1.6581513370325716E-4</v>
      </c>
      <c r="BG74" s="5">
        <f t="shared" si="160"/>
        <v>1.665549618145151E-4</v>
      </c>
      <c r="BH74" s="5">
        <f t="shared" si="161"/>
        <v>1.2547356814854619E-4</v>
      </c>
      <c r="BI74" s="5">
        <f t="shared" si="162"/>
        <v>7.5620041011859284E-5</v>
      </c>
      <c r="BJ74" s="8">
        <f t="shared" si="163"/>
        <v>0.72764130013965322</v>
      </c>
      <c r="BK74" s="8">
        <f t="shared" si="164"/>
        <v>0.15345059613803033</v>
      </c>
      <c r="BL74" s="8">
        <f t="shared" si="165"/>
        <v>9.9799804397000924E-2</v>
      </c>
      <c r="BM74" s="8">
        <f t="shared" si="166"/>
        <v>0.74074079550436922</v>
      </c>
      <c r="BN74" s="8">
        <f t="shared" si="167"/>
        <v>0.22494385908218165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1.3941176470588199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1.3441176470588201</v>
      </c>
      <c r="I75">
        <f>VLOOKUP(C75,away!$B$2:$E$405,3,FALSE)</f>
        <v>1.05</v>
      </c>
      <c r="J75">
        <f>VLOOKUP(B75,home!$B$2:$E$405,4,FALSE)</f>
        <v>0.83</v>
      </c>
      <c r="K75" s="3">
        <f t="shared" si="112"/>
        <v>1.4409599999999965</v>
      </c>
      <c r="L75" s="3">
        <f t="shared" si="113"/>
        <v>1.1713985294117617</v>
      </c>
      <c r="M75" s="5">
        <f t="shared" si="114"/>
        <v>7.3361314741983472E-2</v>
      </c>
      <c r="N75" s="5">
        <f t="shared" si="115"/>
        <v>0.10571072009060824</v>
      </c>
      <c r="O75" s="5">
        <f t="shared" si="116"/>
        <v>8.5935336204472829E-2</v>
      </c>
      <c r="P75" s="5">
        <f t="shared" si="117"/>
        <v>0.12382938205719685</v>
      </c>
      <c r="Q75" s="5">
        <f t="shared" si="118"/>
        <v>7.616245961088125E-2</v>
      </c>
      <c r="R75" s="5">
        <f t="shared" si="119"/>
        <v>5.0332263227212411E-2</v>
      </c>
      <c r="S75" s="5">
        <f t="shared" si="120"/>
        <v>5.225409302776577E-2</v>
      </c>
      <c r="T75" s="5">
        <f t="shared" si="121"/>
        <v>8.9216593184568996E-2</v>
      </c>
      <c r="U75" s="5">
        <f t="shared" si="122"/>
        <v>7.2526778019883803E-2</v>
      </c>
      <c r="V75" s="5">
        <f t="shared" si="123"/>
        <v>9.8001879424462496E-3</v>
      </c>
      <c r="W75" s="5">
        <f t="shared" si="124"/>
        <v>3.6582352600298407E-2</v>
      </c>
      <c r="X75" s="5">
        <f t="shared" si="125"/>
        <v>4.2852514038412087E-2</v>
      </c>
      <c r="Y75" s="5">
        <f t="shared" si="126"/>
        <v>2.5098685963096404E-2</v>
      </c>
      <c r="Z75" s="5">
        <f t="shared" si="127"/>
        <v>1.9653046375440766E-2</v>
      </c>
      <c r="AA75" s="5">
        <f t="shared" si="128"/>
        <v>2.8319253705155051E-2</v>
      </c>
      <c r="AB75" s="5">
        <f t="shared" si="129"/>
        <v>2.0403455909490067E-2</v>
      </c>
      <c r="AC75" s="5">
        <f t="shared" si="130"/>
        <v>1.0338821124812594E-3</v>
      </c>
      <c r="AD75" s="5">
        <f t="shared" si="131"/>
        <v>1.3178426700731461E-2</v>
      </c>
      <c r="AE75" s="5">
        <f t="shared" si="132"/>
        <v>1.5437189657197526E-2</v>
      </c>
      <c r="AF75" s="5">
        <f t="shared" si="133"/>
        <v>9.0415506313458217E-3</v>
      </c>
      <c r="AG75" s="5">
        <f t="shared" si="134"/>
        <v>3.5304197043868266E-3</v>
      </c>
      <c r="AH75" s="5">
        <f t="shared" si="135"/>
        <v>5.7553874056631201E-3</v>
      </c>
      <c r="AI75" s="5">
        <f t="shared" si="136"/>
        <v>8.293283036064308E-3</v>
      </c>
      <c r="AJ75" s="5">
        <f t="shared" si="137"/>
        <v>5.9751445618235997E-3</v>
      </c>
      <c r="AK75" s="5">
        <f t="shared" si="138"/>
        <v>2.8699814359351055E-3</v>
      </c>
      <c r="AL75" s="5">
        <f t="shared" si="139"/>
        <v>6.9805173780658551E-5</v>
      </c>
      <c r="AM75" s="5">
        <f t="shared" si="140"/>
        <v>3.7979171477371919E-3</v>
      </c>
      <c r="AN75" s="5">
        <f t="shared" si="141"/>
        <v>4.4488745616870582E-3</v>
      </c>
      <c r="AO75" s="5">
        <f t="shared" si="142"/>
        <v>2.6057025595488089E-3</v>
      </c>
      <c r="AP75" s="5">
        <f t="shared" si="143"/>
        <v>1.0174387154466458E-3</v>
      </c>
      <c r="AQ75" s="5">
        <f t="shared" si="144"/>
        <v>2.9795655376019839E-4</v>
      </c>
      <c r="AR75" s="5">
        <f t="shared" si="145"/>
        <v>1.3483704686377499E-3</v>
      </c>
      <c r="AS75" s="5">
        <f t="shared" si="146"/>
        <v>1.9429479104882473E-3</v>
      </c>
      <c r="AT75" s="5">
        <f t="shared" si="147"/>
        <v>1.3998551105485694E-3</v>
      </c>
      <c r="AU75" s="5">
        <f t="shared" si="148"/>
        <v>6.7237840669868748E-4</v>
      </c>
      <c r="AV75" s="5">
        <f t="shared" si="149"/>
        <v>2.4221759722913445E-4</v>
      </c>
      <c r="AW75" s="5">
        <f t="shared" si="150"/>
        <v>3.2729676412241479E-6</v>
      </c>
      <c r="AX75" s="5">
        <f t="shared" si="151"/>
        <v>9.1210778220056105E-4</v>
      </c>
      <c r="AY75" s="5">
        <f t="shared" si="152"/>
        <v>1.0684417147347606E-3</v>
      </c>
      <c r="AZ75" s="5">
        <f t="shared" si="153"/>
        <v>6.2578552670123993E-4</v>
      </c>
      <c r="BA75" s="5">
        <f t="shared" si="154"/>
        <v>2.4434808190166565E-4</v>
      </c>
      <c r="BB75" s="5">
        <f t="shared" si="155"/>
        <v>7.1557245951049016E-5</v>
      </c>
      <c r="BC75" s="5">
        <f t="shared" si="156"/>
        <v>1.6764410535162903E-5</v>
      </c>
      <c r="BD75" s="5">
        <f t="shared" si="157"/>
        <v>2.6324653067741826E-4</v>
      </c>
      <c r="BE75" s="5">
        <f t="shared" si="158"/>
        <v>3.7932772084493165E-4</v>
      </c>
      <c r="BF75" s="5">
        <f t="shared" si="159"/>
        <v>2.7329803631435576E-4</v>
      </c>
      <c r="BG75" s="5">
        <f t="shared" si="160"/>
        <v>1.312705128025111E-4</v>
      </c>
      <c r="BH75" s="5">
        <f t="shared" si="161"/>
        <v>4.7288889531976458E-5</v>
      </c>
      <c r="BI75" s="5">
        <f t="shared" si="162"/>
        <v>1.3628279651999326E-5</v>
      </c>
      <c r="BJ75" s="8">
        <f t="shared" si="163"/>
        <v>0.43191780648173128</v>
      </c>
      <c r="BK75" s="8">
        <f t="shared" si="164"/>
        <v>0.26141710677038899</v>
      </c>
      <c r="BL75" s="8">
        <f t="shared" si="165"/>
        <v>0.28712471296912589</v>
      </c>
      <c r="BM75" s="8">
        <f t="shared" si="166"/>
        <v>0.48371602791723828</v>
      </c>
      <c r="BN75" s="8">
        <f t="shared" si="167"/>
        <v>0.51533147593235507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1.3941176470588199</v>
      </c>
      <c r="F76">
        <f>VLOOKUP(B76,home!$B$2:$E$405,3,FALSE)</f>
        <v>0.76</v>
      </c>
      <c r="G76">
        <f>VLOOKUP(C76,away!$B$2:$E$405,4,FALSE)</f>
        <v>1.1000000000000001</v>
      </c>
      <c r="H76">
        <f>VLOOKUP(A76,away!$A$2:$E$405,3,FALSE)</f>
        <v>1.3441176470588201</v>
      </c>
      <c r="I76">
        <f>VLOOKUP(C76,away!$B$2:$E$405,3,FALSE)</f>
        <v>0.76</v>
      </c>
      <c r="J76">
        <f>VLOOKUP(B76,home!$B$2:$E$405,4,FALSE)</f>
        <v>0.96</v>
      </c>
      <c r="K76" s="3">
        <f t="shared" si="112"/>
        <v>1.1654823529411735</v>
      </c>
      <c r="L76" s="3">
        <f t="shared" si="113"/>
        <v>0.98066823529411518</v>
      </c>
      <c r="M76" s="5">
        <f t="shared" si="114"/>
        <v>0.11693341739871659</v>
      </c>
      <c r="N76" s="5">
        <f t="shared" si="115"/>
        <v>0.13628383444730854</v>
      </c>
      <c r="O76" s="5">
        <f t="shared" si="116"/>
        <v>0.11467288808730956</v>
      </c>
      <c r="P76" s="5">
        <f t="shared" si="117"/>
        <v>0.13364922742655741</v>
      </c>
      <c r="Q76" s="5">
        <f t="shared" si="118"/>
        <v>7.9418202019747294E-2</v>
      </c>
      <c r="R76" s="5">
        <f t="shared" si="119"/>
        <v>5.6228029398330708E-2</v>
      </c>
      <c r="S76" s="5">
        <f t="shared" si="120"/>
        <v>3.8188646986194466E-2</v>
      </c>
      <c r="T76" s="5">
        <f t="shared" si="121"/>
        <v>7.7882908024937095E-2</v>
      </c>
      <c r="U76" s="5">
        <f t="shared" si="122"/>
        <v>6.5532776004411944E-2</v>
      </c>
      <c r="V76" s="5">
        <f t="shared" si="123"/>
        <v>4.8497524676014096E-3</v>
      </c>
      <c r="W76" s="5">
        <f t="shared" si="124"/>
        <v>3.0853504318777508E-2</v>
      </c>
      <c r="X76" s="5">
        <f t="shared" si="125"/>
        <v>3.0257051632934896E-2</v>
      </c>
      <c r="Y76" s="5">
        <f t="shared" si="126"/>
        <v>1.4836064715036594E-2</v>
      </c>
      <c r="Z76" s="5">
        <f t="shared" si="127"/>
        <v>1.8380347454708873E-2</v>
      </c>
      <c r="AA76" s="5">
        <f t="shared" si="128"/>
        <v>2.1421970599390404E-2</v>
      </c>
      <c r="AB76" s="5">
        <f t="shared" si="129"/>
        <v>1.248346434940709E-2</v>
      </c>
      <c r="AC76" s="5">
        <f t="shared" si="130"/>
        <v>3.4643949785910548E-4</v>
      </c>
      <c r="AD76" s="5">
        <f t="shared" si="131"/>
        <v>8.9898037024823685E-3</v>
      </c>
      <c r="AE76" s="5">
        <f t="shared" si="132"/>
        <v>8.816014932553887E-3</v>
      </c>
      <c r="AF76" s="5">
        <f t="shared" si="133"/>
        <v>4.322792903117093E-3</v>
      </c>
      <c r="AG76" s="5">
        <f t="shared" si="134"/>
        <v>1.4130752292805886E-3</v>
      </c>
      <c r="AH76" s="5">
        <f t="shared" si="135"/>
        <v>4.5062557256255074E-3</v>
      </c>
      <c r="AI76" s="5">
        <f t="shared" si="136"/>
        <v>5.2519615260566517E-3</v>
      </c>
      <c r="AJ76" s="5">
        <f t="shared" si="137"/>
        <v>3.0605342384725123E-3</v>
      </c>
      <c r="AK76" s="5">
        <f t="shared" si="138"/>
        <v>1.1889995485039886E-3</v>
      </c>
      <c r="AL76" s="5">
        <f t="shared" si="139"/>
        <v>1.5838542058866434E-5</v>
      </c>
      <c r="AM76" s="5">
        <f t="shared" si="140"/>
        <v>2.0954915143296831E-3</v>
      </c>
      <c r="AN76" s="5">
        <f t="shared" si="141"/>
        <v>2.054981965431483E-3</v>
      </c>
      <c r="AO76" s="5">
        <f t="shared" si="142"/>
        <v>1.0076277688004624E-3</v>
      </c>
      <c r="AP76" s="5">
        <f t="shared" si="143"/>
        <v>3.2938284862096546E-4</v>
      </c>
      <c r="AQ76" s="5">
        <f t="shared" si="144"/>
        <v>8.0753824223317707E-5</v>
      </c>
      <c r="AR76" s="5">
        <f t="shared" si="145"/>
        <v>8.8382837004663398E-4</v>
      </c>
      <c r="AS76" s="5">
        <f t="shared" si="146"/>
        <v>1.0300863683181131E-3</v>
      </c>
      <c r="AT76" s="5">
        <f t="shared" si="147"/>
        <v>6.0027374214001157E-4</v>
      </c>
      <c r="AU76" s="5">
        <f t="shared" si="148"/>
        <v>2.3320281779938131E-4</v>
      </c>
      <c r="AV76" s="5">
        <f t="shared" si="149"/>
        <v>6.794844220033369E-5</v>
      </c>
      <c r="AW76" s="5">
        <f t="shared" si="150"/>
        <v>5.0285238215538739E-7</v>
      </c>
      <c r="AX76" s="5">
        <f t="shared" si="151"/>
        <v>4.0704306344820378E-4</v>
      </c>
      <c r="AY76" s="5">
        <f t="shared" si="152"/>
        <v>3.9917420272046051E-4</v>
      </c>
      <c r="AZ76" s="5">
        <f t="shared" si="153"/>
        <v>1.9572873047840467E-4</v>
      </c>
      <c r="BA76" s="5">
        <f t="shared" si="154"/>
        <v>6.398164957153821E-5</v>
      </c>
      <c r="BB76" s="5">
        <f t="shared" si="155"/>
        <v>1.5686192844131714E-5</v>
      </c>
      <c r="BC76" s="5">
        <f t="shared" si="156"/>
        <v>3.0765902109875661E-6</v>
      </c>
      <c r="BD76" s="5">
        <f t="shared" si="157"/>
        <v>1.4445706799275107E-4</v>
      </c>
      <c r="BE76" s="5">
        <f t="shared" si="158"/>
        <v>1.6836216350317459E-4</v>
      </c>
      <c r="BF76" s="5">
        <f t="shared" si="159"/>
        <v>9.811156523297327E-5</v>
      </c>
      <c r="BG76" s="5">
        <f t="shared" si="160"/>
        <v>3.8115765966155706E-5</v>
      </c>
      <c r="BH76" s="5">
        <f t="shared" si="161"/>
        <v>1.1105813150597566E-5</v>
      </c>
      <c r="BI76" s="5">
        <f t="shared" si="162"/>
        <v>2.5887258484166932E-6</v>
      </c>
      <c r="BJ76" s="8">
        <f t="shared" si="163"/>
        <v>0.39972618027685552</v>
      </c>
      <c r="BK76" s="8">
        <f t="shared" si="164"/>
        <v>0.29438249652170828</v>
      </c>
      <c r="BL76" s="8">
        <f t="shared" si="165"/>
        <v>0.28762496031970697</v>
      </c>
      <c r="BM76" s="8">
        <f t="shared" si="166"/>
        <v>0.3625297144446713</v>
      </c>
      <c r="BN76" s="8">
        <f t="shared" si="167"/>
        <v>0.6371855987779701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1.3941176470588199</v>
      </c>
      <c r="F77">
        <f>VLOOKUP(B77,home!$B$2:$E$405,3,FALSE)</f>
        <v>0.93</v>
      </c>
      <c r="G77">
        <f>VLOOKUP(C77,away!$B$2:$E$405,4,FALSE)</f>
        <v>1.27</v>
      </c>
      <c r="H77">
        <f>VLOOKUP(A77,away!$A$2:$E$405,3,FALSE)</f>
        <v>1.3441176470588201</v>
      </c>
      <c r="I77">
        <f>VLOOKUP(C77,away!$B$2:$E$405,3,FALSE)</f>
        <v>0.63</v>
      </c>
      <c r="J77">
        <f>VLOOKUP(B77,home!$B$2:$E$405,4,FALSE)</f>
        <v>1.1399999999999999</v>
      </c>
      <c r="K77" s="3">
        <f t="shared" si="112"/>
        <v>1.6465923529411723</v>
      </c>
      <c r="L77" s="3">
        <f t="shared" si="113"/>
        <v>0.96534529411764458</v>
      </c>
      <c r="M77" s="5">
        <f t="shared" si="114"/>
        <v>7.339219772334199E-2</v>
      </c>
      <c r="N77" s="5">
        <f t="shared" si="115"/>
        <v>0.12084703153680143</v>
      </c>
      <c r="O77" s="5">
        <f t="shared" si="116"/>
        <v>7.0848812697179894E-2</v>
      </c>
      <c r="P77" s="5">
        <f t="shared" si="117"/>
        <v>0.11665911320213786</v>
      </c>
      <c r="Q77" s="5">
        <f t="shared" si="118"/>
        <v>9.949289900206898E-2</v>
      </c>
      <c r="R77" s="5">
        <f t="shared" si="119"/>
        <v>3.4196783965522511E-2</v>
      </c>
      <c r="S77" s="5">
        <f t="shared" si="120"/>
        <v>4.6358295279597665E-2</v>
      </c>
      <c r="T77" s="5">
        <f t="shared" si="121"/>
        <v>9.6045001849769385E-2</v>
      </c>
      <c r="U77" s="5">
        <f t="shared" si="122"/>
        <v>5.6308162972810667E-2</v>
      </c>
      <c r="V77" s="5">
        <f t="shared" si="123"/>
        <v>8.1875454894584417E-3</v>
      </c>
      <c r="W77" s="5">
        <f t="shared" si="124"/>
        <v>5.460808222291838E-2</v>
      </c>
      <c r="X77" s="5">
        <f t="shared" si="125"/>
        <v>5.2715655194683665E-2</v>
      </c>
      <c r="Y77" s="5">
        <f t="shared" si="126"/>
        <v>2.5444404834258118E-2</v>
      </c>
      <c r="Z77" s="5">
        <f t="shared" si="127"/>
        <v>1.1003901491691628E-2</v>
      </c>
      <c r="AA77" s="5">
        <f t="shared" si="128"/>
        <v>1.8118940048737396E-2</v>
      </c>
      <c r="AB77" s="5">
        <f t="shared" si="129"/>
        <v>1.4917254063825276E-2</v>
      </c>
      <c r="AC77" s="5">
        <f t="shared" si="130"/>
        <v>8.1339691558811051E-4</v>
      </c>
      <c r="AD77" s="5">
        <f t="shared" si="131"/>
        <v>2.247931264926006E-2</v>
      </c>
      <c r="AE77" s="5">
        <f t="shared" si="132"/>
        <v>2.1700298680962442E-2</v>
      </c>
      <c r="AF77" s="5">
        <f t="shared" si="133"/>
        <v>1.0474140606307211E-2</v>
      </c>
      <c r="AG77" s="5">
        <f t="shared" si="134"/>
        <v>3.3703874480750665E-3</v>
      </c>
      <c r="AH77" s="5">
        <f t="shared" si="135"/>
        <v>2.6556411304846602E-3</v>
      </c>
      <c r="AI77" s="5">
        <f t="shared" si="136"/>
        <v>4.3727583776120918E-3</v>
      </c>
      <c r="AJ77" s="5">
        <f t="shared" si="137"/>
        <v>3.6000752529177595E-3</v>
      </c>
      <c r="AK77" s="5">
        <f t="shared" si="138"/>
        <v>1.975952127155713E-3</v>
      </c>
      <c r="AL77" s="5">
        <f t="shared" si="139"/>
        <v>5.1716757801181802E-5</v>
      </c>
      <c r="AM77" s="5">
        <f t="shared" si="140"/>
        <v>7.4028528615290717E-3</v>
      </c>
      <c r="AN77" s="5">
        <f t="shared" si="141"/>
        <v>7.146309172922429E-3</v>
      </c>
      <c r="AO77" s="5">
        <f t="shared" si="142"/>
        <v>3.4493279651952109E-3</v>
      </c>
      <c r="AP77" s="5">
        <f t="shared" si="143"/>
        <v>1.1099308396898626E-3</v>
      </c>
      <c r="AQ77" s="5">
        <f t="shared" si="144"/>
        <v>2.6786662822266363E-4</v>
      </c>
      <c r="AR77" s="5">
        <f t="shared" si="145"/>
        <v>5.1272213363572582E-4</v>
      </c>
      <c r="AS77" s="5">
        <f t="shared" si="146"/>
        <v>8.4424434442826799E-4</v>
      </c>
      <c r="AT77" s="5">
        <f t="shared" si="147"/>
        <v>6.9506314077470981E-4</v>
      </c>
      <c r="AU77" s="5">
        <f t="shared" si="148"/>
        <v>3.8149521747030352E-4</v>
      </c>
      <c r="AV77" s="5">
        <f t="shared" si="149"/>
        <v>1.5704177694255791E-4</v>
      </c>
      <c r="AW77" s="5">
        <f t="shared" si="150"/>
        <v>2.2834818693755664E-6</v>
      </c>
      <c r="AX77" s="5">
        <f t="shared" si="151"/>
        <v>2.0315801519570748E-3</v>
      </c>
      <c r="AY77" s="5">
        <f t="shared" si="152"/>
        <v>1.9611763393145715E-3</v>
      </c>
      <c r="AZ77" s="5">
        <f t="shared" si="153"/>
        <v>9.4660617504609503E-4</v>
      </c>
      <c r="BA77" s="5">
        <f t="shared" si="154"/>
        <v>3.0460060548781709E-4</v>
      </c>
      <c r="BB77" s="5">
        <f t="shared" si="155"/>
        <v>7.3511190273262337E-5</v>
      </c>
      <c r="BC77" s="5">
        <f t="shared" si="156"/>
        <v>1.4192736319056117E-5</v>
      </c>
      <c r="BD77" s="5">
        <f t="shared" si="157"/>
        <v>8.2492316482534307E-5</v>
      </c>
      <c r="BE77" s="5">
        <f t="shared" si="158"/>
        <v>1.3583121749654404E-4</v>
      </c>
      <c r="BF77" s="5">
        <f t="shared" si="159"/>
        <v>1.1182932201024929E-4</v>
      </c>
      <c r="BG77" s="5">
        <f t="shared" si="160"/>
        <v>6.1379102152224135E-5</v>
      </c>
      <c r="BH77" s="5">
        <f t="shared" si="161"/>
        <v>2.5266590058561844E-5</v>
      </c>
      <c r="BI77" s="5">
        <f t="shared" si="162"/>
        <v>8.320754795065471E-6</v>
      </c>
      <c r="BJ77" s="8">
        <f t="shared" si="163"/>
        <v>0.53188516869106206</v>
      </c>
      <c r="BK77" s="8">
        <f t="shared" si="164"/>
        <v>0.24742344170723979</v>
      </c>
      <c r="BL77" s="8">
        <f t="shared" si="165"/>
        <v>0.21001006655249271</v>
      </c>
      <c r="BM77" s="8">
        <f t="shared" si="166"/>
        <v>0.48292684745798825</v>
      </c>
      <c r="BN77" s="8">
        <f t="shared" si="167"/>
        <v>0.51543683812705265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1.3941176470588199</v>
      </c>
      <c r="F78">
        <f>VLOOKUP(B78,home!$B$2:$E$405,3,FALSE)</f>
        <v>0.8</v>
      </c>
      <c r="G78">
        <f>VLOOKUP(C78,away!$B$2:$E$405,4,FALSE)</f>
        <v>0.97</v>
      </c>
      <c r="H78">
        <f>VLOOKUP(A78,away!$A$2:$E$405,3,FALSE)</f>
        <v>1.3441176470588201</v>
      </c>
      <c r="I78">
        <f>VLOOKUP(C78,away!$B$2:$E$405,3,FALSE)</f>
        <v>1.1000000000000001</v>
      </c>
      <c r="J78">
        <f>VLOOKUP(B78,home!$B$2:$E$405,4,FALSE)</f>
        <v>1.23</v>
      </c>
      <c r="K78" s="3">
        <f t="shared" si="112"/>
        <v>1.0818352941176441</v>
      </c>
      <c r="L78" s="3">
        <f t="shared" si="113"/>
        <v>1.8185911764705838</v>
      </c>
      <c r="M78" s="5">
        <f t="shared" si="114"/>
        <v>5.499975927440591E-2</v>
      </c>
      <c r="N78" s="5">
        <f t="shared" si="115"/>
        <v>5.950068075102654E-2</v>
      </c>
      <c r="O78" s="5">
        <f t="shared" si="116"/>
        <v>0.10002207692444075</v>
      </c>
      <c r="P78" s="5">
        <f t="shared" si="117"/>
        <v>0.10820741300780996</v>
      </c>
      <c r="Q78" s="5">
        <f t="shared" si="118"/>
        <v>3.2184968230243423E-2</v>
      </c>
      <c r="R78" s="5">
        <f t="shared" si="119"/>
        <v>9.0949633273524982E-2</v>
      </c>
      <c r="S78" s="5">
        <f t="shared" si="120"/>
        <v>5.3222252171253898E-2</v>
      </c>
      <c r="T78" s="5">
        <f t="shared" si="121"/>
        <v>5.8531299238506744E-2</v>
      </c>
      <c r="U78" s="5">
        <f t="shared" si="122"/>
        <v>9.8392523262355772E-2</v>
      </c>
      <c r="V78" s="5">
        <f t="shared" si="123"/>
        <v>1.1634479653240243E-2</v>
      </c>
      <c r="W78" s="5">
        <f t="shared" si="124"/>
        <v>1.1606278190510808E-2</v>
      </c>
      <c r="X78" s="5">
        <f t="shared" si="125"/>
        <v>2.1107075108925927E-2</v>
      </c>
      <c r="Y78" s="5">
        <f t="shared" si="126"/>
        <v>1.9192570277097296E-2</v>
      </c>
      <c r="Z78" s="5">
        <f t="shared" si="127"/>
        <v>5.5133400191489317E-2</v>
      </c>
      <c r="AA78" s="5">
        <f t="shared" si="128"/>
        <v>5.9645258211865615E-2</v>
      </c>
      <c r="AB78" s="5">
        <f t="shared" si="129"/>
        <v>3.2263172730178237E-2</v>
      </c>
      <c r="AC78" s="5">
        <f t="shared" si="130"/>
        <v>1.4306164263010847E-3</v>
      </c>
      <c r="AD78" s="5">
        <f t="shared" si="131"/>
        <v>3.1390203449606145E-3</v>
      </c>
      <c r="AE78" s="5">
        <f t="shared" si="132"/>
        <v>5.708594702107021E-3</v>
      </c>
      <c r="AF78" s="5">
        <f t="shared" si="133"/>
        <v>5.1907999776492761E-3</v>
      </c>
      <c r="AG78" s="5">
        <f t="shared" si="134"/>
        <v>3.1466476793922254E-3</v>
      </c>
      <c r="AH78" s="5">
        <f t="shared" si="135"/>
        <v>2.5066278779266014E-2</v>
      </c>
      <c r="AI78" s="5">
        <f t="shared" si="136"/>
        <v>2.7117585075602108E-2</v>
      </c>
      <c r="AJ78" s="5">
        <f t="shared" si="137"/>
        <v>1.4668380313012121E-2</v>
      </c>
      <c r="AK78" s="5">
        <f t="shared" si="138"/>
        <v>5.2895905100523097E-3</v>
      </c>
      <c r="AL78" s="5">
        <f t="shared" si="139"/>
        <v>1.1258471276150214E-4</v>
      </c>
      <c r="AM78" s="5">
        <f t="shared" si="140"/>
        <v>6.791805996263472E-4</v>
      </c>
      <c r="AN78" s="5">
        <f t="shared" si="141"/>
        <v>1.2351518457104753E-3</v>
      </c>
      <c r="AO78" s="5">
        <f t="shared" si="142"/>
        <v>1.1231181241052133E-3</v>
      </c>
      <c r="AP78" s="5">
        <f t="shared" si="143"/>
        <v>6.8083090354397835E-4</v>
      </c>
      <c r="AQ78" s="5">
        <f t="shared" si="144"/>
        <v>3.0953826846339349E-4</v>
      </c>
      <c r="AR78" s="5">
        <f t="shared" si="145"/>
        <v>9.117062682985011E-3</v>
      </c>
      <c r="AS78" s="5">
        <f t="shared" si="146"/>
        <v>9.8631601891360846E-3</v>
      </c>
      <c r="AT78" s="5">
        <f t="shared" si="147"/>
        <v>5.335157402071738E-3</v>
      </c>
      <c r="AU78" s="5">
        <f t="shared" si="148"/>
        <v>1.9239205257447348E-3</v>
      </c>
      <c r="AV78" s="5">
        <f t="shared" si="149"/>
        <v>5.2034128195700691E-4</v>
      </c>
      <c r="AW78" s="5">
        <f t="shared" si="150"/>
        <v>6.1528049662142462E-6</v>
      </c>
      <c r="AX78" s="5">
        <f t="shared" si="151"/>
        <v>1.2246025729262781E-4</v>
      </c>
      <c r="AY78" s="5">
        <f t="shared" si="152"/>
        <v>2.2270514338069039E-4</v>
      </c>
      <c r="AZ78" s="5">
        <f t="shared" si="153"/>
        <v>2.0250480435336993E-4</v>
      </c>
      <c r="BA78" s="5">
        <f t="shared" si="154"/>
        <v>1.2275781679664682E-4</v>
      </c>
      <c r="BB78" s="5">
        <f t="shared" si="155"/>
        <v>5.5811570617293574E-5</v>
      </c>
      <c r="BC78" s="5">
        <f t="shared" si="156"/>
        <v>2.0299685973915017E-5</v>
      </c>
      <c r="BD78" s="5">
        <f t="shared" si="157"/>
        <v>2.7633682917676248E-3</v>
      </c>
      <c r="BE78" s="5">
        <f t="shared" si="158"/>
        <v>2.9895093486797999E-3</v>
      </c>
      <c r="BF78" s="5">
        <f t="shared" si="159"/>
        <v>1.6170783627482291E-3</v>
      </c>
      <c r="BG78" s="5">
        <f t="shared" si="160"/>
        <v>5.8313748205833624E-4</v>
      </c>
      <c r="BH78" s="5">
        <f t="shared" si="161"/>
        <v>1.5771467735340065E-4</v>
      </c>
      <c r="BI78" s="5">
        <f t="shared" si="162"/>
        <v>3.4124260872257119E-5</v>
      </c>
      <c r="BJ78" s="8">
        <f t="shared" si="163"/>
        <v>0.2240822935202838</v>
      </c>
      <c r="BK78" s="8">
        <f t="shared" si="164"/>
        <v>0.22982981038915329</v>
      </c>
      <c r="BL78" s="8">
        <f t="shared" si="165"/>
        <v>0.48831907358567206</v>
      </c>
      <c r="BM78" s="8">
        <f t="shared" si="166"/>
        <v>0.55128349388673248</v>
      </c>
      <c r="BN78" s="8">
        <f t="shared" si="167"/>
        <v>0.44586453146145155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1.3941176470588199</v>
      </c>
      <c r="F79">
        <f>VLOOKUP(B79,home!$B$2:$E$405,3,FALSE)</f>
        <v>0.63</v>
      </c>
      <c r="G79">
        <f>VLOOKUP(C79,away!$B$2:$E$405,4,FALSE)</f>
        <v>0.55000000000000004</v>
      </c>
      <c r="H79">
        <f>VLOOKUP(A79,away!$A$2:$E$405,3,FALSE)</f>
        <v>1.3441176470588201</v>
      </c>
      <c r="I79">
        <f>VLOOKUP(C79,away!$B$2:$E$405,3,FALSE)</f>
        <v>1.65</v>
      </c>
      <c r="J79">
        <f>VLOOKUP(B79,home!$B$2:$E$405,4,FALSE)</f>
        <v>0.92</v>
      </c>
      <c r="K79" s="3">
        <f t="shared" si="112"/>
        <v>0.48306176470588114</v>
      </c>
      <c r="L79" s="3">
        <f t="shared" si="113"/>
        <v>2.0403705882352887</v>
      </c>
      <c r="M79" s="5">
        <f t="shared" si="114"/>
        <v>8.0183914389064442E-2</v>
      </c>
      <c r="N79" s="5">
        <f t="shared" si="115"/>
        <v>3.8733783185806767E-2</v>
      </c>
      <c r="O79" s="5">
        <f t="shared" si="116"/>
        <v>0.16360490056902344</v>
      </c>
      <c r="P79" s="5">
        <f t="shared" si="117"/>
        <v>7.9031271983402693E-2</v>
      </c>
      <c r="Q79" s="5">
        <f t="shared" si="118"/>
        <v>9.3554048297354014E-3</v>
      </c>
      <c r="R79" s="5">
        <f t="shared" si="119"/>
        <v>0.16690731360609723</v>
      </c>
      <c r="S79" s="5">
        <f t="shared" si="120"/>
        <v>1.9473799698179865E-2</v>
      </c>
      <c r="T79" s="5">
        <f t="shared" si="121"/>
        <v>1.9088492855626478E-2</v>
      </c>
      <c r="U79" s="5">
        <f t="shared" si="122"/>
        <v>8.0626541452879258E-2</v>
      </c>
      <c r="V79" s="5">
        <f t="shared" si="123"/>
        <v>2.1326515731897549E-3</v>
      </c>
      <c r="W79" s="5">
        <f t="shared" si="124"/>
        <v>1.5064127888633023E-3</v>
      </c>
      <c r="X79" s="5">
        <f t="shared" si="125"/>
        <v>3.0736403481381779E-3</v>
      </c>
      <c r="Y79" s="5">
        <f t="shared" si="126"/>
        <v>3.1356826825772073E-3</v>
      </c>
      <c r="Z79" s="5">
        <f t="shared" si="127"/>
        <v>0.11351759121441481</v>
      </c>
      <c r="AA79" s="5">
        <f t="shared" si="128"/>
        <v>5.4836007937196042E-2</v>
      </c>
      <c r="AB79" s="5">
        <f t="shared" si="129"/>
        <v>1.324458938178381E-2</v>
      </c>
      <c r="AC79" s="5">
        <f t="shared" si="130"/>
        <v>1.3137467144343603E-4</v>
      </c>
      <c r="AD79" s="5">
        <f t="shared" si="131"/>
        <v>1.8192260504095364E-4</v>
      </c>
      <c r="AE79" s="5">
        <f t="shared" si="132"/>
        <v>3.7118953266070668E-4</v>
      </c>
      <c r="AF79" s="5">
        <f t="shared" si="133"/>
        <v>3.7868210255085418E-4</v>
      </c>
      <c r="AG79" s="5">
        <f t="shared" si="134"/>
        <v>2.5755060811195407E-4</v>
      </c>
      <c r="AH79" s="5">
        <f t="shared" si="135"/>
        <v>5.7904488590302144E-2</v>
      </c>
      <c r="AI79" s="5">
        <f t="shared" si="136"/>
        <v>2.7971444442822915E-2</v>
      </c>
      <c r="AJ79" s="5">
        <f t="shared" si="137"/>
        <v>6.7559676569612735E-3</v>
      </c>
      <c r="AK79" s="5">
        <f t="shared" si="138"/>
        <v>1.0878498862225234E-3</v>
      </c>
      <c r="AL79" s="5">
        <f t="shared" si="139"/>
        <v>5.1794465110285795E-6</v>
      </c>
      <c r="AM79" s="5">
        <f t="shared" si="140"/>
        <v>1.7575970926194824E-5</v>
      </c>
      <c r="AN79" s="5">
        <f t="shared" si="141"/>
        <v>3.5861494137486464E-5</v>
      </c>
      <c r="AO79" s="5">
        <f t="shared" si="142"/>
        <v>3.6585368944149824E-5</v>
      </c>
      <c r="AP79" s="5">
        <f t="shared" si="143"/>
        <v>2.4882570251126681E-5</v>
      </c>
      <c r="AQ79" s="5">
        <f t="shared" si="144"/>
        <v>1.269241612502431E-5</v>
      </c>
      <c r="AR79" s="5">
        <f t="shared" si="145"/>
        <v>2.3629323089291655E-2</v>
      </c>
      <c r="AS79" s="5">
        <f t="shared" si="146"/>
        <v>1.1414422510318649E-2</v>
      </c>
      <c r="AT79" s="5">
        <f t="shared" si="147"/>
        <v>2.7569355404665299E-3</v>
      </c>
      <c r="AU79" s="5">
        <f t="shared" si="148"/>
        <v>4.4392338245270811E-4</v>
      </c>
      <c r="AV79" s="5">
        <f t="shared" si="149"/>
        <v>5.3610603130452228E-5</v>
      </c>
      <c r="AW79" s="5">
        <f t="shared" si="150"/>
        <v>1.4180533487552651E-7</v>
      </c>
      <c r="AX79" s="5">
        <f t="shared" si="151"/>
        <v>1.415046588671155E-6</v>
      </c>
      <c r="AY79" s="5">
        <f t="shared" si="152"/>
        <v>2.8872194405073031E-6</v>
      </c>
      <c r="AZ79" s="5">
        <f t="shared" si="153"/>
        <v>2.9454988140961253E-6</v>
      </c>
      <c r="BA79" s="5">
        <f t="shared" si="154"/>
        <v>2.0033030493212185E-6</v>
      </c>
      <c r="BB79" s="5">
        <f t="shared" si="155"/>
        <v>1.0218701552892706E-6</v>
      </c>
      <c r="BC79" s="5">
        <f t="shared" si="156"/>
        <v>4.1699876196953069E-7</v>
      </c>
      <c r="BD79" s="5">
        <f t="shared" si="157"/>
        <v>8.0354293085499566E-3</v>
      </c>
      <c r="BE79" s="5">
        <f t="shared" si="158"/>
        <v>3.8816086619575E-3</v>
      </c>
      <c r="BF79" s="5">
        <f t="shared" si="159"/>
        <v>9.3752836507141188E-4</v>
      </c>
      <c r="BG79" s="5">
        <f t="shared" si="160"/>
        <v>1.5096136883107196E-4</v>
      </c>
      <c r="BH79" s="5">
        <f t="shared" si="161"/>
        <v>1.8230916307488253E-5</v>
      </c>
      <c r="BI79" s="5">
        <f t="shared" si="162"/>
        <v>1.7613317207401008E-6</v>
      </c>
      <c r="BJ79" s="8">
        <f t="shared" si="163"/>
        <v>7.6221049296305604E-2</v>
      </c>
      <c r="BK79" s="8">
        <f t="shared" si="164"/>
        <v>0.1809610789812317</v>
      </c>
      <c r="BL79" s="8">
        <f t="shared" si="165"/>
        <v>0.62426283860138698</v>
      </c>
      <c r="BM79" s="8">
        <f t="shared" si="166"/>
        <v>0.45714322411610342</v>
      </c>
      <c r="BN79" s="8">
        <f t="shared" si="167"/>
        <v>0.53781658856312997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1.3941176470588199</v>
      </c>
      <c r="F80">
        <f>VLOOKUP(B80,home!$B$2:$E$405,3,FALSE)</f>
        <v>1.1000000000000001</v>
      </c>
      <c r="G80">
        <f>VLOOKUP(C80,away!$B$2:$E$405,4,FALSE)</f>
        <v>0.93</v>
      </c>
      <c r="H80">
        <f>VLOOKUP(A80,away!$A$2:$E$405,3,FALSE)</f>
        <v>1.3441176470588201</v>
      </c>
      <c r="I80">
        <f>VLOOKUP(C80,away!$B$2:$E$405,3,FALSE)</f>
        <v>0.89</v>
      </c>
      <c r="J80">
        <f>VLOOKUP(B80,home!$B$2:$E$405,4,FALSE)</f>
        <v>0.48</v>
      </c>
      <c r="K80" s="3">
        <f t="shared" si="112"/>
        <v>1.426182352941173</v>
      </c>
      <c r="L80" s="3">
        <f t="shared" si="113"/>
        <v>0.57420705882352796</v>
      </c>
      <c r="M80" s="5">
        <f t="shared" si="114"/>
        <v>0.13528259234503359</v>
      </c>
      <c r="N80" s="5">
        <f t="shared" si="115"/>
        <v>0.19293764586262155</v>
      </c>
      <c r="O80" s="5">
        <f t="shared" si="116"/>
        <v>7.7680219460464064E-2</v>
      </c>
      <c r="P80" s="5">
        <f t="shared" si="117"/>
        <v>0.11078615816711135</v>
      </c>
      <c r="Q80" s="5">
        <f t="shared" si="118"/>
        <v>0.13758213287364221</v>
      </c>
      <c r="R80" s="5">
        <f t="shared" si="119"/>
        <v>2.2302265172579622E-2</v>
      </c>
      <c r="S80" s="5">
        <f t="shared" si="120"/>
        <v>2.2681360233925897E-2</v>
      </c>
      <c r="T80" s="5">
        <f t="shared" si="121"/>
        <v>7.9000631864041909E-2</v>
      </c>
      <c r="U80" s="5">
        <f t="shared" si="122"/>
        <v>3.1807097019747585E-2</v>
      </c>
      <c r="V80" s="5">
        <f t="shared" si="123"/>
        <v>2.0638121848524341E-3</v>
      </c>
      <c r="W80" s="5">
        <f t="shared" si="124"/>
        <v>6.5405736661465388E-2</v>
      </c>
      <c r="X80" s="5">
        <f t="shared" si="125"/>
        <v>3.7556435678566237E-2</v>
      </c>
      <c r="Y80" s="5">
        <f t="shared" si="126"/>
        <v>1.0782585235442264E-2</v>
      </c>
      <c r="Z80" s="5">
        <f t="shared" si="127"/>
        <v>4.2687060299497837E-3</v>
      </c>
      <c r="AA80" s="5">
        <f t="shared" si="128"/>
        <v>6.0879532098079567E-3</v>
      </c>
      <c r="AB80" s="5">
        <f t="shared" si="129"/>
        <v>4.34126571667984E-3</v>
      </c>
      <c r="AC80" s="5">
        <f t="shared" si="130"/>
        <v>1.0563157978001812E-4</v>
      </c>
      <c r="AD80" s="5">
        <f t="shared" si="131"/>
        <v>2.3320126851924868E-2</v>
      </c>
      <c r="AE80" s="5">
        <f t="shared" si="132"/>
        <v>1.3390581451035357E-2</v>
      </c>
      <c r="AF80" s="5">
        <f t="shared" si="133"/>
        <v>3.8444831954679505E-3</v>
      </c>
      <c r="AG80" s="5">
        <f t="shared" si="134"/>
        <v>7.35843129455377E-4</v>
      </c>
      <c r="AH80" s="5">
        <f t="shared" si="135"/>
        <v>6.1278028360993084E-4</v>
      </c>
      <c r="AI80" s="5">
        <f t="shared" si="136"/>
        <v>8.7393642671477058E-4</v>
      </c>
      <c r="AJ80" s="5">
        <f t="shared" si="137"/>
        <v>6.2319635468653634E-4</v>
      </c>
      <c r="AK80" s="5">
        <f t="shared" si="138"/>
        <v>2.9626388115706876E-4</v>
      </c>
      <c r="AL80" s="5">
        <f t="shared" si="139"/>
        <v>3.4601693246989386E-6</v>
      </c>
      <c r="AM80" s="5">
        <f t="shared" si="140"/>
        <v>6.651750676912962E-3</v>
      </c>
      <c r="AN80" s="5">
        <f t="shared" si="141"/>
        <v>3.8194821922176033E-3</v>
      </c>
      <c r="AO80" s="5">
        <f t="shared" si="142"/>
        <v>1.0965868179110554E-3</v>
      </c>
      <c r="AP80" s="5">
        <f t="shared" si="143"/>
        <v>2.0988929715245298E-4</v>
      </c>
      <c r="AQ80" s="5">
        <f t="shared" si="144"/>
        <v>3.0129978999111869E-5</v>
      </c>
      <c r="AR80" s="5">
        <f t="shared" si="145"/>
        <v>7.0372552871341153E-5</v>
      </c>
      <c r="AS80" s="5">
        <f t="shared" si="146"/>
        <v>1.0036409303652643E-4</v>
      </c>
      <c r="AT80" s="5">
        <f t="shared" si="147"/>
        <v>7.1568749178820045E-5</v>
      </c>
      <c r="AU80" s="5">
        <f t="shared" si="148"/>
        <v>3.4023362366968737E-5</v>
      </c>
      <c r="AV80" s="5">
        <f t="shared" si="149"/>
        <v>1.2130879748873411E-5</v>
      </c>
      <c r="AW80" s="5">
        <f t="shared" si="150"/>
        <v>7.8711544857931942E-8</v>
      </c>
      <c r="AX80" s="5">
        <f t="shared" si="151"/>
        <v>1.5811015719296286E-3</v>
      </c>
      <c r="AY80" s="5">
        <f t="shared" si="152"/>
        <v>9.0787968331896879E-4</v>
      </c>
      <c r="AZ80" s="5">
        <f t="shared" si="153"/>
        <v>2.6065546136211051E-4</v>
      </c>
      <c r="BA80" s="5">
        <f t="shared" si="154"/>
        <v>4.9890068611675754E-5</v>
      </c>
      <c r="BB80" s="5">
        <f t="shared" si="155"/>
        <v>7.1618073905035853E-6</v>
      </c>
      <c r="BC80" s="5">
        <f t="shared" si="156"/>
        <v>8.2247207151233389E-7</v>
      </c>
      <c r="BD80" s="5">
        <f t="shared" si="157"/>
        <v>6.7347361010260036E-6</v>
      </c>
      <c r="BE80" s="5">
        <f t="shared" si="158"/>
        <v>9.6049617789991274E-6</v>
      </c>
      <c r="BF80" s="5">
        <f t="shared" si="159"/>
        <v>6.8492134949415064E-6</v>
      </c>
      <c r="BG80" s="5">
        <f t="shared" si="160"/>
        <v>3.256075806004038E-6</v>
      </c>
      <c r="BH80" s="5">
        <f t="shared" si="161"/>
        <v>1.1609394635904166E-6</v>
      </c>
      <c r="BI80" s="5">
        <f t="shared" si="162"/>
        <v>3.3114227516112841E-7</v>
      </c>
      <c r="BJ80" s="8">
        <f t="shared" si="163"/>
        <v>0.57917155283154054</v>
      </c>
      <c r="BK80" s="8">
        <f t="shared" si="164"/>
        <v>0.2718308943633469</v>
      </c>
      <c r="BL80" s="8">
        <f t="shared" si="165"/>
        <v>0.14494137423156955</v>
      </c>
      <c r="BM80" s="8">
        <f t="shared" si="166"/>
        <v>0.32273371260318057</v>
      </c>
      <c r="BN80" s="8">
        <f t="shared" si="167"/>
        <v>0.67657101388145235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1.3941176470588199</v>
      </c>
      <c r="F81">
        <f>VLOOKUP(B81,home!$B$2:$E$405,3,FALSE)</f>
        <v>1.39</v>
      </c>
      <c r="G81">
        <f>VLOOKUP(C81,away!$B$2:$E$405,4,FALSE)</f>
        <v>1.43</v>
      </c>
      <c r="H81">
        <f>VLOOKUP(A81,away!$A$2:$E$405,3,FALSE)</f>
        <v>1.3441176470588201</v>
      </c>
      <c r="I81">
        <f>VLOOKUP(C81,away!$B$2:$E$405,3,FALSE)</f>
        <v>0.72</v>
      </c>
      <c r="J81">
        <f>VLOOKUP(B81,home!$B$2:$E$405,4,FALSE)</f>
        <v>1.44</v>
      </c>
      <c r="K81" s="3">
        <f t="shared" si="112"/>
        <v>2.7710876470588159</v>
      </c>
      <c r="L81" s="3">
        <f t="shared" si="113"/>
        <v>1.3935811764705845</v>
      </c>
      <c r="M81" s="5">
        <f t="shared" si="114"/>
        <v>1.5534858828002462E-2</v>
      </c>
      <c r="N81" s="5">
        <f t="shared" si="115"/>
        <v>4.3048455397080222E-2</v>
      </c>
      <c r="O81" s="5">
        <f t="shared" si="116"/>
        <v>2.1649086841832119E-2</v>
      </c>
      <c r="P81" s="5">
        <f t="shared" si="117"/>
        <v>5.9991517117504542E-2</v>
      </c>
      <c r="Q81" s="5">
        <f t="shared" si="118"/>
        <v>5.9645521487905723E-2</v>
      </c>
      <c r="R81" s="5">
        <f t="shared" si="119"/>
        <v>1.5084879955277131E-2</v>
      </c>
      <c r="S81" s="5">
        <f t="shared" si="120"/>
        <v>5.7917844087074559E-2</v>
      </c>
      <c r="T81" s="5">
        <f t="shared" si="121"/>
        <v>8.3120876006317193E-2</v>
      </c>
      <c r="U81" s="5">
        <f t="shared" si="122"/>
        <v>4.1801524501433603E-2</v>
      </c>
      <c r="V81" s="5">
        <f t="shared" si="123"/>
        <v>2.4851488824286113E-2</v>
      </c>
      <c r="W81" s="5">
        <f t="shared" si="124"/>
        <v>5.5094322599172227E-2</v>
      </c>
      <c r="X81" s="5">
        <f t="shared" si="125"/>
        <v>7.6778410904604355E-2</v>
      </c>
      <c r="Y81" s="5">
        <f t="shared" si="126"/>
        <v>5.3498474097990252E-2</v>
      </c>
      <c r="Z81" s="5">
        <f t="shared" si="127"/>
        <v>7.0073349183308797E-3</v>
      </c>
      <c r="AA81" s="5">
        <f t="shared" si="128"/>
        <v>1.9417939230990597E-2</v>
      </c>
      <c r="AB81" s="5">
        <f t="shared" si="129"/>
        <v>2.6904405767168411E-2</v>
      </c>
      <c r="AC81" s="5">
        <f t="shared" si="130"/>
        <v>5.9981174181570358E-3</v>
      </c>
      <c r="AD81" s="5">
        <f t="shared" si="131"/>
        <v>3.8167799194409886E-2</v>
      </c>
      <c r="AE81" s="5">
        <f t="shared" si="132"/>
        <v>5.318992650463876E-2</v>
      </c>
      <c r="AF81" s="5">
        <f t="shared" si="133"/>
        <v>3.7062240177359214E-2</v>
      </c>
      <c r="AG81" s="5">
        <f t="shared" si="134"/>
        <v>1.7216413422999868E-2</v>
      </c>
      <c r="AH81" s="5">
        <f t="shared" si="135"/>
        <v>2.4413225098527409E-3</v>
      </c>
      <c r="AI81" s="5">
        <f t="shared" si="136"/>
        <v>6.7651186495395555E-3</v>
      </c>
      <c r="AJ81" s="5">
        <f t="shared" si="137"/>
        <v>9.3733683603131421E-3</v>
      </c>
      <c r="AK81" s="5">
        <f t="shared" si="138"/>
        <v>8.6581417581985641E-3</v>
      </c>
      <c r="AL81" s="5">
        <f t="shared" si="139"/>
        <v>9.2652573865826084E-4</v>
      </c>
      <c r="AM81" s="5">
        <f t="shared" si="140"/>
        <v>2.1153263372610139E-2</v>
      </c>
      <c r="AN81" s="5">
        <f t="shared" si="141"/>
        <v>2.9478789656994166E-2</v>
      </c>
      <c r="AO81" s="5">
        <f t="shared" si="142"/>
        <v>2.0540543185561418E-2</v>
      </c>
      <c r="AP81" s="5">
        <f t="shared" si="143"/>
        <v>9.5416381126265087E-3</v>
      </c>
      <c r="AQ81" s="5">
        <f t="shared" si="144"/>
        <v>3.3242618166126575E-3</v>
      </c>
      <c r="AR81" s="5">
        <f t="shared" si="145"/>
        <v>6.8043621908493983E-4</v>
      </c>
      <c r="AS81" s="5">
        <f t="shared" si="146"/>
        <v>1.8855484013176828E-3</v>
      </c>
      <c r="AT81" s="5">
        <f t="shared" si="147"/>
        <v>2.6125099414114655E-3</v>
      </c>
      <c r="AU81" s="5">
        <f t="shared" si="148"/>
        <v>2.4131646754878872E-3</v>
      </c>
      <c r="AV81" s="5">
        <f t="shared" si="149"/>
        <v>1.6717727056407955E-3</v>
      </c>
      <c r="AW81" s="5">
        <f t="shared" si="150"/>
        <v>9.9388817050330243E-5</v>
      </c>
      <c r="AX81" s="5">
        <f t="shared" si="151"/>
        <v>9.7695911378036168E-3</v>
      </c>
      <c r="AY81" s="5">
        <f t="shared" si="152"/>
        <v>1.3614718311456962E-2</v>
      </c>
      <c r="AZ81" s="5">
        <f t="shared" si="153"/>
        <v>9.4866075808979038E-3</v>
      </c>
      <c r="BA81" s="5">
        <f t="shared" si="154"/>
        <v>4.4067859177674877E-3</v>
      </c>
      <c r="BB81" s="5">
        <f t="shared" si="155"/>
        <v>1.5353034759341066E-3</v>
      </c>
      <c r="BC81" s="5">
        <f t="shared" si="156"/>
        <v>4.2791400484632549E-4</v>
      </c>
      <c r="BD81" s="5">
        <f t="shared" si="157"/>
        <v>1.5804051778426438E-4</v>
      </c>
      <c r="BE81" s="5">
        <f t="shared" si="158"/>
        <v>4.3794412656675415E-4</v>
      </c>
      <c r="BF81" s="5">
        <f t="shared" si="159"/>
        <v>6.0679077961554775E-4</v>
      </c>
      <c r="BG81" s="5">
        <f t="shared" si="160"/>
        <v>5.604901445806108E-4</v>
      </c>
      <c r="BH81" s="5">
        <f t="shared" si="161"/>
        <v>3.8829182898638515E-4</v>
      </c>
      <c r="BI81" s="5">
        <f t="shared" si="162"/>
        <v>2.1519813815160932E-4</v>
      </c>
      <c r="BJ81" s="8">
        <f t="shared" si="163"/>
        <v>0.64010185636558892</v>
      </c>
      <c r="BK81" s="8">
        <f t="shared" si="164"/>
        <v>0.17883507032513993</v>
      </c>
      <c r="BL81" s="8">
        <f t="shared" si="165"/>
        <v>0.16372597505323377</v>
      </c>
      <c r="BM81" s="8">
        <f t="shared" si="166"/>
        <v>0.76120058754028475</v>
      </c>
      <c r="BN81" s="8">
        <f t="shared" si="167"/>
        <v>0.2149543196276022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1.3941176470588199</v>
      </c>
      <c r="F82">
        <f>VLOOKUP(B82,home!$B$2:$E$405,3,FALSE)</f>
        <v>0.72</v>
      </c>
      <c r="G82">
        <f>VLOOKUP(C82,away!$B$2:$E$405,4,FALSE)</f>
        <v>0.97</v>
      </c>
      <c r="H82">
        <f>VLOOKUP(A82,away!$A$2:$E$405,3,FALSE)</f>
        <v>1.3441176470588201</v>
      </c>
      <c r="I82">
        <f>VLOOKUP(C82,away!$B$2:$E$405,3,FALSE)</f>
        <v>1.01</v>
      </c>
      <c r="J82">
        <f>VLOOKUP(B82,home!$B$2:$E$405,4,FALSE)</f>
        <v>1.18</v>
      </c>
      <c r="K82" s="3">
        <f t="shared" ref="K82:K100" si="168">E82*F82*G82</f>
        <v>0.97365176470587966</v>
      </c>
      <c r="L82" s="3">
        <f t="shared" ref="L82:L100" si="169">H82*I82*J82</f>
        <v>1.6019194117647018</v>
      </c>
      <c r="M82" s="5">
        <f t="shared" si="114"/>
        <v>7.6110337946827242E-2</v>
      </c>
      <c r="N82" s="5">
        <f t="shared" si="115"/>
        <v>7.4104964854289232E-2</v>
      </c>
      <c r="O82" s="5">
        <f t="shared" si="116"/>
        <v>0.12192262779299418</v>
      </c>
      <c r="P82" s="5">
        <f t="shared" si="117"/>
        <v>0.11871018170822691</v>
      </c>
      <c r="Q82" s="5">
        <f t="shared" si="118"/>
        <v>3.6076214901922941E-2</v>
      </c>
      <c r="R82" s="5">
        <f t="shared" si="119"/>
        <v>9.7655112097479957E-2</v>
      </c>
      <c r="S82" s="5">
        <f t="shared" si="120"/>
        <v>4.6288413707495868E-2</v>
      </c>
      <c r="T82" s="5">
        <f t="shared" si="121"/>
        <v>5.779118895438537E-2</v>
      </c>
      <c r="U82" s="5">
        <f t="shared" si="122"/>
        <v>9.508207222626186E-2</v>
      </c>
      <c r="V82" s="5">
        <f t="shared" si="123"/>
        <v>8.0218420759393758E-3</v>
      </c>
      <c r="W82" s="5">
        <f t="shared" si="124"/>
        <v>1.1708556767721945E-2</v>
      </c>
      <c r="X82" s="5">
        <f t="shared" si="125"/>
        <v>1.8756164369962757E-2</v>
      </c>
      <c r="Y82" s="5">
        <f t="shared" si="126"/>
        <v>1.50229318972464E-2</v>
      </c>
      <c r="Z82" s="5">
        <f t="shared" si="127"/>
        <v>5.2145206575670365E-2</v>
      </c>
      <c r="AA82" s="5">
        <f t="shared" si="128"/>
        <v>5.0771272403354092E-2</v>
      </c>
      <c r="AB82" s="5">
        <f t="shared" si="129"/>
        <v>2.4716769485944312E-2</v>
      </c>
      <c r="AC82" s="5">
        <f t="shared" si="130"/>
        <v>7.8198503987620901E-4</v>
      </c>
      <c r="AD82" s="5">
        <f t="shared" si="131"/>
        <v>2.8500142397628598E-3</v>
      </c>
      <c r="AE82" s="5">
        <f t="shared" si="132"/>
        <v>4.5654931344819441E-3</v>
      </c>
      <c r="AF82" s="5">
        <f t="shared" si="133"/>
        <v>3.6567760382025505E-3</v>
      </c>
      <c r="AG82" s="5">
        <f t="shared" si="134"/>
        <v>1.9526201733575622E-3</v>
      </c>
      <c r="AH82" s="5">
        <f t="shared" si="135"/>
        <v>2.0883104661011682E-2</v>
      </c>
      <c r="AI82" s="5">
        <f t="shared" si="136"/>
        <v>2.0332871705731607E-2</v>
      </c>
      <c r="AJ82" s="5">
        <f t="shared" si="137"/>
        <v>9.8985682089119103E-3</v>
      </c>
      <c r="AK82" s="5">
        <f t="shared" si="138"/>
        <v>3.2125861348895348E-3</v>
      </c>
      <c r="AL82" s="5">
        <f t="shared" si="139"/>
        <v>4.8786847453849523E-5</v>
      </c>
      <c r="AM82" s="5">
        <f t="shared" si="140"/>
        <v>5.5498427879639896E-4</v>
      </c>
      <c r="AN82" s="5">
        <f t="shared" si="141"/>
        <v>8.8904008942818481E-4</v>
      </c>
      <c r="AO82" s="5">
        <f t="shared" si="142"/>
        <v>7.1208528854601781E-4</v>
      </c>
      <c r="AP82" s="5">
        <f t="shared" si="143"/>
        <v>3.8023441551797828E-4</v>
      </c>
      <c r="AQ82" s="5">
        <f t="shared" si="144"/>
        <v>1.5227622280981375E-4</v>
      </c>
      <c r="AR82" s="5">
        <f t="shared" si="145"/>
        <v>6.690610146877711E-3</v>
      </c>
      <c r="AS82" s="5">
        <f t="shared" si="146"/>
        <v>6.5143243764665482E-3</v>
      </c>
      <c r="AT82" s="5">
        <f t="shared" si="147"/>
        <v>3.1713417125065909E-3</v>
      </c>
      <c r="AU82" s="5">
        <f t="shared" si="148"/>
        <v>1.0292608182891367E-3</v>
      </c>
      <c r="AV82" s="5">
        <f t="shared" si="149"/>
        <v>2.5053540301745884E-4</v>
      </c>
      <c r="AW82" s="5">
        <f t="shared" si="150"/>
        <v>2.1137059704119253E-6</v>
      </c>
      <c r="AX82" s="5">
        <f t="shared" si="151"/>
        <v>9.0060237072355604E-5</v>
      </c>
      <c r="AY82" s="5">
        <f t="shared" si="152"/>
        <v>1.442692419943375E-4</v>
      </c>
      <c r="AZ82" s="5">
        <f t="shared" si="153"/>
        <v>1.1555384963565425E-4</v>
      </c>
      <c r="BA82" s="5">
        <f t="shared" si="154"/>
        <v>6.170265161183136E-5</v>
      </c>
      <c r="BB82" s="5">
        <f t="shared" si="155"/>
        <v>2.4710668843586803E-5</v>
      </c>
      <c r="BC82" s="5">
        <f t="shared" si="156"/>
        <v>7.9169000196461876E-6</v>
      </c>
      <c r="BD82" s="5">
        <f t="shared" si="157"/>
        <v>1.7863030451388778E-3</v>
      </c>
      <c r="BE82" s="5">
        <f t="shared" si="158"/>
        <v>1.7392371121989548E-3</v>
      </c>
      <c r="BF82" s="5">
        <f t="shared" si="159"/>
        <v>8.4670564176723495E-4</v>
      </c>
      <c r="BG82" s="5">
        <f t="shared" si="160"/>
        <v>2.7479881409769765E-4</v>
      </c>
      <c r="BH82" s="5">
        <f t="shared" si="161"/>
        <v>6.6889587571326557E-5</v>
      </c>
      <c r="BI82" s="5">
        <f t="shared" si="162"/>
        <v>1.3025432995854119E-5</v>
      </c>
      <c r="BJ82" s="8">
        <f t="shared" si="163"/>
        <v>0.22961775917560942</v>
      </c>
      <c r="BK82" s="8">
        <f t="shared" si="164"/>
        <v>0.25010581656781378</v>
      </c>
      <c r="BL82" s="8">
        <f t="shared" si="165"/>
        <v>0.4668580168075066</v>
      </c>
      <c r="BM82" s="8">
        <f t="shared" si="166"/>
        <v>0.47400520428883569</v>
      </c>
      <c r="BN82" s="8">
        <f t="shared" si="167"/>
        <v>0.52457943930174045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1.3941176470588199</v>
      </c>
      <c r="F83">
        <f>VLOOKUP(B83,home!$B$2:$E$405,3,FALSE)</f>
        <v>0.76</v>
      </c>
      <c r="G83">
        <f>VLOOKUP(C83,away!$B$2:$E$405,4,FALSE)</f>
        <v>0.89</v>
      </c>
      <c r="H83">
        <f>VLOOKUP(A83,away!$A$2:$E$405,3,FALSE)</f>
        <v>1.3441176470588201</v>
      </c>
      <c r="I83">
        <f>VLOOKUP(C83,away!$B$2:$E$405,3,FALSE)</f>
        <v>1.35</v>
      </c>
      <c r="J83">
        <f>VLOOKUP(B83,home!$B$2:$E$405,4,FALSE)</f>
        <v>1.0900000000000001</v>
      </c>
      <c r="K83" s="3">
        <f t="shared" si="168"/>
        <v>0.94298117647058588</v>
      </c>
      <c r="L83" s="3">
        <f t="shared" si="169"/>
        <v>1.977869117647054</v>
      </c>
      <c r="M83" s="5">
        <f t="shared" si="114"/>
        <v>5.3887847294807285E-2</v>
      </c>
      <c r="N83" s="5">
        <f t="shared" si="115"/>
        <v>5.0815225639524654E-2</v>
      </c>
      <c r="O83" s="5">
        <f t="shared" si="116"/>
        <v>0.10658310898087967</v>
      </c>
      <c r="P83" s="5">
        <f t="shared" si="117"/>
        <v>0.1005058654986826</v>
      </c>
      <c r="Q83" s="5">
        <f t="shared" si="118"/>
        <v>2.3958900628088614E-2</v>
      </c>
      <c r="R83" s="5">
        <f t="shared" si="119"/>
        <v>0.10540371985804617</v>
      </c>
      <c r="S83" s="5">
        <f t="shared" si="120"/>
        <v>4.6863205280667536E-2</v>
      </c>
      <c r="T83" s="5">
        <f t="shared" si="121"/>
        <v>4.7387569645071077E-2</v>
      </c>
      <c r="U83" s="5">
        <f t="shared" si="122"/>
        <v>9.9393723756116437E-2</v>
      </c>
      <c r="V83" s="5">
        <f t="shared" si="123"/>
        <v>9.7115836010885359E-3</v>
      </c>
      <c r="W83" s="5">
        <f t="shared" si="124"/>
        <v>7.5309307670722884E-3</v>
      </c>
      <c r="X83" s="5">
        <f t="shared" si="125"/>
        <v>1.4895195391330317E-2</v>
      </c>
      <c r="Y83" s="5">
        <f t="shared" si="126"/>
        <v>1.4730373482915485E-2</v>
      </c>
      <c r="Z83" s="5">
        <f t="shared" si="127"/>
        <v>6.9491587464117002E-2</v>
      </c>
      <c r="AA83" s="5">
        <f t="shared" si="128"/>
        <v>6.5529258901721676E-2</v>
      </c>
      <c r="AB83" s="5">
        <f t="shared" si="129"/>
        <v>3.0896428826195553E-2</v>
      </c>
      <c r="AC83" s="5">
        <f t="shared" si="130"/>
        <v>1.1320631229829621E-3</v>
      </c>
      <c r="AD83" s="5">
        <f t="shared" si="131"/>
        <v>1.7753814886630893E-3</v>
      </c>
      <c r="AE83" s="5">
        <f t="shared" si="132"/>
        <v>3.5114722184689776E-3</v>
      </c>
      <c r="AF83" s="5">
        <f t="shared" si="133"/>
        <v>3.4726162291926913E-3</v>
      </c>
      <c r="AG83" s="5">
        <f t="shared" si="134"/>
        <v>2.2894601323867293E-3</v>
      </c>
      <c r="AH83" s="5">
        <f t="shared" si="135"/>
        <v>3.436131619538655E-2</v>
      </c>
      <c r="AI83" s="5">
        <f t="shared" si="136"/>
        <v>3.2402074371003411E-2</v>
      </c>
      <c r="AJ83" s="5">
        <f t="shared" si="137"/>
        <v>1.5277273105228105E-2</v>
      </c>
      <c r="AK83" s="5">
        <f t="shared" si="138"/>
        <v>4.8020603220101472E-3</v>
      </c>
      <c r="AL83" s="5">
        <f t="shared" si="139"/>
        <v>8.4456135983378223E-5</v>
      </c>
      <c r="AM83" s="5">
        <f t="shared" si="140"/>
        <v>3.3483026497272409E-4</v>
      </c>
      <c r="AN83" s="5">
        <f t="shared" si="141"/>
        <v>6.6225044074313109E-4</v>
      </c>
      <c r="AO83" s="5">
        <f t="shared" si="142"/>
        <v>6.5492234744699484E-4</v>
      </c>
      <c r="AP83" s="5">
        <f t="shared" si="143"/>
        <v>4.3178356182410827E-4</v>
      </c>
      <c r="AQ83" s="5">
        <f t="shared" si="144"/>
        <v>2.1350284310988786E-4</v>
      </c>
      <c r="AR83" s="5">
        <f t="shared" si="145"/>
        <v>1.3592437228912119E-2</v>
      </c>
      <c r="AS83" s="5">
        <f t="shared" si="146"/>
        <v>1.2817412449222142E-2</v>
      </c>
      <c r="AT83" s="5">
        <f t="shared" si="147"/>
        <v>6.0432893353381135E-3</v>
      </c>
      <c r="AU83" s="5">
        <f t="shared" si="148"/>
        <v>1.8995693623964265E-3</v>
      </c>
      <c r="AV83" s="5">
        <f t="shared" si="149"/>
        <v>4.4781453803501573E-4</v>
      </c>
      <c r="AW83" s="5">
        <f t="shared" si="150"/>
        <v>4.3755160381967994E-6</v>
      </c>
      <c r="AX83" s="5">
        <f t="shared" si="151"/>
        <v>5.2623106196989544E-5</v>
      </c>
      <c r="AY83" s="5">
        <f t="shared" si="152"/>
        <v>1.0408161662168693E-4</v>
      </c>
      <c r="AZ83" s="5">
        <f t="shared" si="153"/>
        <v>1.0292990761540746E-4</v>
      </c>
      <c r="BA83" s="5">
        <f t="shared" si="154"/>
        <v>6.7860628518259577E-5</v>
      </c>
      <c r="BB83" s="5">
        <f t="shared" si="155"/>
        <v>3.3554860362596153E-5</v>
      </c>
      <c r="BC83" s="5">
        <f t="shared" si="156"/>
        <v>1.3273424411627626E-5</v>
      </c>
      <c r="BD83" s="5">
        <f t="shared" si="157"/>
        <v>4.4806769714368965E-3</v>
      </c>
      <c r="BE83" s="5">
        <f t="shared" si="158"/>
        <v>4.225194041910226E-3</v>
      </c>
      <c r="BF83" s="5">
        <f t="shared" si="159"/>
        <v>1.9921392242285073E-3</v>
      </c>
      <c r="BG83" s="5">
        <f t="shared" si="160"/>
        <v>6.2618326311873274E-4</v>
      </c>
      <c r="BH83" s="5">
        <f t="shared" si="161"/>
        <v>1.4761975753547324E-4</v>
      </c>
      <c r="BI83" s="5">
        <f t="shared" si="162"/>
        <v>2.7840530526220642E-5</v>
      </c>
      <c r="BJ83" s="8">
        <f t="shared" si="163"/>
        <v>0.17303873862453736</v>
      </c>
      <c r="BK83" s="8">
        <f t="shared" si="164"/>
        <v>0.21228910255083397</v>
      </c>
      <c r="BL83" s="8">
        <f t="shared" si="165"/>
        <v>0.54094914101924763</v>
      </c>
      <c r="BM83" s="8">
        <f t="shared" si="166"/>
        <v>0.55451419565812343</v>
      </c>
      <c r="BN83" s="8">
        <f t="shared" si="167"/>
        <v>0.441154667900029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1.62917933130699</v>
      </c>
      <c r="F84">
        <f>VLOOKUP(B84,home!$B$2:$E$405,3,FALSE)</f>
        <v>1.04</v>
      </c>
      <c r="G84">
        <f>VLOOKUP(C84,away!$B$2:$E$405,4,FALSE)</f>
        <v>0.72</v>
      </c>
      <c r="H84">
        <f>VLOOKUP(A84,away!$A$2:$E$405,3,FALSE)</f>
        <v>1.4103343465045599</v>
      </c>
      <c r="I84">
        <f>VLOOKUP(C84,away!$B$2:$E$405,3,FALSE)</f>
        <v>1.08</v>
      </c>
      <c r="J84">
        <f>VLOOKUP(B84,home!$B$2:$E$405,4,FALSE)</f>
        <v>1.02</v>
      </c>
      <c r="K84" s="3">
        <f t="shared" si="168"/>
        <v>1.2199294832826741</v>
      </c>
      <c r="L84" s="3">
        <f t="shared" si="169"/>
        <v>1.5536243161094232</v>
      </c>
      <c r="M84" s="5">
        <f t="shared" ref="M84:M100" si="170">_xlfn.POISSON.DIST(0,K84,FALSE) * _xlfn.POISSON.DIST(0,L84,FALSE)</f>
        <v>6.2439711774054184E-2</v>
      </c>
      <c r="N84" s="5">
        <f t="shared" ref="N84:N100" si="171">_xlfn.POISSON.DIST(1,K84,FALSE) * _xlfn.POISSON.DIST(0,L84,FALSE)</f>
        <v>7.6172045320841028E-2</v>
      </c>
      <c r="O84" s="5">
        <f t="shared" ref="O84:O100" si="172">_xlfn.POISSON.DIST(0,K84,FALSE) * _xlfn.POISSON.DIST(1,L84,FALSE)</f>
        <v>9.700785450303441E-2</v>
      </c>
      <c r="P84" s="5">
        <f t="shared" ref="P84:P100" si="173">_xlfn.POISSON.DIST(1,K84,FALSE) * _xlfn.POISSON.DIST(1,L84,FALSE)</f>
        <v>0.11834274181824761</v>
      </c>
      <c r="Q84" s="5">
        <f t="shared" ref="Q84:Q100" si="174">_xlfn.POISSON.DIST(2,K84,FALSE) * _xlfn.POISSON.DIST(0,L84,FALSE)</f>
        <v>4.6462261944419027E-2</v>
      </c>
      <c r="R84" s="5">
        <f t="shared" ref="R84:R100" si="175">_xlfn.POISSON.DIST(0,K84,FALSE) * _xlfn.POISSON.DIST(2,L84,FALSE)</f>
        <v>7.5356880804759677E-2</v>
      </c>
      <c r="S84" s="5">
        <f t="shared" ref="S84:S100" si="176">_xlfn.POISSON.DIST(2,K84,FALSE) * _xlfn.POISSON.DIST(2,L84,FALSE)</f>
        <v>5.6074107900030284E-2</v>
      </c>
      <c r="T84" s="5">
        <f t="shared" ref="T84:T100" si="177">_xlfn.POISSON.DIST(2,K84,FALSE) * _xlfn.POISSON.DIST(1,L84,FALSE)</f>
        <v>7.2184899938294883E-2</v>
      </c>
      <c r="U84" s="5">
        <f t="shared" ref="U84:U100" si="178">_xlfn.POISSON.DIST(1,K84,FALSE) * _xlfn.POISSON.DIST(2,L84,FALSE)</f>
        <v>9.1930080661944538E-2</v>
      </c>
      <c r="V84" s="5">
        <f t="shared" ref="V84:V100" si="179">_xlfn.POISSON.DIST(3,K84,FALSE) * _xlfn.POISSON.DIST(3,L84,FALSE)</f>
        <v>1.1808659523739025E-2</v>
      </c>
      <c r="W84" s="5">
        <f t="shared" ref="W84:W100" si="180">_xlfn.POISSON.DIST(3,K84,FALSE) * _xlfn.POISSON.DIST(0,L84,FALSE)</f>
        <v>1.8893561068666451E-2</v>
      </c>
      <c r="X84" s="5">
        <f t="shared" ref="X84:X100" si="181">_xlfn.POISSON.DIST(3,K84,FALSE) * _xlfn.POISSON.DIST(1,L84,FALSE)</f>
        <v>2.9353495894178534E-2</v>
      </c>
      <c r="Y84" s="5">
        <f t="shared" ref="Y84:Y100" si="182">_xlfn.POISSON.DIST(3,K84,FALSE) * _xlfn.POISSON.DIST(2,L84,FALSE)</f>
        <v>2.2802152492006952E-2</v>
      </c>
      <c r="Z84" s="5">
        <f t="shared" ref="Z84:Z100" si="183">_xlfn.POISSON.DIST(0,K84,FALSE) * _xlfn.POISSON.DIST(3,L84,FALSE)</f>
        <v>3.9025427468144684E-2</v>
      </c>
      <c r="AA84" s="5">
        <f t="shared" ref="AA84:AA100" si="184">_xlfn.POISSON.DIST(1,K84,FALSE) * _xlfn.POISSON.DIST(3,L84,FALSE)</f>
        <v>4.7608269566099225E-2</v>
      </c>
      <c r="AB84" s="5">
        <f t="shared" ref="AB84:AB100" si="185">_xlfn.POISSON.DIST(2,K84,FALSE) * _xlfn.POISSON.DIST(3,L84,FALSE)</f>
        <v>2.9039365845876852E-2</v>
      </c>
      <c r="AC84" s="5">
        <f t="shared" ref="AC84:AC100" si="186">_xlfn.POISSON.DIST(4,K84,FALSE) * _xlfn.POISSON.DIST(4,L84,FALSE)</f>
        <v>1.3988184617731276E-3</v>
      </c>
      <c r="AD84" s="5">
        <f t="shared" ref="AD84:AD100" si="187">_xlfn.POISSON.DIST(4,K84,FALSE) * _xlfn.POISSON.DIST(0,L84,FALSE)</f>
        <v>5.7622030479669781E-3</v>
      </c>
      <c r="AE84" s="5">
        <f t="shared" ref="AE84:AE100" si="188">_xlfn.POISSON.DIST(4,K84,FALSE) * _xlfn.POISSON.DIST(1,L84,FALSE)</f>
        <v>8.9522987696813282E-3</v>
      </c>
      <c r="AF84" s="5">
        <f t="shared" ref="AF84:AF100" si="189">_xlfn.POISSON.DIST(4,K84,FALSE) * _xlfn.POISSON.DIST(2,L84,FALSE)</f>
        <v>6.9542545268266951E-3</v>
      </c>
      <c r="AG84" s="5">
        <f t="shared" ref="AG84:AG100" si="190">_xlfn.POISSON.DIST(4,K84,FALSE) * _xlfn.POISSON.DIST(3,L84,FALSE)</f>
        <v>3.6014329777639947E-3</v>
      </c>
      <c r="AH84" s="5">
        <f t="shared" ref="AH84:AH100" si="191">_xlfn.POISSON.DIST(0,K84,FALSE) * _xlfn.POISSON.DIST(4,L84,FALSE)</f>
        <v>1.5157713265268546E-2</v>
      </c>
      <c r="AI84" s="5">
        <f t="shared" ref="AI84:AI100" si="192">_xlfn.POISSON.DIST(1,K84,FALSE) * _xlfn.POISSON.DIST(4,L84,FALSE)</f>
        <v>1.8491341311445995E-2</v>
      </c>
      <c r="AJ84" s="5">
        <f t="shared" ref="AJ84:AJ100" si="193">_xlfn.POISSON.DIST(2,K84,FALSE) * _xlfn.POISSON.DIST(4,L84,FALSE)</f>
        <v>1.1279066225637941E-2</v>
      </c>
      <c r="AK84" s="5">
        <f t="shared" ref="AK84:AK100" si="194">_xlfn.POISSON.DIST(3,K84,FALSE) * _xlfn.POISSON.DIST(4,L84,FALSE)</f>
        <v>4.5865551441845185E-3</v>
      </c>
      <c r="AL84" s="5">
        <f t="shared" ref="AL84:AL100" si="195">_xlfn.POISSON.DIST(5,K84,FALSE) * _xlfn.POISSON.DIST(5,L84,FALSE)</f>
        <v>1.060479027649855E-4</v>
      </c>
      <c r="AM84" s="5">
        <f t="shared" ref="AM84:AM100" si="196">_xlfn.POISSON.DIST(5,K84,FALSE) * _xlfn.POISSON.DIST(0,L84,FALSE)</f>
        <v>1.4058962773752411E-3</v>
      </c>
      <c r="AN84" s="5">
        <f t="shared" ref="AN84:AN100" si="197">_xlfn.POISSON.DIST(5,K84,FALSE) * _xlfn.POISSON.DIST(1,L84,FALSE)</f>
        <v>2.1842346424578926E-3</v>
      </c>
      <c r="AO84" s="5">
        <f t="shared" ref="AO84:AO100" si="198">_xlfn.POISSON.DIST(5,K84,FALSE) * _xlfn.POISSON.DIST(2,L84,FALSE)</f>
        <v>1.6967400263055777E-3</v>
      </c>
      <c r="AP84" s="5">
        <f t="shared" ref="AP84:AP100" si="199">_xlfn.POISSON.DIST(5,K84,FALSE) * _xlfn.POISSON.DIST(3,L84,FALSE)</f>
        <v>8.7869885432816249E-4</v>
      </c>
      <c r="AQ84" s="5">
        <f t="shared" ref="AQ84:AQ100" si="200">_xlfn.POISSON.DIST(5,K84,FALSE) * _xlfn.POISSON.DIST(4,L84,FALSE)</f>
        <v>3.412919766554313E-4</v>
      </c>
      <c r="AR84" s="5">
        <f t="shared" ref="AR84:AR100" si="201">_xlfn.POISSON.DIST(0,K84,FALSE) * _xlfn.POISSON.DIST(5,L84,FALSE)</f>
        <v>4.7098783811071144E-3</v>
      </c>
      <c r="AS84" s="5">
        <f t="shared" ref="AS84:AS100" si="202">_xlfn.POISSON.DIST(1,K84,FALSE) * _xlfn.POISSON.DIST(5,L84,FALSE)</f>
        <v>5.7457194997882401E-3</v>
      </c>
      <c r="AT84" s="5">
        <f t="shared" ref="AT84:AT100" si="203">_xlfn.POISSON.DIST(2,K84,FALSE) * _xlfn.POISSON.DIST(5,L84,FALSE)</f>
        <v>3.5046863102319269E-3</v>
      </c>
      <c r="AU84" s="5">
        <f t="shared" ref="AU84:AU100" si="204">_xlfn.POISSON.DIST(3,K84,FALSE) * _xlfn.POISSON.DIST(5,L84,FALSE)</f>
        <v>1.4251567198363653E-3</v>
      </c>
      <c r="AV84" s="5">
        <f t="shared" ref="AV84:AV100" si="205">_xlfn.POISSON.DIST(4,K84,FALSE) * _xlfn.POISSON.DIST(5,L84,FALSE)</f>
        <v>4.3464767520670199E-4</v>
      </c>
      <c r="AW84" s="5">
        <f t="shared" ref="AW84:AW100" si="206">_xlfn.POISSON.DIST(6,K84,FALSE) * _xlfn.POISSON.DIST(6,L84,FALSE)</f>
        <v>5.5831631739504619E-6</v>
      </c>
      <c r="AX84" s="5">
        <f t="shared" ref="AX84:AX100" si="207">_xlfn.POISSON.DIST(6,K84,FALSE) * _xlfn.POISSON.DIST(0,L84,FALSE)</f>
        <v>2.8584905320123527E-4</v>
      </c>
      <c r="AY84" s="5">
        <f t="shared" ref="AY84:AY100" si="208">_xlfn.POISSON.DIST(6,K84,FALSE) * _xlfn.POISSON.DIST(1,L84,FALSE)</f>
        <v>4.4410203979029523E-4</v>
      </c>
      <c r="AZ84" s="5">
        <f t="shared" ref="AZ84:AZ100" si="209">_xlfn.POISSON.DIST(6,K84,FALSE) * _xlfn.POISSON.DIST(2,L84,FALSE)</f>
        <v>3.4498386392599876E-4</v>
      </c>
      <c r="BA84" s="5">
        <f t="shared" ref="BA84:BA100" si="210">_xlfn.POISSON.DIST(6,K84,FALSE) * _xlfn.POISSON.DIST(3,L84,FALSE)</f>
        <v>1.7865843988693869E-4</v>
      </c>
      <c r="BB84" s="5">
        <f t="shared" ref="BB84:BB100" si="211">_xlfn.POISSON.DIST(6,K84,FALSE) * _xlfn.POISSON.DIST(4,L84,FALSE)</f>
        <v>6.9392024121630409E-5</v>
      </c>
      <c r="BC84" s="5">
        <f t="shared" ref="BC84:BC100" si="212">_xlfn.POISSON.DIST(6,K84,FALSE) * _xlfn.POISSON.DIST(5,L84,FALSE)</f>
        <v>2.1561827203883322E-5</v>
      </c>
      <c r="BD84" s="5">
        <f t="shared" ref="BD84:BD100" si="213">_xlfn.POISSON.DIST(0,K84,FALSE) * _xlfn.POISSON.DIST(6,L84,FALSE)</f>
        <v>1.2195635964676824E-3</v>
      </c>
      <c r="BE84" s="5">
        <f t="shared" ref="BE84:BE100" si="214">_xlfn.POISSON.DIST(1,K84,FALSE) * _xlfn.POISSON.DIST(6,L84,FALSE)</f>
        <v>1.4877815880691796E-3</v>
      </c>
      <c r="BF84" s="5">
        <f t="shared" ref="BF84:BF100" si="215">_xlfn.POISSON.DIST(2,K84,FALSE) * _xlfn.POISSON.DIST(6,L84,FALSE)</f>
        <v>9.0749431198535553E-4</v>
      </c>
      <c r="BG84" s="5">
        <f t="shared" ref="BG84:BG100" si="216">_xlfn.POISSON.DIST(3,K84,FALSE) * _xlfn.POISSON.DIST(6,L84,FALSE)</f>
        <v>3.6902635570075352E-4</v>
      </c>
      <c r="BH84" s="5">
        <f t="shared" ref="BH84:BH100" si="217">_xlfn.POISSON.DIST(4,K84,FALSE) * _xlfn.POISSON.DIST(6,L84,FALSE)</f>
        <v>1.1254653285692714E-4</v>
      </c>
      <c r="BI84" s="5">
        <f t="shared" ref="BI84:BI100" si="218">_xlfn.POISSON.DIST(5,K84,FALSE) * _xlfn.POISSON.DIST(6,L84,FALSE)</f>
        <v>2.7459766734681526E-5</v>
      </c>
      <c r="BJ84" s="8">
        <f t="shared" ref="BJ84:BJ100" si="219">SUM(N84,Q84,T84,W84,X84,Y84,AD84,AE84,AF84,AG84,AM84,AN84,AO84,AP84,AQ84,AX84,AY84,AZ84,BA84,BB84,BC84)</f>
        <v>0.29899001500589822</v>
      </c>
      <c r="BK84" s="8">
        <f t="shared" ref="BK84:BK100" si="220">SUM(M84,P84,S84,V84,AC84,AL84,AY84)</f>
        <v>0.25061418942039948</v>
      </c>
      <c r="BL84" s="8">
        <f t="shared" ref="BL84:BL100" si="221">SUM(O84,R84,U84,AA84,AB84,AH84,AI84,AJ84,AK84,AR84,AS84,AT84,AU84,AV84,BD84,BE84,BF84,BG84,BH84,BI84)</f>
        <v>0.41040108806623654</v>
      </c>
      <c r="BM84" s="8">
        <f t="shared" ref="BM84:BM100" si="222">SUM(S84:BI84)</f>
        <v>0.52281070491870685</v>
      </c>
      <c r="BN84" s="8">
        <f t="shared" ref="BN84:BN100" si="223">SUM(M84:R84)</f>
        <v>0.47578149616535592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1.62917933130699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1.4103343465045599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5.0960729483282652</v>
      </c>
      <c r="L85" s="3">
        <f t="shared" si="169"/>
        <v>0.9861057750759884</v>
      </c>
      <c r="M85" s="5">
        <f t="shared" si="170"/>
        <v>2.2831967757527389E-3</v>
      </c>
      <c r="N85" s="5">
        <f t="shared" si="171"/>
        <v>1.1635337324623851E-2</v>
      </c>
      <c r="O85" s="5">
        <f t="shared" si="172"/>
        <v>2.2514735262046523E-3</v>
      </c>
      <c r="P85" s="5">
        <f t="shared" si="173"/>
        <v>1.1473673330768779E-2</v>
      </c>
      <c r="Q85" s="5">
        <f t="shared" si="174"/>
        <v>2.9647263892344886E-2</v>
      </c>
      <c r="R85" s="5">
        <f t="shared" si="175"/>
        <v>1.1100955233105537E-3</v>
      </c>
      <c r="S85" s="5">
        <f t="shared" si="176"/>
        <v>1.441456788780208E-2</v>
      </c>
      <c r="T85" s="5">
        <f t="shared" si="177"/>
        <v>2.9235338139443116E-2</v>
      </c>
      <c r="U85" s="5">
        <f t="shared" si="178"/>
        <v>5.6571277664032218E-3</v>
      </c>
      <c r="V85" s="5">
        <f t="shared" si="179"/>
        <v>8.0485613127674951E-3</v>
      </c>
      <c r="W85" s="5">
        <f t="shared" si="180"/>
        <v>5.0361539837909378E-2</v>
      </c>
      <c r="X85" s="5">
        <f t="shared" si="181"/>
        <v>4.966180527588189E-2</v>
      </c>
      <c r="Y85" s="5">
        <f t="shared" si="182"/>
        <v>2.4485896491623159E-2</v>
      </c>
      <c r="Z85" s="5">
        <f t="shared" si="183"/>
        <v>3.6489053547417952E-4</v>
      </c>
      <c r="AA85" s="5">
        <f t="shared" si="184"/>
        <v>1.8595087869309815E-3</v>
      </c>
      <c r="AB85" s="5">
        <f t="shared" si="185"/>
        <v>4.7380962131288416E-3</v>
      </c>
      <c r="AC85" s="5">
        <f t="shared" si="186"/>
        <v>2.5278855798278803E-3</v>
      </c>
      <c r="AD85" s="5">
        <f t="shared" si="187"/>
        <v>6.4161520201031566E-2</v>
      </c>
      <c r="AE85" s="5">
        <f t="shared" si="188"/>
        <v>6.3270045607891914E-2</v>
      </c>
      <c r="AF85" s="5">
        <f t="shared" si="189"/>
        <v>3.1195478681631694E-2</v>
      </c>
      <c r="AG85" s="5">
        <f t="shared" si="190"/>
        <v>1.0254013894738966E-2</v>
      </c>
      <c r="AH85" s="5">
        <f t="shared" si="191"/>
        <v>8.9955166075414544E-5</v>
      </c>
      <c r="AI85" s="5">
        <f t="shared" si="192"/>
        <v>4.5841808839929655E-4</v>
      </c>
      <c r="AJ85" s="5">
        <f t="shared" si="193"/>
        <v>1.1680660096580052E-3</v>
      </c>
      <c r="AK85" s="5">
        <f t="shared" si="194"/>
        <v>1.9841831978933007E-3</v>
      </c>
      <c r="AL85" s="5">
        <f t="shared" si="195"/>
        <v>5.081319957793625E-4</v>
      </c>
      <c r="AM85" s="5">
        <f t="shared" si="196"/>
        <v>6.5394357484018867E-2</v>
      </c>
      <c r="AN85" s="5">
        <f t="shared" si="197"/>
        <v>6.4485753572374696E-2</v>
      </c>
      <c r="AO85" s="5">
        <f t="shared" si="198"/>
        <v>3.179488700392287E-2</v>
      </c>
      <c r="AP85" s="5">
        <f t="shared" si="199"/>
        <v>1.0451040564152277E-2</v>
      </c>
      <c r="AQ85" s="5">
        <f t="shared" si="200"/>
        <v>2.5764578639659937E-3</v>
      </c>
      <c r="AR85" s="5">
        <f t="shared" si="201"/>
        <v>1.7741061752977191E-5</v>
      </c>
      <c r="AS85" s="5">
        <f t="shared" si="202"/>
        <v>9.0409744873968286E-5</v>
      </c>
      <c r="AT85" s="5">
        <f t="shared" si="203"/>
        <v>2.3036732755874492E-4</v>
      </c>
      <c r="AU85" s="5">
        <f t="shared" si="204"/>
        <v>3.9132290205026548E-4</v>
      </c>
      <c r="AV85" s="5">
        <f t="shared" si="205"/>
        <v>4.9855251379991741E-4</v>
      </c>
      <c r="AW85" s="5">
        <f t="shared" si="206"/>
        <v>7.0930525889540045E-5</v>
      </c>
      <c r="AX85" s="5">
        <f t="shared" si="207"/>
        <v>5.5542402691269449E-2</v>
      </c>
      <c r="AY85" s="5">
        <f t="shared" si="208"/>
        <v>5.4770684055456917E-2</v>
      </c>
      <c r="AZ85" s="5">
        <f t="shared" si="209"/>
        <v>2.7004843925974211E-2</v>
      </c>
      <c r="BA85" s="5">
        <f t="shared" si="210"/>
        <v>8.8765441834763002E-3</v>
      </c>
      <c r="BB85" s="5">
        <f t="shared" si="211"/>
        <v>2.1883028705107881E-3</v>
      </c>
      <c r="BC85" s="5">
        <f t="shared" si="212"/>
        <v>4.3157961964521033E-4</v>
      </c>
      <c r="BD85" s="5">
        <f t="shared" si="213"/>
        <v>2.9157605750984235E-6</v>
      </c>
      <c r="BE85" s="5">
        <f t="shared" si="214"/>
        <v>1.4858928590561141E-5</v>
      </c>
      <c r="BF85" s="5">
        <f t="shared" si="215"/>
        <v>3.7861092015750036E-5</v>
      </c>
      <c r="BG85" s="5">
        <f t="shared" si="216"/>
        <v>6.4314295605210335E-5</v>
      </c>
      <c r="BH85" s="5">
        <f t="shared" si="217"/>
        <v>8.1937585506124973E-5</v>
      </c>
      <c r="BI85" s="5">
        <f t="shared" si="218"/>
        <v>8.3511982589819494E-5</v>
      </c>
      <c r="BJ85" s="8">
        <f t="shared" si="219"/>
        <v>0.68742509318188794</v>
      </c>
      <c r="BK85" s="8">
        <f t="shared" si="220"/>
        <v>9.4026700938155253E-2</v>
      </c>
      <c r="BL85" s="8">
        <f t="shared" si="221"/>
        <v>2.0830717472922703E-2</v>
      </c>
      <c r="BM85" s="8">
        <f t="shared" si="222"/>
        <v>0.68954660822586722</v>
      </c>
      <c r="BN85" s="8">
        <f t="shared" si="223"/>
        <v>5.8401040373005461E-2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1.62917933130699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1.4103343465045599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0.78510151975683851</v>
      </c>
      <c r="L86" s="3">
        <f t="shared" si="169"/>
        <v>1.5649069908814599</v>
      </c>
      <c r="M86" s="5">
        <f t="shared" si="170"/>
        <v>9.5368350566559013E-2</v>
      </c>
      <c r="N86" s="5">
        <f t="shared" si="171"/>
        <v>7.4873836966508428E-2</v>
      </c>
      <c r="O86" s="5">
        <f t="shared" si="172"/>
        <v>0.14924259851044203</v>
      </c>
      <c r="P86" s="5">
        <f t="shared" si="173"/>
        <v>0.11717059090300772</v>
      </c>
      <c r="Q86" s="5">
        <f t="shared" si="174"/>
        <v>2.939178159621576E-2</v>
      </c>
      <c r="R86" s="5">
        <f t="shared" si="175"/>
        <v>0.11677539287315286</v>
      </c>
      <c r="S86" s="5">
        <f t="shared" si="176"/>
        <v>3.5989265020837172E-2</v>
      </c>
      <c r="T86" s="5">
        <f t="shared" si="177"/>
        <v>4.5995404494379076E-2</v>
      </c>
      <c r="U86" s="5">
        <f t="shared" si="178"/>
        <v>9.1680538414914192E-2</v>
      </c>
      <c r="V86" s="5">
        <f t="shared" si="179"/>
        <v>4.9129779703935223E-3</v>
      </c>
      <c r="W86" s="5">
        <f t="shared" si="180"/>
        <v>7.6918441331833556E-3</v>
      </c>
      <c r="X86" s="5">
        <f t="shared" si="181"/>
        <v>1.2037020656789176E-2</v>
      </c>
      <c r="Y86" s="5">
        <f t="shared" si="182"/>
        <v>9.4184088875969626E-3</v>
      </c>
      <c r="Z86" s="5">
        <f t="shared" si="183"/>
        <v>6.0914209556708662E-2</v>
      </c>
      <c r="AA86" s="5">
        <f t="shared" si="184"/>
        <v>4.7823838497758502E-2</v>
      </c>
      <c r="AB86" s="5">
        <f t="shared" si="185"/>
        <v>1.87732841425979E-2</v>
      </c>
      <c r="AC86" s="5">
        <f t="shared" si="186"/>
        <v>3.7725862960866994E-4</v>
      </c>
      <c r="AD86" s="5">
        <f t="shared" si="187"/>
        <v>1.5097196296737436E-3</v>
      </c>
      <c r="AE86" s="5">
        <f t="shared" si="188"/>
        <v>2.3625708027474102E-3</v>
      </c>
      <c r="AF86" s="5">
        <f t="shared" si="189"/>
        <v>1.8486017828359225E-3</v>
      </c>
      <c r="AG86" s="5">
        <f t="shared" si="190"/>
        <v>9.6429661777195556E-4</v>
      </c>
      <c r="AH86" s="5">
        <f t="shared" si="191"/>
        <v>2.3831268094827898E-2</v>
      </c>
      <c r="AI86" s="5">
        <f t="shared" si="192"/>
        <v>1.8709964798982039E-2</v>
      </c>
      <c r="AJ86" s="5">
        <f t="shared" si="193"/>
        <v>7.344610899138875E-3</v>
      </c>
      <c r="AK86" s="5">
        <f t="shared" si="194"/>
        <v>1.9220883929788569E-3</v>
      </c>
      <c r="AL86" s="5">
        <f t="shared" si="195"/>
        <v>1.8540161926636818E-5</v>
      </c>
      <c r="AM86" s="5">
        <f t="shared" si="196"/>
        <v>2.3705663513271758E-4</v>
      </c>
      <c r="AN86" s="5">
        <f t="shared" si="197"/>
        <v>3.7097158555402524E-4</v>
      </c>
      <c r="AO86" s="5">
        <f t="shared" si="198"/>
        <v>2.9026801382593686E-4</v>
      </c>
      <c r="AP86" s="5">
        <f t="shared" si="199"/>
        <v>1.5141414802182835E-4</v>
      </c>
      <c r="AQ86" s="5">
        <f t="shared" si="200"/>
        <v>5.9237264689429821E-5</v>
      </c>
      <c r="AR86" s="5">
        <f t="shared" si="201"/>
        <v>7.4587436086332864E-3</v>
      </c>
      <c r="AS86" s="5">
        <f t="shared" si="202"/>
        <v>5.8558709426145984E-3</v>
      </c>
      <c r="AT86" s="5">
        <f t="shared" si="203"/>
        <v>2.298726588273316E-3</v>
      </c>
      <c r="AU86" s="5">
        <f t="shared" si="204"/>
        <v>6.0157791265294416E-4</v>
      </c>
      <c r="AV86" s="5">
        <f t="shared" si="205"/>
        <v>1.1807493336899327E-4</v>
      </c>
      <c r="AW86" s="5">
        <f t="shared" si="206"/>
        <v>6.3274011750696631E-7</v>
      </c>
      <c r="AX86" s="5">
        <f t="shared" si="207"/>
        <v>3.1018920751856473E-5</v>
      </c>
      <c r="AY86" s="5">
        <f t="shared" si="208"/>
        <v>4.8541725934178182E-5</v>
      </c>
      <c r="AZ86" s="5">
        <f t="shared" si="209"/>
        <v>3.7981643131923654E-5</v>
      </c>
      <c r="BA86" s="5">
        <f t="shared" si="210"/>
        <v>1.9812579620770714E-5</v>
      </c>
      <c r="BB86" s="5">
        <f t="shared" si="211"/>
        <v>7.7512110889849053E-6</v>
      </c>
      <c r="BC86" s="5">
        <f t="shared" si="212"/>
        <v>2.4259848841900725E-6</v>
      </c>
      <c r="BD86" s="5">
        <f t="shared" si="213"/>
        <v>1.9453733360571088E-3</v>
      </c>
      <c r="BE86" s="5">
        <f t="shared" si="214"/>
        <v>1.527315562632867E-3</v>
      </c>
      <c r="BF86" s="5">
        <f t="shared" si="215"/>
        <v>5.9954888468566738E-4</v>
      </c>
      <c r="BG86" s="5">
        <f t="shared" si="216"/>
        <v>1.5690224684507831E-4</v>
      </c>
      <c r="BH86" s="5">
        <f t="shared" si="217"/>
        <v>3.07960481128334E-5</v>
      </c>
      <c r="BI86" s="5">
        <f t="shared" si="218"/>
        <v>4.8356048351780453E-6</v>
      </c>
      <c r="BJ86" s="8">
        <f t="shared" si="219"/>
        <v>0.18734996528033765</v>
      </c>
      <c r="BK86" s="8">
        <f t="shared" si="220"/>
        <v>0.25388552497826694</v>
      </c>
      <c r="BL86" s="8">
        <f t="shared" si="221"/>
        <v>0.49670135029350487</v>
      </c>
      <c r="BM86" s="8">
        <f t="shared" si="222"/>
        <v>0.41598058970711566</v>
      </c>
      <c r="BN86" s="8">
        <f t="shared" si="223"/>
        <v>0.58282255141588579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1.62917933130699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1.4103343465045599</v>
      </c>
      <c r="I87">
        <f>VLOOKUP(C87,away!$B$2:$E$405,3,FALSE)</f>
        <v>0.54</v>
      </c>
      <c r="J87">
        <f>VLOOKUP(B87,home!$B$2:$E$405,4,FALSE)</f>
        <v>1.29</v>
      </c>
      <c r="K87" s="3">
        <f t="shared" si="168"/>
        <v>1.3514042553191483</v>
      </c>
      <c r="L87" s="3">
        <f t="shared" si="169"/>
        <v>0.98243890577507653</v>
      </c>
      <c r="M87" s="5">
        <f t="shared" si="170"/>
        <v>9.6922541463705686E-2</v>
      </c>
      <c r="N87" s="5">
        <f t="shared" si="171"/>
        <v>0.13098153497039847</v>
      </c>
      <c r="O87" s="5">
        <f t="shared" si="172"/>
        <v>9.5220475580542502E-2</v>
      </c>
      <c r="P87" s="5">
        <f t="shared" si="173"/>
        <v>0.12868135589305821</v>
      </c>
      <c r="Q87" s="5">
        <f t="shared" si="174"/>
        <v>8.8504501863615179E-2</v>
      </c>
      <c r="R87" s="5">
        <f t="shared" si="175"/>
        <v>4.6774149918365281E-2</v>
      </c>
      <c r="S87" s="5">
        <f t="shared" si="176"/>
        <v>4.2711662076764328E-2</v>
      </c>
      <c r="T87" s="5">
        <f t="shared" si="177"/>
        <v>8.6950265967058321E-2</v>
      </c>
      <c r="U87" s="5">
        <f t="shared" si="178"/>
        <v>6.3210785238614647E-2</v>
      </c>
      <c r="V87" s="5">
        <f t="shared" si="179"/>
        <v>6.3007869829541418E-3</v>
      </c>
      <c r="W87" s="5">
        <f t="shared" si="180"/>
        <v>3.9868453477797029E-2</v>
      </c>
      <c r="X87" s="5">
        <f t="shared" si="181"/>
        <v>3.9168319809671462E-2</v>
      </c>
      <c r="Y87" s="5">
        <f t="shared" si="182"/>
        <v>1.9240240627430939E-2</v>
      </c>
      <c r="Z87" s="5">
        <f t="shared" si="183"/>
        <v>1.5317581554786059E-2</v>
      </c>
      <c r="AA87" s="5">
        <f t="shared" si="184"/>
        <v>2.070024489433598E-2</v>
      </c>
      <c r="AB87" s="5">
        <f t="shared" si="185"/>
        <v>1.3987199518177061E-2</v>
      </c>
      <c r="AC87" s="5">
        <f t="shared" si="186"/>
        <v>5.228361998634532E-4</v>
      </c>
      <c r="AD87" s="5">
        <f t="shared" si="187"/>
        <v>1.3469599420722093E-2</v>
      </c>
      <c r="AE87" s="5">
        <f t="shared" si="188"/>
        <v>1.3233058516122819E-2</v>
      </c>
      <c r="AF87" s="5">
        <f t="shared" si="189"/>
        <v>6.5003357643186295E-3</v>
      </c>
      <c r="AG87" s="5">
        <f t="shared" si="190"/>
        <v>2.1287275851559302E-3</v>
      </c>
      <c r="AH87" s="5">
        <f t="shared" si="191"/>
        <v>3.7621470154511273E-3</v>
      </c>
      <c r="AI87" s="5">
        <f t="shared" si="192"/>
        <v>5.0841814858168877E-3</v>
      </c>
      <c r="AJ87" s="5">
        <f t="shared" si="193"/>
        <v>3.4353922473738868E-3</v>
      </c>
      <c r="AK87" s="5">
        <f t="shared" si="194"/>
        <v>1.5475345672638281E-3</v>
      </c>
      <c r="AL87" s="5">
        <f t="shared" si="195"/>
        <v>2.7766201790569841E-5</v>
      </c>
      <c r="AM87" s="5">
        <f t="shared" si="196"/>
        <v>3.640574794921633E-3</v>
      </c>
      <c r="AN87" s="5">
        <f t="shared" si="197"/>
        <v>3.5766423179151331E-3</v>
      </c>
      <c r="AO87" s="5">
        <f t="shared" si="198"/>
        <v>1.7569162825806881E-3</v>
      </c>
      <c r="AP87" s="5">
        <f t="shared" si="199"/>
        <v>5.7535430339899552E-4</v>
      </c>
      <c r="AQ87" s="5">
        <f t="shared" si="200"/>
        <v>1.4131261306607262E-4</v>
      </c>
      <c r="AR87" s="5">
        <f t="shared" si="201"/>
        <v>7.3921591944495527E-4</v>
      </c>
      <c r="AS87" s="5">
        <f t="shared" si="202"/>
        <v>9.9897953913756954E-4</v>
      </c>
      <c r="AT87" s="5">
        <f t="shared" si="203"/>
        <v>6.7501260008363665E-4</v>
      </c>
      <c r="AU87" s="5">
        <f t="shared" si="204"/>
        <v>3.0407163338235643E-4</v>
      </c>
      <c r="AV87" s="5">
        <f t="shared" si="205"/>
        <v>1.0273092481869007E-4</v>
      </c>
      <c r="AW87" s="5">
        <f t="shared" si="206"/>
        <v>1.0240114426691597E-6</v>
      </c>
      <c r="AX87" s="5">
        <f t="shared" si="207"/>
        <v>8.1998137827745505E-4</v>
      </c>
      <c r="AY87" s="5">
        <f t="shared" si="208"/>
        <v>8.0558160803084213E-4</v>
      </c>
      <c r="AZ87" s="5">
        <f t="shared" si="209"/>
        <v>3.9571735675317352E-4</v>
      </c>
      <c r="BA87" s="5">
        <f t="shared" si="210"/>
        <v>1.2958937565493115E-4</v>
      </c>
      <c r="BB87" s="5">
        <f t="shared" si="211"/>
        <v>3.182841110462647E-5</v>
      </c>
      <c r="BC87" s="5">
        <f t="shared" si="212"/>
        <v>6.253893875637706E-6</v>
      </c>
      <c r="BD87" s="5">
        <f t="shared" si="213"/>
        <v>1.2103907983850312E-4</v>
      </c>
      <c r="BE87" s="5">
        <f t="shared" si="214"/>
        <v>1.6357272755366725E-4</v>
      </c>
      <c r="BF87" s="5">
        <f t="shared" si="215"/>
        <v>1.1052644003509284E-4</v>
      </c>
      <c r="BG87" s="5">
        <f t="shared" si="216"/>
        <v>4.9788633796233728E-5</v>
      </c>
      <c r="BH87" s="5">
        <f t="shared" si="217"/>
        <v>1.6821142894689246E-5</v>
      </c>
      <c r="BI87" s="5">
        <f t="shared" si="218"/>
        <v>4.5464328174428993E-6</v>
      </c>
      <c r="BJ87" s="8">
        <f t="shared" si="219"/>
        <v>0.45192479033787003</v>
      </c>
      <c r="BK87" s="8">
        <f t="shared" si="220"/>
        <v>0.27597253042616726</v>
      </c>
      <c r="BL87" s="8">
        <f t="shared" si="221"/>
        <v>0.25700841553974413</v>
      </c>
      <c r="BM87" s="8">
        <f t="shared" si="222"/>
        <v>0.41233420057229403</v>
      </c>
      <c r="BN87" s="8">
        <f t="shared" si="223"/>
        <v>0.5870845596896852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1.62917933130699</v>
      </c>
      <c r="F88">
        <f>VLOOKUP(B88,home!$B$2:$E$405,3,FALSE)</f>
        <v>0.83</v>
      </c>
      <c r="G88">
        <f>VLOOKUP(C88,away!$B$2:$E$405,4,FALSE)</f>
        <v>1.1499999999999999</v>
      </c>
      <c r="H88">
        <f>VLOOKUP(A88,away!$A$2:$E$405,3,FALSE)</f>
        <v>1.4103343465045599</v>
      </c>
      <c r="I88">
        <f>VLOOKUP(C88,away!$B$2:$E$405,3,FALSE)</f>
        <v>0.88</v>
      </c>
      <c r="J88">
        <f>VLOOKUP(B88,home!$B$2:$E$405,4,FALSE)</f>
        <v>0.96</v>
      </c>
      <c r="K88" s="3">
        <f t="shared" si="168"/>
        <v>1.5550516717325218</v>
      </c>
      <c r="L88" s="3">
        <f t="shared" si="169"/>
        <v>1.191450455927052</v>
      </c>
      <c r="M88" s="5">
        <f t="shared" si="170"/>
        <v>6.4151864242825429E-2</v>
      </c>
      <c r="N88" s="5">
        <f t="shared" si="171"/>
        <v>9.9759463735563478E-2</v>
      </c>
      <c r="O88" s="5">
        <f t="shared" si="172"/>
        <v>7.6433767900684721E-2</v>
      </c>
      <c r="P88" s="5">
        <f t="shared" si="173"/>
        <v>0.11885845855077533</v>
      </c>
      <c r="Q88" s="5">
        <f t="shared" si="174"/>
        <v>7.7565560426563956E-2</v>
      </c>
      <c r="R88" s="5">
        <f t="shared" si="175"/>
        <v>4.5533523806746655E-2</v>
      </c>
      <c r="S88" s="5">
        <f t="shared" si="176"/>
        <v>5.5054258110068657E-2</v>
      </c>
      <c r="T88" s="5">
        <f t="shared" si="177"/>
        <v>9.2415522334466926E-2</v>
      </c>
      <c r="U88" s="5">
        <f t="shared" si="178"/>
        <v>7.0806982315553962E-2</v>
      </c>
      <c r="V88" s="5">
        <f t="shared" si="179"/>
        <v>1.1333634879694614E-2</v>
      </c>
      <c r="W88" s="5">
        <f t="shared" si="180"/>
        <v>4.0206151470066072E-2</v>
      </c>
      <c r="X88" s="5">
        <f t="shared" si="181"/>
        <v>4.7903637500082343E-2</v>
      </c>
      <c r="Y88" s="5">
        <f t="shared" si="182"/>
        <v>2.8537405370018674E-2</v>
      </c>
      <c r="Z88" s="5">
        <f t="shared" si="183"/>
        <v>1.8083645899837852E-2</v>
      </c>
      <c r="AA88" s="5">
        <f t="shared" si="184"/>
        <v>2.8121003787561816E-2</v>
      </c>
      <c r="AB88" s="5">
        <f t="shared" si="185"/>
        <v>2.1864806975322296E-2</v>
      </c>
      <c r="AC88" s="5">
        <f t="shared" si="186"/>
        <v>1.3124115599341872E-3</v>
      </c>
      <c r="AD88" s="5">
        <f t="shared" si="187"/>
        <v>1.5630660764364309E-2</v>
      </c>
      <c r="AE88" s="5">
        <f t="shared" si="188"/>
        <v>1.8623157894142938E-2</v>
      </c>
      <c r="AF88" s="5">
        <f t="shared" si="189"/>
        <v>1.1094284981889045E-2</v>
      </c>
      <c r="AG88" s="5">
        <f t="shared" si="190"/>
        <v>4.4060969666187815E-3</v>
      </c>
      <c r="AH88" s="5">
        <f t="shared" si="191"/>
        <v>5.3864420380462944E-3</v>
      </c>
      <c r="AI88" s="5">
        <f t="shared" si="192"/>
        <v>8.3761956959542225E-3</v>
      </c>
      <c r="AJ88" s="5">
        <f t="shared" si="193"/>
        <v>6.5127085598761852E-3</v>
      </c>
      <c r="AK88" s="5">
        <f t="shared" si="194"/>
        <v>3.3758661111807226E-3</v>
      </c>
      <c r="AL88" s="5">
        <f t="shared" si="195"/>
        <v>9.7263714368482453E-5</v>
      </c>
      <c r="AM88" s="5">
        <f t="shared" si="196"/>
        <v>4.8612970303817298E-3</v>
      </c>
      <c r="AN88" s="5">
        <f t="shared" si="197"/>
        <v>5.7919945632451363E-3</v>
      </c>
      <c r="AO88" s="5">
        <f t="shared" si="198"/>
        <v>3.4504372815527132E-3</v>
      </c>
      <c r="AP88" s="5">
        <f t="shared" si="199"/>
        <v>1.3703416907512257E-3</v>
      </c>
      <c r="AQ88" s="5">
        <f t="shared" si="200"/>
        <v>4.0817355805534885E-4</v>
      </c>
      <c r="AR88" s="5">
        <f t="shared" si="201"/>
        <v>1.2835357644109791E-3</v>
      </c>
      <c r="AS88" s="5">
        <f t="shared" si="202"/>
        <v>1.9959644361757728E-3</v>
      </c>
      <c r="AT88" s="5">
        <f t="shared" si="203"/>
        <v>1.5519139165968985E-3</v>
      </c>
      <c r="AU88" s="5">
        <f t="shared" si="204"/>
        <v>8.0443544346299088E-4</v>
      </c>
      <c r="AV88" s="5">
        <f t="shared" si="205"/>
        <v>3.1273467028950408E-4</v>
      </c>
      <c r="AW88" s="5">
        <f t="shared" si="206"/>
        <v>5.0057500706456872E-6</v>
      </c>
      <c r="AX88" s="5">
        <f t="shared" si="207"/>
        <v>1.2599280123139092E-3</v>
      </c>
      <c r="AY88" s="5">
        <f t="shared" si="208"/>
        <v>1.5011418047066716E-3</v>
      </c>
      <c r="AZ88" s="5">
        <f t="shared" si="209"/>
        <v>8.942680438144611E-4</v>
      </c>
      <c r="BA88" s="5">
        <f t="shared" si="210"/>
        <v>3.5515868950791079E-4</v>
      </c>
      <c r="BB88" s="5">
        <f t="shared" si="211"/>
        <v>1.0578849563516366E-4</v>
      </c>
      <c r="BC88" s="5">
        <f t="shared" si="212"/>
        <v>2.5208350271270532E-5</v>
      </c>
      <c r="BD88" s="5">
        <f t="shared" si="213"/>
        <v>2.5487821195102324E-4</v>
      </c>
      <c r="BE88" s="5">
        <f t="shared" si="214"/>
        <v>3.9634878958263466E-4</v>
      </c>
      <c r="BF88" s="5">
        <f t="shared" si="215"/>
        <v>3.0817142391481887E-4</v>
      </c>
      <c r="BG88" s="5">
        <f t="shared" si="216"/>
        <v>1.5974082931297692E-4</v>
      </c>
      <c r="BH88" s="5">
        <f t="shared" si="217"/>
        <v>6.2101310916771042E-5</v>
      </c>
      <c r="BI88" s="5">
        <f t="shared" si="218"/>
        <v>1.9314149471581178E-5</v>
      </c>
      <c r="BJ88" s="8">
        <f t="shared" si="219"/>
        <v>0.456165678964012</v>
      </c>
      <c r="BK88" s="8">
        <f t="shared" si="220"/>
        <v>0.25230903286237333</v>
      </c>
      <c r="BL88" s="8">
        <f t="shared" si="221"/>
        <v>0.27356043613701292</v>
      </c>
      <c r="BM88" s="8">
        <f t="shared" si="222"/>
        <v>0.51632001914544035</v>
      </c>
      <c r="BN88" s="8">
        <f t="shared" si="223"/>
        <v>0.48230263866315953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1.62917933130699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1.4103343465045599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1.2169969604863216</v>
      </c>
      <c r="L89" s="3">
        <f t="shared" si="169"/>
        <v>0.91671732522796401</v>
      </c>
      <c r="M89" s="5">
        <f t="shared" si="170"/>
        <v>0.11839671691036374</v>
      </c>
      <c r="N89" s="5">
        <f t="shared" si="171"/>
        <v>0.14408844461147211</v>
      </c>
      <c r="O89" s="5">
        <f t="shared" si="172"/>
        <v>0.1085363216418411</v>
      </c>
      <c r="P89" s="5">
        <f t="shared" si="173"/>
        <v>0.13208837354048636</v>
      </c>
      <c r="Q89" s="5">
        <f t="shared" si="174"/>
        <v>8.7677599566681655E-2</v>
      </c>
      <c r="R89" s="5">
        <f t="shared" si="175"/>
        <v>4.9748563232795279E-2</v>
      </c>
      <c r="S89" s="5">
        <f t="shared" si="176"/>
        <v>3.6840840860858003E-2</v>
      </c>
      <c r="T89" s="5">
        <f t="shared" si="177"/>
        <v>8.0375574557176893E-2</v>
      </c>
      <c r="U89" s="5">
        <f t="shared" si="178"/>
        <v>6.0543850242873412E-2</v>
      </c>
      <c r="V89" s="5">
        <f t="shared" si="179"/>
        <v>4.5667996322142608E-3</v>
      </c>
      <c r="W89" s="5">
        <f t="shared" si="180"/>
        <v>3.5567790725129465E-2</v>
      </c>
      <c r="X89" s="5">
        <f t="shared" si="181"/>
        <v>3.2605609977808668E-2</v>
      </c>
      <c r="Y89" s="5">
        <f t="shared" si="182"/>
        <v>1.4945063783141491E-2</v>
      </c>
      <c r="Z89" s="5">
        <f t="shared" si="183"/>
        <v>1.5201789940234108E-2</v>
      </c>
      <c r="AA89" s="5">
        <f t="shared" si="184"/>
        <v>1.8500532151216446E-2</v>
      </c>
      <c r="AB89" s="5">
        <f t="shared" si="185"/>
        <v>1.1257545697704945E-2</v>
      </c>
      <c r="AC89" s="5">
        <f t="shared" si="186"/>
        <v>3.1843214884136204E-4</v>
      </c>
      <c r="AD89" s="5">
        <f t="shared" si="187"/>
        <v>1.0821473300924032E-2</v>
      </c>
      <c r="AE89" s="5">
        <f t="shared" si="188"/>
        <v>9.9202320594489034E-3</v>
      </c>
      <c r="AF89" s="5">
        <f t="shared" si="189"/>
        <v>4.5470242995893483E-3</v>
      </c>
      <c r="AG89" s="5">
        <f t="shared" si="190"/>
        <v>1.3894453178887015E-3</v>
      </c>
      <c r="AH89" s="5">
        <f t="shared" si="191"/>
        <v>3.4839360531721949E-3</v>
      </c>
      <c r="AI89" s="5">
        <f t="shared" si="192"/>
        <v>4.2399395872392718E-3</v>
      </c>
      <c r="AJ89" s="5">
        <f t="shared" si="193"/>
        <v>2.5799967951579119E-3</v>
      </c>
      <c r="AK89" s="5">
        <f t="shared" si="194"/>
        <v>1.0466160859238765E-3</v>
      </c>
      <c r="AL89" s="5">
        <f t="shared" si="195"/>
        <v>1.4210253703335881E-5</v>
      </c>
      <c r="AM89" s="5">
        <f t="shared" si="196"/>
        <v>2.6339400230416892E-3</v>
      </c>
      <c r="AN89" s="5">
        <f t="shared" si="197"/>
        <v>2.4145784527336588E-3</v>
      </c>
      <c r="AO89" s="5">
        <f t="shared" si="198"/>
        <v>1.1067429503715379E-3</v>
      </c>
      <c r="AP89" s="5">
        <f t="shared" si="199"/>
        <v>3.3819014572650051E-4</v>
      </c>
      <c r="AQ89" s="5">
        <f t="shared" si="200"/>
        <v>7.7506191452213213E-5</v>
      </c>
      <c r="AR89" s="5">
        <f t="shared" si="201"/>
        <v>6.3875690798585706E-4</v>
      </c>
      <c r="AS89" s="5">
        <f t="shared" si="202"/>
        <v>7.7736521550842883E-4</v>
      </c>
      <c r="AT89" s="5">
        <f t="shared" si="203"/>
        <v>4.7302555223077621E-4</v>
      </c>
      <c r="AU89" s="5">
        <f t="shared" si="204"/>
        <v>1.9189021976573947E-4</v>
      </c>
      <c r="AV89" s="5">
        <f t="shared" si="205"/>
        <v>5.8382453550489284E-5</v>
      </c>
      <c r="AW89" s="5">
        <f t="shared" si="206"/>
        <v>4.403766300500915E-7</v>
      </c>
      <c r="AX89" s="5">
        <f t="shared" si="207"/>
        <v>5.3424950035749967E-4</v>
      </c>
      <c r="AY89" s="5">
        <f t="shared" si="208"/>
        <v>4.8975577297210324E-4</v>
      </c>
      <c r="AZ89" s="5">
        <f t="shared" si="209"/>
        <v>2.2448380110697027E-4</v>
      </c>
      <c r="BA89" s="5">
        <f t="shared" si="210"/>
        <v>6.8596063235929356E-5</v>
      </c>
      <c r="BB89" s="5">
        <f t="shared" si="211"/>
        <v>1.5720799902702356E-5</v>
      </c>
      <c r="BC89" s="5">
        <f t="shared" si="212"/>
        <v>2.8823059274498684E-6</v>
      </c>
      <c r="BD89" s="5">
        <f t="shared" si="213"/>
        <v>9.7593254026613233E-5</v>
      </c>
      <c r="BE89" s="5">
        <f t="shared" si="214"/>
        <v>1.1877069351435775E-4</v>
      </c>
      <c r="BF89" s="5">
        <f t="shared" si="215"/>
        <v>7.227178650091294E-5</v>
      </c>
      <c r="BG89" s="5">
        <f t="shared" si="216"/>
        <v>2.9318181500175806E-5</v>
      </c>
      <c r="BH89" s="5">
        <f t="shared" si="217"/>
        <v>8.9200344431750621E-6</v>
      </c>
      <c r="BI89" s="5">
        <f t="shared" si="218"/>
        <v>2.1711309609554726E-6</v>
      </c>
      <c r="BJ89" s="8">
        <f t="shared" si="219"/>
        <v>0.42984490420608951</v>
      </c>
      <c r="BK89" s="8">
        <f t="shared" si="220"/>
        <v>0.29271512911943914</v>
      </c>
      <c r="BL89" s="8">
        <f t="shared" si="221"/>
        <v>0.26240576691791195</v>
      </c>
      <c r="BM89" s="8">
        <f t="shared" si="222"/>
        <v>0.35914225528369254</v>
      </c>
      <c r="BN89" s="8">
        <f t="shared" si="223"/>
        <v>0.64053601950364036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1.62917933130699</v>
      </c>
      <c r="F90">
        <f>VLOOKUP(B90,home!$B$2:$E$405,3,FALSE)</f>
        <v>1.05</v>
      </c>
      <c r="G90">
        <f>VLOOKUP(C90,away!$B$2:$E$405,4,FALSE)</f>
        <v>1.05</v>
      </c>
      <c r="H90">
        <f>VLOOKUP(A90,away!$A$2:$E$405,3,FALSE)</f>
        <v>1.4103343465045599</v>
      </c>
      <c r="I90">
        <f>VLOOKUP(C90,away!$B$2:$E$405,3,FALSE)</f>
        <v>0.94</v>
      </c>
      <c r="J90">
        <f>VLOOKUP(B90,home!$B$2:$E$405,4,FALSE)</f>
        <v>1</v>
      </c>
      <c r="K90" s="3">
        <f t="shared" si="168"/>
        <v>1.7961702127659567</v>
      </c>
      <c r="L90" s="3">
        <f t="shared" si="169"/>
        <v>1.3257142857142863</v>
      </c>
      <c r="M90" s="5">
        <f t="shared" si="170"/>
        <v>4.4074032662122092E-2</v>
      </c>
      <c r="N90" s="5">
        <f t="shared" si="171"/>
        <v>7.9164464624177561E-2</v>
      </c>
      <c r="O90" s="5">
        <f t="shared" si="172"/>
        <v>5.8429574729213313E-2</v>
      </c>
      <c r="P90" s="5">
        <f t="shared" si="173"/>
        <v>0.10494946167319545</v>
      </c>
      <c r="Q90" s="5">
        <f t="shared" si="174"/>
        <v>7.1096426633756052E-2</v>
      </c>
      <c r="R90" s="5">
        <f t="shared" si="175"/>
        <v>3.8730460963364279E-2</v>
      </c>
      <c r="S90" s="5">
        <f t="shared" si="176"/>
        <v>6.2476637830780252E-2</v>
      </c>
      <c r="T90" s="5">
        <f t="shared" si="177"/>
        <v>9.4253548451608063E-2</v>
      </c>
      <c r="U90" s="5">
        <f t="shared" si="178"/>
        <v>6.9566500309089604E-2</v>
      </c>
      <c r="V90" s="5">
        <f t="shared" si="179"/>
        <v>1.6529989079857841E-2</v>
      </c>
      <c r="W90" s="5">
        <f t="shared" si="180"/>
        <v>4.2567094584550956E-2</v>
      </c>
      <c r="X90" s="5">
        <f t="shared" si="181"/>
        <v>5.6431805392090431E-2</v>
      </c>
      <c r="Y90" s="5">
        <f t="shared" si="182"/>
        <v>3.7406225288471401E-2</v>
      </c>
      <c r="Z90" s="5">
        <f t="shared" si="183"/>
        <v>1.7115175130477171E-2</v>
      </c>
      <c r="AA90" s="5">
        <f t="shared" si="184"/>
        <v>3.0741767755635793E-2</v>
      </c>
      <c r="AB90" s="5">
        <f t="shared" si="185"/>
        <v>2.7608723765220989E-2</v>
      </c>
      <c r="AC90" s="5">
        <f t="shared" si="186"/>
        <v>2.4600844173572247E-3</v>
      </c>
      <c r="AD90" s="5">
        <f t="shared" si="187"/>
        <v>1.9114436834190358E-2</v>
      </c>
      <c r="AE90" s="5">
        <f t="shared" si="188"/>
        <v>2.5340281974469518E-2</v>
      </c>
      <c r="AF90" s="5">
        <f t="shared" si="189"/>
        <v>1.6796986908791237E-2</v>
      </c>
      <c r="AG90" s="5">
        <f t="shared" si="190"/>
        <v>7.4226685006467943E-3</v>
      </c>
      <c r="AH90" s="5">
        <f t="shared" si="191"/>
        <v>5.672458043243866E-3</v>
      </c>
      <c r="AI90" s="5">
        <f t="shared" si="192"/>
        <v>1.0188700170439298E-2</v>
      </c>
      <c r="AJ90" s="5">
        <f t="shared" si="193"/>
        <v>9.1503198764732487E-3</v>
      </c>
      <c r="AK90" s="5">
        <f t="shared" si="194"/>
        <v>5.4785106664671729E-3</v>
      </c>
      <c r="AL90" s="5">
        <f t="shared" si="195"/>
        <v>2.3431895805998723E-4</v>
      </c>
      <c r="AM90" s="5">
        <f t="shared" si="196"/>
        <v>6.8665564150738288E-3</v>
      </c>
      <c r="AN90" s="5">
        <f t="shared" si="197"/>
        <v>9.1030919331264518E-3</v>
      </c>
      <c r="AO90" s="5">
        <f t="shared" si="198"/>
        <v>6.0340495099581093E-3</v>
      </c>
      <c r="AP90" s="5">
        <f t="shared" si="199"/>
        <v>2.6664752120195839E-3</v>
      </c>
      <c r="AQ90" s="5">
        <f t="shared" si="200"/>
        <v>8.8374607026934832E-4</v>
      </c>
      <c r="AR90" s="5">
        <f t="shared" si="201"/>
        <v>1.5040117326086593E-3</v>
      </c>
      <c r="AS90" s="5">
        <f t="shared" si="202"/>
        <v>2.7014610737621909E-3</v>
      </c>
      <c r="AT90" s="5">
        <f t="shared" si="203"/>
        <v>2.4261419558191926E-3</v>
      </c>
      <c r="AU90" s="5">
        <f t="shared" si="204"/>
        <v>1.4525879709947247E-3</v>
      </c>
      <c r="AV90" s="5">
        <f t="shared" si="205"/>
        <v>6.5227381123071561E-4</v>
      </c>
      <c r="AW90" s="5">
        <f t="shared" si="206"/>
        <v>1.5498952698231648E-5</v>
      </c>
      <c r="AX90" s="5">
        <f t="shared" si="207"/>
        <v>2.0555840161721002E-3</v>
      </c>
      <c r="AY90" s="5">
        <f t="shared" si="208"/>
        <v>2.7251170957252996E-3</v>
      </c>
      <c r="AZ90" s="5">
        <f t="shared" si="209"/>
        <v>1.8063633320236287E-3</v>
      </c>
      <c r="BA90" s="5">
        <f t="shared" si="210"/>
        <v>7.9824055815139411E-4</v>
      </c>
      <c r="BB90" s="5">
        <f t="shared" si="211"/>
        <v>2.645597278444622E-4</v>
      </c>
      <c r="BC90" s="5">
        <f t="shared" si="212"/>
        <v>7.0146122125617401E-5</v>
      </c>
      <c r="BD90" s="5">
        <f t="shared" si="213"/>
        <v>3.323149733001988E-4</v>
      </c>
      <c r="BE90" s="5">
        <f t="shared" si="214"/>
        <v>5.9689425629793139E-4</v>
      </c>
      <c r="BF90" s="5">
        <f t="shared" si="215"/>
        <v>5.3606184166671647E-4</v>
      </c>
      <c r="BG90" s="5">
        <f t="shared" si="216"/>
        <v>3.2095277073407232E-4</v>
      </c>
      <c r="BH90" s="5">
        <f t="shared" si="217"/>
        <v>1.4412145162431042E-4</v>
      </c>
      <c r="BI90" s="5">
        <f t="shared" si="218"/>
        <v>5.1773331685635243E-5</v>
      </c>
      <c r="BJ90" s="8">
        <f t="shared" si="219"/>
        <v>0.48286786918524216</v>
      </c>
      <c r="BK90" s="8">
        <f t="shared" si="220"/>
        <v>0.23344964171709812</v>
      </c>
      <c r="BL90" s="8">
        <f t="shared" si="221"/>
        <v>0.26628561144887197</v>
      </c>
      <c r="BM90" s="8">
        <f t="shared" si="222"/>
        <v>0.60056425805283375</v>
      </c>
      <c r="BN90" s="8">
        <f t="shared" si="223"/>
        <v>0.39644442128582874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1.2619047619047601</v>
      </c>
      <c r="F91">
        <f>VLOOKUP(B91,home!$B$2:$E$405,3,FALSE)</f>
        <v>0.56999999999999995</v>
      </c>
      <c r="G91">
        <f>VLOOKUP(C91,away!$B$2:$E$405,4,FALSE)</f>
        <v>1.26</v>
      </c>
      <c r="H91">
        <f>VLOOKUP(A91,away!$A$2:$E$405,3,FALSE)</f>
        <v>1.14761904761905</v>
      </c>
      <c r="I91">
        <f>VLOOKUP(C91,away!$B$2:$E$405,3,FALSE)</f>
        <v>1.21</v>
      </c>
      <c r="J91">
        <f>VLOOKUP(B91,home!$B$2:$E$405,4,FALSE)</f>
        <v>1.31</v>
      </c>
      <c r="K91" s="3">
        <f t="shared" si="168"/>
        <v>0.90629999999999866</v>
      </c>
      <c r="L91" s="3">
        <f t="shared" si="169"/>
        <v>1.8190909523809562</v>
      </c>
      <c r="M91" s="5">
        <f t="shared" si="170"/>
        <v>6.552058228252064E-2</v>
      </c>
      <c r="N91" s="5">
        <f t="shared" si="171"/>
        <v>5.9381303722648361E-2</v>
      </c>
      <c r="O91" s="5">
        <f t="shared" si="172"/>
        <v>0.11918789842486527</v>
      </c>
      <c r="P91" s="5">
        <f t="shared" si="173"/>
        <v>0.10801999234245523</v>
      </c>
      <c r="Q91" s="5">
        <f t="shared" si="174"/>
        <v>2.6908637781918064E-2</v>
      </c>
      <c r="R91" s="5">
        <f t="shared" si="175"/>
        <v>0.10840681382898643</v>
      </c>
      <c r="S91" s="5">
        <f t="shared" si="176"/>
        <v>4.4521577568370156E-2</v>
      </c>
      <c r="T91" s="5">
        <f t="shared" si="177"/>
        <v>4.894925952998351E-2</v>
      </c>
      <c r="U91" s="5">
        <f t="shared" si="178"/>
        <v>9.8249095373210235E-2</v>
      </c>
      <c r="V91" s="5">
        <f t="shared" si="179"/>
        <v>8.1555720532931388E-3</v>
      </c>
      <c r="W91" s="5">
        <f t="shared" si="180"/>
        <v>8.1290994739174356E-3</v>
      </c>
      <c r="X91" s="5">
        <f t="shared" si="181"/>
        <v>1.4787571304007999E-2</v>
      </c>
      <c r="Y91" s="5">
        <f t="shared" si="182"/>
        <v>1.3449968583404606E-2</v>
      </c>
      <c r="Z91" s="5">
        <f t="shared" si="183"/>
        <v>6.5733951404251964E-2</v>
      </c>
      <c r="AA91" s="5">
        <f t="shared" si="184"/>
        <v>5.9574680157673456E-2</v>
      </c>
      <c r="AB91" s="5">
        <f t="shared" si="185"/>
        <v>2.6996266313449688E-2</v>
      </c>
      <c r="AC91" s="5">
        <f t="shared" si="186"/>
        <v>8.4035123015467291E-4</v>
      </c>
      <c r="AD91" s="5">
        <f t="shared" si="187"/>
        <v>1.8418507133028399E-3</v>
      </c>
      <c r="AE91" s="5">
        <f t="shared" si="188"/>
        <v>3.3504939682056064E-3</v>
      </c>
      <c r="AF91" s="5">
        <f t="shared" si="189"/>
        <v>3.0474266317848933E-3</v>
      </c>
      <c r="AG91" s="5">
        <f t="shared" si="190"/>
        <v>1.84784873797489E-3</v>
      </c>
      <c r="AH91" s="5">
        <f t="shared" si="191"/>
        <v>2.9894009065931058E-2</v>
      </c>
      <c r="AI91" s="5">
        <f t="shared" si="192"/>
        <v>2.7092940416453277E-2</v>
      </c>
      <c r="AJ91" s="5">
        <f t="shared" si="193"/>
        <v>1.2277165949715785E-2</v>
      </c>
      <c r="AK91" s="5">
        <f t="shared" si="194"/>
        <v>3.7089318334091333E-3</v>
      </c>
      <c r="AL91" s="5">
        <f t="shared" si="195"/>
        <v>5.5417537686014888E-5</v>
      </c>
      <c r="AM91" s="5">
        <f t="shared" si="196"/>
        <v>3.3385386029327233E-4</v>
      </c>
      <c r="AN91" s="5">
        <f t="shared" si="197"/>
        <v>6.0731053667694747E-4</v>
      </c>
      <c r="AO91" s="5">
        <f t="shared" si="198"/>
        <v>5.5237655127732906E-4</v>
      </c>
      <c r="AP91" s="5">
        <f t="shared" si="199"/>
        <v>3.3494106224532814E-4</v>
      </c>
      <c r="AQ91" s="5">
        <f t="shared" si="200"/>
        <v>1.5232206397783584E-4</v>
      </c>
      <c r="AR91" s="5">
        <f t="shared" si="201"/>
        <v>1.0875984284445897E-2</v>
      </c>
      <c r="AS91" s="5">
        <f t="shared" si="202"/>
        <v>9.8569045569933018E-3</v>
      </c>
      <c r="AT91" s="5">
        <f t="shared" si="203"/>
        <v>4.4666563000015083E-3</v>
      </c>
      <c r="AU91" s="5">
        <f t="shared" si="204"/>
        <v>1.3493768682304537E-3</v>
      </c>
      <c r="AV91" s="5">
        <f t="shared" si="205"/>
        <v>3.0573506391931452E-4</v>
      </c>
      <c r="AW91" s="5">
        <f t="shared" si="206"/>
        <v>2.5378802049428786E-6</v>
      </c>
      <c r="AX91" s="5">
        <f t="shared" si="207"/>
        <v>5.0428625597298702E-5</v>
      </c>
      <c r="AY91" s="5">
        <f t="shared" si="208"/>
        <v>9.1734256565052758E-5</v>
      </c>
      <c r="AZ91" s="5">
        <f t="shared" si="209"/>
        <v>8.3436478070440418E-5</v>
      </c>
      <c r="BA91" s="5">
        <f t="shared" si="210"/>
        <v>5.0592847452156727E-5</v>
      </c>
      <c r="BB91" s="5">
        <f t="shared" si="211"/>
        <v>2.3008247763852062E-5</v>
      </c>
      <c r="BC91" s="5">
        <f t="shared" si="212"/>
        <v>8.3708190674725336E-6</v>
      </c>
      <c r="BD91" s="5">
        <f t="shared" si="213"/>
        <v>3.2974007683454986E-3</v>
      </c>
      <c r="BE91" s="5">
        <f t="shared" si="214"/>
        <v>2.9884343163515208E-3</v>
      </c>
      <c r="BF91" s="5">
        <f t="shared" si="215"/>
        <v>1.3542090104546897E-3</v>
      </c>
      <c r="BG91" s="5">
        <f t="shared" si="216"/>
        <v>4.0910654205836121E-4</v>
      </c>
      <c r="BH91" s="5">
        <f t="shared" si="217"/>
        <v>9.2693314766873023E-5</v>
      </c>
      <c r="BI91" s="5">
        <f t="shared" si="218"/>
        <v>1.6801590234643384E-5</v>
      </c>
      <c r="BJ91" s="8">
        <f t="shared" si="219"/>
        <v>0.18398183579613517</v>
      </c>
      <c r="BK91" s="8">
        <f t="shared" si="220"/>
        <v>0.22720522727104489</v>
      </c>
      <c r="BL91" s="8">
        <f t="shared" si="221"/>
        <v>0.52040110397949657</v>
      </c>
      <c r="BM91" s="8">
        <f t="shared" si="222"/>
        <v>0.5098076936911744</v>
      </c>
      <c r="BN91" s="8">
        <f t="shared" si="223"/>
        <v>0.48742522838339397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1.2619047619047601</v>
      </c>
      <c r="F92">
        <f>VLOOKUP(B92,home!$B$2:$E$405,3,FALSE)</f>
        <v>0.89</v>
      </c>
      <c r="G92">
        <f>VLOOKUP(C92,away!$B$2:$E$405,4,FALSE)</f>
        <v>0.4</v>
      </c>
      <c r="H92">
        <f>VLOOKUP(A92,away!$A$2:$E$405,3,FALSE)</f>
        <v>1.14761904761905</v>
      </c>
      <c r="I92">
        <f>VLOOKUP(C92,away!$B$2:$E$405,3,FALSE)</f>
        <v>1.41</v>
      </c>
      <c r="J92">
        <f>VLOOKUP(B92,home!$B$2:$E$405,4,FALSE)</f>
        <v>1.03</v>
      </c>
      <c r="K92" s="3">
        <f t="shared" si="168"/>
        <v>0.44923809523809466</v>
      </c>
      <c r="L92" s="3">
        <f t="shared" si="169"/>
        <v>1.6666871428571464</v>
      </c>
      <c r="M92" s="5">
        <f t="shared" si="170"/>
        <v>0.12052172665718892</v>
      </c>
      <c r="N92" s="5">
        <f t="shared" si="171"/>
        <v>5.4142950918281835E-2</v>
      </c>
      <c r="O92" s="5">
        <f t="shared" si="172"/>
        <v>0.20087201225448018</v>
      </c>
      <c r="P92" s="5">
        <f t="shared" si="173"/>
        <v>9.0239360171845875E-2</v>
      </c>
      <c r="Q92" s="5">
        <f t="shared" si="174"/>
        <v>1.216153807054929E-2</v>
      </c>
      <c r="R92" s="5">
        <f t="shared" si="175"/>
        <v>0.16739540009219264</v>
      </c>
      <c r="S92" s="5">
        <f t="shared" si="176"/>
        <v>1.6891440137151402E-2</v>
      </c>
      <c r="T92" s="5">
        <f t="shared" si="177"/>
        <v>2.026947913955221E-2</v>
      </c>
      <c r="U92" s="5">
        <f t="shared" si="178"/>
        <v>7.520039068903539E-2</v>
      </c>
      <c r="V92" s="5">
        <f t="shared" si="179"/>
        <v>1.4052540037893468E-3</v>
      </c>
      <c r="W92" s="5">
        <f t="shared" si="180"/>
        <v>1.8211420659930457E-3</v>
      </c>
      <c r="X92" s="5">
        <f t="shared" si="181"/>
        <v>3.0352740667069101E-3</v>
      </c>
      <c r="Y92" s="5">
        <f t="shared" si="182"/>
        <v>2.5294261310140659E-3</v>
      </c>
      <c r="Z92" s="5">
        <f t="shared" si="183"/>
        <v>9.2998587035695163E-2</v>
      </c>
      <c r="AA92" s="5">
        <f t="shared" si="184"/>
        <v>4.1778508099749853E-2</v>
      </c>
      <c r="AB92" s="5">
        <f t="shared" si="185"/>
        <v>9.3842487003104654E-3</v>
      </c>
      <c r="AC92" s="5">
        <f t="shared" si="186"/>
        <v>6.576056123762779E-5</v>
      </c>
      <c r="AD92" s="5">
        <f t="shared" si="187"/>
        <v>2.0453159822117099E-4</v>
      </c>
      <c r="AE92" s="5">
        <f t="shared" si="188"/>
        <v>3.4089018506324928E-4</v>
      </c>
      <c r="AF92" s="5">
        <f t="shared" si="189"/>
        <v>2.8407864428555546E-4</v>
      </c>
      <c r="AG92" s="5">
        <f t="shared" si="190"/>
        <v>1.5782340799700803E-4</v>
      </c>
      <c r="AH92" s="5">
        <f t="shared" si="191"/>
        <v>3.874988732906863E-2</v>
      </c>
      <c r="AI92" s="5">
        <f t="shared" si="192"/>
        <v>1.7407925574401566E-2</v>
      </c>
      <c r="AJ92" s="5">
        <f t="shared" si="193"/>
        <v>3.9101516635453373E-3</v>
      </c>
      <c r="AK92" s="5">
        <f t="shared" si="194"/>
        <v>5.8552969514105832E-4</v>
      </c>
      <c r="AL92" s="5">
        <f t="shared" si="195"/>
        <v>1.9695008145723589E-6</v>
      </c>
      <c r="AM92" s="5">
        <f t="shared" si="196"/>
        <v>1.8376677120176432E-5</v>
      </c>
      <c r="AN92" s="5">
        <f t="shared" si="197"/>
        <v>3.0628171484635152E-5</v>
      </c>
      <c r="AO92" s="5">
        <f t="shared" si="198"/>
        <v>2.5523789811332644E-5</v>
      </c>
      <c r="AP92" s="5">
        <f t="shared" si="199"/>
        <v>1.4180057438512117E-5</v>
      </c>
      <c r="AQ92" s="5">
        <f t="shared" si="200"/>
        <v>5.9084298544359993E-6</v>
      </c>
      <c r="AR92" s="5">
        <f t="shared" si="201"/>
        <v>1.2916787799704336E-2</v>
      </c>
      <c r="AS92" s="5">
        <f t="shared" si="202"/>
        <v>5.8027131477338349E-3</v>
      </c>
      <c r="AT92" s="5">
        <f t="shared" si="203"/>
        <v>1.3033999008504982E-3</v>
      </c>
      <c r="AU92" s="5">
        <f t="shared" si="204"/>
        <v>1.9517896293053312E-4</v>
      </c>
      <c r="AV92" s="5">
        <f t="shared" si="205"/>
        <v>2.1920456384364836E-5</v>
      </c>
      <c r="AW92" s="5">
        <f t="shared" si="206"/>
        <v>4.0962299286976714E-8</v>
      </c>
      <c r="AX92" s="5">
        <f t="shared" si="207"/>
        <v>1.3759172377122562E-6</v>
      </c>
      <c r="AY92" s="5">
        <f t="shared" si="208"/>
        <v>2.2932235697305373E-6</v>
      </c>
      <c r="AZ92" s="5">
        <f t="shared" si="209"/>
        <v>1.9110431196834279E-6</v>
      </c>
      <c r="BA92" s="5">
        <f t="shared" si="210"/>
        <v>1.0617036656739934E-6</v>
      </c>
      <c r="BB92" s="5">
        <f t="shared" si="211"/>
        <v>4.4238196227578704E-7</v>
      </c>
      <c r="BC92" s="5">
        <f t="shared" si="212"/>
        <v>1.4746246575139376E-7</v>
      </c>
      <c r="BD92" s="5">
        <f t="shared" si="213"/>
        <v>3.5880406921302115E-3</v>
      </c>
      <c r="BE92" s="5">
        <f t="shared" si="214"/>
        <v>1.6118845661693508E-3</v>
      </c>
      <c r="BF92" s="5">
        <f t="shared" si="215"/>
        <v>3.6205997612480081E-4</v>
      </c>
      <c r="BG92" s="5">
        <f t="shared" si="216"/>
        <v>5.4217044678751861E-5</v>
      </c>
      <c r="BH92" s="5">
        <f t="shared" si="217"/>
        <v>6.0890904702302882E-6</v>
      </c>
      <c r="BI92" s="5">
        <f t="shared" si="218"/>
        <v>5.4709028091573793E-7</v>
      </c>
      <c r="BJ92" s="8">
        <f t="shared" si="219"/>
        <v>9.5048983085394265E-2</v>
      </c>
      <c r="BK92" s="8">
        <f t="shared" si="220"/>
        <v>0.22912780425559751</v>
      </c>
      <c r="BL92" s="8">
        <f t="shared" si="221"/>
        <v>0.58114689282538301</v>
      </c>
      <c r="BM92" s="8">
        <f t="shared" si="222"/>
        <v>0.35298702677626065</v>
      </c>
      <c r="BN92" s="8">
        <f t="shared" si="223"/>
        <v>0.64533298816453877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1.4842105263157901</v>
      </c>
      <c r="F93">
        <f>VLOOKUP(B93,home!$B$2:$E$405,3,FALSE)</f>
        <v>0.64</v>
      </c>
      <c r="G93">
        <f>VLOOKUP(C93,away!$B$2:$E$405,4,FALSE)</f>
        <v>0.97</v>
      </c>
      <c r="H93">
        <f>VLOOKUP(A93,away!$A$2:$E$405,3,FALSE)</f>
        <v>1.1789473684210501</v>
      </c>
      <c r="I93">
        <f>VLOOKUP(C93,away!$B$2:$E$405,3,FALSE)</f>
        <v>0.71</v>
      </c>
      <c r="J93">
        <f>VLOOKUP(B93,home!$B$2:$E$405,4,FALSE)</f>
        <v>1.29</v>
      </c>
      <c r="K93" s="3">
        <f t="shared" si="168"/>
        <v>0.92139789473684253</v>
      </c>
      <c r="L93" s="3">
        <f t="shared" si="169"/>
        <v>1.0797978947368396</v>
      </c>
      <c r="M93" s="5">
        <f t="shared" si="170"/>
        <v>0.1351735474497486</v>
      </c>
      <c r="N93" s="5">
        <f t="shared" si="171"/>
        <v>0.12454862204430905</v>
      </c>
      <c r="O93" s="5">
        <f t="shared" si="172"/>
        <v>0.14596011196034883</v>
      </c>
      <c r="P93" s="5">
        <f t="shared" si="173"/>
        <v>0.13448733987581923</v>
      </c>
      <c r="Q93" s="5">
        <f t="shared" si="174"/>
        <v>5.7379419072000525E-2</v>
      </c>
      <c r="R93" s="5">
        <f t="shared" si="175"/>
        <v>7.8803710805169028E-2</v>
      </c>
      <c r="S93" s="5">
        <f t="shared" si="176"/>
        <v>3.3451153957467138E-2</v>
      </c>
      <c r="T93" s="5">
        <f t="shared" si="177"/>
        <v>6.1958175915169028E-2</v>
      </c>
      <c r="U93" s="5">
        <f t="shared" si="178"/>
        <v>7.2609573233333724E-2</v>
      </c>
      <c r="V93" s="5">
        <f t="shared" si="179"/>
        <v>3.6979266007719732E-3</v>
      </c>
      <c r="W93" s="5">
        <f t="shared" si="180"/>
        <v>1.7623091978054773E-2</v>
      </c>
      <c r="X93" s="5">
        <f t="shared" si="181"/>
        <v>1.9029377616657229E-2</v>
      </c>
      <c r="Y93" s="5">
        <f t="shared" si="182"/>
        <v>1.0273940944309407E-2</v>
      </c>
      <c r="Z93" s="5">
        <f t="shared" si="183"/>
        <v>2.836402700829076E-2</v>
      </c>
      <c r="AA93" s="5">
        <f t="shared" si="184"/>
        <v>2.613455477169805E-2</v>
      </c>
      <c r="AB93" s="5">
        <f t="shared" si="185"/>
        <v>1.2040161873263641E-2</v>
      </c>
      <c r="AC93" s="5">
        <f t="shared" si="186"/>
        <v>2.2994713138064964E-4</v>
      </c>
      <c r="AD93" s="5">
        <f t="shared" si="187"/>
        <v>4.0594699618333513E-3</v>
      </c>
      <c r="AE93" s="5">
        <f t="shared" si="188"/>
        <v>4.3834071185350912E-3</v>
      </c>
      <c r="AF93" s="5">
        <f t="shared" si="189"/>
        <v>2.3665968891843341E-3</v>
      </c>
      <c r="AG93" s="5">
        <f t="shared" si="190"/>
        <v>8.5181544621066609E-4</v>
      </c>
      <c r="AH93" s="5">
        <f t="shared" si="191"/>
        <v>7.6568541624528032E-3</v>
      </c>
      <c r="AI93" s="5">
        <f t="shared" si="192"/>
        <v>7.055009305591043E-3</v>
      </c>
      <c r="AJ93" s="5">
        <f t="shared" si="193"/>
        <v>3.2502353607602097E-3</v>
      </c>
      <c r="AK93" s="5">
        <f t="shared" si="194"/>
        <v>9.9825333960123315E-4</v>
      </c>
      <c r="AL93" s="5">
        <f t="shared" si="195"/>
        <v>9.1511922546696827E-6</v>
      </c>
      <c r="AM93" s="5">
        <f t="shared" si="196"/>
        <v>7.4807741531614019E-4</v>
      </c>
      <c r="AN93" s="5">
        <f t="shared" si="197"/>
        <v>8.0777241815854458E-4</v>
      </c>
      <c r="AO93" s="5">
        <f t="shared" si="198"/>
        <v>4.3611547827704123E-4</v>
      </c>
      <c r="AP93" s="5">
        <f t="shared" si="199"/>
        <v>1.569721917685664E-4</v>
      </c>
      <c r="AQ93" s="5">
        <f t="shared" si="200"/>
        <v>4.2374560550981349E-5</v>
      </c>
      <c r="AR93" s="5">
        <f t="shared" si="201"/>
        <v>1.6535710009847094E-3</v>
      </c>
      <c r="AS93" s="5">
        <f t="shared" si="202"/>
        <v>1.5235968391052047E-3</v>
      </c>
      <c r="AT93" s="5">
        <f t="shared" si="203"/>
        <v>7.0191945998962166E-4</v>
      </c>
      <c r="AU93" s="5">
        <f t="shared" si="204"/>
        <v>2.1558237090308626E-4</v>
      </c>
      <c r="AV93" s="5">
        <f t="shared" si="205"/>
        <v>4.9659285673120203E-5</v>
      </c>
      <c r="AW93" s="5">
        <f t="shared" si="206"/>
        <v>2.5290934141128034E-7</v>
      </c>
      <c r="AX93" s="5">
        <f t="shared" si="207"/>
        <v>1.1487949259541164E-4</v>
      </c>
      <c r="AY93" s="5">
        <f t="shared" si="208"/>
        <v>1.2404663425296183E-4</v>
      </c>
      <c r="AZ93" s="5">
        <f t="shared" si="209"/>
        <v>6.6972647257769471E-5</v>
      </c>
      <c r="BA93" s="5">
        <f t="shared" si="210"/>
        <v>2.4105641171297489E-5</v>
      </c>
      <c r="BB93" s="5">
        <f t="shared" si="211"/>
        <v>6.5073051470121758E-6</v>
      </c>
      <c r="BC93" s="5">
        <f t="shared" si="212"/>
        <v>1.4053148796307901E-6</v>
      </c>
      <c r="BD93" s="5">
        <f t="shared" si="213"/>
        <v>2.9758708094352958E-4</v>
      </c>
      <c r="BE93" s="5">
        <f t="shared" si="214"/>
        <v>2.7419610988225053E-4</v>
      </c>
      <c r="BF93" s="5">
        <f t="shared" si="215"/>
        <v>1.2632185919526879E-4</v>
      </c>
      <c r="BG93" s="5">
        <f t="shared" si="216"/>
        <v>3.8797565040588172E-5</v>
      </c>
      <c r="BH93" s="5">
        <f t="shared" si="217"/>
        <v>8.936998687328416E-6</v>
      </c>
      <c r="BI93" s="5">
        <f t="shared" si="218"/>
        <v>1.6469063551540657E-6</v>
      </c>
      <c r="BJ93" s="8">
        <f t="shared" si="219"/>
        <v>0.30500314608563883</v>
      </c>
      <c r="BK93" s="8">
        <f t="shared" si="220"/>
        <v>0.30717311284169518</v>
      </c>
      <c r="BL93" s="8">
        <f t="shared" si="221"/>
        <v>0.35940028028897847</v>
      </c>
      <c r="BM93" s="8">
        <f t="shared" si="222"/>
        <v>0.32346402129229651</v>
      </c>
      <c r="BN93" s="8">
        <f t="shared" si="223"/>
        <v>0.67635275120739535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1.4842105263157901</v>
      </c>
      <c r="F94">
        <f>VLOOKUP(B94,home!$B$2:$E$405,3,FALSE)</f>
        <v>0.9</v>
      </c>
      <c r="G94">
        <f>VLOOKUP(C94,away!$B$2:$E$405,4,FALSE)</f>
        <v>1.0900000000000001</v>
      </c>
      <c r="H94">
        <f>VLOOKUP(A94,away!$A$2:$E$405,3,FALSE)</f>
        <v>1.1789473684210501</v>
      </c>
      <c r="I94">
        <f>VLOOKUP(C94,away!$B$2:$E$405,3,FALSE)</f>
        <v>0.79</v>
      </c>
      <c r="J94">
        <f>VLOOKUP(B94,home!$B$2:$E$405,4,FALSE)</f>
        <v>1.27</v>
      </c>
      <c r="K94" s="3">
        <f t="shared" si="168"/>
        <v>1.4560105263157901</v>
      </c>
      <c r="L94" s="3">
        <f t="shared" si="169"/>
        <v>1.1828378947368396</v>
      </c>
      <c r="M94" s="5">
        <f t="shared" si="170"/>
        <v>7.1443495027538731E-2</v>
      </c>
      <c r="N94" s="5">
        <f t="shared" si="171"/>
        <v>0.1040224807968862</v>
      </c>
      <c r="O94" s="5">
        <f t="shared" si="172"/>
        <v>8.4506073251015779E-2</v>
      </c>
      <c r="P94" s="5">
        <f t="shared" si="173"/>
        <v>0.1230417321910922</v>
      </c>
      <c r="Q94" s="5">
        <f t="shared" si="174"/>
        <v>7.5728913506874246E-2</v>
      </c>
      <c r="R94" s="5">
        <f t="shared" si="175"/>
        <v>4.9978492888354355E-2</v>
      </c>
      <c r="S94" s="5">
        <f t="shared" si="176"/>
        <v>5.2976369138816828E-2</v>
      </c>
      <c r="T94" s="5">
        <f t="shared" si="177"/>
        <v>8.9575028623179342E-2</v>
      </c>
      <c r="U94" s="5">
        <f t="shared" si="178"/>
        <v>7.2769211734842784E-2</v>
      </c>
      <c r="V94" s="5">
        <f t="shared" si="179"/>
        <v>1.0137466323751043E-2</v>
      </c>
      <c r="W94" s="5">
        <f t="shared" si="180"/>
        <v>3.6754031737488965E-2</v>
      </c>
      <c r="X94" s="5">
        <f t="shared" si="181"/>
        <v>4.3474061523462434E-2</v>
      </c>
      <c r="Y94" s="5">
        <f t="shared" si="182"/>
        <v>2.5711383704036087E-2</v>
      </c>
      <c r="Z94" s="5">
        <f t="shared" si="183"/>
        <v>1.9705485103393722E-2</v>
      </c>
      <c r="AA94" s="5">
        <f t="shared" si="184"/>
        <v>2.8691393736700255E-2</v>
      </c>
      <c r="AB94" s="5">
        <f t="shared" si="185"/>
        <v>2.0887485647653258E-2</v>
      </c>
      <c r="AC94" s="5">
        <f t="shared" si="186"/>
        <v>1.0911870073181554E-3</v>
      </c>
      <c r="AD94" s="5">
        <f t="shared" si="187"/>
        <v>1.3378564273582142E-2</v>
      </c>
      <c r="AE94" s="5">
        <f t="shared" si="188"/>
        <v>1.5824672799965397E-2</v>
      </c>
      <c r="AF94" s="5">
        <f t="shared" si="189"/>
        <v>9.3590113298052044E-3</v>
      </c>
      <c r="AG94" s="5">
        <f t="shared" si="190"/>
        <v>3.6900644193883386E-3</v>
      </c>
      <c r="AH94" s="5">
        <f t="shared" si="191"/>
        <v>5.8270986286165973E-3</v>
      </c>
      <c r="AI94" s="5">
        <f t="shared" si="192"/>
        <v>8.4843169411460695E-3</v>
      </c>
      <c r="AJ94" s="5">
        <f t="shared" si="193"/>
        <v>6.1766273874540338E-3</v>
      </c>
      <c r="AK94" s="5">
        <f t="shared" si="194"/>
        <v>2.9977448310878237E-3</v>
      </c>
      <c r="AL94" s="5">
        <f t="shared" si="195"/>
        <v>7.5170756678735905E-5</v>
      </c>
      <c r="AM94" s="5">
        <f t="shared" si="196"/>
        <v>3.8958660818655929E-3</v>
      </c>
      <c r="AN94" s="5">
        <f t="shared" si="197"/>
        <v>4.608178034450558E-3</v>
      </c>
      <c r="AO94" s="5">
        <f t="shared" si="198"/>
        <v>2.7253638024210239E-3</v>
      </c>
      <c r="AP94" s="5">
        <f t="shared" si="199"/>
        <v>1.0745545274825571E-3</v>
      </c>
      <c r="AQ94" s="5">
        <f t="shared" si="200"/>
        <v>3.1775595376685192E-4</v>
      </c>
      <c r="AR94" s="5">
        <f t="shared" si="201"/>
        <v>1.3785026148593557E-3</v>
      </c>
      <c r="AS94" s="5">
        <f t="shared" si="202"/>
        <v>2.0071143177890632E-3</v>
      </c>
      <c r="AT94" s="5">
        <f t="shared" si="203"/>
        <v>1.4611897871100064E-3</v>
      </c>
      <c r="AU94" s="5">
        <f t="shared" si="204"/>
        <v>7.0916923699243246E-4</v>
      </c>
      <c r="AV94" s="5">
        <f t="shared" si="205"/>
        <v>2.5813946850007977E-4</v>
      </c>
      <c r="AW94" s="5">
        <f t="shared" si="206"/>
        <v>3.5961364791004798E-6</v>
      </c>
      <c r="AX94" s="5">
        <f t="shared" si="207"/>
        <v>9.4540367071882601E-4</v>
      </c>
      <c r="AY94" s="5">
        <f t="shared" si="208"/>
        <v>1.1182592875495366E-3</v>
      </c>
      <c r="AZ94" s="5">
        <f t="shared" si="209"/>
        <v>6.6135973072750621E-4</v>
      </c>
      <c r="BA94" s="5">
        <f t="shared" si="210"/>
        <v>2.6076045051914886E-4</v>
      </c>
      <c r="BB94" s="5">
        <f t="shared" si="211"/>
        <v>7.710933558067498E-5</v>
      </c>
      <c r="BC94" s="5">
        <f t="shared" si="212"/>
        <v>1.8241568832560408E-5</v>
      </c>
      <c r="BD94" s="5">
        <f t="shared" si="213"/>
        <v>2.7175752180824447E-4</v>
      </c>
      <c r="BE94" s="5">
        <f t="shared" si="214"/>
        <v>3.9568181235829684E-4</v>
      </c>
      <c r="BF94" s="5">
        <f t="shared" si="215"/>
        <v>2.8805844193269481E-4</v>
      </c>
      <c r="BG94" s="5">
        <f t="shared" si="216"/>
        <v>1.3980537454937647E-4</v>
      </c>
      <c r="BH94" s="5">
        <f t="shared" si="217"/>
        <v>5.0889524244853454E-5</v>
      </c>
      <c r="BI94" s="5">
        <f t="shared" si="218"/>
        <v>1.481913659594185E-5</v>
      </c>
      <c r="BJ94" s="8">
        <f t="shared" si="219"/>
        <v>0.43322106515858327</v>
      </c>
      <c r="BK94" s="8">
        <f t="shared" si="220"/>
        <v>0.25988367973274523</v>
      </c>
      <c r="BL94" s="8">
        <f t="shared" si="221"/>
        <v>0.2872935722836113</v>
      </c>
      <c r="BM94" s="8">
        <f t="shared" si="222"/>
        <v>0.49026795146550156</v>
      </c>
      <c r="BN94" s="8">
        <f t="shared" si="223"/>
        <v>0.50872118766176144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1.4842105263157901</v>
      </c>
      <c r="F95">
        <f>VLOOKUP(B95,home!$B$2:$E$405,3,FALSE)</f>
        <v>0.64</v>
      </c>
      <c r="G95">
        <f>VLOOKUP(C95,away!$B$2:$E$405,4,FALSE)</f>
        <v>0.82</v>
      </c>
      <c r="H95">
        <f>VLOOKUP(A95,away!$A$2:$E$405,3,FALSE)</f>
        <v>1.1789473684210501</v>
      </c>
      <c r="I95">
        <f>VLOOKUP(C95,away!$B$2:$E$405,3,FALSE)</f>
        <v>0.97</v>
      </c>
      <c r="J95">
        <f>VLOOKUP(B95,home!$B$2:$E$405,4,FALSE)</f>
        <v>0.66</v>
      </c>
      <c r="K95" s="3">
        <f t="shared" si="168"/>
        <v>0.77891368421052665</v>
      </c>
      <c r="L95" s="3">
        <f t="shared" si="169"/>
        <v>0.75476210526315635</v>
      </c>
      <c r="M95" s="5">
        <f t="shared" si="170"/>
        <v>0.21574118885174265</v>
      </c>
      <c r="N95" s="5">
        <f t="shared" si="171"/>
        <v>0.16804376424446985</v>
      </c>
      <c r="O95" s="5">
        <f t="shared" si="172"/>
        <v>0.16283327388971749</v>
      </c>
      <c r="P95" s="5">
        <f t="shared" si="173"/>
        <v>0.12683306527750157</v>
      </c>
      <c r="Q95" s="5">
        <f t="shared" si="174"/>
        <v>6.54457937581326E-2</v>
      </c>
      <c r="R95" s="5">
        <f t="shared" si="175"/>
        <v>6.1450192303947646E-2</v>
      </c>
      <c r="S95" s="5">
        <f t="shared" si="176"/>
        <v>1.8641116391944178E-2</v>
      </c>
      <c r="T95" s="5">
        <f t="shared" si="177"/>
        <v>4.9396005077506501E-2</v>
      </c>
      <c r="U95" s="5">
        <f t="shared" si="178"/>
        <v>4.7864395682913209E-2</v>
      </c>
      <c r="V95" s="5">
        <f t="shared" si="179"/>
        <v>1.2176678221451495E-3</v>
      </c>
      <c r="W95" s="5">
        <f t="shared" si="180"/>
        <v>1.6992208110743118E-2</v>
      </c>
      <c r="X95" s="5">
        <f t="shared" si="181"/>
        <v>1.2825074766734158E-2</v>
      </c>
      <c r="Y95" s="5">
        <f t="shared" si="182"/>
        <v>4.8399402155488271E-3</v>
      </c>
      <c r="Z95" s="5">
        <f t="shared" si="183"/>
        <v>1.5460092170717782E-2</v>
      </c>
      <c r="AA95" s="5">
        <f t="shared" si="184"/>
        <v>1.2042077350928104E-2</v>
      </c>
      <c r="AB95" s="5">
        <f t="shared" si="185"/>
        <v>4.6898694174797749E-3</v>
      </c>
      <c r="AC95" s="5">
        <f t="shared" si="186"/>
        <v>4.4741265910568776E-5</v>
      </c>
      <c r="AD95" s="5">
        <f t="shared" si="187"/>
        <v>3.3088658556027282E-3</v>
      </c>
      <c r="AE95" s="5">
        <f t="shared" si="188"/>
        <v>2.4974065592080902E-3</v>
      </c>
      <c r="AF95" s="5">
        <f t="shared" si="189"/>
        <v>9.4247391616295668E-4</v>
      </c>
      <c r="AG95" s="5">
        <f t="shared" si="190"/>
        <v>2.3711453237292162E-4</v>
      </c>
      <c r="AH95" s="5">
        <f t="shared" si="191"/>
        <v>2.9171729285833474E-3</v>
      </c>
      <c r="AI95" s="5">
        <f t="shared" si="192"/>
        <v>2.2722259132820664E-3</v>
      </c>
      <c r="AJ95" s="5">
        <f t="shared" si="193"/>
        <v>8.8493392873658164E-4</v>
      </c>
      <c r="AK95" s="5">
        <f t="shared" si="194"/>
        <v>2.2976238223836883E-4</v>
      </c>
      <c r="AL95" s="5">
        <f t="shared" si="195"/>
        <v>1.05212582354552E-6</v>
      </c>
      <c r="AM95" s="5">
        <f t="shared" si="196"/>
        <v>5.1546417882918766E-4</v>
      </c>
      <c r="AN95" s="5">
        <f t="shared" si="197"/>
        <v>3.8905282880086179E-4</v>
      </c>
      <c r="AO95" s="5">
        <f t="shared" si="198"/>
        <v>1.4682116606216239E-4</v>
      </c>
      <c r="AP95" s="5">
        <f t="shared" si="199"/>
        <v>3.6938350798089725E-5</v>
      </c>
      <c r="AQ95" s="5">
        <f t="shared" si="200"/>
        <v>6.969916853328797E-6</v>
      </c>
      <c r="AR95" s="5">
        <f t="shared" si="201"/>
        <v>4.4035431619885118E-4</v>
      </c>
      <c r="AS95" s="5">
        <f t="shared" si="202"/>
        <v>3.4299800278845432E-4</v>
      </c>
      <c r="AT95" s="5">
        <f t="shared" si="203"/>
        <v>1.3358291901440373E-4</v>
      </c>
      <c r="AU95" s="5">
        <f t="shared" si="204"/>
        <v>3.4683187865701877E-5</v>
      </c>
      <c r="AV95" s="5">
        <f t="shared" si="205"/>
        <v>6.7538024101599195E-6</v>
      </c>
      <c r="AW95" s="5">
        <f t="shared" si="206"/>
        <v>1.7181639409925468E-8</v>
      </c>
      <c r="AX95" s="5">
        <f t="shared" si="207"/>
        <v>6.6917017101732678E-5</v>
      </c>
      <c r="AY95" s="5">
        <f t="shared" si="208"/>
        <v>5.0506428705634395E-5</v>
      </c>
      <c r="AZ95" s="5">
        <f t="shared" si="209"/>
        <v>1.906016922959406E-5</v>
      </c>
      <c r="BA95" s="5">
        <f t="shared" si="210"/>
        <v>4.7952978181334831E-6</v>
      </c>
      <c r="BB95" s="5">
        <f t="shared" si="211"/>
        <v>9.0482726914456177E-7</v>
      </c>
      <c r="BC95" s="5">
        <f t="shared" si="212"/>
        <v>1.3658586691181249E-7</v>
      </c>
      <c r="BD95" s="5">
        <f t="shared" si="213"/>
        <v>5.5393791792660391E-5</v>
      </c>
      <c r="BE95" s="5">
        <f t="shared" si="214"/>
        <v>4.3146982447611935E-5</v>
      </c>
      <c r="BF95" s="5">
        <f t="shared" si="215"/>
        <v>1.6803887530418172E-5</v>
      </c>
      <c r="BG95" s="5">
        <f t="shared" si="216"/>
        <v>4.3629259817924488E-6</v>
      </c>
      <c r="BH95" s="5">
        <f t="shared" si="217"/>
        <v>8.4958568760394619E-7</v>
      </c>
      <c r="BI95" s="5">
        <f t="shared" si="218"/>
        <v>1.3235078359682471E-7</v>
      </c>
      <c r="BJ95" s="8">
        <f t="shared" si="219"/>
        <v>0.32576621380381671</v>
      </c>
      <c r="BK95" s="8">
        <f t="shared" si="220"/>
        <v>0.36252933816377331</v>
      </c>
      <c r="BL95" s="8">
        <f t="shared" si="221"/>
        <v>0.29626296555032783</v>
      </c>
      <c r="BM95" s="8">
        <f t="shared" si="222"/>
        <v>0.19962084211605755</v>
      </c>
      <c r="BN95" s="8">
        <f t="shared" si="223"/>
        <v>0.80034727832551189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1.4842105263157901</v>
      </c>
      <c r="F96">
        <f>VLOOKUP(B96,home!$B$2:$E$405,3,FALSE)</f>
        <v>0.94</v>
      </c>
      <c r="G96">
        <f>VLOOKUP(C96,away!$B$2:$E$405,4,FALSE)</f>
        <v>0.67</v>
      </c>
      <c r="H96">
        <f>VLOOKUP(A96,away!$A$2:$E$405,3,FALSE)</f>
        <v>1.1789473684210501</v>
      </c>
      <c r="I96">
        <f>VLOOKUP(C96,away!$B$2:$E$405,3,FALSE)</f>
        <v>1.0900000000000001</v>
      </c>
      <c r="J96">
        <f>VLOOKUP(B96,home!$B$2:$E$405,4,FALSE)</f>
        <v>1.04</v>
      </c>
      <c r="K96" s="3">
        <f t="shared" si="168"/>
        <v>0.93475578947368465</v>
      </c>
      <c r="L96" s="3">
        <f t="shared" si="169"/>
        <v>1.3364547368421027</v>
      </c>
      <c r="M96" s="5">
        <f t="shared" si="170"/>
        <v>0.10318719363532297</v>
      </c>
      <c r="N96" s="5">
        <f t="shared" si="171"/>
        <v>9.6454826650160294E-2</v>
      </c>
      <c r="O96" s="5">
        <f t="shared" si="172"/>
        <v>0.13790501371537067</v>
      </c>
      <c r="P96" s="5">
        <f t="shared" si="173"/>
        <v>0.12890750996789063</v>
      </c>
      <c r="Q96" s="5">
        <f t="shared" si="174"/>
        <v>4.5080853816958991E-2</v>
      </c>
      <c r="R96" s="5">
        <f t="shared" si="175"/>
        <v>9.2151904407091159E-2</v>
      </c>
      <c r="S96" s="5">
        <f t="shared" si="176"/>
        <v>4.0259710388211994E-2</v>
      </c>
      <c r="T96" s="5">
        <f t="shared" si="177"/>
        <v>6.0248520624561236E-2</v>
      </c>
      <c r="U96" s="5">
        <f t="shared" si="178"/>
        <v>8.6139526155554008E-2</v>
      </c>
      <c r="V96" s="5">
        <f t="shared" si="179"/>
        <v>5.5883108437684856E-3</v>
      </c>
      <c r="W96" s="5">
        <f t="shared" si="180"/>
        <v>1.4046529699939758E-2</v>
      </c>
      <c r="X96" s="5">
        <f t="shared" si="181"/>
        <v>1.877255115367777E-2</v>
      </c>
      <c r="Y96" s="5">
        <f t="shared" si="182"/>
        <v>1.254433245597167E-2</v>
      </c>
      <c r="Z96" s="5">
        <f t="shared" si="183"/>
        <v>4.1052283051292521E-2</v>
      </c>
      <c r="AA96" s="5">
        <f t="shared" si="184"/>
        <v>3.83738592533081E-2</v>
      </c>
      <c r="AB96" s="5">
        <f t="shared" si="185"/>
        <v>1.7935093550739033E-2</v>
      </c>
      <c r="AC96" s="5">
        <f t="shared" si="186"/>
        <v>4.3632790708909223E-4</v>
      </c>
      <c r="AD96" s="5">
        <f t="shared" si="187"/>
        <v>3.282518739758186E-3</v>
      </c>
      <c r="AE96" s="5">
        <f t="shared" si="188"/>
        <v>4.3869377185227982E-3</v>
      </c>
      <c r="AF96" s="5">
        <f t="shared" si="189"/>
        <v>2.9314718470755405E-3</v>
      </c>
      <c r="AG96" s="5">
        <f t="shared" si="190"/>
        <v>1.3059264786477909E-3</v>
      </c>
      <c r="AH96" s="5">
        <f t="shared" si="191"/>
        <v>1.3716129535520679E-2</v>
      </c>
      <c r="AI96" s="5">
        <f t="shared" si="192"/>
        <v>1.2821231492498955E-2</v>
      </c>
      <c r="AJ96" s="5">
        <f t="shared" si="193"/>
        <v>5.9923601828978639E-3</v>
      </c>
      <c r="AK96" s="5">
        <f t="shared" si="194"/>
        <v>1.8671311245251222E-3</v>
      </c>
      <c r="AL96" s="5">
        <f t="shared" si="195"/>
        <v>2.1803459150613785E-5</v>
      </c>
      <c r="AM96" s="5">
        <f t="shared" si="196"/>
        <v>6.1367067920896573E-4</v>
      </c>
      <c r="AN96" s="5">
        <f t="shared" si="197"/>
        <v>8.2014308608993288E-4</v>
      </c>
      <c r="AO96" s="5">
        <f t="shared" si="198"/>
        <v>5.4804205614659572E-4</v>
      </c>
      <c r="AP96" s="5">
        <f t="shared" si="199"/>
        <v>2.4414446730860101E-4</v>
      </c>
      <c r="AQ96" s="5">
        <f t="shared" si="200"/>
        <v>8.1572007452093017E-5</v>
      </c>
      <c r="AR96" s="5">
        <f t="shared" si="201"/>
        <v>3.6661972577772929E-3</v>
      </c>
      <c r="AS96" s="5">
        <f t="shared" si="202"/>
        <v>3.4269991120598714E-3</v>
      </c>
      <c r="AT96" s="5">
        <f t="shared" si="203"/>
        <v>1.6017036302595703E-3</v>
      </c>
      <c r="AU96" s="5">
        <f t="shared" si="204"/>
        <v>4.9906724713538384E-4</v>
      </c>
      <c r="AV96" s="5">
        <f t="shared" si="205"/>
        <v>1.1662649964912354E-4</v>
      </c>
      <c r="AW96" s="5">
        <f t="shared" si="206"/>
        <v>7.5661564643740007E-7</v>
      </c>
      <c r="AX96" s="5">
        <f t="shared" si="207"/>
        <v>9.5605370036804804E-5</v>
      </c>
      <c r="AY96" s="5">
        <f t="shared" si="208"/>
        <v>1.2777224965322982E-4</v>
      </c>
      <c r="AZ96" s="5">
        <f t="shared" si="209"/>
        <v>8.5380914143015366E-5</v>
      </c>
      <c r="BA96" s="5">
        <f t="shared" si="210"/>
        <v>3.8035909047447239E-5</v>
      </c>
      <c r="BB96" s="5">
        <f t="shared" si="211"/>
        <v>1.2708317704139077E-5</v>
      </c>
      <c r="BC96" s="5">
        <f t="shared" si="212"/>
        <v>3.396818278598202E-6</v>
      </c>
      <c r="BD96" s="5">
        <f t="shared" si="213"/>
        <v>8.166177818923311E-4</v>
      </c>
      <c r="BE96" s="5">
        <f t="shared" si="214"/>
        <v>7.6333819941101517E-4</v>
      </c>
      <c r="BF96" s="5">
        <f t="shared" si="215"/>
        <v>3.5676740061293217E-4</v>
      </c>
      <c r="BG96" s="5">
        <f t="shared" si="216"/>
        <v>1.1116346440613858E-4</v>
      </c>
      <c r="BH96" s="5">
        <f t="shared" si="217"/>
        <v>2.5977672982897476E-5</v>
      </c>
      <c r="BI96" s="5">
        <f t="shared" si="218"/>
        <v>4.8565560435635091E-6</v>
      </c>
      <c r="BJ96" s="8">
        <f t="shared" si="219"/>
        <v>0.26172494106034333</v>
      </c>
      <c r="BK96" s="8">
        <f t="shared" si="220"/>
        <v>0.27852862845108695</v>
      </c>
      <c r="BL96" s="8">
        <f t="shared" si="221"/>
        <v>0.41829156423973568</v>
      </c>
      <c r="BM96" s="8">
        <f t="shared" si="222"/>
        <v>0.395783098975657</v>
      </c>
      <c r="BN96" s="8">
        <f t="shared" si="223"/>
        <v>0.60368730219279476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1.4842105263157901</v>
      </c>
      <c r="F97">
        <f>VLOOKUP(B97,home!$B$2:$E$405,3,FALSE)</f>
        <v>0.71</v>
      </c>
      <c r="G97">
        <f>VLOOKUP(C97,away!$B$2:$E$405,4,FALSE)</f>
        <v>1.31</v>
      </c>
      <c r="H97">
        <f>VLOOKUP(A97,away!$A$2:$E$405,3,FALSE)</f>
        <v>1.1789473684210501</v>
      </c>
      <c r="I97">
        <f>VLOOKUP(C97,away!$B$2:$E$405,3,FALSE)</f>
        <v>0.75</v>
      </c>
      <c r="J97">
        <f>VLOOKUP(B97,home!$B$2:$E$405,4,FALSE)</f>
        <v>1.08</v>
      </c>
      <c r="K97" s="3">
        <f t="shared" si="168"/>
        <v>1.3804642105263163</v>
      </c>
      <c r="L97" s="3">
        <f t="shared" si="169"/>
        <v>0.95494736842105066</v>
      </c>
      <c r="M97" s="5">
        <f t="shared" si="170"/>
        <v>9.6770645568556829E-2</v>
      </c>
      <c r="N97" s="5">
        <f t="shared" si="171"/>
        <v>0.13358841283691977</v>
      </c>
      <c r="O97" s="5">
        <f t="shared" si="172"/>
        <v>9.2410873326099555E-2</v>
      </c>
      <c r="P97" s="5">
        <f t="shared" si="173"/>
        <v>0.12756990329016143</v>
      </c>
      <c r="Q97" s="5">
        <f t="shared" si="174"/>
        <v>9.2207011431191047E-2</v>
      </c>
      <c r="R97" s="5">
        <f t="shared" si="175"/>
        <v>4.4123760148124913E-2</v>
      </c>
      <c r="S97" s="5">
        <f t="shared" si="176"/>
        <v>4.2042915312401806E-2</v>
      </c>
      <c r="T97" s="5">
        <f t="shared" si="177"/>
        <v>8.8052842916185634E-2</v>
      </c>
      <c r="U97" s="5">
        <f t="shared" si="178"/>
        <v>6.0911271718333784E-2</v>
      </c>
      <c r="V97" s="5">
        <f t="shared" si="179"/>
        <v>6.1582157699072732E-3</v>
      </c>
      <c r="W97" s="5">
        <f t="shared" si="180"/>
        <v>4.2429493080116717E-2</v>
      </c>
      <c r="X97" s="5">
        <f t="shared" si="181"/>
        <v>4.0517932760296645E-2</v>
      </c>
      <c r="Y97" s="5">
        <f t="shared" si="182"/>
        <v>1.9346246631653175E-2</v>
      </c>
      <c r="Z97" s="5">
        <f t="shared" si="183"/>
        <v>1.4045289546097841E-2</v>
      </c>
      <c r="AA97" s="5">
        <f t="shared" si="184"/>
        <v>1.9389019544867478E-2</v>
      </c>
      <c r="AB97" s="5">
        <f t="shared" si="185"/>
        <v>1.3382923779442403E-2</v>
      </c>
      <c r="AC97" s="5">
        <f t="shared" si="186"/>
        <v>5.0738719990406367E-4</v>
      </c>
      <c r="AD97" s="5">
        <f t="shared" si="187"/>
        <v>1.4643099166968789E-2</v>
      </c>
      <c r="AE97" s="5">
        <f t="shared" si="188"/>
        <v>1.3983389015025325E-2</v>
      </c>
      <c r="AF97" s="5">
        <f t="shared" si="189"/>
        <v>6.6767002707531298E-3</v>
      </c>
      <c r="AG97" s="5">
        <f t="shared" si="190"/>
        <v>2.1252991177639399E-3</v>
      </c>
      <c r="AH97" s="5">
        <f t="shared" si="191"/>
        <v>3.3531280726894559E-3</v>
      </c>
      <c r="AI97" s="5">
        <f t="shared" si="192"/>
        <v>4.6288732976588779E-3</v>
      </c>
      <c r="AJ97" s="5">
        <f t="shared" si="193"/>
        <v>3.1949969612395054E-3</v>
      </c>
      <c r="AK97" s="5">
        <f t="shared" si="194"/>
        <v>1.470192985910491E-3</v>
      </c>
      <c r="AL97" s="5">
        <f t="shared" si="195"/>
        <v>2.6754946458043986E-5</v>
      </c>
      <c r="AM97" s="5">
        <f t="shared" si="196"/>
        <v>4.0428548662376261E-3</v>
      </c>
      <c r="AN97" s="5">
        <f t="shared" si="197"/>
        <v>3.8607136154218602E-3</v>
      </c>
      <c r="AO97" s="5">
        <f t="shared" si="198"/>
        <v>1.8433891536372125E-3</v>
      </c>
      <c r="AP97" s="5">
        <f t="shared" si="199"/>
        <v>5.8677987374725483E-4</v>
      </c>
      <c r="AQ97" s="5">
        <f t="shared" si="200"/>
        <v>1.4008597406934431E-4</v>
      </c>
      <c r="AR97" s="5">
        <f t="shared" si="201"/>
        <v>6.4041216579870932E-4</v>
      </c>
      <c r="AS97" s="5">
        <f t="shared" si="202"/>
        <v>8.8406607487076354E-4</v>
      </c>
      <c r="AT97" s="5">
        <f t="shared" si="203"/>
        <v>6.1021078804978409E-4</v>
      </c>
      <c r="AU97" s="5">
        <f t="shared" si="204"/>
        <v>2.8079138459326215E-4</v>
      </c>
      <c r="AV97" s="5">
        <f t="shared" si="205"/>
        <v>9.6905614263782263E-5</v>
      </c>
      <c r="AW97" s="5">
        <f t="shared" si="206"/>
        <v>9.7972947389990643E-7</v>
      </c>
      <c r="AX97" s="5">
        <f t="shared" si="207"/>
        <v>9.3016940853219939E-4</v>
      </c>
      <c r="AY97" s="5">
        <f t="shared" si="208"/>
        <v>8.88262828863589E-4</v>
      </c>
      <c r="AZ97" s="5">
        <f t="shared" si="209"/>
        <v>4.2412212544476111E-4</v>
      </c>
      <c r="BA97" s="5">
        <f t="shared" si="210"/>
        <v>1.3500476919420582E-4</v>
      </c>
      <c r="BB97" s="5">
        <f t="shared" si="211"/>
        <v>3.2230612266574539E-5</v>
      </c>
      <c r="BC97" s="5">
        <f t="shared" si="212"/>
        <v>6.1557076733129206E-6</v>
      </c>
      <c r="BD97" s="5">
        <f t="shared" si="213"/>
        <v>1.0192665207238379E-4</v>
      </c>
      <c r="BE97" s="5">
        <f t="shared" si="214"/>
        <v>1.4070609528469378E-4</v>
      </c>
      <c r="BF97" s="5">
        <f t="shared" si="215"/>
        <v>9.7119864371712745E-5</v>
      </c>
      <c r="BG97" s="5">
        <f t="shared" si="216"/>
        <v>4.4690165632106447E-5</v>
      </c>
      <c r="BH97" s="5">
        <f t="shared" si="217"/>
        <v>1.5423293554404043E-5</v>
      </c>
      <c r="BI97" s="5">
        <f t="shared" si="218"/>
        <v>4.2582609520592002E-6</v>
      </c>
      <c r="BJ97" s="8">
        <f t="shared" si="219"/>
        <v>0.46646019616196205</v>
      </c>
      <c r="BK97" s="8">
        <f t="shared" si="220"/>
        <v>0.27396408491625301</v>
      </c>
      <c r="BL97" s="8">
        <f t="shared" si="221"/>
        <v>0.24578155019381012</v>
      </c>
      <c r="BM97" s="8">
        <f t="shared" si="222"/>
        <v>0.41269323111767975</v>
      </c>
      <c r="BN97" s="8">
        <f t="shared" si="223"/>
        <v>0.58667060660105352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1.3323170731707299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1.3201219512195099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0.46897560975609692</v>
      </c>
      <c r="L98" s="3">
        <f t="shared" si="169"/>
        <v>1.7515378048780459</v>
      </c>
      <c r="M98" s="5">
        <f t="shared" si="170"/>
        <v>0.10855336163102318</v>
      </c>
      <c r="N98" s="5">
        <f t="shared" si="171"/>
        <v>5.0908878961983185E-2</v>
      </c>
      <c r="O98" s="5">
        <f t="shared" si="172"/>
        <v>0.19013531674333506</v>
      </c>
      <c r="P98" s="5">
        <f t="shared" si="173"/>
        <v>8.9168826105874177E-2</v>
      </c>
      <c r="Q98" s="5">
        <f t="shared" si="174"/>
        <v>1.1937511276597699E-2</v>
      </c>
      <c r="R98" s="5">
        <f t="shared" si="175"/>
        <v>0.16651459765920654</v>
      </c>
      <c r="S98" s="5">
        <f t="shared" si="176"/>
        <v>1.8311453992842792E-2</v>
      </c>
      <c r="T98" s="5">
        <f t="shared" si="177"/>
        <v>2.0909002297118857E-2</v>
      </c>
      <c r="U98" s="5">
        <f t="shared" si="178"/>
        <v>7.8091284970517538E-2</v>
      </c>
      <c r="V98" s="5">
        <f t="shared" si="179"/>
        <v>1.6712833744727503E-3</v>
      </c>
      <c r="W98" s="5">
        <f t="shared" si="180"/>
        <v>1.8661338766375636E-3</v>
      </c>
      <c r="X98" s="5">
        <f t="shared" si="181"/>
        <v>3.2686040338943166E-3</v>
      </c>
      <c r="Y98" s="5">
        <f t="shared" si="182"/>
        <v>2.8625417672713889E-3</v>
      </c>
      <c r="Z98" s="5">
        <f t="shared" si="183"/>
        <v>9.7218870954719219E-2</v>
      </c>
      <c r="AA98" s="5">
        <f t="shared" si="184"/>
        <v>4.559327928578874E-2</v>
      </c>
      <c r="AB98" s="5">
        <f t="shared" si="185"/>
        <v>1.0691067976916399E-2</v>
      </c>
      <c r="AC98" s="5">
        <f t="shared" si="186"/>
        <v>8.5802488260649877E-5</v>
      </c>
      <c r="AD98" s="5">
        <f t="shared" si="187"/>
        <v>2.187928181706525E-4</v>
      </c>
      <c r="AE98" s="5">
        <f t="shared" si="188"/>
        <v>3.8322389246170613E-4</v>
      </c>
      <c r="AF98" s="5">
        <f t="shared" si="189"/>
        <v>3.3561556768959861E-4</v>
      </c>
      <c r="AG98" s="5">
        <f t="shared" si="190"/>
        <v>1.9594778490464627E-4</v>
      </c>
      <c r="AH98" s="5">
        <f t="shared" si="191"/>
        <v>4.257063195618771E-2</v>
      </c>
      <c r="AI98" s="5">
        <f t="shared" si="192"/>
        <v>1.9964588079355517E-2</v>
      </c>
      <c r="AJ98" s="5">
        <f t="shared" si="193"/>
        <v>4.681452434022528E-3</v>
      </c>
      <c r="AK98" s="5">
        <f t="shared" si="194"/>
        <v>7.3182900326329331E-4</v>
      </c>
      <c r="AL98" s="5">
        <f t="shared" si="195"/>
        <v>2.8192244036332704E-6</v>
      </c>
      <c r="AM98" s="5">
        <f t="shared" si="196"/>
        <v>2.0521699062367322E-5</v>
      </c>
      <c r="AN98" s="5">
        <f t="shared" si="197"/>
        <v>3.5944531728066715E-5</v>
      </c>
      <c r="AO98" s="5">
        <f t="shared" si="198"/>
        <v>3.147910310017363E-5</v>
      </c>
      <c r="AP98" s="5">
        <f t="shared" si="199"/>
        <v>1.8378946381202604E-5</v>
      </c>
      <c r="AQ98" s="5">
        <f t="shared" si="200"/>
        <v>8.0478548501257259E-6</v>
      </c>
      <c r="AR98" s="5">
        <f t="shared" si="201"/>
        <v>1.4912814249762449E-2</v>
      </c>
      <c r="AS98" s="5">
        <f t="shared" si="202"/>
        <v>6.9937461559617551E-3</v>
      </c>
      <c r="AT98" s="5">
        <f t="shared" si="203"/>
        <v>1.6399481839857613E-3</v>
      </c>
      <c r="AU98" s="5">
        <f t="shared" si="204"/>
        <v>2.563652331843755E-4</v>
      </c>
      <c r="AV98" s="5">
        <f t="shared" si="205"/>
        <v>3.0057260388226606E-5</v>
      </c>
      <c r="AW98" s="5">
        <f t="shared" si="206"/>
        <v>6.4327536149529178E-8</v>
      </c>
      <c r="AX98" s="5">
        <f t="shared" si="207"/>
        <v>1.6040293885008066E-6</v>
      </c>
      <c r="AY98" s="5">
        <f t="shared" si="208"/>
        <v>2.8095181140945774E-6</v>
      </c>
      <c r="AZ98" s="5">
        <f t="shared" si="209"/>
        <v>2.4604885951631621E-6</v>
      </c>
      <c r="BA98" s="5">
        <f t="shared" si="210"/>
        <v>1.4365462642998508E-6</v>
      </c>
      <c r="BB98" s="5">
        <f t="shared" si="211"/>
        <v>6.2904127259437915E-7</v>
      </c>
      <c r="BC98" s="5">
        <f t="shared" si="212"/>
        <v>2.2035791395553035E-7</v>
      </c>
      <c r="BD98" s="5">
        <f t="shared" si="213"/>
        <v>4.3533929892638282E-3</v>
      </c>
      <c r="BE98" s="5">
        <f t="shared" si="214"/>
        <v>2.0416351316479213E-3</v>
      </c>
      <c r="BF98" s="5">
        <f t="shared" si="215"/>
        <v>4.7873854038202649E-4</v>
      </c>
      <c r="BG98" s="5">
        <f t="shared" si="216"/>
        <v>7.483889962980158E-5</v>
      </c>
      <c r="BH98" s="5">
        <f t="shared" si="217"/>
        <v>8.7744046468403807E-6</v>
      </c>
      <c r="BI98" s="5">
        <f t="shared" si="218"/>
        <v>8.2299635389973968E-7</v>
      </c>
      <c r="BJ98" s="8">
        <f t="shared" si="219"/>
        <v>9.3009784393400158E-2</v>
      </c>
      <c r="BK98" s="8">
        <f t="shared" si="220"/>
        <v>0.21779635633499128</v>
      </c>
      <c r="BL98" s="8">
        <f t="shared" si="221"/>
        <v>0.58976518215380003</v>
      </c>
      <c r="BM98" s="8">
        <f t="shared" si="222"/>
        <v>0.38056895626831305</v>
      </c>
      <c r="BN98" s="8">
        <f t="shared" si="223"/>
        <v>0.61721849237801985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1.3323170731707299</v>
      </c>
      <c r="F99">
        <f>VLOOKUP(B99,home!$B$2:$E$405,3,FALSE)</f>
        <v>0.56000000000000005</v>
      </c>
      <c r="G99">
        <f>VLOOKUP(C99,away!$B$2:$E$405,4,FALSE)</f>
        <v>0.7</v>
      </c>
      <c r="H99">
        <f>VLOOKUP(A99,away!$A$2:$E$405,3,FALSE)</f>
        <v>1.3201219512195099</v>
      </c>
      <c r="I99">
        <f>VLOOKUP(C99,away!$B$2:$E$405,3,FALSE)</f>
        <v>1.03</v>
      </c>
      <c r="J99">
        <f>VLOOKUP(B99,home!$B$2:$E$405,4,FALSE)</f>
        <v>1.56</v>
      </c>
      <c r="K99" s="3">
        <f t="shared" si="168"/>
        <v>0.52226829268292618</v>
      </c>
      <c r="L99" s="3">
        <f t="shared" si="169"/>
        <v>2.1211719512195089</v>
      </c>
      <c r="M99" s="5">
        <f t="shared" si="170"/>
        <v>7.1116191190316091E-2</v>
      </c>
      <c r="N99" s="5">
        <f t="shared" si="171"/>
        <v>3.7141731755078941E-2</v>
      </c>
      <c r="O99" s="5">
        <f t="shared" si="172"/>
        <v>0.15084967003046246</v>
      </c>
      <c r="P99" s="5">
        <f t="shared" si="173"/>
        <v>7.8783999618592407E-2</v>
      </c>
      <c r="Q99" s="5">
        <f t="shared" si="174"/>
        <v>9.6989744155061494E-3</v>
      </c>
      <c r="R99" s="5">
        <f t="shared" si="175"/>
        <v>0.15998904445966758</v>
      </c>
      <c r="S99" s="5">
        <f t="shared" si="176"/>
        <v>2.1819639423924758E-2</v>
      </c>
      <c r="T99" s="5">
        <f t="shared" si="177"/>
        <v>2.0573192485767278E-2</v>
      </c>
      <c r="U99" s="5">
        <f t="shared" si="178"/>
        <v>8.3557205097923359E-2</v>
      </c>
      <c r="V99" s="5">
        <f t="shared" si="179"/>
        <v>2.6858057298434074E-3</v>
      </c>
      <c r="W99" s="5">
        <f t="shared" si="180"/>
        <v>1.6884889362539261E-3</v>
      </c>
      <c r="X99" s="5">
        <f t="shared" si="181"/>
        <v>3.5815753715262937E-3</v>
      </c>
      <c r="Y99" s="5">
        <f t="shared" si="182"/>
        <v>3.7985686096300834E-3</v>
      </c>
      <c r="Z99" s="5">
        <f t="shared" si="183"/>
        <v>0.11312142453675261</v>
      </c>
      <c r="AA99" s="5">
        <f t="shared" si="184"/>
        <v>5.9079733258670268E-2</v>
      </c>
      <c r="AB99" s="5">
        <f t="shared" si="185"/>
        <v>1.5427735710584202E-2</v>
      </c>
      <c r="AC99" s="5">
        <f t="shared" si="186"/>
        <v>1.8596197473980583E-4</v>
      </c>
      <c r="AD99" s="5">
        <f t="shared" si="187"/>
        <v>2.2046105848783703E-4</v>
      </c>
      <c r="AE99" s="5">
        <f t="shared" si="188"/>
        <v>4.6763581360056359E-4</v>
      </c>
      <c r="AF99" s="5">
        <f t="shared" si="189"/>
        <v>4.9596798559761507E-4</v>
      </c>
      <c r="AG99" s="5">
        <f t="shared" si="190"/>
        <v>3.5067779325083419E-4</v>
      </c>
      <c r="AH99" s="5">
        <f t="shared" si="191"/>
        <v>5.9987498202338486E-2</v>
      </c>
      <c r="AI99" s="5">
        <f t="shared" si="192"/>
        <v>3.1329568268455427E-2</v>
      </c>
      <c r="AJ99" s="5">
        <f t="shared" si="193"/>
        <v>8.1812200650296964E-3</v>
      </c>
      <c r="AK99" s="5">
        <f t="shared" si="194"/>
        <v>1.4242639451421191E-3</v>
      </c>
      <c r="AL99" s="5">
        <f t="shared" si="195"/>
        <v>8.2405021426223732E-6</v>
      </c>
      <c r="AM99" s="5">
        <f t="shared" si="196"/>
        <v>2.3027964123902684E-5</v>
      </c>
      <c r="AN99" s="5">
        <f t="shared" si="197"/>
        <v>4.8846271593311513E-5</v>
      </c>
      <c r="AO99" s="5">
        <f t="shared" si="198"/>
        <v>5.180567061269133E-5</v>
      </c>
      <c r="AP99" s="5">
        <f t="shared" si="199"/>
        <v>3.6629578472585884E-5</v>
      </c>
      <c r="AQ99" s="5">
        <f t="shared" si="200"/>
        <v>1.9424408610260776E-5</v>
      </c>
      <c r="AR99" s="5">
        <f t="shared" si="201"/>
        <v>2.5448759722126214E-2</v>
      </c>
      <c r="AS99" s="5">
        <f t="shared" si="202"/>
        <v>1.3291080290972876E-2</v>
      </c>
      <c r="AT99" s="5">
        <f t="shared" si="203"/>
        <v>3.4707549057390462E-3</v>
      </c>
      <c r="AU99" s="5">
        <f t="shared" si="204"/>
        <v>6.0422174631374068E-4</v>
      </c>
      <c r="AV99" s="5">
        <f t="shared" si="205"/>
        <v>7.8891464962293372E-5</v>
      </c>
      <c r="AW99" s="5">
        <f t="shared" si="206"/>
        <v>2.5358333656942071E-7</v>
      </c>
      <c r="AX99" s="5">
        <f t="shared" si="207"/>
        <v>2.0044625844923869E-6</v>
      </c>
      <c r="AY99" s="5">
        <f t="shared" si="208"/>
        <v>4.2518098114942164E-6</v>
      </c>
      <c r="AZ99" s="5">
        <f t="shared" si="209"/>
        <v>4.5094098570307202E-6</v>
      </c>
      <c r="BA99" s="5">
        <f t="shared" si="210"/>
        <v>3.1884112350954467E-6</v>
      </c>
      <c r="BB99" s="5">
        <f t="shared" si="211"/>
        <v>1.690792120209403E-6</v>
      </c>
      <c r="BC99" s="5">
        <f t="shared" si="212"/>
        <v>7.172921641462297E-7</v>
      </c>
      <c r="BD99" s="5">
        <f t="shared" si="213"/>
        <v>8.9968658859831616E-3</v>
      </c>
      <c r="BE99" s="5">
        <f t="shared" si="214"/>
        <v>4.6987777857696884E-3</v>
      </c>
      <c r="BF99" s="5">
        <f t="shared" si="215"/>
        <v>1.2270113259351973E-3</v>
      </c>
      <c r="BG99" s="5">
        <f t="shared" si="216"/>
        <v>2.1360970343292966E-4</v>
      </c>
      <c r="BH99" s="5">
        <f t="shared" si="217"/>
        <v>2.7890393778105588E-5</v>
      </c>
      <c r="BI99" s="5">
        <f t="shared" si="218"/>
        <v>2.9132536681491436E-6</v>
      </c>
      <c r="BJ99" s="8">
        <f t="shared" si="219"/>
        <v>7.8213370295884752E-2</v>
      </c>
      <c r="BK99" s="8">
        <f t="shared" si="220"/>
        <v>0.1746040902493706</v>
      </c>
      <c r="BL99" s="8">
        <f t="shared" si="221"/>
        <v>0.62788671551695519</v>
      </c>
      <c r="BM99" s="8">
        <f t="shared" si="222"/>
        <v>0.4862419909028643</v>
      </c>
      <c r="BN99" s="8">
        <f t="shared" si="223"/>
        <v>0.5075796114696236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1.3323170731707299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1.3201219512195099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0.96726219512195</v>
      </c>
      <c r="L100" s="17">
        <f t="shared" si="169"/>
        <v>1.2454030487804857</v>
      </c>
      <c r="M100" s="18">
        <f t="shared" si="170"/>
        <v>0.10940865881569202</v>
      </c>
      <c r="N100" s="18">
        <f t="shared" si="171"/>
        <v>0.10582685949141474</v>
      </c>
      <c r="O100" s="18">
        <f t="shared" si="172"/>
        <v>0.13625787725204683</v>
      </c>
      <c r="P100" s="18">
        <f t="shared" si="173"/>
        <v>0.13179709345347201</v>
      </c>
      <c r="Q100" s="18">
        <f t="shared" si="174"/>
        <v>5.1181160207263994E-2</v>
      </c>
      <c r="R100" s="18">
        <f t="shared" si="175"/>
        <v>8.4847987875028175E-2</v>
      </c>
      <c r="S100" s="18">
        <f t="shared" si="176"/>
        <v>3.969172557001463E-2</v>
      </c>
      <c r="T100" s="18">
        <f t="shared" si="177"/>
        <v>6.3741172962249071E-2</v>
      </c>
      <c r="U100" s="18">
        <f t="shared" si="178"/>
        <v>8.2070251003680331E-2</v>
      </c>
      <c r="V100" s="18">
        <f t="shared" si="179"/>
        <v>5.3126549386362416E-3</v>
      </c>
      <c r="W100" s="18">
        <f t="shared" si="180"/>
        <v>1.6501867123655457E-2</v>
      </c>
      <c r="X100" s="18">
        <f t="shared" si="181"/>
        <v>2.0551475626370972E-2</v>
      </c>
      <c r="Y100" s="18">
        <f t="shared" si="182"/>
        <v>1.2797435201010128E-2</v>
      </c>
      <c r="Z100" s="18">
        <f t="shared" si="183"/>
        <v>3.5223314260816596E-2</v>
      </c>
      <c r="AA100" s="18">
        <f t="shared" si="184"/>
        <v>3.4070180271387744E-2</v>
      </c>
      <c r="AB100" s="18">
        <f t="shared" si="185"/>
        <v>1.6477398678751531E-2</v>
      </c>
      <c r="AC100" s="18">
        <f t="shared" si="186"/>
        <v>3.9998689718255217E-4</v>
      </c>
      <c r="AD100" s="18">
        <f t="shared" si="187"/>
        <v>3.9904080544094283E-3</v>
      </c>
      <c r="AE100" s="18">
        <f t="shared" si="188"/>
        <v>4.969666356839709E-3</v>
      </c>
      <c r="AF100" s="18">
        <f t="shared" si="189"/>
        <v>3.0946188161149919E-3</v>
      </c>
      <c r="AG100" s="18">
        <f t="shared" si="190"/>
        <v>1.2846825694676897E-3</v>
      </c>
      <c r="AH100" s="18">
        <f t="shared" si="191"/>
        <v>1.0966805742143537E-2</v>
      </c>
      <c r="AI100" s="18">
        <f t="shared" si="192"/>
        <v>1.0607776595621763E-2</v>
      </c>
      <c r="AJ100" s="18">
        <f t="shared" si="193"/>
        <v>5.1302506376221758E-3</v>
      </c>
      <c r="AK100" s="18">
        <f t="shared" si="194"/>
        <v>1.6540991644240696E-3</v>
      </c>
      <c r="AL100" s="18">
        <f t="shared" si="195"/>
        <v>1.9273469225846017E-5</v>
      </c>
      <c r="AM100" s="18">
        <f t="shared" si="196"/>
        <v>7.7195417082807493E-4</v>
      </c>
      <c r="AN100" s="18">
        <f t="shared" si="197"/>
        <v>9.6139407786809659E-4</v>
      </c>
      <c r="AO100" s="18">
        <f t="shared" si="198"/>
        <v>5.9866155782821559E-4</v>
      </c>
      <c r="AP100" s="18">
        <f t="shared" si="199"/>
        <v>2.4852497643564498E-4</v>
      </c>
      <c r="AQ100" s="18">
        <f t="shared" si="200"/>
        <v>7.737844083776266E-5</v>
      </c>
      <c r="AR100" s="18">
        <f t="shared" si="201"/>
        <v>2.7316186613297808E-3</v>
      </c>
      <c r="AS100" s="18">
        <f t="shared" si="202"/>
        <v>2.6421914625939262E-3</v>
      </c>
      <c r="AT100" s="18">
        <f t="shared" si="203"/>
        <v>1.2778459570205382E-3</v>
      </c>
      <c r="AU100" s="18">
        <f t="shared" si="204"/>
        <v>4.1200402847179826E-4</v>
      </c>
      <c r="AV100" s="18">
        <f t="shared" si="205"/>
        <v>9.9628980244679483E-5</v>
      </c>
      <c r="AW100" s="18">
        <f t="shared" si="206"/>
        <v>6.4492844539302383E-7</v>
      </c>
      <c r="AX100" s="18">
        <f t="shared" si="207"/>
        <v>1.244470143014514E-4</v>
      </c>
      <c r="AY100" s="18">
        <f t="shared" si="208"/>
        <v>1.549866910226563E-4</v>
      </c>
      <c r="AZ100" s="18">
        <f t="shared" si="209"/>
        <v>9.6510448760007652E-5</v>
      </c>
      <c r="BA100" s="18">
        <f t="shared" si="210"/>
        <v>4.0064802374962135E-5</v>
      </c>
      <c r="BB100" s="18">
        <f t="shared" si="211"/>
        <v>1.2474206756641372E-5</v>
      </c>
      <c r="BC100" s="18">
        <f t="shared" si="212"/>
        <v>3.1070830251678608E-6</v>
      </c>
      <c r="BD100" s="18">
        <f t="shared" si="213"/>
        <v>5.669943681542956E-4</v>
      </c>
      <c r="BE100" s="18">
        <f t="shared" si="214"/>
        <v>5.4843221716270694E-4</v>
      </c>
      <c r="BF100" s="18">
        <f t="shared" si="215"/>
        <v>2.6523887512419891E-4</v>
      </c>
      <c r="BG100" s="18">
        <f t="shared" si="216"/>
        <v>8.5518512194769809E-5</v>
      </c>
      <c r="BH100" s="18">
        <f t="shared" si="217"/>
        <v>2.0679705957269073E-5</v>
      </c>
      <c r="BI100" s="18">
        <f t="shared" si="218"/>
        <v>4.0005395557409112E-6</v>
      </c>
      <c r="BJ100" s="19">
        <f t="shared" si="219"/>
        <v>0.28702884987883487</v>
      </c>
      <c r="BK100" s="19">
        <f t="shared" si="220"/>
        <v>0.28678437983524596</v>
      </c>
      <c r="BL100" s="19">
        <f t="shared" si="221"/>
        <v>0.39073678052851585</v>
      </c>
      <c r="BM100" s="19">
        <f t="shared" si="222"/>
        <v>0.38029934564591827</v>
      </c>
      <c r="BN100" s="19">
        <f t="shared" si="223"/>
        <v>0.61931963709491789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1.3323170731707299</v>
      </c>
      <c r="F101" s="10">
        <f>VLOOKUP(B101,home!$B$2:$E$405,3,FALSE)</f>
        <v>0.75</v>
      </c>
      <c r="G101" s="10">
        <f>VLOOKUP(C101,away!$B$2:$E$405,4,FALSE)</f>
        <v>0.42</v>
      </c>
      <c r="H101" s="10">
        <f>VLOOKUP(A101,away!$A$2:$E$405,3,FALSE)</f>
        <v>1.3201219512195099</v>
      </c>
      <c r="I101" s="10">
        <f>VLOOKUP(C101,away!$B$2:$E$405,3,FALSE)</f>
        <v>1.5</v>
      </c>
      <c r="J101" s="10">
        <f>VLOOKUP(B101,home!$B$2:$E$405,4,FALSE)</f>
        <v>1.18</v>
      </c>
      <c r="K101" s="12">
        <f t="shared" ref="K101:K164" si="224">E101*F101*G101</f>
        <v>0.41967987804877993</v>
      </c>
      <c r="L101" s="12">
        <f t="shared" ref="L101:L164" si="225">H101*I101*J101</f>
        <v>2.3366158536585324</v>
      </c>
      <c r="M101" s="13">
        <f t="shared" ref="M101:M164" si="226">_xlfn.POISSON.DIST(0,K101,FALSE) * _xlfn.POISSON.DIST(0,L101,FALSE)</f>
        <v>6.352665281930911E-2</v>
      </c>
      <c r="N101" s="13">
        <f t="shared" ref="N101:N164" si="227">_xlfn.POISSON.DIST(1,K101,FALSE) * _xlfn.POISSON.DIST(0,L101,FALSE)</f>
        <v>2.6660857908054829E-2</v>
      </c>
      <c r="O101" s="13">
        <f t="shared" ref="O101:O164" si="228">_xlfn.POISSON.DIST(0,K101,FALSE) * _xlfn.POISSON.DIST(1,L101,FALSE)</f>
        <v>0.14843738410745916</v>
      </c>
      <c r="P101" s="13">
        <f t="shared" ref="P101:P164" si="229">_xlfn.POISSON.DIST(1,K101,FALSE) * _xlfn.POISSON.DIST(1,L101,FALSE)</f>
        <v>6.2296183260098364E-2</v>
      </c>
      <c r="Q101" s="13">
        <f t="shared" ref="Q101:Q164" si="230">_xlfn.POISSON.DIST(2,K101,FALSE) * _xlfn.POISSON.DIST(0,L101,FALSE)</f>
        <v>5.5945127977641493E-3</v>
      </c>
      <c r="R101" s="13">
        <f t="shared" ref="R101:R164" si="231">_xlfn.POISSON.DIST(0,K101,FALSE) * _xlfn.POISSON.DIST(2,L101,FALSE)</f>
        <v>0.17342057249054513</v>
      </c>
      <c r="S101" s="13">
        <f t="shared" ref="S101:S164" si="232">_xlfn.POISSON.DIST(2,K101,FALSE) * _xlfn.POISSON.DIST(2,L101,FALSE)</f>
        <v>1.5272386772108413E-2</v>
      </c>
      <c r="T101" s="13">
        <f t="shared" ref="T101:T164" si="233">_xlfn.POISSON.DIST(2,K101,FALSE) * _xlfn.POISSON.DIST(1,L101,FALSE)</f>
        <v>1.3072227296751261E-2</v>
      </c>
      <c r="U101" s="13">
        <f t="shared" ref="U101:U164" si="234">_xlfn.POISSON.DIST(1,K101,FALSE) * _xlfn.POISSON.DIST(2,L101,FALSE)</f>
        <v>7.2781124713981571E-2</v>
      </c>
      <c r="V101" s="13">
        <f t="shared" ref="V101:V164" si="235">_xlfn.POISSON.DIST(3,K101,FALSE) * _xlfn.POISSON.DIST(3,L101,FALSE)</f>
        <v>1.6640634074234736E-3</v>
      </c>
      <c r="W101" s="13">
        <f t="shared" ref="W101:W164" si="236">_xlfn.POISSON.DIST(3,K101,FALSE) * _xlfn.POISSON.DIST(0,L101,FALSE)</f>
        <v>7.8263481623599886E-4</v>
      </c>
      <c r="X101" s="13">
        <f t="shared" ref="X101:X164" si="237">_xlfn.POISSON.DIST(3,K101,FALSE) * _xlfn.POISSON.DIST(1,L101,FALSE)</f>
        <v>1.8287169192421672E-3</v>
      </c>
      <c r="Y101" s="13">
        <f t="shared" ref="Y101:Y164" si="238">_xlfn.POISSON.DIST(3,K101,FALSE) * _xlfn.POISSON.DIST(2,L101,FALSE)</f>
        <v>2.1365044726774193E-3</v>
      </c>
      <c r="Z101" s="13">
        <f t="shared" ref="Z101:Z164" si="239">_xlfn.POISSON.DIST(0,K101,FALSE) * _xlfn.POISSON.DIST(3,L101,FALSE)</f>
        <v>0.13507241967731548</v>
      </c>
      <c r="AA101" s="13">
        <f t="shared" ref="AA101:AA164" si="240">_xlfn.POISSON.DIST(1,K101,FALSE) * _xlfn.POISSON.DIST(3,L101,FALSE)</f>
        <v>5.6687176617929387E-2</v>
      </c>
      <c r="AB101" s="13">
        <f t="shared" ref="AB101:AB164" si="241">_xlfn.POISSON.DIST(2,K101,FALSE) * _xlfn.POISSON.DIST(3,L101,FALSE)</f>
        <v>1.1895233684971125E-2</v>
      </c>
      <c r="AC101" s="13">
        <f t="shared" ref="AC101:AC164" si="242">_xlfn.POISSON.DIST(4,K101,FALSE) * _xlfn.POISSON.DIST(4,L101,FALSE)</f>
        <v>1.0198947448102366E-4</v>
      </c>
      <c r="AD101" s="13">
        <f t="shared" ref="AD101:AD164" si="243">_xlfn.POISSON.DIST(4,K101,FALSE) * _xlfn.POISSON.DIST(0,L101,FALSE)</f>
        <v>8.2114021058663324E-5</v>
      </c>
      <c r="AE101" s="13">
        <f t="shared" ref="AE101:AE164" si="244">_xlfn.POISSON.DIST(4,K101,FALSE) * _xlfn.POISSON.DIST(1,L101,FALSE)</f>
        <v>1.918689234133233E-4</v>
      </c>
      <c r="AF101" s="13">
        <f t="shared" ref="AF101:AF164" si="245">_xlfn.POISSON.DIST(4,K101,FALSE) * _xlfn.POISSON.DIST(2,L101,FALSE)</f>
        <v>2.2416198413598306E-4</v>
      </c>
      <c r="AG101" s="13">
        <f t="shared" ref="AG101:AG164" si="246">_xlfn.POISSON.DIST(4,K101,FALSE) * _xlfn.POISSON.DIST(3,L101,FALSE)</f>
        <v>1.7459348197323014E-4</v>
      </c>
      <c r="AH101" s="13">
        <f t="shared" ref="AH101:AH164" si="247">_xlfn.POISSON.DIST(0,K101,FALSE) * _xlfn.POISSON.DIST(4,L101,FALSE)</f>
        <v>7.89030893025085E-2</v>
      </c>
      <c r="AI101" s="13">
        <f t="shared" ref="AI101:AI164" si="248">_xlfn.POISSON.DIST(1,K101,FALSE) * _xlfn.POISSON.DIST(4,L101,FALSE)</f>
        <v>3.3114038896148758E-2</v>
      </c>
      <c r="AJ101" s="13">
        <f t="shared" ref="AJ101:AJ164" si="249">_xlfn.POISSON.DIST(2,K101,FALSE) * _xlfn.POISSON.DIST(4,L101,FALSE)</f>
        <v>6.9486479028191325E-3</v>
      </c>
      <c r="AK101" s="13">
        <f t="shared" ref="AK101:AK164" si="250">_xlfn.POISSON.DIST(3,K101,FALSE) * _xlfn.POISSON.DIST(4,L101,FALSE)</f>
        <v>9.7206923481968127E-4</v>
      </c>
      <c r="AL101" s="13">
        <f t="shared" ref="AL101:AL164" si="251">_xlfn.POISSON.DIST(5,K101,FALSE) * _xlfn.POISSON.DIST(5,L101,FALSE)</f>
        <v>4.0005602126984985E-6</v>
      </c>
      <c r="AM101" s="13">
        <f t="shared" ref="AM101:AM164" si="252">_xlfn.POISSON.DIST(5,K101,FALSE) * _xlfn.POISSON.DIST(0,L101,FALSE)</f>
        <v>6.8923204687989539E-6</v>
      </c>
      <c r="AN101" s="13">
        <f t="shared" ref="AN101:AN164" si="253">_xlfn.POISSON.DIST(5,K101,FALSE) * _xlfn.POISSON.DIST(1,L101,FALSE)</f>
        <v>1.6104705275890844E-5</v>
      </c>
      <c r="AO101" s="13">
        <f t="shared" ref="AO101:AO164" si="254">_xlfn.POISSON.DIST(5,K101,FALSE) * _xlfn.POISSON.DIST(2,L101,FALSE)</f>
        <v>1.8815254833072381E-5</v>
      </c>
      <c r="AP101" s="13">
        <f t="shared" ref="AP101:AP164" si="255">_xlfn.POISSON.DIST(5,K101,FALSE) * _xlfn.POISSON.DIST(3,L101,FALSE)</f>
        <v>1.4654674244527415E-5</v>
      </c>
      <c r="AQ101" s="13">
        <f t="shared" ref="AQ101:AQ164" si="256">_xlfn.POISSON.DIST(5,K101,FALSE) * _xlfn.POISSON.DIST(4,L101,FALSE)</f>
        <v>8.5605860424910324E-6</v>
      </c>
      <c r="AR101" s="13">
        <f t="shared" ref="AR101:AR164" si="257">_xlfn.POISSON.DIST(0,K101,FALSE) * _xlfn.POISSON.DIST(5,L101,FALSE)</f>
        <v>3.6873241873375248E-2</v>
      </c>
      <c r="AS101" s="13">
        <f t="shared" ref="AS101:AS164" si="258">_xlfn.POISSON.DIST(1,K101,FALSE) * _xlfn.POISSON.DIST(5,L101,FALSE)</f>
        <v>1.547495765268129E-2</v>
      </c>
      <c r="AT101" s="13">
        <f t="shared" ref="AT101:AT164" si="259">_xlfn.POISSON.DIST(2,K101,FALSE) * _xlfn.POISSON.DIST(5,L101,FALSE)</f>
        <v>3.2472641702436583E-3</v>
      </c>
      <c r="AU101" s="13">
        <f t="shared" ref="AU101:AU164" si="260">_xlfn.POISSON.DIST(3,K101,FALSE) * _xlfn.POISSON.DIST(5,L101,FALSE)</f>
        <v>4.5427047698667704E-4</v>
      </c>
      <c r="AV101" s="13">
        <f t="shared" ref="AV101:AV164" si="261">_xlfn.POISSON.DIST(4,K101,FALSE) * _xlfn.POISSON.DIST(5,L101,FALSE)</f>
        <v>4.7662044595732426E-5</v>
      </c>
      <c r="AW101" s="13">
        <f t="shared" ref="AW101:AW164" si="262">_xlfn.POISSON.DIST(6,K101,FALSE) * _xlfn.POISSON.DIST(6,L101,FALSE)</f>
        <v>1.0897422188298197E-7</v>
      </c>
      <c r="AX101" s="13">
        <f t="shared" ref="AX101:AX164" si="263">_xlfn.POISSON.DIST(6,K101,FALSE) * _xlfn.POISSON.DIST(0,L101,FALSE)</f>
        <v>4.8209470230310889E-7</v>
      </c>
      <c r="AY101" s="13">
        <f t="shared" ref="AY101:AY164" si="264">_xlfn.POISSON.DIST(6,K101,FALSE) * _xlfn.POISSON.DIST(1,L101,FALSE)</f>
        <v>1.1264701243662348E-6</v>
      </c>
      <c r="AZ101" s="13">
        <f t="shared" ref="AZ101:AZ164" si="265">_xlfn.POISSON.DIST(6,K101,FALSE) * _xlfn.POISSON.DIST(2,L101,FALSE)</f>
        <v>1.3160639756334219E-6</v>
      </c>
      <c r="BA101" s="13">
        <f t="shared" ref="BA101:BA164" si="266">_xlfn.POISSON.DIST(6,K101,FALSE) * _xlfn.POISSON.DIST(3,L101,FALSE)</f>
        <v>1.0250453166313099E-6</v>
      </c>
      <c r="BB101" s="13">
        <f t="shared" ref="BB101:BB164" si="267">_xlfn.POISSON.DIST(6,K101,FALSE) * _xlfn.POISSON.DIST(4,L101,FALSE)</f>
        <v>5.9878428438978703E-7</v>
      </c>
      <c r="BC101" s="13">
        <f t="shared" ref="BC101:BC164" si="268">_xlfn.POISSON.DIST(6,K101,FALSE) * _xlfn.POISSON.DIST(5,L101,FALSE)</f>
        <v>2.7982577036535103E-7</v>
      </c>
      <c r="BD101" s="13">
        <f t="shared" ref="BD101:BD164" si="269">_xlfn.POISSON.DIST(0,K101,FALSE) * _xlfn.POISSON.DIST(6,L101,FALSE)</f>
        <v>1.4359766922852388E-2</v>
      </c>
      <c r="BE101" s="13">
        <f t="shared" ref="BE101:BE164" si="270">_xlfn.POISSON.DIST(1,K101,FALSE) * _xlfn.POISSON.DIST(6,L101,FALSE)</f>
        <v>6.0265052309915945E-3</v>
      </c>
      <c r="BF101" s="13">
        <f t="shared" ref="BF101:BF164" si="271">_xlfn.POISSON.DIST(2,K101,FALSE) * _xlfn.POISSON.DIST(6,L101,FALSE)</f>
        <v>1.264601490201443E-3</v>
      </c>
      <c r="BG101" s="13">
        <f t="shared" ref="BG101:BG164" si="272">_xlfn.POISSON.DIST(3,K101,FALSE) * _xlfn.POISSON.DIST(6,L101,FALSE)</f>
        <v>1.7690926639601568E-4</v>
      </c>
      <c r="BH101" s="13">
        <f t="shared" ref="BH101:BH164" si="273">_xlfn.POISSON.DIST(4,K101,FALSE) * _xlfn.POISSON.DIST(6,L101,FALSE)</f>
        <v>1.8561314836694744E-5</v>
      </c>
      <c r="BI101" s="13">
        <f t="shared" ref="BI101:BI164" si="274">_xlfn.POISSON.DIST(5,K101,FALSE) * _xlfn.POISSON.DIST(6,L101,FALSE)</f>
        <v>1.5579620694178118E-6</v>
      </c>
      <c r="BJ101" s="14">
        <f t="shared" ref="BJ101:BJ164" si="275">SUM(N101,Q101,T101,W101,X101,Y101,AD101,AE101,AF101,AG101,AM101,AN101,AO101,AP101,AQ101,AX101,AY101,AZ101,BA101,BB101,BC101)</f>
        <v>5.08180484463455E-2</v>
      </c>
      <c r="BK101" s="14">
        <f t="shared" ref="BK101:BK164" si="276">SUM(M101,P101,S101,V101,AC101,AL101,AY101)</f>
        <v>0.14286640276375745</v>
      </c>
      <c r="BL101" s="14">
        <f t="shared" ref="BL101:BL164" si="277">SUM(O101,R101,U101,AA101,AB101,AH101,AI101,AJ101,AK101,AR101,AS101,AT101,AU101,AV101,BD101,BE101,BF101,BG101,BH101,BI101)</f>
        <v>0.66110463535641251</v>
      </c>
      <c r="BM101" s="14">
        <f t="shared" ref="BM101:BM164" si="278">SUM(S101:BI101)</f>
        <v>0.50992432536469801</v>
      </c>
      <c r="BN101" s="14">
        <f t="shared" ref="BN101:BN164" si="279">SUM(M101:R101)</f>
        <v>0.47993616338323075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1.3323170731707299</v>
      </c>
      <c r="F102" s="10">
        <f>VLOOKUP(B102,home!$B$2:$E$405,3,FALSE)</f>
        <v>0.75</v>
      </c>
      <c r="G102" s="10">
        <f>VLOOKUP(C102,away!$B$2:$E$405,4,FALSE)</f>
        <v>1.45</v>
      </c>
      <c r="H102" s="10">
        <f>VLOOKUP(A102,away!$A$2:$E$405,3,FALSE)</f>
        <v>1.3201219512195099</v>
      </c>
      <c r="I102" s="10">
        <f>VLOOKUP(C102,away!$B$2:$E$405,3,FALSE)</f>
        <v>1.31</v>
      </c>
      <c r="J102" s="10">
        <f>VLOOKUP(B102,home!$B$2:$E$405,4,FALSE)</f>
        <v>0.9</v>
      </c>
      <c r="K102" s="12">
        <f t="shared" si="224"/>
        <v>1.4488948170731688</v>
      </c>
      <c r="L102" s="12">
        <f t="shared" si="225"/>
        <v>1.5564237804878023</v>
      </c>
      <c r="M102" s="13">
        <f t="shared" si="226"/>
        <v>4.9522973916075214E-2</v>
      </c>
      <c r="N102" s="13">
        <f t="shared" si="227"/>
        <v>7.1753580233051117E-2</v>
      </c>
      <c r="O102" s="13">
        <f t="shared" si="228"/>
        <v>7.7078734283456601E-2</v>
      </c>
      <c r="P102" s="13">
        <f t="shared" si="229"/>
        <v>0.11167897860986026</v>
      </c>
      <c r="Q102" s="13">
        <f t="shared" si="230"/>
        <v>5.1981695253055765E-2</v>
      </c>
      <c r="R102" s="13">
        <f t="shared" si="231"/>
        <v>5.9983587504336161E-2</v>
      </c>
      <c r="S102" s="13">
        <f t="shared" si="232"/>
        <v>6.2961658383429278E-2</v>
      </c>
      <c r="T102" s="13">
        <f t="shared" si="233"/>
        <v>8.0905546641925896E-2</v>
      </c>
      <c r="U102" s="13">
        <f t="shared" si="234"/>
        <v>8.690990904448756E-2</v>
      </c>
      <c r="V102" s="13">
        <f t="shared" si="235"/>
        <v>1.5776053334044183E-2</v>
      </c>
      <c r="W102" s="13">
        <f t="shared" si="236"/>
        <v>2.5105336278276501E-2</v>
      </c>
      <c r="X102" s="13">
        <f t="shared" si="237"/>
        <v>3.9074542400652681E-2</v>
      </c>
      <c r="Y102" s="13">
        <f t="shared" si="238"/>
        <v>3.0408273502027391E-2</v>
      </c>
      <c r="Z102" s="13">
        <f t="shared" si="239"/>
        <v>3.1119960676906602E-2</v>
      </c>
      <c r="AA102" s="13">
        <f t="shared" si="240"/>
        <v>4.5089549732290804E-2</v>
      </c>
      <c r="AB102" s="13">
        <f t="shared" si="241"/>
        <v>3.2665007455639515E-2</v>
      </c>
      <c r="AC102" s="13">
        <f t="shared" si="242"/>
        <v>2.2235305449175005E-3</v>
      </c>
      <c r="AD102" s="13">
        <f t="shared" si="243"/>
        <v>9.0937479036184519E-3</v>
      </c>
      <c r="AE102" s="13">
        <f t="shared" si="244"/>
        <v>1.4153725490952855E-2</v>
      </c>
      <c r="AF102" s="13">
        <f t="shared" si="245"/>
        <v>1.1014597468307711E-2</v>
      </c>
      <c r="AG102" s="13">
        <f t="shared" si="246"/>
        <v>5.714460477391623E-3</v>
      </c>
      <c r="AH102" s="13">
        <f t="shared" si="247"/>
        <v>1.210896171134568E-2</v>
      </c>
      <c r="AI102" s="13">
        <f t="shared" si="248"/>
        <v>1.7544611863706205E-2</v>
      </c>
      <c r="AJ102" s="13">
        <f t="shared" si="249"/>
        <v>1.2710148598442175E-2</v>
      </c>
      <c r="AK102" s="13">
        <f t="shared" si="250"/>
        <v>6.1385561428375611E-3</v>
      </c>
      <c r="AL102" s="13">
        <f t="shared" si="251"/>
        <v>2.0057084664183049E-4</v>
      </c>
      <c r="AM102" s="13">
        <f t="shared" si="252"/>
        <v>2.635176841064553E-3</v>
      </c>
      <c r="AN102" s="13">
        <f t="shared" si="253"/>
        <v>4.1014519012235965E-3</v>
      </c>
      <c r="AO102" s="13">
        <f t="shared" si="254"/>
        <v>3.1917986367956575E-3</v>
      </c>
      <c r="AP102" s="13">
        <f t="shared" si="255"/>
        <v>1.6559304336124373E-3</v>
      </c>
      <c r="AQ102" s="13">
        <f t="shared" si="256"/>
        <v>6.4433237642696887E-4</v>
      </c>
      <c r="AR102" s="13">
        <f t="shared" si="257"/>
        <v>3.7693351929109381E-3</v>
      </c>
      <c r="AS102" s="13">
        <f t="shared" si="258"/>
        <v>5.4613702248201513E-3</v>
      </c>
      <c r="AT102" s="13">
        <f t="shared" si="259"/>
        <v>3.9564755064298218E-3</v>
      </c>
      <c r="AU102" s="13">
        <f t="shared" si="260"/>
        <v>1.9108389517143714E-3</v>
      </c>
      <c r="AV102" s="13">
        <f t="shared" si="261"/>
        <v>6.9215116335011968E-4</v>
      </c>
      <c r="AW102" s="13">
        <f t="shared" si="262"/>
        <v>1.2564060632767155E-5</v>
      </c>
      <c r="AX102" s="13">
        <f t="shared" si="263"/>
        <v>6.3634901118161274E-4</v>
      </c>
      <c r="AY102" s="13">
        <f t="shared" si="264"/>
        <v>9.9042873369296056E-4</v>
      </c>
      <c r="AZ102" s="13">
        <f t="shared" si="265"/>
        <v>7.7076341699907226E-4</v>
      </c>
      <c r="BA102" s="13">
        <f t="shared" si="266"/>
        <v>3.9987817044913093E-4</v>
      </c>
      <c r="BB102" s="13">
        <f t="shared" si="267"/>
        <v>1.5559497344624554E-4</v>
      </c>
      <c r="BC102" s="13">
        <f t="shared" si="268"/>
        <v>4.8434343359220936E-5</v>
      </c>
      <c r="BD102" s="13">
        <f t="shared" si="269"/>
        <v>9.777804884793604E-4</v>
      </c>
      <c r="BE102" s="13">
        <f t="shared" si="270"/>
        <v>1.4167010819930166E-3</v>
      </c>
      <c r="BF102" s="13">
        <f t="shared" si="271"/>
        <v>1.0263254275208161E-3</v>
      </c>
      <c r="BG102" s="13">
        <f t="shared" si="272"/>
        <v>4.956791975217719E-4</v>
      </c>
      <c r="BH102" s="13">
        <f t="shared" si="273"/>
        <v>1.7954675505507062E-4</v>
      </c>
      <c r="BI102" s="13">
        <f t="shared" si="274"/>
        <v>5.2028872564319515E-5</v>
      </c>
      <c r="BJ102" s="14">
        <f t="shared" si="275"/>
        <v>0.35443564448751136</v>
      </c>
      <c r="BK102" s="14">
        <f t="shared" si="276"/>
        <v>0.24335419436866124</v>
      </c>
      <c r="BL102" s="14">
        <f t="shared" si="277"/>
        <v>0.3701672991989019</v>
      </c>
      <c r="BM102" s="14">
        <f t="shared" si="278"/>
        <v>0.57609968425908564</v>
      </c>
      <c r="BN102" s="14">
        <f t="shared" si="279"/>
        <v>0.42199954979983512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1.3323170731707299</v>
      </c>
      <c r="F103" s="10">
        <f>VLOOKUP(B103,home!$B$2:$E$405,3,FALSE)</f>
        <v>1.27</v>
      </c>
      <c r="G103" s="10">
        <f>VLOOKUP(C103,away!$B$2:$E$405,4,FALSE)</f>
        <v>0.89</v>
      </c>
      <c r="H103" s="10">
        <f>VLOOKUP(A103,away!$A$2:$E$405,3,FALSE)</f>
        <v>1.3201219512195099</v>
      </c>
      <c r="I103" s="10">
        <f>VLOOKUP(C103,away!$B$2:$E$405,3,FALSE)</f>
        <v>0.75</v>
      </c>
      <c r="J103" s="10">
        <f>VLOOKUP(B103,home!$B$2:$E$405,4,FALSE)</f>
        <v>0.76</v>
      </c>
      <c r="K103" s="12">
        <f t="shared" si="224"/>
        <v>1.5059179878048761</v>
      </c>
      <c r="L103" s="12">
        <f t="shared" si="225"/>
        <v>0.7524695121951207</v>
      </c>
      <c r="M103" s="13">
        <f t="shared" si="226"/>
        <v>0.10451888564816367</v>
      </c>
      <c r="N103" s="13">
        <f t="shared" si="227"/>
        <v>0.15739686996289057</v>
      </c>
      <c r="O103" s="13">
        <f t="shared" si="228"/>
        <v>7.8647274898851316E-2</v>
      </c>
      <c r="P103" s="13">
        <f t="shared" si="229"/>
        <v>0.1184363459620151</v>
      </c>
      <c r="Q103" s="13">
        <f t="shared" si="230"/>
        <v>0.11851338885065098</v>
      </c>
      <c r="R103" s="13">
        <f t="shared" si="231"/>
        <v>2.9589838289307103E-2</v>
      </c>
      <c r="S103" s="13">
        <f t="shared" si="232"/>
        <v>3.3551754684921345E-2</v>
      </c>
      <c r="T103" s="13">
        <f t="shared" si="233"/>
        <v>8.9177711897039991E-2</v>
      </c>
      <c r="U103" s="13">
        <f t="shared" si="234"/>
        <v>4.4559869736105019E-2</v>
      </c>
      <c r="V103" s="13">
        <f t="shared" si="235"/>
        <v>4.2243798023818054E-3</v>
      </c>
      <c r="W103" s="13">
        <f t="shared" si="236"/>
        <v>5.9490481355303042E-2</v>
      </c>
      <c r="X103" s="13">
        <f t="shared" si="237"/>
        <v>4.4764773485677804E-2</v>
      </c>
      <c r="Y103" s="13">
        <f t="shared" si="238"/>
        <v>1.6842063634146521E-2</v>
      </c>
      <c r="Z103" s="13">
        <f t="shared" si="239"/>
        <v>7.4218170611624742E-3</v>
      </c>
      <c r="AA103" s="13">
        <f t="shared" si="240"/>
        <v>1.117664781460169E-2</v>
      </c>
      <c r="AB103" s="13">
        <f t="shared" si="241"/>
        <v>8.4155574936843735E-3</v>
      </c>
      <c r="AC103" s="13">
        <f t="shared" si="242"/>
        <v>2.9918044514584268E-4</v>
      </c>
      <c r="AD103" s="13">
        <f t="shared" si="243"/>
        <v>2.2396946494030366E-2</v>
      </c>
      <c r="AE103" s="13">
        <f t="shared" si="244"/>
        <v>1.6853019403023251E-2</v>
      </c>
      <c r="AF103" s="13">
        <f t="shared" si="245"/>
        <v>6.3406916446039031E-3</v>
      </c>
      <c r="AG103" s="13">
        <f t="shared" si="246"/>
        <v>1.5903923829315924E-3</v>
      </c>
      <c r="AH103" s="13">
        <f t="shared" si="247"/>
        <v>1.3961727659035875E-3</v>
      </c>
      <c r="AI103" s="13">
        <f t="shared" si="248"/>
        <v>2.1025216822574988E-3</v>
      </c>
      <c r="AJ103" s="13">
        <f t="shared" si="249"/>
        <v>1.5831126105306681E-3</v>
      </c>
      <c r="AK103" s="13">
        <f t="shared" si="250"/>
        <v>7.9467925230628921E-4</v>
      </c>
      <c r="AL103" s="13">
        <f t="shared" si="251"/>
        <v>1.3560741099227466E-5</v>
      </c>
      <c r="AM103" s="13">
        <f t="shared" si="252"/>
        <v>6.7455929194527378E-3</v>
      </c>
      <c r="AN103" s="13">
        <f t="shared" si="253"/>
        <v>5.0758530135674622E-3</v>
      </c>
      <c r="AO103" s="13">
        <f t="shared" si="254"/>
        <v>1.9097123205466203E-3</v>
      </c>
      <c r="AP103" s="13">
        <f t="shared" si="255"/>
        <v>4.7900009942490921E-4</v>
      </c>
      <c r="AQ103" s="13">
        <f t="shared" si="256"/>
        <v>9.0108242788918919E-5</v>
      </c>
      <c r="AR103" s="13">
        <f t="shared" si="257"/>
        <v>2.1011548801991702E-4</v>
      </c>
      <c r="AS103" s="13">
        <f t="shared" si="258"/>
        <v>3.1641669292559296E-4</v>
      </c>
      <c r="AT103" s="13">
        <f t="shared" si="259"/>
        <v>2.3824879475919122E-4</v>
      </c>
      <c r="AU103" s="13">
        <f t="shared" si="260"/>
        <v>1.1959438186689936E-4</v>
      </c>
      <c r="AV103" s="13">
        <f t="shared" si="261"/>
        <v>4.5024832723442272E-5</v>
      </c>
      <c r="AW103" s="13">
        <f t="shared" si="262"/>
        <v>4.268459380356221E-7</v>
      </c>
      <c r="AX103" s="13">
        <f t="shared" si="263"/>
        <v>1.6930516193021806E-3</v>
      </c>
      <c r="AY103" s="13">
        <f t="shared" si="264"/>
        <v>1.273969726097471E-3</v>
      </c>
      <c r="AZ103" s="13">
        <f t="shared" si="265"/>
        <v>4.7931168917395771E-4</v>
      </c>
      <c r="BA103" s="13">
        <f t="shared" si="266"/>
        <v>1.2022247764738244E-4</v>
      </c>
      <c r="BB103" s="13">
        <f t="shared" si="267"/>
        <v>2.2615937277553665E-5</v>
      </c>
      <c r="BC103" s="13">
        <f t="shared" si="268"/>
        <v>3.4035606582152507E-6</v>
      </c>
      <c r="BD103" s="13">
        <f t="shared" si="269"/>
        <v>2.6350916462497769E-5</v>
      </c>
      <c r="BE103" s="13">
        <f t="shared" si="270"/>
        <v>3.9682319096019021E-5</v>
      </c>
      <c r="BF103" s="13">
        <f t="shared" si="271"/>
        <v>2.9879159062253996E-5</v>
      </c>
      <c r="BG103" s="13">
        <f t="shared" si="272"/>
        <v>1.4998521030777118E-5</v>
      </c>
      <c r="BH103" s="13">
        <f t="shared" si="273"/>
        <v>5.6466356526792497E-6</v>
      </c>
      <c r="BI103" s="13">
        <f t="shared" si="274"/>
        <v>1.700674039990002E-6</v>
      </c>
      <c r="BJ103" s="14">
        <f t="shared" si="275"/>
        <v>0.55125918071623559</v>
      </c>
      <c r="BK103" s="14">
        <f t="shared" si="276"/>
        <v>0.2623180770098244</v>
      </c>
      <c r="BL103" s="14">
        <f t="shared" si="277"/>
        <v>0.17931333295918678</v>
      </c>
      <c r="BM103" s="14">
        <f t="shared" si="278"/>
        <v>0.39193626125437087</v>
      </c>
      <c r="BN103" s="14">
        <f t="shared" si="279"/>
        <v>0.60710260361187873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1.3323170731707299</v>
      </c>
      <c r="F104" s="10">
        <f>VLOOKUP(B104,home!$B$2:$E$405,3,FALSE)</f>
        <v>1.03</v>
      </c>
      <c r="G104" s="10">
        <f>VLOOKUP(C104,away!$B$2:$E$405,4,FALSE)</f>
        <v>0.66</v>
      </c>
      <c r="H104" s="10">
        <f>VLOOKUP(A104,away!$A$2:$E$405,3,FALSE)</f>
        <v>1.3201219512195099</v>
      </c>
      <c r="I104" s="10">
        <f>VLOOKUP(C104,away!$B$2:$E$405,3,FALSE)</f>
        <v>0.94</v>
      </c>
      <c r="J104" s="10">
        <f>VLOOKUP(B104,home!$B$2:$E$405,4,FALSE)</f>
        <v>1.18</v>
      </c>
      <c r="K104" s="12">
        <f t="shared" si="224"/>
        <v>0.90570914634146227</v>
      </c>
      <c r="L104" s="12">
        <f t="shared" si="225"/>
        <v>1.4642792682926802</v>
      </c>
      <c r="M104" s="13">
        <f t="shared" si="226"/>
        <v>9.3481809292746576E-2</v>
      </c>
      <c r="N104" s="13">
        <f t="shared" si="227"/>
        <v>8.4667329692988888E-2</v>
      </c>
      <c r="O104" s="13">
        <f t="shared" si="228"/>
        <v>0.13688347530985884</v>
      </c>
      <c r="P104" s="13">
        <f t="shared" si="229"/>
        <v>0.12397661557114488</v>
      </c>
      <c r="Q104" s="13">
        <f t="shared" si="230"/>
        <v>3.834198744962404E-2</v>
      </c>
      <c r="R104" s="13">
        <f t="shared" si="231"/>
        <v>0.10021781753403963</v>
      </c>
      <c r="S104" s="13">
        <f t="shared" si="232"/>
        <v>4.1104791736385558E-2</v>
      </c>
      <c r="T104" s="13">
        <f t="shared" si="233"/>
        <v>5.6143377327622625E-2</v>
      </c>
      <c r="U104" s="13">
        <f t="shared" si="234"/>
        <v>9.0768193966959468E-2</v>
      </c>
      <c r="V104" s="13">
        <f t="shared" si="235"/>
        <v>6.0570702373824829E-3</v>
      </c>
      <c r="W104" s="13">
        <f t="shared" si="236"/>
        <v>1.1575562907344687E-2</v>
      </c>
      <c r="X104" s="13">
        <f t="shared" si="237"/>
        <v>1.694985678404257E-2</v>
      </c>
      <c r="Y104" s="13">
        <f t="shared" si="238"/>
        <v>1.2409661944701788E-2</v>
      </c>
      <c r="Z104" s="13">
        <f t="shared" si="239"/>
        <v>4.891562417621096E-2</v>
      </c>
      <c r="AA104" s="13">
        <f t="shared" si="240"/>
        <v>4.4303328215395822E-2</v>
      </c>
      <c r="AB104" s="13">
        <f t="shared" si="241"/>
        <v>2.0062964789025882E-2</v>
      </c>
      <c r="AC104" s="13">
        <f t="shared" si="242"/>
        <v>5.0205962127065538E-4</v>
      </c>
      <c r="AD104" s="13">
        <f t="shared" si="243"/>
        <v>2.6210232998082621E-3</v>
      </c>
      <c r="AE104" s="13">
        <f t="shared" si="244"/>
        <v>3.8379100796213086E-3</v>
      </c>
      <c r="AF104" s="13">
        <f t="shared" si="245"/>
        <v>2.809886081580496E-3</v>
      </c>
      <c r="AG104" s="13">
        <f t="shared" si="246"/>
        <v>1.3714859785074914E-3</v>
      </c>
      <c r="AH104" s="13">
        <f t="shared" si="247"/>
        <v>1.7906533594205493E-2</v>
      </c>
      <c r="AI104" s="13">
        <f t="shared" si="248"/>
        <v>1.6218111255542574E-2</v>
      </c>
      <c r="AJ104" s="13">
        <f t="shared" si="249"/>
        <v>7.3444458502641618E-3</v>
      </c>
      <c r="AK104" s="13">
        <f t="shared" si="250"/>
        <v>2.2173105937979502E-3</v>
      </c>
      <c r="AL104" s="13">
        <f t="shared" si="251"/>
        <v>2.6633482227604328E-5</v>
      </c>
      <c r="AM104" s="13">
        <f t="shared" si="252"/>
        <v>4.7477695508208492E-4</v>
      </c>
      <c r="AN104" s="13">
        <f t="shared" si="253"/>
        <v>6.9520605238982205E-4</v>
      </c>
      <c r="AO104" s="13">
        <f t="shared" si="254"/>
        <v>5.089879048530057E-4</v>
      </c>
      <c r="AP104" s="13">
        <f t="shared" si="255"/>
        <v>2.4843347896266114E-4</v>
      </c>
      <c r="AQ104" s="13">
        <f t="shared" si="256"/>
        <v>9.0943998198712679E-5</v>
      </c>
      <c r="AR104" s="13">
        <f t="shared" si="257"/>
        <v>5.2440331817962963E-3</v>
      </c>
      <c r="AS104" s="13">
        <f t="shared" si="258"/>
        <v>4.7495688164710262E-3</v>
      </c>
      <c r="AT104" s="13">
        <f t="shared" si="259"/>
        <v>2.1508639591280008E-3</v>
      </c>
      <c r="AU104" s="13">
        <f t="shared" si="260"/>
        <v>6.4935238677281328E-4</v>
      </c>
      <c r="AV104" s="13">
        <f t="shared" si="261"/>
        <v>1.470310989746989E-4</v>
      </c>
      <c r="AW104" s="13">
        <f t="shared" si="262"/>
        <v>9.8115612379978079E-7</v>
      </c>
      <c r="AX104" s="13">
        <f t="shared" si="263"/>
        <v>7.1668305114998959E-5</v>
      </c>
      <c r="AY104" s="13">
        <f t="shared" si="264"/>
        <v>1.0494241337356724E-4</v>
      </c>
      <c r="AZ104" s="13">
        <f t="shared" si="265"/>
        <v>7.68325001337575E-5</v>
      </c>
      <c r="BA104" s="13">
        <f t="shared" si="266"/>
        <v>3.7501412358985227E-5</v>
      </c>
      <c r="BB104" s="13">
        <f t="shared" si="267"/>
        <v>1.3728135162239251E-5</v>
      </c>
      <c r="BC104" s="13">
        <f t="shared" si="268"/>
        <v>4.0203647420773357E-6</v>
      </c>
      <c r="BD104" s="13">
        <f t="shared" si="269"/>
        <v>1.2797881783905348E-3</v>
      </c>
      <c r="BE104" s="13">
        <f t="shared" si="270"/>
        <v>1.1591158585479862E-3</v>
      </c>
      <c r="BF104" s="13">
        <f t="shared" si="271"/>
        <v>5.2491091737817382E-4</v>
      </c>
      <c r="BG104" s="13">
        <f t="shared" si="272"/>
        <v>1.5847220629463326E-4</v>
      </c>
      <c r="BH104" s="13">
        <f t="shared" si="273"/>
        <v>3.588243167049009E-5</v>
      </c>
      <c r="BI104" s="13">
        <f t="shared" si="274"/>
        <v>6.4998093113870886E-6</v>
      </c>
      <c r="BJ104" s="14">
        <f t="shared" si="275"/>
        <v>0.23305512306621404</v>
      </c>
      <c r="BK104" s="14">
        <f t="shared" si="276"/>
        <v>0.26525392235453127</v>
      </c>
      <c r="BL104" s="14">
        <f t="shared" si="277"/>
        <v>0.4520276999538258</v>
      </c>
      <c r="BM104" s="14">
        <f t="shared" si="278"/>
        <v>0.4215793734431294</v>
      </c>
      <c r="BN104" s="14">
        <f t="shared" si="279"/>
        <v>0.57756903485040278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1.22770398481973</v>
      </c>
      <c r="F105" s="10">
        <f>VLOOKUP(B105,home!$B$2:$E$405,3,FALSE)</f>
        <v>0.81</v>
      </c>
      <c r="G105" s="10">
        <f>VLOOKUP(C105,away!$B$2:$E$405,4,FALSE)</f>
        <v>0.78</v>
      </c>
      <c r="H105" s="10">
        <f>VLOOKUP(A105,away!$A$2:$E$405,3,FALSE)</f>
        <v>1.04174573055028</v>
      </c>
      <c r="I105" s="10">
        <f>VLOOKUP(C105,away!$B$2:$E$405,3,FALSE)</f>
        <v>0.59</v>
      </c>
      <c r="J105" s="10">
        <f>VLOOKUP(B105,home!$B$2:$E$405,4,FALSE)</f>
        <v>0.74</v>
      </c>
      <c r="K105" s="12">
        <f t="shared" si="224"/>
        <v>0.77566337760910542</v>
      </c>
      <c r="L105" s="12">
        <f t="shared" si="225"/>
        <v>0.45482618595825219</v>
      </c>
      <c r="M105" s="13">
        <f t="shared" si="226"/>
        <v>0.29214951690534691</v>
      </c>
      <c r="N105" s="13">
        <f t="shared" si="227"/>
        <v>0.22660968104966983</v>
      </c>
      <c r="O105" s="13">
        <f t="shared" si="228"/>
        <v>0.13287725050360488</v>
      </c>
      <c r="P105" s="13">
        <f t="shared" si="229"/>
        <v>0.10306801693303735</v>
      </c>
      <c r="Q105" s="13">
        <f t="shared" si="230"/>
        <v>8.7886415300954493E-2</v>
      </c>
      <c r="R105" s="13">
        <f t="shared" si="231"/>
        <v>3.0218026523586919E-2</v>
      </c>
      <c r="S105" s="13">
        <f t="shared" si="232"/>
        <v>9.0903933600809325E-3</v>
      </c>
      <c r="T105" s="13">
        <f t="shared" si="233"/>
        <v>3.9973043068876113E-2</v>
      </c>
      <c r="U105" s="13">
        <f t="shared" si="234"/>
        <v>2.3439016517966961E-2</v>
      </c>
      <c r="V105" s="13">
        <f t="shared" si="235"/>
        <v>3.5633535514790153E-4</v>
      </c>
      <c r="W105" s="13">
        <f t="shared" si="236"/>
        <v>2.2723424579431644E-2</v>
      </c>
      <c r="X105" s="13">
        <f t="shared" si="237"/>
        <v>1.0335208533372896E-2</v>
      </c>
      <c r="Y105" s="13">
        <f t="shared" si="238"/>
        <v>2.3503617391585877E-3</v>
      </c>
      <c r="Z105" s="13">
        <f t="shared" si="239"/>
        <v>4.5813165836361136E-3</v>
      </c>
      <c r="AA105" s="13">
        <f t="shared" si="240"/>
        <v>3.5535594951597951E-3</v>
      </c>
      <c r="AB105" s="13">
        <f t="shared" si="241"/>
        <v>1.3781829802752771E-3</v>
      </c>
      <c r="AC105" s="13">
        <f t="shared" si="242"/>
        <v>7.8570167613273092E-6</v>
      </c>
      <c r="AD105" s="13">
        <f t="shared" si="243"/>
        <v>4.4064320650319278E-3</v>
      </c>
      <c r="AE105" s="13">
        <f t="shared" si="244"/>
        <v>2.0041606898226171E-3</v>
      </c>
      <c r="AF105" s="13">
        <f t="shared" si="245"/>
        <v>4.5577238129974017E-4</v>
      </c>
      <c r="AG105" s="13">
        <f t="shared" si="246"/>
        <v>6.9099071283890354E-5</v>
      </c>
      <c r="AH105" s="13">
        <f t="shared" si="247"/>
        <v>5.2092568710062595E-4</v>
      </c>
      <c r="AI105" s="13">
        <f t="shared" si="248"/>
        <v>4.0406297793981551E-4</v>
      </c>
      <c r="AJ105" s="13">
        <f t="shared" si="249"/>
        <v>1.5670842711779535E-4</v>
      </c>
      <c r="AK105" s="13">
        <f t="shared" si="250"/>
        <v>4.0517662625999831E-5</v>
      </c>
      <c r="AL105" s="13">
        <f t="shared" si="251"/>
        <v>1.1087571120126279E-7</v>
      </c>
      <c r="AM105" s="13">
        <f t="shared" si="252"/>
        <v>6.8358159575354638E-4</v>
      </c>
      <c r="AN105" s="13">
        <f t="shared" si="253"/>
        <v>3.109108099878413E-4</v>
      </c>
      <c r="AO105" s="13">
        <f t="shared" si="254"/>
        <v>7.0705188939980342E-5</v>
      </c>
      <c r="AP105" s="13">
        <f t="shared" si="255"/>
        <v>1.071952380434295E-5</v>
      </c>
      <c r="AQ105" s="13">
        <f t="shared" si="256"/>
        <v>1.2188800318044996E-6</v>
      </c>
      <c r="AR105" s="13">
        <f t="shared" si="257"/>
        <v>4.7386128686331939E-5</v>
      </c>
      <c r="AS105" s="13">
        <f t="shared" si="258"/>
        <v>3.6755684628659953E-5</v>
      </c>
      <c r="AT105" s="13">
        <f t="shared" si="259"/>
        <v>1.4255019242700728E-5</v>
      </c>
      <c r="AU105" s="13">
        <f t="shared" si="260"/>
        <v>3.6856987912253469E-6</v>
      </c>
      <c r="AV105" s="13">
        <f t="shared" si="261"/>
        <v>7.1471539331291224E-7</v>
      </c>
      <c r="AW105" s="13">
        <f t="shared" si="262"/>
        <v>1.0865573788499494E-9</v>
      </c>
      <c r="AX105" s="13">
        <f t="shared" si="263"/>
        <v>8.8371534905602964E-5</v>
      </c>
      <c r="AY105" s="13">
        <f t="shared" si="264"/>
        <v>4.0193688168391947E-5</v>
      </c>
      <c r="AZ105" s="13">
        <f t="shared" si="265"/>
        <v>9.1405709446125165E-6</v>
      </c>
      <c r="BA105" s="13">
        <f t="shared" si="266"/>
        <v>1.3857903400729764E-6</v>
      </c>
      <c r="BB105" s="13">
        <f t="shared" si="267"/>
        <v>1.5757343372829527E-7</v>
      </c>
      <c r="BC105" s="13">
        <f t="shared" si="268"/>
        <v>1.4333704774197199E-8</v>
      </c>
      <c r="BD105" s="13">
        <f t="shared" si="269"/>
        <v>3.5920753629552101E-6</v>
      </c>
      <c r="BE105" s="13">
        <f t="shared" si="270"/>
        <v>2.7862413086562917E-6</v>
      </c>
      <c r="BF105" s="13">
        <f t="shared" si="271"/>
        <v>1.0805926721531766E-6</v>
      </c>
      <c r="BG105" s="13">
        <f t="shared" si="272"/>
        <v>2.7939205396732724E-7</v>
      </c>
      <c r="BH105" s="13">
        <f t="shared" si="273"/>
        <v>5.4178546064360613E-8</v>
      </c>
      <c r="BI105" s="13">
        <f t="shared" si="274"/>
        <v>8.4048628068464953E-9</v>
      </c>
      <c r="BJ105" s="14">
        <f t="shared" si="275"/>
        <v>0.39802999796891642</v>
      </c>
      <c r="BK105" s="14">
        <f t="shared" si="276"/>
        <v>0.40471242413425401</v>
      </c>
      <c r="BL105" s="14">
        <f t="shared" si="277"/>
        <v>0.19269884890692687</v>
      </c>
      <c r="BM105" s="14">
        <f t="shared" si="278"/>
        <v>0.12717348777592205</v>
      </c>
      <c r="BN105" s="14">
        <f t="shared" si="279"/>
        <v>0.87280890721620052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1.22770398481973</v>
      </c>
      <c r="F106" s="10">
        <f>VLOOKUP(B106,home!$B$2:$E$405,3,FALSE)</f>
        <v>0.67</v>
      </c>
      <c r="G106" s="10">
        <f>VLOOKUP(C106,away!$B$2:$E$405,4,FALSE)</f>
        <v>0.85</v>
      </c>
      <c r="H106" s="10">
        <f>VLOOKUP(A106,away!$A$2:$E$405,3,FALSE)</f>
        <v>1.04174573055028</v>
      </c>
      <c r="I106" s="10">
        <f>VLOOKUP(C106,away!$B$2:$E$405,3,FALSE)</f>
        <v>0.93</v>
      </c>
      <c r="J106" s="10">
        <f>VLOOKUP(B106,home!$B$2:$E$405,4,FALSE)</f>
        <v>1.44</v>
      </c>
      <c r="K106" s="12">
        <f t="shared" si="224"/>
        <v>0.69917741935483624</v>
      </c>
      <c r="L106" s="12">
        <f t="shared" si="225"/>
        <v>1.395105882352935</v>
      </c>
      <c r="M106" s="13">
        <f t="shared" si="226"/>
        <v>0.12315847950288292</v>
      </c>
      <c r="N106" s="13">
        <f t="shared" si="227"/>
        <v>8.6109627870491173E-2</v>
      </c>
      <c r="O106" s="13">
        <f t="shared" si="228"/>
        <v>0.17181911921611531</v>
      </c>
      <c r="P106" s="13">
        <f t="shared" si="229"/>
        <v>0.12013204836934445</v>
      </c>
      <c r="Q106" s="13">
        <f t="shared" si="230"/>
        <v>3.0102953698047649E-2</v>
      </c>
      <c r="R106" s="13">
        <f t="shared" si="231"/>
        <v>0.11985293195955138</v>
      </c>
      <c r="S106" s="13">
        <f t="shared" si="232"/>
        <v>2.9294996787201932E-2</v>
      </c>
      <c r="T106" s="13">
        <f t="shared" si="233"/>
        <v>4.1996807780344307E-2</v>
      </c>
      <c r="U106" s="13">
        <f t="shared" si="234"/>
        <v>8.3798463669589901E-2</v>
      </c>
      <c r="V106" s="13">
        <f t="shared" si="235"/>
        <v>3.1750130087357669E-3</v>
      </c>
      <c r="W106" s="13">
        <f t="shared" si="236"/>
        <v>7.0157684938530265E-3</v>
      </c>
      <c r="X106" s="13">
        <f t="shared" si="237"/>
        <v>9.7877398950007473E-3</v>
      </c>
      <c r="Y106" s="13">
        <f t="shared" si="238"/>
        <v>6.8274667512280224E-3</v>
      </c>
      <c r="Z106" s="13">
        <f t="shared" si="239"/>
        <v>5.5735843464672093E-2</v>
      </c>
      <c r="AA106" s="13">
        <f t="shared" si="240"/>
        <v>3.896924319919455E-2</v>
      </c>
      <c r="AB106" s="13">
        <f t="shared" si="241"/>
        <v>1.3623207447111922E-2</v>
      </c>
      <c r="AC106" s="13">
        <f t="shared" si="242"/>
        <v>1.9356199522269527E-4</v>
      </c>
      <c r="AD106" s="13">
        <f t="shared" si="243"/>
        <v>1.2263167275807813E-3</v>
      </c>
      <c r="AE106" s="13">
        <f t="shared" si="244"/>
        <v>1.7108416802757494E-3</v>
      </c>
      <c r="AF106" s="13">
        <f t="shared" si="245"/>
        <v>1.193402645963639E-3</v>
      </c>
      <c r="AG106" s="13">
        <f t="shared" si="246"/>
        <v>5.5497435046647687E-4</v>
      </c>
      <c r="AH106" s="13">
        <f t="shared" si="247"/>
        <v>1.9439350768866603E-2</v>
      </c>
      <c r="AI106" s="13">
        <f t="shared" si="248"/>
        <v>1.3591555104509602E-2</v>
      </c>
      <c r="AJ106" s="13">
        <f t="shared" si="249"/>
        <v>4.7514542114950381E-3</v>
      </c>
      <c r="AK106" s="13">
        <f t="shared" si="250"/>
        <v>1.1073698312585897E-3</v>
      </c>
      <c r="AL106" s="13">
        <f t="shared" si="251"/>
        <v>7.5522202178585181E-6</v>
      </c>
      <c r="AM106" s="13">
        <f t="shared" si="252"/>
        <v>1.7148259298031975E-4</v>
      </c>
      <c r="AN106" s="13">
        <f t="shared" si="253"/>
        <v>2.3923637418797814E-4</v>
      </c>
      <c r="AO106" s="13">
        <f t="shared" si="254"/>
        <v>1.6688003645121816E-4</v>
      </c>
      <c r="AP106" s="13">
        <f t="shared" si="255"/>
        <v>7.7605106833455588E-5</v>
      </c>
      <c r="AQ106" s="13">
        <f t="shared" si="256"/>
        <v>2.7066835260995454E-5</v>
      </c>
      <c r="AR106" s="13">
        <f t="shared" si="257"/>
        <v>5.423990521353568E-3</v>
      </c>
      <c r="AS106" s="13">
        <f t="shared" si="258"/>
        <v>3.7923316953250808E-3</v>
      </c>
      <c r="AT106" s="13">
        <f t="shared" si="259"/>
        <v>1.3257563440374704E-3</v>
      </c>
      <c r="AU106" s="13">
        <f t="shared" si="260"/>
        <v>3.0897963310580701E-4</v>
      </c>
      <c r="AV106" s="13">
        <f t="shared" si="261"/>
        <v>5.4007895627030567E-5</v>
      </c>
      <c r="AW106" s="13">
        <f t="shared" si="262"/>
        <v>2.0462877680714959E-7</v>
      </c>
      <c r="AX106" s="13">
        <f t="shared" si="263"/>
        <v>1.9982792804042609E-5</v>
      </c>
      <c r="AY106" s="13">
        <f t="shared" si="264"/>
        <v>2.7878111786759736E-5</v>
      </c>
      <c r="AZ106" s="13">
        <f t="shared" si="265"/>
        <v>1.9446458871300607E-5</v>
      </c>
      <c r="BA106" s="13">
        <f t="shared" si="266"/>
        <v>9.0432897207619683E-6</v>
      </c>
      <c r="BB106" s="13">
        <f t="shared" si="267"/>
        <v>3.1540866713142128E-6</v>
      </c>
      <c r="BC106" s="13">
        <f t="shared" si="268"/>
        <v>8.8005697372028912E-7</v>
      </c>
      <c r="BD106" s="13">
        <f t="shared" si="269"/>
        <v>1.2611735136944875E-3</v>
      </c>
      <c r="BE106" s="13">
        <f t="shared" si="270"/>
        <v>8.8178404266358299E-4</v>
      </c>
      <c r="BF106" s="13">
        <f t="shared" si="271"/>
        <v>3.082617456888994E-4</v>
      </c>
      <c r="BG106" s="13">
        <f t="shared" si="272"/>
        <v>7.1843217278860495E-5</v>
      </c>
      <c r="BH106" s="13">
        <f t="shared" si="273"/>
        <v>1.2557788813795614E-5</v>
      </c>
      <c r="BI106" s="13">
        <f t="shared" si="274"/>
        <v>1.7560244751265304E-6</v>
      </c>
      <c r="BJ106" s="14">
        <f t="shared" si="275"/>
        <v>0.18728855563579344</v>
      </c>
      <c r="BK106" s="14">
        <f t="shared" si="276"/>
        <v>0.27598952999539245</v>
      </c>
      <c r="BL106" s="14">
        <f t="shared" si="277"/>
        <v>0.48039513782975662</v>
      </c>
      <c r="BM106" s="14">
        <f t="shared" si="278"/>
        <v>0.34820623282617175</v>
      </c>
      <c r="BN106" s="14">
        <f t="shared" si="279"/>
        <v>0.65117516061643288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1.22770398481973</v>
      </c>
      <c r="F107" s="10">
        <f>VLOOKUP(B107,home!$B$2:$E$405,3,FALSE)</f>
        <v>1.37</v>
      </c>
      <c r="G107" s="10">
        <f>VLOOKUP(C107,away!$B$2:$E$405,4,FALSE)</f>
        <v>0.59</v>
      </c>
      <c r="H107" s="10">
        <f>VLOOKUP(A107,away!$A$2:$E$405,3,FALSE)</f>
        <v>1.04174573055028</v>
      </c>
      <c r="I107" s="10">
        <f>VLOOKUP(C107,away!$B$2:$E$405,3,FALSE)</f>
        <v>0.7</v>
      </c>
      <c r="J107" s="10">
        <f>VLOOKUP(B107,home!$B$2:$E$405,4,FALSE)</f>
        <v>0.87</v>
      </c>
      <c r="K107" s="12">
        <f t="shared" si="224"/>
        <v>0.99235313092978783</v>
      </c>
      <c r="L107" s="12">
        <f t="shared" si="225"/>
        <v>0.6344231499051205</v>
      </c>
      <c r="M107" s="13">
        <f t="shared" si="226"/>
        <v>0.19656221523076972</v>
      </c>
      <c r="N107" s="13">
        <f t="shared" si="227"/>
        <v>0.19505912970674916</v>
      </c>
      <c r="O107" s="13">
        <f t="shared" si="228"/>
        <v>0.12470361973903317</v>
      </c>
      <c r="P107" s="13">
        <f t="shared" si="229"/>
        <v>0.12375002748630726</v>
      </c>
      <c r="Q107" s="13">
        <f t="shared" si="230"/>
        <v>9.6783769040466053E-2</v>
      </c>
      <c r="R107" s="13">
        <f t="shared" si="231"/>
        <v>3.9557431619703889E-2</v>
      </c>
      <c r="S107" s="13">
        <f t="shared" si="232"/>
        <v>1.9477381862127774E-2</v>
      </c>
      <c r="T107" s="13">
        <f t="shared" si="233"/>
        <v>6.1401863614342148E-2</v>
      </c>
      <c r="U107" s="13">
        <f t="shared" si="234"/>
        <v>3.9254941119354139E-2</v>
      </c>
      <c r="V107" s="13">
        <f t="shared" si="235"/>
        <v>1.3624900379476529E-3</v>
      </c>
      <c r="W107" s="13">
        <f t="shared" si="236"/>
        <v>3.2014558743497318E-2</v>
      </c>
      <c r="X107" s="13">
        <f t="shared" si="237"/>
        <v>2.0310777200872085E-2</v>
      </c>
      <c r="Y107" s="13">
        <f t="shared" si="238"/>
        <v>6.4428136243991864E-3</v>
      </c>
      <c r="Z107" s="13">
        <f t="shared" si="239"/>
        <v>8.3653834567763204E-3</v>
      </c>
      <c r="AA107" s="13">
        <f t="shared" si="240"/>
        <v>8.3014144647602321E-3</v>
      </c>
      <c r="AB107" s="13">
        <f t="shared" si="241"/>
        <v>4.1189673176253222E-3</v>
      </c>
      <c r="AC107" s="13">
        <f t="shared" si="242"/>
        <v>5.3611581531542991E-5</v>
      </c>
      <c r="AD107" s="13">
        <f t="shared" si="243"/>
        <v>7.9424369011112939E-3</v>
      </c>
      <c r="AE107" s="13">
        <f t="shared" si="244"/>
        <v>5.0388658367256905E-3</v>
      </c>
      <c r="AF107" s="13">
        <f t="shared" si="245"/>
        <v>1.5983865680424065E-3</v>
      </c>
      <c r="AG107" s="13">
        <f t="shared" si="246"/>
        <v>3.3801781375449968E-4</v>
      </c>
      <c r="AH107" s="13">
        <f t="shared" si="247"/>
        <v>1.326798230703054E-3</v>
      </c>
      <c r="AI107" s="13">
        <f t="shared" si="248"/>
        <v>1.3166523783502786E-3</v>
      </c>
      <c r="AJ107" s="13">
        <f t="shared" si="249"/>
        <v>6.532920550010252E-4</v>
      </c>
      <c r="AK107" s="13">
        <f t="shared" si="250"/>
        <v>2.160988053972742E-4</v>
      </c>
      <c r="AL107" s="13">
        <f t="shared" si="251"/>
        <v>1.3500935935879304E-6</v>
      </c>
      <c r="AM107" s="13">
        <f t="shared" si="252"/>
        <v>1.5763404252060157E-3</v>
      </c>
      <c r="AN107" s="13">
        <f t="shared" si="253"/>
        <v>1.0000668578819772E-3</v>
      </c>
      <c r="AO107" s="13">
        <f t="shared" si="254"/>
        <v>3.1723278304660025E-4</v>
      </c>
      <c r="AP107" s="13">
        <f t="shared" si="255"/>
        <v>6.7086607157863958E-5</v>
      </c>
      <c r="AQ107" s="13">
        <f t="shared" si="256"/>
        <v>1.064032415738486E-5</v>
      </c>
      <c r="AR107" s="13">
        <f t="shared" si="257"/>
        <v>1.6835030256223452E-4</v>
      </c>
      <c r="AS107" s="13">
        <f t="shared" si="258"/>
        <v>1.6706294984061051E-4</v>
      </c>
      <c r="AT107" s="13">
        <f t="shared" si="259"/>
        <v>8.2892720668347947E-5</v>
      </c>
      <c r="AU107" s="13">
        <f t="shared" si="260"/>
        <v>2.7419616962174477E-5</v>
      </c>
      <c r="AV107" s="13">
        <f t="shared" si="261"/>
        <v>6.8024856853273394E-6</v>
      </c>
      <c r="AW107" s="13">
        <f t="shared" si="262"/>
        <v>2.3610579242393467E-8</v>
      </c>
      <c r="AX107" s="13">
        <f t="shared" si="263"/>
        <v>2.6071439272739693E-4</v>
      </c>
      <c r="AY107" s="13">
        <f t="shared" si="264"/>
        <v>1.654032462597158E-4</v>
      </c>
      <c r="AZ107" s="13">
        <f t="shared" si="265"/>
        <v>5.2467824248310614E-5</v>
      </c>
      <c r="BA107" s="13">
        <f t="shared" si="266"/>
        <v>1.1095600776093829E-5</v>
      </c>
      <c r="BB107" s="13">
        <f t="shared" si="267"/>
        <v>1.7598264986147861E-6</v>
      </c>
      <c r="BC107" s="13">
        <f t="shared" si="268"/>
        <v>2.2329493410753839E-7</v>
      </c>
      <c r="BD107" s="13">
        <f t="shared" si="269"/>
        <v>1.7800888206502145E-5</v>
      </c>
      <c r="BE107" s="13">
        <f t="shared" si="270"/>
        <v>1.7664767145053539E-5</v>
      </c>
      <c r="BF107" s="13">
        <f t="shared" si="271"/>
        <v>8.7648434917697622E-6</v>
      </c>
      <c r="BG107" s="13">
        <f t="shared" si="272"/>
        <v>2.8992732937224331E-6</v>
      </c>
      <c r="BH107" s="13">
        <f t="shared" si="273"/>
        <v>7.1927573261164365E-7</v>
      </c>
      <c r="BI107" s="13">
        <f t="shared" si="274"/>
        <v>1.4275510505179635E-7</v>
      </c>
      <c r="BJ107" s="14">
        <f t="shared" si="275"/>
        <v>0.43039365023285392</v>
      </c>
      <c r="BK107" s="14">
        <f t="shared" si="276"/>
        <v>0.34137247953853728</v>
      </c>
      <c r="BL107" s="14">
        <f t="shared" si="277"/>
        <v>0.2199497356086218</v>
      </c>
      <c r="BM107" s="14">
        <f t="shared" si="278"/>
        <v>0.22349967637807955</v>
      </c>
      <c r="BN107" s="14">
        <f t="shared" si="279"/>
        <v>0.77641619282302932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1.22770398481973</v>
      </c>
      <c r="F108" s="10">
        <f>VLOOKUP(B108,home!$B$2:$E$405,3,FALSE)</f>
        <v>1</v>
      </c>
      <c r="G108" s="10">
        <f>VLOOKUP(C108,away!$B$2:$E$405,4,FALSE)</f>
        <v>1.41</v>
      </c>
      <c r="H108" s="10">
        <f>VLOOKUP(A108,away!$A$2:$E$405,3,FALSE)</f>
        <v>1.04174573055028</v>
      </c>
      <c r="I108" s="10">
        <f>VLOOKUP(C108,away!$B$2:$E$405,3,FALSE)</f>
        <v>0.67</v>
      </c>
      <c r="J108" s="10">
        <f>VLOOKUP(B108,home!$B$2:$E$405,4,FALSE)</f>
        <v>0.96</v>
      </c>
      <c r="K108" s="12">
        <f t="shared" si="224"/>
        <v>1.7310626185958191</v>
      </c>
      <c r="L108" s="12">
        <f t="shared" si="225"/>
        <v>0.67005085388994012</v>
      </c>
      <c r="M108" s="13">
        <f t="shared" si="226"/>
        <v>9.0616997560604082E-2</v>
      </c>
      <c r="N108" s="13">
        <f t="shared" si="227"/>
        <v>0.15686369708655024</v>
      </c>
      <c r="O108" s="13">
        <f t="shared" si="228"/>
        <v>6.071799659242539E-2</v>
      </c>
      <c r="P108" s="13">
        <f t="shared" si="229"/>
        <v>0.10510665417717591</v>
      </c>
      <c r="Q108" s="13">
        <f t="shared" si="230"/>
        <v>0.13577044112063255</v>
      </c>
      <c r="R108" s="13">
        <f t="shared" si="231"/>
        <v>2.0342072731620552E-2</v>
      </c>
      <c r="S108" s="13">
        <f t="shared" si="232"/>
        <v>3.0478301669981989E-2</v>
      </c>
      <c r="T108" s="13">
        <f t="shared" si="233"/>
        <v>9.0973100005893676E-2</v>
      </c>
      <c r="U108" s="13">
        <f t="shared" si="234"/>
        <v>3.5213401690465676E-2</v>
      </c>
      <c r="V108" s="13">
        <f t="shared" si="235"/>
        <v>3.9279757413330984E-3</v>
      </c>
      <c r="W108" s="13">
        <f t="shared" si="236"/>
        <v>7.8342378444730562E-2</v>
      </c>
      <c r="X108" s="13">
        <f t="shared" si="237"/>
        <v>5.2493377572660552E-2</v>
      </c>
      <c r="Y108" s="13">
        <f t="shared" si="238"/>
        <v>1.7586616233064119E-2</v>
      </c>
      <c r="Z108" s="13">
        <f t="shared" si="239"/>
        <v>4.5434077345712061E-3</v>
      </c>
      <c r="AA108" s="13">
        <f t="shared" si="240"/>
        <v>7.8649232903553294E-3</v>
      </c>
      <c r="AB108" s="13">
        <f t="shared" si="241"/>
        <v>6.8073373530288727E-3</v>
      </c>
      <c r="AC108" s="13">
        <f t="shared" si="242"/>
        <v>2.8475368789428695E-4</v>
      </c>
      <c r="AD108" s="13">
        <f t="shared" si="243"/>
        <v>3.3903890694389968E-2</v>
      </c>
      <c r="AE108" s="13">
        <f t="shared" si="244"/>
        <v>2.2717330909967193E-2</v>
      </c>
      <c r="AF108" s="13">
        <f t="shared" si="245"/>
        <v>7.6108834871619242E-3</v>
      </c>
      <c r="AG108" s="13">
        <f t="shared" si="246"/>
        <v>1.6998929931432308E-3</v>
      </c>
      <c r="AH108" s="13">
        <f t="shared" si="247"/>
        <v>7.6107855802989876E-4</v>
      </c>
      <c r="AI108" s="13">
        <f t="shared" si="248"/>
        <v>1.3174746416203663E-3</v>
      </c>
      <c r="AJ108" s="13">
        <f t="shared" si="249"/>
        <v>1.1403155515284703E-3</v>
      </c>
      <c r="AK108" s="13">
        <f t="shared" si="250"/>
        <v>6.579858748848032E-4</v>
      </c>
      <c r="AL108" s="13">
        <f t="shared" si="251"/>
        <v>1.3211431940972725E-5</v>
      </c>
      <c r="AM108" s="13">
        <f t="shared" si="252"/>
        <v>1.1737951561203422E-2</v>
      </c>
      <c r="AN108" s="13">
        <f t="shared" si="253"/>
        <v>7.8650244665031087E-3</v>
      </c>
      <c r="AO108" s="13">
        <f t="shared" si="254"/>
        <v>2.6349831798228389E-3</v>
      </c>
      <c r="AP108" s="13">
        <f t="shared" si="255"/>
        <v>5.8852424320864104E-4</v>
      </c>
      <c r="AQ108" s="13">
        <f t="shared" si="256"/>
        <v>9.8585292924220164E-5</v>
      </c>
      <c r="AR108" s="13">
        <f t="shared" si="257"/>
        <v>1.0199226753705164E-4</v>
      </c>
      <c r="AS108" s="13">
        <f t="shared" si="258"/>
        <v>1.7655500171921394E-4</v>
      </c>
      <c r="AT108" s="13">
        <f t="shared" si="259"/>
        <v>1.5281388180112598E-4</v>
      </c>
      <c r="AU108" s="13">
        <f t="shared" si="260"/>
        <v>8.8176799462816386E-5</v>
      </c>
      <c r="AV108" s="13">
        <f t="shared" si="261"/>
        <v>3.8159890344375319E-5</v>
      </c>
      <c r="AW108" s="13">
        <f t="shared" si="262"/>
        <v>4.2566499221579479E-7</v>
      </c>
      <c r="AX108" s="13">
        <f t="shared" si="263"/>
        <v>3.3865215277479491E-3</v>
      </c>
      <c r="AY108" s="13">
        <f t="shared" si="264"/>
        <v>2.2691416413841777E-3</v>
      </c>
      <c r="AZ108" s="13">
        <f t="shared" si="265"/>
        <v>7.6022014720334428E-4</v>
      </c>
      <c r="BA108" s="13">
        <f t="shared" si="266"/>
        <v>1.6979538625931228E-4</v>
      </c>
      <c r="BB108" s="13">
        <f t="shared" si="267"/>
        <v>2.8442885887406096E-5</v>
      </c>
      <c r="BC108" s="13">
        <f t="shared" si="268"/>
        <v>3.8116359951901185E-6</v>
      </c>
      <c r="BD108" s="13">
        <f t="shared" si="269"/>
        <v>1.1390000992228771E-5</v>
      </c>
      <c r="BE108" s="13">
        <f t="shared" si="270"/>
        <v>1.9716804943416513E-5</v>
      </c>
      <c r="BF108" s="13">
        <f t="shared" si="271"/>
        <v>1.7065511997846792E-5</v>
      </c>
      <c r="BG108" s="13">
        <f t="shared" si="272"/>
        <v>9.8471566288903478E-6</v>
      </c>
      <c r="BH108" s="13">
        <f t="shared" si="273"/>
        <v>4.2615111849325237E-6</v>
      </c>
      <c r="BI108" s="13">
        <f t="shared" si="274"/>
        <v>1.475388542192933E-6</v>
      </c>
      <c r="BJ108" s="14">
        <f t="shared" si="275"/>
        <v>0.62750461051633333</v>
      </c>
      <c r="BK108" s="14">
        <f t="shared" si="276"/>
        <v>0.23269703591031454</v>
      </c>
      <c r="BL108" s="14">
        <f t="shared" si="277"/>
        <v>0.13544404049911343</v>
      </c>
      <c r="BM108" s="14">
        <f t="shared" si="278"/>
        <v>0.42850251941493206</v>
      </c>
      <c r="BN108" s="14">
        <f t="shared" si="279"/>
        <v>0.56941785926900879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1.22770398481973</v>
      </c>
      <c r="F109" s="10">
        <f>VLOOKUP(B109,home!$B$2:$E$405,3,FALSE)</f>
        <v>0.93</v>
      </c>
      <c r="G109" s="10">
        <f>VLOOKUP(C109,away!$B$2:$E$405,4,FALSE)</f>
        <v>1</v>
      </c>
      <c r="H109" s="10">
        <f>VLOOKUP(A109,away!$A$2:$E$405,3,FALSE)</f>
        <v>1.04174573055028</v>
      </c>
      <c r="I109" s="10">
        <f>VLOOKUP(C109,away!$B$2:$E$405,3,FALSE)</f>
        <v>0.89</v>
      </c>
      <c r="J109" s="10">
        <f>VLOOKUP(B109,home!$B$2:$E$405,4,FALSE)</f>
        <v>1.01</v>
      </c>
      <c r="K109" s="12">
        <f t="shared" si="224"/>
        <v>1.141764705882349</v>
      </c>
      <c r="L109" s="12">
        <f t="shared" si="225"/>
        <v>0.93642523719164672</v>
      </c>
      <c r="M109" s="13">
        <f t="shared" si="226"/>
        <v>0.1251565477727811</v>
      </c>
      <c r="N109" s="13">
        <f t="shared" si="227"/>
        <v>0.14289932895703961</v>
      </c>
      <c r="O109" s="13">
        <f t="shared" si="228"/>
        <v>0.1171997499342142</v>
      </c>
      <c r="P109" s="13">
        <f t="shared" si="229"/>
        <v>0.13381453801312296</v>
      </c>
      <c r="Q109" s="13">
        <f t="shared" si="230"/>
        <v>8.1578705148709685E-2</v>
      </c>
      <c r="R109" s="13">
        <f t="shared" si="231"/>
        <v>5.4874401815474108E-2</v>
      </c>
      <c r="S109" s="13">
        <f t="shared" si="232"/>
        <v>3.5767866129093918E-2</v>
      </c>
      <c r="T109" s="13">
        <f t="shared" si="233"/>
        <v>7.6392358318667877E-2</v>
      </c>
      <c r="U109" s="13">
        <f t="shared" si="234"/>
        <v>6.2653655249314641E-2</v>
      </c>
      <c r="V109" s="13">
        <f t="shared" si="235"/>
        <v>4.2491322240946856E-3</v>
      </c>
      <c r="W109" s="13">
        <f t="shared" si="236"/>
        <v>3.1047895430126461E-2</v>
      </c>
      <c r="X109" s="13">
        <f t="shared" si="237"/>
        <v>2.9074032842457614E-2</v>
      </c>
      <c r="Y109" s="13">
        <f t="shared" si="238"/>
        <v>1.3612829050308049E-2</v>
      </c>
      <c r="Z109" s="13">
        <f t="shared" si="239"/>
        <v>1.7128591578601693E-2</v>
      </c>
      <c r="AA109" s="13">
        <f t="shared" si="240"/>
        <v>1.9556821325921046E-2</v>
      </c>
      <c r="AB109" s="13">
        <f t="shared" si="241"/>
        <v>1.1164644174591948E-2</v>
      </c>
      <c r="AC109" s="13">
        <f t="shared" si="242"/>
        <v>2.8394222857409777E-4</v>
      </c>
      <c r="AD109" s="13">
        <f t="shared" si="243"/>
        <v>8.8623477985110694E-3</v>
      </c>
      <c r="AE109" s="13">
        <f t="shared" si="244"/>
        <v>8.2989261392955958E-3</v>
      </c>
      <c r="AF109" s="13">
        <f t="shared" si="245"/>
        <v>3.8856619392129178E-3</v>
      </c>
      <c r="AG109" s="13">
        <f t="shared" si="246"/>
        <v>1.2128773010246705E-3</v>
      </c>
      <c r="AH109" s="13">
        <f t="shared" si="247"/>
        <v>4.009911357937733E-3</v>
      </c>
      <c r="AI109" s="13">
        <f t="shared" si="248"/>
        <v>4.578375262210067E-3</v>
      </c>
      <c r="AJ109" s="13">
        <f t="shared" si="249"/>
        <v>2.6137136423381503E-3</v>
      </c>
      <c r="AK109" s="13">
        <f t="shared" si="250"/>
        <v>9.9474866270163353E-4</v>
      </c>
      <c r="AL109" s="13">
        <f t="shared" si="251"/>
        <v>1.2143383247687389E-5</v>
      </c>
      <c r="AM109" s="13">
        <f t="shared" si="252"/>
        <v>2.0237431855188123E-3</v>
      </c>
      <c r="AN109" s="13">
        <f t="shared" si="253"/>
        <v>1.8950841925144324E-3</v>
      </c>
      <c r="AO109" s="13">
        <f t="shared" si="254"/>
        <v>8.8730233223673386E-4</v>
      </c>
      <c r="AP109" s="13">
        <f t="shared" si="255"/>
        <v>2.7696409897516166E-4</v>
      </c>
      <c r="AQ109" s="13">
        <f t="shared" si="256"/>
        <v>6.4839043019096607E-5</v>
      </c>
      <c r="AR109" s="13">
        <f t="shared" si="257"/>
        <v>7.5099643889486411E-4</v>
      </c>
      <c r="AS109" s="13">
        <f t="shared" si="258"/>
        <v>8.5746122817348608E-4</v>
      </c>
      <c r="AT109" s="13">
        <f t="shared" si="259"/>
        <v>4.895094834955091E-4</v>
      </c>
      <c r="AU109" s="13">
        <f t="shared" si="260"/>
        <v>1.8630155048329015E-4</v>
      </c>
      <c r="AV109" s="13">
        <f t="shared" si="261"/>
        <v>5.3178133748244865E-5</v>
      </c>
      <c r="AW109" s="13">
        <f t="shared" si="262"/>
        <v>3.6065082049519468E-7</v>
      </c>
      <c r="AX109" s="13">
        <f t="shared" si="263"/>
        <v>3.8510642383254905E-4</v>
      </c>
      <c r="AY109" s="13">
        <f t="shared" si="264"/>
        <v>3.6062337428142152E-4</v>
      </c>
      <c r="AZ109" s="13">
        <f t="shared" si="265"/>
        <v>1.6884841439916609E-4</v>
      </c>
      <c r="BA109" s="13">
        <f t="shared" si="266"/>
        <v>5.2704638834390866E-5</v>
      </c>
      <c r="BB109" s="13">
        <f t="shared" si="267"/>
        <v>1.2338488480398633E-5</v>
      </c>
      <c r="BC109" s="13">
        <f t="shared" si="268"/>
        <v>2.3108144003687385E-6</v>
      </c>
      <c r="BD109" s="13">
        <f t="shared" si="269"/>
        <v>1.1720866973703414E-4</v>
      </c>
      <c r="BE109" s="13">
        <f t="shared" si="270"/>
        <v>1.3382472232916618E-4</v>
      </c>
      <c r="BF109" s="13">
        <f t="shared" si="271"/>
        <v>7.639817236497373E-5</v>
      </c>
      <c r="BG109" s="13">
        <f t="shared" si="272"/>
        <v>2.9076245600081079E-5</v>
      </c>
      <c r="BH109" s="13">
        <f t="shared" si="273"/>
        <v>8.299557751434881E-6</v>
      </c>
      <c r="BI109" s="13">
        <f t="shared" si="274"/>
        <v>1.8952284230041212E-6</v>
      </c>
      <c r="BJ109" s="14">
        <f t="shared" si="275"/>
        <v>0.4029948279318461</v>
      </c>
      <c r="BK109" s="14">
        <f t="shared" si="276"/>
        <v>0.29964479312519587</v>
      </c>
      <c r="BL109" s="14">
        <f t="shared" si="277"/>
        <v>0.28035017085570457</v>
      </c>
      <c r="BM109" s="14">
        <f t="shared" si="278"/>
        <v>0.34423484912654556</v>
      </c>
      <c r="BN109" s="14">
        <f t="shared" si="279"/>
        <v>0.65552327164134161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1.22770398481973</v>
      </c>
      <c r="F110" s="10">
        <f>VLOOKUP(B110,home!$B$2:$E$405,3,FALSE)</f>
        <v>0.74</v>
      </c>
      <c r="G110" s="10">
        <f>VLOOKUP(C110,away!$B$2:$E$405,4,FALSE)</f>
        <v>1.26</v>
      </c>
      <c r="H110" s="10">
        <f>VLOOKUP(A110,away!$A$2:$E$405,3,FALSE)</f>
        <v>1.04174573055028</v>
      </c>
      <c r="I110" s="10">
        <f>VLOOKUP(C110,away!$B$2:$E$405,3,FALSE)</f>
        <v>1</v>
      </c>
      <c r="J110" s="10">
        <f>VLOOKUP(B110,home!$B$2:$E$405,4,FALSE)</f>
        <v>1</v>
      </c>
      <c r="K110" s="12">
        <f t="shared" si="224"/>
        <v>1.1447111954459162</v>
      </c>
      <c r="L110" s="12">
        <f t="shared" si="225"/>
        <v>1.04174573055028</v>
      </c>
      <c r="M110" s="13">
        <f t="shared" si="226"/>
        <v>0.11231398123667802</v>
      </c>
      <c r="N110" s="13">
        <f t="shared" si="227"/>
        <v>0.12856707172672788</v>
      </c>
      <c r="O110" s="13">
        <f t="shared" si="228"/>
        <v>0.11700261043441358</v>
      </c>
      <c r="P110" s="13">
        <f t="shared" si="229"/>
        <v>0.13393419806067039</v>
      </c>
      <c r="Q110" s="13">
        <f t="shared" si="230"/>
        <v>7.3586083185641804E-2</v>
      </c>
      <c r="R110" s="13">
        <f t="shared" si="231"/>
        <v>6.0943484941643991E-2</v>
      </c>
      <c r="S110" s="13">
        <f t="shared" si="232"/>
        <v>3.9929065848786811E-2</v>
      </c>
      <c r="T110" s="13">
        <f t="shared" si="233"/>
        <v>7.6657987986560094E-2</v>
      </c>
      <c r="U110" s="13">
        <f t="shared" si="234"/>
        <v>6.9762689502189473E-2</v>
      </c>
      <c r="V110" s="13">
        <f t="shared" si="235"/>
        <v>5.2905923543624259E-3</v>
      </c>
      <c r="W110" s="13">
        <f t="shared" si="236"/>
        <v>2.8078271083872883E-2</v>
      </c>
      <c r="X110" s="13">
        <f t="shared" si="237"/>
        <v>2.9250419022857958E-2</v>
      </c>
      <c r="Y110" s="13">
        <f t="shared" si="238"/>
        <v>1.5235749566934485E-2</v>
      </c>
      <c r="Z110" s="13">
        <f t="shared" si="239"/>
        <v>2.116253841427097E-2</v>
      </c>
      <c r="AA110" s="13">
        <f t="shared" si="240"/>
        <v>2.4224994646870245E-2</v>
      </c>
      <c r="AB110" s="13">
        <f t="shared" si="241"/>
        <v>1.3865311290944884E-2</v>
      </c>
      <c r="AC110" s="13">
        <f t="shared" si="242"/>
        <v>3.9431380027514067E-4</v>
      </c>
      <c r="AD110" s="13">
        <f t="shared" si="243"/>
        <v>8.0353778146186588E-3</v>
      </c>
      <c r="AE110" s="13">
        <f t="shared" si="244"/>
        <v>8.370820531737426E-3</v>
      </c>
      <c r="AF110" s="13">
        <f t="shared" si="245"/>
        <v>4.3601332750700435E-3</v>
      </c>
      <c r="AG110" s="13">
        <f t="shared" si="246"/>
        <v>1.5140500746448093E-3</v>
      </c>
      <c r="AH110" s="13">
        <f t="shared" si="247"/>
        <v>5.5114960101682684E-3</v>
      </c>
      <c r="AI110" s="13">
        <f t="shared" si="248"/>
        <v>6.3090711864951157E-3</v>
      </c>
      <c r="AJ110" s="13">
        <f t="shared" si="249"/>
        <v>3.6110322100231058E-3</v>
      </c>
      <c r="AK110" s="13">
        <f t="shared" si="250"/>
        <v>1.3778629993097527E-3</v>
      </c>
      <c r="AL110" s="13">
        <f t="shared" si="251"/>
        <v>1.880873673699302E-5</v>
      </c>
      <c r="AM110" s="13">
        <f t="shared" si="252"/>
        <v>1.8396373888063412E-3</v>
      </c>
      <c r="AN110" s="13">
        <f t="shared" si="253"/>
        <v>1.9164343955496714E-3</v>
      </c>
      <c r="AO110" s="13">
        <f t="shared" si="254"/>
        <v>9.9821867472178836E-4</v>
      </c>
      <c r="AP110" s="13">
        <f t="shared" si="255"/>
        <v>3.4663001418232719E-4</v>
      </c>
      <c r="AQ110" s="13">
        <f t="shared" si="256"/>
        <v>9.0275084338755583E-5</v>
      </c>
      <c r="AR110" s="13">
        <f t="shared" si="257"/>
        <v>1.1483154875075393E-3</v>
      </c>
      <c r="AS110" s="13">
        <f t="shared" si="258"/>
        <v>1.3144895944538152E-3</v>
      </c>
      <c r="AT110" s="13">
        <f t="shared" si="259"/>
        <v>7.5235547753422258E-4</v>
      </c>
      <c r="AU110" s="13">
        <f t="shared" si="260"/>
        <v>2.8707657936282767E-4</v>
      </c>
      <c r="AV110" s="13">
        <f t="shared" si="261"/>
        <v>8.215494358673674E-5</v>
      </c>
      <c r="AW110" s="13">
        <f t="shared" si="262"/>
        <v>6.2303835978030033E-7</v>
      </c>
      <c r="AX110" s="13">
        <f t="shared" si="263"/>
        <v>3.5097558575458525E-4</v>
      </c>
      <c r="AY110" s="13">
        <f t="shared" si="264"/>
        <v>3.6562731798722286E-4</v>
      </c>
      <c r="AZ110" s="13">
        <f t="shared" si="265"/>
        <v>1.9044534874286949E-4</v>
      </c>
      <c r="BA110" s="13">
        <f t="shared" si="266"/>
        <v>6.6131876318681148E-5</v>
      </c>
      <c r="BB110" s="13">
        <f t="shared" si="267"/>
        <v>1.7223149952066312E-5</v>
      </c>
      <c r="BC110" s="13">
        <f t="shared" si="268"/>
        <v>3.5884285858384682E-6</v>
      </c>
      <c r="BD110" s="13">
        <f t="shared" si="269"/>
        <v>1.9937545940595702E-4</v>
      </c>
      <c r="BE110" s="13">
        <f t="shared" si="270"/>
        <v>2.2822732047917177E-4</v>
      </c>
      <c r="BF110" s="13">
        <f t="shared" si="271"/>
        <v>1.3062718442956555E-4</v>
      </c>
      <c r="BG110" s="13">
        <f t="shared" si="272"/>
        <v>4.9843466815367378E-5</v>
      </c>
      <c r="BH110" s="13">
        <f t="shared" si="273"/>
        <v>1.4264093620847012E-5</v>
      </c>
      <c r="BI110" s="13">
        <f t="shared" si="274"/>
        <v>3.2656535321344456E-6</v>
      </c>
      <c r="BJ110" s="14">
        <f t="shared" si="275"/>
        <v>0.37984115153360615</v>
      </c>
      <c r="BK110" s="14">
        <f t="shared" si="276"/>
        <v>0.29224658735549702</v>
      </c>
      <c r="BL110" s="14">
        <f t="shared" si="277"/>
        <v>0.3068185484827865</v>
      </c>
      <c r="BM110" s="14">
        <f t="shared" si="278"/>
        <v>0.37335639192075754</v>
      </c>
      <c r="BN110" s="14">
        <f t="shared" si="279"/>
        <v>0.62634742958577572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1.22770398481973</v>
      </c>
      <c r="F111" s="10">
        <f>VLOOKUP(B111,home!$B$2:$E$405,3,FALSE)</f>
        <v>1.3</v>
      </c>
      <c r="G111" s="10">
        <f>VLOOKUP(C111,away!$B$2:$E$405,4,FALSE)</f>
        <v>0.85</v>
      </c>
      <c r="H111" s="10">
        <f>VLOOKUP(A111,away!$A$2:$E$405,3,FALSE)</f>
        <v>1.04174573055028</v>
      </c>
      <c r="I111" s="10">
        <f>VLOOKUP(C111,away!$B$2:$E$405,3,FALSE)</f>
        <v>0.89</v>
      </c>
      <c r="J111" s="10">
        <f>VLOOKUP(B111,home!$B$2:$E$405,4,FALSE)</f>
        <v>0.61</v>
      </c>
      <c r="K111" s="12">
        <f t="shared" si="224"/>
        <v>1.3566129032258016</v>
      </c>
      <c r="L111" s="12">
        <f t="shared" si="225"/>
        <v>0.56556375711574702</v>
      </c>
      <c r="M111" s="13">
        <f t="shared" si="226"/>
        <v>0.14628819561915332</v>
      </c>
      <c r="N111" s="13">
        <f t="shared" si="227"/>
        <v>0.1984564537665636</v>
      </c>
      <c r="O111" s="13">
        <f t="shared" si="228"/>
        <v>8.27353015360517E-2</v>
      </c>
      <c r="P111" s="13">
        <f t="shared" si="229"/>
        <v>0.11223977761608522</v>
      </c>
      <c r="Q111" s="13">
        <f t="shared" si="230"/>
        <v>0.13461429295407745</v>
      </c>
      <c r="R111" s="13">
        <f t="shared" si="231"/>
        <v>2.3396043991416822E-2</v>
      </c>
      <c r="S111" s="13">
        <f t="shared" si="232"/>
        <v>2.1529022943357127E-2</v>
      </c>
      <c r="T111" s="13">
        <f t="shared" si="233"/>
        <v>7.6132965284587864E-2</v>
      </c>
      <c r="U111" s="13">
        <f t="shared" si="234"/>
        <v>3.1739375163194548E-2</v>
      </c>
      <c r="V111" s="13">
        <f t="shared" si="235"/>
        <v>1.8353518145213465E-3</v>
      </c>
      <c r="W111" s="13">
        <f t="shared" si="236"/>
        <v>6.0873162260039852E-2</v>
      </c>
      <c r="X111" s="13">
        <f t="shared" si="237"/>
        <v>3.4427654355304628E-2</v>
      </c>
      <c r="Y111" s="13">
        <f t="shared" si="238"/>
        <v>9.7355167729342006E-3</v>
      </c>
      <c r="Z111" s="13">
        <f t="shared" si="239"/>
        <v>4.4106515138103318E-3</v>
      </c>
      <c r="AA111" s="13">
        <f t="shared" si="240"/>
        <v>5.983546755267511E-3</v>
      </c>
      <c r="AB111" s="13">
        <f t="shared" si="241"/>
        <v>4.0586783676253915E-3</v>
      </c>
      <c r="AC111" s="13">
        <f t="shared" si="242"/>
        <v>8.8010980071425904E-5</v>
      </c>
      <c r="AD111" s="13">
        <f t="shared" si="243"/>
        <v>2.0645329345531999E-2</v>
      </c>
      <c r="AE111" s="13">
        <f t="shared" si="244"/>
        <v>1.1676250031551061E-2</v>
      </c>
      <c r="AF111" s="13">
        <f t="shared" si="245"/>
        <v>3.3018319184334394E-3</v>
      </c>
      <c r="AG111" s="13">
        <f t="shared" si="246"/>
        <v>6.2246548838463698E-4</v>
      </c>
      <c r="AH111" s="13">
        <f t="shared" si="247"/>
        <v>6.2362616036970705E-4</v>
      </c>
      <c r="AI111" s="13">
        <f t="shared" si="248"/>
        <v>8.4601929594670762E-4</v>
      </c>
      <c r="AJ111" s="13">
        <f t="shared" si="249"/>
        <v>5.738603466296559E-4</v>
      </c>
      <c r="AK111" s="13">
        <f t="shared" si="250"/>
        <v>2.5950211696247405E-4</v>
      </c>
      <c r="AL111" s="13">
        <f t="shared" si="251"/>
        <v>2.7010608174313121E-6</v>
      </c>
      <c r="AM111" s="13">
        <f t="shared" si="252"/>
        <v>5.6015440362989968E-3</v>
      </c>
      <c r="AN111" s="13">
        <f t="shared" si="253"/>
        <v>3.1680302908185663E-3</v>
      </c>
      <c r="AO111" s="13">
        <f t="shared" si="254"/>
        <v>8.9586155696592062E-4</v>
      </c>
      <c r="AP111" s="13">
        <f t="shared" si="255"/>
        <v>1.6888894267106963E-4</v>
      </c>
      <c r="AQ111" s="13">
        <f t="shared" si="256"/>
        <v>2.3879366238089033E-5</v>
      </c>
      <c r="AR111" s="13">
        <f t="shared" si="257"/>
        <v>7.0540070858871802E-5</v>
      </c>
      <c r="AS111" s="13">
        <f t="shared" si="258"/>
        <v>9.5695570321607836E-5</v>
      </c>
      <c r="AT111" s="13">
        <f t="shared" si="259"/>
        <v>6.4910922739922638E-5</v>
      </c>
      <c r="AU111" s="13">
        <f t="shared" si="260"/>
        <v>2.9352998449757378E-5</v>
      </c>
      <c r="AV111" s="13">
        <f t="shared" si="261"/>
        <v>9.9551641113269572E-6</v>
      </c>
      <c r="AW111" s="13">
        <f t="shared" si="262"/>
        <v>5.7566440491145201E-8</v>
      </c>
      <c r="AX111" s="13">
        <f t="shared" si="263"/>
        <v>1.2665211529384606E-3</v>
      </c>
      <c r="AY111" s="13">
        <f t="shared" si="264"/>
        <v>7.1629846172244324E-4</v>
      </c>
      <c r="AZ111" s="13">
        <f t="shared" si="265"/>
        <v>2.025562246139876E-4</v>
      </c>
      <c r="BA111" s="13">
        <f t="shared" si="266"/>
        <v>3.8186153139955994E-5</v>
      </c>
      <c r="BB111" s="13">
        <f t="shared" si="267"/>
        <v>5.399176059907697E-6</v>
      </c>
      <c r="BC111" s="13">
        <f t="shared" si="268"/>
        <v>6.1071565955415869E-7</v>
      </c>
      <c r="BD111" s="13">
        <f t="shared" si="269"/>
        <v>6.6491512503590875E-6</v>
      </c>
      <c r="BE111" s="13">
        <f t="shared" si="270"/>
        <v>9.0203243817371102E-6</v>
      </c>
      <c r="BF111" s="13">
        <f t="shared" si="271"/>
        <v>6.1185442237734334E-6</v>
      </c>
      <c r="BG111" s="13">
        <f t="shared" si="272"/>
        <v>2.7668320143095781E-6</v>
      </c>
      <c r="BH111" s="13">
        <f t="shared" si="273"/>
        <v>9.3838000291765281E-7</v>
      </c>
      <c r="BI111" s="13">
        <f t="shared" si="274"/>
        <v>2.5460368401743044E-7</v>
      </c>
      <c r="BJ111" s="14">
        <f t="shared" si="275"/>
        <v>0.56257369825453574</v>
      </c>
      <c r="BK111" s="14">
        <f t="shared" si="276"/>
        <v>0.28269935849572836</v>
      </c>
      <c r="BL111" s="14">
        <f t="shared" si="277"/>
        <v>0.15051215629550313</v>
      </c>
      <c r="BM111" s="14">
        <f t="shared" si="278"/>
        <v>0.3017495581809474</v>
      </c>
      <c r="BN111" s="14">
        <f t="shared" si="279"/>
        <v>0.69773006548334815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1.22770398481973</v>
      </c>
      <c r="F112" s="10">
        <f>VLOOKUP(B112,home!$B$2:$E$405,3,FALSE)</f>
        <v>0.7</v>
      </c>
      <c r="G112" s="10">
        <f>VLOOKUP(C112,away!$B$2:$E$405,4,FALSE)</f>
        <v>0.96</v>
      </c>
      <c r="H112" s="10">
        <f>VLOOKUP(A112,away!$A$2:$E$405,3,FALSE)</f>
        <v>1.04174573055028</v>
      </c>
      <c r="I112" s="10">
        <f>VLOOKUP(C112,away!$B$2:$E$405,3,FALSE)</f>
        <v>1.04</v>
      </c>
      <c r="J112" s="10">
        <f>VLOOKUP(B112,home!$B$2:$E$405,4,FALSE)</f>
        <v>1.05</v>
      </c>
      <c r="K112" s="12">
        <f t="shared" si="224"/>
        <v>0.82501707779885847</v>
      </c>
      <c r="L112" s="12">
        <f t="shared" si="225"/>
        <v>1.1375863377609059</v>
      </c>
      <c r="M112" s="13">
        <f t="shared" si="226"/>
        <v>0.14049218485548648</v>
      </c>
      <c r="N112" s="13">
        <f t="shared" si="227"/>
        <v>0.11590845180305051</v>
      </c>
      <c r="O112" s="13">
        <f t="shared" si="228"/>
        <v>0.15982199005378109</v>
      </c>
      <c r="P112" s="13">
        <f t="shared" si="229"/>
        <v>0.13185587120216871</v>
      </c>
      <c r="Q112" s="13">
        <f t="shared" si="230"/>
        <v>4.7813226099371268E-2</v>
      </c>
      <c r="R112" s="13">
        <f t="shared" si="231"/>
        <v>9.0905656179470398E-2</v>
      </c>
      <c r="S112" s="13">
        <f t="shared" si="232"/>
        <v>3.0937611918354233E-2</v>
      </c>
      <c r="T112" s="13">
        <f t="shared" si="233"/>
        <v>5.4391672774917937E-2</v>
      </c>
      <c r="U112" s="13">
        <f t="shared" si="234"/>
        <v>7.4998718816574411E-2</v>
      </c>
      <c r="V112" s="13">
        <f t="shared" si="235"/>
        <v>3.2262022076216192E-3</v>
      </c>
      <c r="W112" s="13">
        <f t="shared" si="236"/>
        <v>1.3148909358879803E-2</v>
      </c>
      <c r="X112" s="13">
        <f t="shared" si="237"/>
        <v>1.4958019643118176E-2</v>
      </c>
      <c r="Y112" s="13">
        <f t="shared" si="238"/>
        <v>8.5080193929852506E-3</v>
      </c>
      <c r="Z112" s="13">
        <f t="shared" si="239"/>
        <v>3.4471010831651931E-2</v>
      </c>
      <c r="AA112" s="13">
        <f t="shared" si="240"/>
        <v>2.8439172625102274E-2</v>
      </c>
      <c r="AB112" s="13">
        <f t="shared" si="241"/>
        <v>1.1731401547089583E-2</v>
      </c>
      <c r="AC112" s="13">
        <f t="shared" si="242"/>
        <v>1.8924260057502407E-4</v>
      </c>
      <c r="AD112" s="13">
        <f t="shared" si="243"/>
        <v>2.7120186938762681E-3</v>
      </c>
      <c r="AE112" s="13">
        <f t="shared" si="244"/>
        <v>3.0851554139058194E-3</v>
      </c>
      <c r="AF112" s="13">
        <f t="shared" si="245"/>
        <v>1.7548153243641766E-3</v>
      </c>
      <c r="AG112" s="13">
        <f t="shared" si="246"/>
        <v>6.654179794300533E-4</v>
      </c>
      <c r="AH112" s="13">
        <f t="shared" si="247"/>
        <v>9.8034377427238615E-3</v>
      </c>
      <c r="AI112" s="13">
        <f t="shared" si="248"/>
        <v>8.0880035588850787E-3</v>
      </c>
      <c r="AJ112" s="13">
        <f t="shared" si="249"/>
        <v>3.3363705306890669E-3</v>
      </c>
      <c r="AK112" s="13">
        <f t="shared" si="250"/>
        <v>9.1752088856110697E-4</v>
      </c>
      <c r="AL112" s="13">
        <f t="shared" si="251"/>
        <v>7.1043803591070299E-6</v>
      </c>
      <c r="AM112" s="13">
        <f t="shared" si="252"/>
        <v>4.4749234755153526E-4</v>
      </c>
      <c r="AN112" s="13">
        <f t="shared" si="253"/>
        <v>5.0906118082718157E-4</v>
      </c>
      <c r="AO112" s="13">
        <f t="shared" si="254"/>
        <v>2.8955052219671791E-4</v>
      </c>
      <c r="AP112" s="13">
        <f t="shared" si="255"/>
        <v>1.0979623938084074E-4</v>
      </c>
      <c r="AQ112" s="13">
        <f t="shared" si="256"/>
        <v>3.1225675464292599E-5</v>
      </c>
      <c r="AR112" s="13">
        <f t="shared" si="257"/>
        <v>2.2304513678424532E-3</v>
      </c>
      <c r="AS112" s="13">
        <f t="shared" si="258"/>
        <v>1.8401604696698477E-3</v>
      </c>
      <c r="AT112" s="13">
        <f t="shared" si="259"/>
        <v>7.5908190668399621E-4</v>
      </c>
      <c r="AU112" s="13">
        <f t="shared" si="260"/>
        <v>2.0875184548747216E-4</v>
      </c>
      <c r="AV112" s="13">
        <f t="shared" si="261"/>
        <v>4.3055959387298256E-5</v>
      </c>
      <c r="AW112" s="13">
        <f t="shared" si="262"/>
        <v>1.8521280552311314E-7</v>
      </c>
      <c r="AX112" s="13">
        <f t="shared" si="263"/>
        <v>6.1531471485719788E-5</v>
      </c>
      <c r="AY112" s="13">
        <f t="shared" si="264"/>
        <v>6.9997361304479581E-5</v>
      </c>
      <c r="AZ112" s="13">
        <f t="shared" si="265"/>
        <v>3.9814020949644941E-5</v>
      </c>
      <c r="BA112" s="13">
        <f t="shared" si="266"/>
        <v>1.5097295427880858E-5</v>
      </c>
      <c r="BB112" s="13">
        <f t="shared" si="267"/>
        <v>4.293619253974365E-6</v>
      </c>
      <c r="BC112" s="13">
        <f t="shared" si="268"/>
        <v>9.7687252057368098E-7</v>
      </c>
      <c r="BD112" s="13">
        <f t="shared" si="269"/>
        <v>4.2288850051628321E-4</v>
      </c>
      <c r="BE112" s="13">
        <f t="shared" si="270"/>
        <v>3.4889023493068502E-4</v>
      </c>
      <c r="BF112" s="13">
        <f t="shared" si="271"/>
        <v>1.4392020104753546E-4</v>
      </c>
      <c r="BG112" s="13">
        <f t="shared" si="272"/>
        <v>3.957887456815398E-5</v>
      </c>
      <c r="BH112" s="13">
        <f t="shared" si="273"/>
        <v>8.1633118596964866E-6</v>
      </c>
      <c r="BI112" s="13">
        <f t="shared" si="274"/>
        <v>1.3469743391295126E-6</v>
      </c>
      <c r="BJ112" s="14">
        <f t="shared" si="275"/>
        <v>0.26452454309026213</v>
      </c>
      <c r="BK112" s="14">
        <f t="shared" si="276"/>
        <v>0.30677821452586967</v>
      </c>
      <c r="BL112" s="14">
        <f t="shared" si="277"/>
        <v>0.39408856158920941</v>
      </c>
      <c r="BM112" s="14">
        <f t="shared" si="278"/>
        <v>0.31299513769516574</v>
      </c>
      <c r="BN112" s="14">
        <f t="shared" si="279"/>
        <v>0.68679738019332837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1.22770398481973</v>
      </c>
      <c r="F113" s="10">
        <f>VLOOKUP(B113,home!$B$2:$E$405,3,FALSE)</f>
        <v>0.93</v>
      </c>
      <c r="G113" s="10">
        <f>VLOOKUP(C113,away!$B$2:$E$405,4,FALSE)</f>
        <v>0.93</v>
      </c>
      <c r="H113" s="10">
        <f>VLOOKUP(A113,away!$A$2:$E$405,3,FALSE)</f>
        <v>1.04174573055028</v>
      </c>
      <c r="I113" s="10">
        <f>VLOOKUP(C113,away!$B$2:$E$405,3,FALSE)</f>
        <v>1</v>
      </c>
      <c r="J113" s="10">
        <f>VLOOKUP(B113,home!$B$2:$E$405,4,FALSE)</f>
        <v>1.48</v>
      </c>
      <c r="K113" s="12">
        <f t="shared" si="224"/>
        <v>1.0618411764705846</v>
      </c>
      <c r="L113" s="12">
        <f t="shared" si="225"/>
        <v>1.5417836812144143</v>
      </c>
      <c r="M113" s="13">
        <f t="shared" si="226"/>
        <v>7.4004834436790207E-2</v>
      </c>
      <c r="N113" s="13">
        <f t="shared" si="227"/>
        <v>7.858138046287215E-2</v>
      </c>
      <c r="O113" s="13">
        <f t="shared" si="228"/>
        <v>0.11409944606561766</v>
      </c>
      <c r="P113" s="13">
        <f t="shared" si="229"/>
        <v>0.12115549004495747</v>
      </c>
      <c r="Q113" s="13">
        <f t="shared" si="230"/>
        <v>4.1720472739689381E-2</v>
      </c>
      <c r="R113" s="13">
        <f t="shared" si="231"/>
        <v>8.7958331989786767E-2</v>
      </c>
      <c r="S113" s="13">
        <f t="shared" si="232"/>
        <v>4.9586803618117938E-2</v>
      </c>
      <c r="T113" s="13">
        <f t="shared" si="233"/>
        <v>6.4323944042603914E-2</v>
      </c>
      <c r="U113" s="13">
        <f t="shared" si="234"/>
        <v>9.3397778720425442E-2</v>
      </c>
      <c r="V113" s="13">
        <f t="shared" si="235"/>
        <v>9.0200015502553601E-3</v>
      </c>
      <c r="W113" s="13">
        <f t="shared" si="236"/>
        <v>1.4766838618940244E-2</v>
      </c>
      <c r="X113" s="13">
        <f t="shared" si="237"/>
        <v>2.2767270805808867E-2</v>
      </c>
      <c r="Y113" s="13">
        <f t="shared" si="238"/>
        <v>1.7551103297092731E-2</v>
      </c>
      <c r="Z113" s="13">
        <f t="shared" si="239"/>
        <v>4.5204240296231019E-2</v>
      </c>
      <c r="AA113" s="13">
        <f t="shared" si="240"/>
        <v>4.7999723697608951E-2</v>
      </c>
      <c r="AB113" s="13">
        <f t="shared" si="241"/>
        <v>2.5484041540666042E-2</v>
      </c>
      <c r="AC113" s="13">
        <f t="shared" si="242"/>
        <v>9.2293185670261596E-4</v>
      </c>
      <c r="AD113" s="13">
        <f t="shared" si="243"/>
        <v>3.9200093229716923E-3</v>
      </c>
      <c r="AE113" s="13">
        <f t="shared" si="244"/>
        <v>6.0438064043661192E-3</v>
      </c>
      <c r="AF113" s="13">
        <f t="shared" si="245"/>
        <v>4.6591210433354251E-3</v>
      </c>
      <c r="AG113" s="13">
        <f t="shared" si="246"/>
        <v>2.3944522644724119E-3</v>
      </c>
      <c r="AH113" s="13">
        <f t="shared" si="247"/>
        <v>1.7423790002606E-2</v>
      </c>
      <c r="AI113" s="13">
        <f t="shared" si="248"/>
        <v>1.8501297674943563E-2</v>
      </c>
      <c r="AJ113" s="13">
        <f t="shared" si="249"/>
        <v>9.8227198446972815E-3</v>
      </c>
      <c r="AK113" s="13">
        <f t="shared" si="250"/>
        <v>3.476722798678107E-3</v>
      </c>
      <c r="AL113" s="13">
        <f t="shared" si="251"/>
        <v>6.0438354995532258E-5</v>
      </c>
      <c r="AM113" s="13">
        <f t="shared" si="252"/>
        <v>8.3248546225598468E-4</v>
      </c>
      <c r="AN113" s="13">
        <f t="shared" si="253"/>
        <v>1.2835125005545153E-3</v>
      </c>
      <c r="AO113" s="13">
        <f t="shared" si="254"/>
        <v>9.8944931399482937E-4</v>
      </c>
      <c r="AP113" s="13">
        <f t="shared" si="255"/>
        <v>5.085056019020084E-4</v>
      </c>
      <c r="AQ113" s="13">
        <f t="shared" si="256"/>
        <v>1.9600140970465744E-4</v>
      </c>
      <c r="AR113" s="13">
        <f t="shared" si="257"/>
        <v>5.3727430181849563E-3</v>
      </c>
      <c r="AS113" s="13">
        <f t="shared" si="258"/>
        <v>5.7049997673036326E-3</v>
      </c>
      <c r="AT113" s="13">
        <f t="shared" si="259"/>
        <v>3.0289018323390502E-3</v>
      </c>
      <c r="AU113" s="13">
        <f t="shared" si="260"/>
        <v>1.0720708950216022E-3</v>
      </c>
      <c r="AV113" s="13">
        <f t="shared" si="261"/>
        <v>2.8459225510740261E-4</v>
      </c>
      <c r="AW113" s="13">
        <f t="shared" si="262"/>
        <v>2.7484835479262294E-6</v>
      </c>
      <c r="AX113" s="13">
        <f t="shared" si="263"/>
        <v>1.4732789043942545E-4</v>
      </c>
      <c r="AY113" s="13">
        <f t="shared" si="264"/>
        <v>2.2714773726725129E-4</v>
      </c>
      <c r="AZ113" s="13">
        <f t="shared" si="265"/>
        <v>1.7510633727171369E-4</v>
      </c>
      <c r="BA113" s="13">
        <f t="shared" si="266"/>
        <v>8.9992031094251863E-5</v>
      </c>
      <c r="BB113" s="13">
        <f t="shared" si="267"/>
        <v>3.4687061245114403E-5</v>
      </c>
      <c r="BC113" s="13">
        <f t="shared" si="268"/>
        <v>1.0695988995400463E-5</v>
      </c>
      <c r="BD113" s="13">
        <f t="shared" si="269"/>
        <v>1.3806012514660394E-3</v>
      </c>
      <c r="BE113" s="13">
        <f t="shared" si="270"/>
        <v>1.4659792570934607E-3</v>
      </c>
      <c r="BF113" s="13">
        <f t="shared" si="271"/>
        <v>7.7831856951679696E-4</v>
      </c>
      <c r="BG113" s="13">
        <f t="shared" si="272"/>
        <v>2.7548356850820604E-4</v>
      </c>
      <c r="BH113" s="13">
        <f t="shared" si="273"/>
        <v>7.3129949120767084E-5</v>
      </c>
      <c r="BI113" s="13">
        <f t="shared" si="274"/>
        <v>1.553047824192587E-5</v>
      </c>
      <c r="BJ113" s="14">
        <f t="shared" si="275"/>
        <v>0.26122331033687807</v>
      </c>
      <c r="BK113" s="14">
        <f t="shared" si="276"/>
        <v>0.25497764759908637</v>
      </c>
      <c r="BL113" s="14">
        <f t="shared" si="277"/>
        <v>0.43761620317693378</v>
      </c>
      <c r="BM113" s="14">
        <f t="shared" si="278"/>
        <v>0.4812770464156963</v>
      </c>
      <c r="BN113" s="14">
        <f t="shared" si="279"/>
        <v>0.51751995573971366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1.22770398481973</v>
      </c>
      <c r="F114" s="10">
        <f>VLOOKUP(B114,home!$B$2:$E$405,3,FALSE)</f>
        <v>1.07</v>
      </c>
      <c r="G114" s="10">
        <f>VLOOKUP(C114,away!$B$2:$E$405,4,FALSE)</f>
        <v>1.04</v>
      </c>
      <c r="H114" s="10">
        <f>VLOOKUP(A114,away!$A$2:$E$405,3,FALSE)</f>
        <v>1.04174573055028</v>
      </c>
      <c r="I114" s="10">
        <f>VLOOKUP(C114,away!$B$2:$E$405,3,FALSE)</f>
        <v>0.85</v>
      </c>
      <c r="J114" s="10">
        <f>VLOOKUP(B114,home!$B$2:$E$405,4,FALSE)</f>
        <v>1.1299999999999999</v>
      </c>
      <c r="K114" s="12">
        <f t="shared" si="224"/>
        <v>1.3661889943073957</v>
      </c>
      <c r="L114" s="12">
        <f t="shared" si="225"/>
        <v>1.0005967741935438</v>
      </c>
      <c r="M114" s="13">
        <f t="shared" si="226"/>
        <v>9.3781678378775615E-2</v>
      </c>
      <c r="N114" s="13">
        <f t="shared" si="227"/>
        <v>0.1281234968687591</v>
      </c>
      <c r="O114" s="13">
        <f t="shared" si="228"/>
        <v>9.3837644864259273E-2</v>
      </c>
      <c r="P114" s="13">
        <f t="shared" si="229"/>
        <v>0.12819995766527695</v>
      </c>
      <c r="Q114" s="13">
        <f t="shared" si="230"/>
        <v>8.7520455667138383E-2</v>
      </c>
      <c r="R114" s="13">
        <f t="shared" si="231"/>
        <v>4.6946822374548593E-2</v>
      </c>
      <c r="S114" s="13">
        <f t="shared" si="232"/>
        <v>4.3812473367661475E-2</v>
      </c>
      <c r="T114" s="13">
        <f t="shared" si="233"/>
        <v>8.7572685616487719E-2</v>
      </c>
      <c r="U114" s="13">
        <f t="shared" si="234"/>
        <v>6.4138232045812496E-2</v>
      </c>
      <c r="V114" s="13">
        <f t="shared" si="235"/>
        <v>6.654648835043013E-3</v>
      </c>
      <c r="W114" s="13">
        <f t="shared" si="236"/>
        <v>3.9856494436404287E-2</v>
      </c>
      <c r="X114" s="13">
        <f t="shared" si="237"/>
        <v>3.988027976372905E-2</v>
      </c>
      <c r="Y114" s="13">
        <f t="shared" si="238"/>
        <v>1.9952039642761672E-2</v>
      </c>
      <c r="Z114" s="13">
        <f t="shared" si="239"/>
        <v>1.565827967553687E-2</v>
      </c>
      <c r="AA114" s="13">
        <f t="shared" si="240"/>
        <v>2.1392169362505653E-2</v>
      </c>
      <c r="AB114" s="13">
        <f t="shared" si="241"/>
        <v>1.4612873173707542E-2</v>
      </c>
      <c r="AC114" s="13">
        <f t="shared" si="242"/>
        <v>5.6855834854817138E-4</v>
      </c>
      <c r="AD114" s="13">
        <f t="shared" si="243"/>
        <v>1.361287601267237E-2</v>
      </c>
      <c r="AE114" s="13">
        <f t="shared" si="244"/>
        <v>1.3620999825776643E-2</v>
      </c>
      <c r="AF114" s="13">
        <f t="shared" si="245"/>
        <v>6.8145642434814645E-3</v>
      </c>
      <c r="AG114" s="13">
        <f t="shared" si="246"/>
        <v>2.2728769998540737E-3</v>
      </c>
      <c r="AH114" s="13">
        <f t="shared" si="247"/>
        <v>3.9169060331906303E-3</v>
      </c>
      <c r="AI114" s="13">
        <f t="shared" si="248"/>
        <v>5.3512339142812787E-3</v>
      </c>
      <c r="AJ114" s="13">
        <f t="shared" si="249"/>
        <v>3.6553984398277842E-3</v>
      </c>
      <c r="AK114" s="13">
        <f t="shared" si="250"/>
        <v>1.6646550394337155E-3</v>
      </c>
      <c r="AL114" s="13">
        <f t="shared" si="251"/>
        <v>3.1088868305266519E-5</v>
      </c>
      <c r="AM114" s="13">
        <f t="shared" si="252"/>
        <v>3.719552277876828E-3</v>
      </c>
      <c r="AN114" s="13">
        <f t="shared" si="253"/>
        <v>3.7217720106878013E-3</v>
      </c>
      <c r="AO114" s="13">
        <f t="shared" si="254"/>
        <v>1.8619965340890166E-3</v>
      </c>
      <c r="AP114" s="13">
        <f t="shared" si="255"/>
        <v>6.2103590852300968E-4</v>
      </c>
      <c r="AQ114" s="13">
        <f t="shared" si="256"/>
        <v>1.5535163168162004E-4</v>
      </c>
      <c r="AR114" s="13">
        <f t="shared" si="257"/>
        <v>7.8384870832595504E-4</v>
      </c>
      <c r="AS114" s="13">
        <f t="shared" si="258"/>
        <v>1.0708854785169877E-3</v>
      </c>
      <c r="AT114" s="13">
        <f t="shared" si="259"/>
        <v>7.3151597745675884E-4</v>
      </c>
      <c r="AU114" s="13">
        <f t="shared" si="260"/>
        <v>3.3312969252048051E-4</v>
      </c>
      <c r="AV114" s="13">
        <f t="shared" si="261"/>
        <v>1.1377952989962179E-4</v>
      </c>
      <c r="AW114" s="13">
        <f t="shared" si="262"/>
        <v>1.1805171298726076E-6</v>
      </c>
      <c r="AX114" s="13">
        <f t="shared" si="263"/>
        <v>8.469352309643872E-4</v>
      </c>
      <c r="AY114" s="13">
        <f t="shared" si="264"/>
        <v>8.474406600538296E-4</v>
      </c>
      <c r="AZ114" s="13">
        <f t="shared" si="265"/>
        <v>4.2397319538515468E-4</v>
      </c>
      <c r="BA114" s="13">
        <f t="shared" si="266"/>
        <v>1.4140873721563829E-4</v>
      </c>
      <c r="BB114" s="13">
        <f t="shared" si="267"/>
        <v>3.5373281575187552E-5</v>
      </c>
      <c r="BC114" s="13">
        <f t="shared" si="268"/>
        <v>7.078878287354517E-6</v>
      </c>
      <c r="BD114" s="13">
        <f t="shared" si="269"/>
        <v>1.3071941483445439E-4</v>
      </c>
      <c r="BE114" s="13">
        <f t="shared" si="270"/>
        <v>1.7858742588913452E-4</v>
      </c>
      <c r="BF114" s="13">
        <f t="shared" si="271"/>
        <v>1.2199208788571163E-4</v>
      </c>
      <c r="BG114" s="13">
        <f t="shared" si="272"/>
        <v>5.555474928734663E-5</v>
      </c>
      <c r="BH114" s="13">
        <f t="shared" si="273"/>
        <v>1.8974571764469898E-5</v>
      </c>
      <c r="BI114" s="13">
        <f t="shared" si="274"/>
        <v>5.1845702232629287E-6</v>
      </c>
      <c r="BJ114" s="14">
        <f t="shared" si="275"/>
        <v>0.45160868742340465</v>
      </c>
      <c r="BK114" s="14">
        <f t="shared" si="276"/>
        <v>0.27389584612366435</v>
      </c>
      <c r="BL114" s="14">
        <f t="shared" si="277"/>
        <v>0.25906010745417102</v>
      </c>
      <c r="BM114" s="14">
        <f t="shared" si="278"/>
        <v>0.42096660471509501</v>
      </c>
      <c r="BN114" s="14">
        <f t="shared" si="279"/>
        <v>0.57841005581875793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1.22770398481973</v>
      </c>
      <c r="F115" s="10">
        <f>VLOOKUP(B115,home!$B$2:$E$405,3,FALSE)</f>
        <v>0.93</v>
      </c>
      <c r="G115" s="10">
        <f>VLOOKUP(C115,away!$B$2:$E$405,4,FALSE)</f>
        <v>1.1100000000000001</v>
      </c>
      <c r="H115" s="10">
        <f>VLOOKUP(A115,away!$A$2:$E$405,3,FALSE)</f>
        <v>1.04174573055028</v>
      </c>
      <c r="I115" s="10">
        <f>VLOOKUP(C115,away!$B$2:$E$405,3,FALSE)</f>
        <v>0.56000000000000005</v>
      </c>
      <c r="J115" s="10">
        <f>VLOOKUP(B115,home!$B$2:$E$405,4,FALSE)</f>
        <v>0.65</v>
      </c>
      <c r="K115" s="12">
        <f t="shared" si="224"/>
        <v>1.2673588235294075</v>
      </c>
      <c r="L115" s="12">
        <f t="shared" si="225"/>
        <v>0.37919544592030197</v>
      </c>
      <c r="M115" s="13">
        <f t="shared" si="226"/>
        <v>0.19271280227865228</v>
      </c>
      <c r="N115" s="13">
        <f t="shared" si="227"/>
        <v>0.24423627037492807</v>
      </c>
      <c r="O115" s="13">
        <f t="shared" si="228"/>
        <v>7.3075816994604539E-2</v>
      </c>
      <c r="P115" s="13">
        <f t="shared" si="229"/>
        <v>9.2613281454732285E-2</v>
      </c>
      <c r="Q115" s="13">
        <f t="shared" si="230"/>
        <v>0.15476749614278959</v>
      </c>
      <c r="R115" s="13">
        <f t="shared" si="231"/>
        <v>1.3855008505629724E-2</v>
      </c>
      <c r="S115" s="13">
        <f t="shared" si="232"/>
        <v>1.1126946160809888E-2</v>
      </c>
      <c r="T115" s="13">
        <f t="shared" si="233"/>
        <v>5.8687129713833712E-2</v>
      </c>
      <c r="U115" s="13">
        <f t="shared" si="234"/>
        <v>1.755926727968482E-2</v>
      </c>
      <c r="V115" s="13">
        <f t="shared" si="235"/>
        <v>5.9415011142544525E-4</v>
      </c>
      <c r="W115" s="13">
        <f t="shared" si="236"/>
        <v>6.5381983944039324E-2</v>
      </c>
      <c r="X115" s="13">
        <f t="shared" si="237"/>
        <v>2.4792550556814015E-2</v>
      </c>
      <c r="Y115" s="13">
        <f t="shared" si="238"/>
        <v>4.7006111319463605E-3</v>
      </c>
      <c r="Z115" s="13">
        <f t="shared" si="239"/>
        <v>1.7512520428406135E-3</v>
      </c>
      <c r="AA115" s="13">
        <f t="shared" si="240"/>
        <v>2.2194647287179514E-3</v>
      </c>
      <c r="AB115" s="13">
        <f t="shared" si="241"/>
        <v>1.4064291037264992E-3</v>
      </c>
      <c r="AC115" s="13">
        <f t="shared" si="242"/>
        <v>1.7845918526549287E-5</v>
      </c>
      <c r="AD115" s="13">
        <f t="shared" si="243"/>
        <v>2.0715608562834071E-2</v>
      </c>
      <c r="AE115" s="13">
        <f t="shared" si="244"/>
        <v>7.8552644264942902E-3</v>
      </c>
      <c r="AF115" s="13">
        <f t="shared" si="245"/>
        <v>1.4893402485131938E-3</v>
      </c>
      <c r="AG115" s="13">
        <f t="shared" si="246"/>
        <v>1.8825034655400465E-4</v>
      </c>
      <c r="AH115" s="13">
        <f t="shared" si="247"/>
        <v>1.6601669982594649E-4</v>
      </c>
      <c r="AI115" s="13">
        <f t="shared" si="248"/>
        <v>2.1040272937764633E-4</v>
      </c>
      <c r="AJ115" s="13">
        <f t="shared" si="249"/>
        <v>1.3332787778571511E-4</v>
      </c>
      <c r="AK115" s="13">
        <f t="shared" si="250"/>
        <v>5.6324754111392186E-5</v>
      </c>
      <c r="AL115" s="13">
        <f t="shared" si="251"/>
        <v>3.4305330123895265E-7</v>
      </c>
      <c r="AM115" s="13">
        <f t="shared" si="252"/>
        <v>5.2508218593778208E-3</v>
      </c>
      <c r="AN115" s="13">
        <f t="shared" si="253"/>
        <v>1.9910877364148418E-3</v>
      </c>
      <c r="AO115" s="13">
        <f t="shared" si="254"/>
        <v>3.775057010381353E-4</v>
      </c>
      <c r="AP115" s="13">
        <f t="shared" si="255"/>
        <v>4.7716147547537314E-5</v>
      </c>
      <c r="AQ115" s="13">
        <f t="shared" si="256"/>
        <v>4.5234364617218319E-6</v>
      </c>
      <c r="AR115" s="13">
        <f t="shared" si="257"/>
        <v>1.2590555304143341E-5</v>
      </c>
      <c r="AS115" s="13">
        <f t="shared" si="258"/>
        <v>1.5956751357841044E-5</v>
      </c>
      <c r="AT115" s="13">
        <f t="shared" si="259"/>
        <v>1.0111464814112352E-5</v>
      </c>
      <c r="AU115" s="13">
        <f t="shared" si="260"/>
        <v>4.2716180503241442E-6</v>
      </c>
      <c r="AV115" s="13">
        <f t="shared" si="261"/>
        <v>1.3534182067064473E-6</v>
      </c>
      <c r="AW115" s="13">
        <f t="shared" si="262"/>
        <v>4.5795394848292039E-9</v>
      </c>
      <c r="AX115" s="13">
        <f t="shared" si="263"/>
        <v>1.1091125690439281E-3</v>
      </c>
      <c r="AY115" s="13">
        <f t="shared" si="264"/>
        <v>4.20570435194424E-4</v>
      </c>
      <c r="AZ115" s="13">
        <f t="shared" si="265"/>
        <v>7.973919685722253E-5</v>
      </c>
      <c r="BA115" s="13">
        <f t="shared" si="266"/>
        <v>1.0078913436533747E-5</v>
      </c>
      <c r="BB115" s="13">
        <f t="shared" si="267"/>
        <v>9.55469518739634E-7</v>
      </c>
      <c r="BC115" s="13">
        <f t="shared" si="268"/>
        <v>7.2461938044346374E-8</v>
      </c>
      <c r="BD115" s="13">
        <f t="shared" si="269"/>
        <v>7.9571353882314306E-7</v>
      </c>
      <c r="BE115" s="13">
        <f t="shared" si="270"/>
        <v>1.0084545744293201E-6</v>
      </c>
      <c r="BF115" s="13">
        <f t="shared" si="271"/>
        <v>6.3903690151579634E-7</v>
      </c>
      <c r="BG115" s="13">
        <f t="shared" si="272"/>
        <v>2.6996301856564586E-7</v>
      </c>
      <c r="BH115" s="13">
        <f t="shared" si="273"/>
        <v>8.5535003401451135E-8</v>
      </c>
      <c r="BI115" s="13">
        <f t="shared" si="274"/>
        <v>2.1680708256289393E-8</v>
      </c>
      <c r="BJ115" s="14">
        <f t="shared" si="275"/>
        <v>0.59210668937557542</v>
      </c>
      <c r="BK115" s="14">
        <f t="shared" si="276"/>
        <v>0.29748593941264218</v>
      </c>
      <c r="BL115" s="14">
        <f t="shared" si="277"/>
        <v>0.10872916286494234</v>
      </c>
      <c r="BM115" s="14">
        <f t="shared" si="278"/>
        <v>0.22839180208900922</v>
      </c>
      <c r="BN115" s="14">
        <f t="shared" si="279"/>
        <v>0.7712606757513365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1.22770398481973</v>
      </c>
      <c r="F116" s="10">
        <f>VLOOKUP(B116,home!$B$2:$E$405,3,FALSE)</f>
        <v>0.59</v>
      </c>
      <c r="G116" s="10">
        <f>VLOOKUP(C116,away!$B$2:$E$405,4,FALSE)</f>
        <v>0.78</v>
      </c>
      <c r="H116" s="10">
        <f>VLOOKUP(A116,away!$A$2:$E$405,3,FALSE)</f>
        <v>1.04174573055028</v>
      </c>
      <c r="I116" s="10">
        <f>VLOOKUP(C116,away!$B$2:$E$405,3,FALSE)</f>
        <v>1.22</v>
      </c>
      <c r="J116" s="10">
        <f>VLOOKUP(B116,home!$B$2:$E$405,4,FALSE)</f>
        <v>1.22</v>
      </c>
      <c r="K116" s="12">
        <f t="shared" si="224"/>
        <v>0.56498937381403969</v>
      </c>
      <c r="L116" s="12">
        <f t="shared" si="225"/>
        <v>1.5505343453510367</v>
      </c>
      <c r="M116" s="13">
        <f t="shared" si="226"/>
        <v>0.12057012812834111</v>
      </c>
      <c r="N116" s="13">
        <f t="shared" si="227"/>
        <v>6.8120841191909975E-2</v>
      </c>
      <c r="O116" s="13">
        <f t="shared" si="228"/>
        <v>0.18694812468636798</v>
      </c>
      <c r="P116" s="13">
        <f t="shared" si="229"/>
        <v>0.10562370390226004</v>
      </c>
      <c r="Q116" s="13">
        <f t="shared" si="230"/>
        <v>1.9243775704351426E-2</v>
      </c>
      <c r="R116" s="13">
        <f t="shared" si="231"/>
        <v>0.14493474406259083</v>
      </c>
      <c r="S116" s="13">
        <f t="shared" si="232"/>
        <v>2.3132526686371464E-2</v>
      </c>
      <c r="T116" s="13">
        <f t="shared" si="233"/>
        <v>2.983813516382872E-2</v>
      </c>
      <c r="U116" s="13">
        <f t="shared" si="234"/>
        <v>8.1886590291821285E-2</v>
      </c>
      <c r="V116" s="13">
        <f t="shared" si="235"/>
        <v>2.2516569929158276E-3</v>
      </c>
      <c r="W116" s="13">
        <f t="shared" si="236"/>
        <v>3.6241762616731148E-3</v>
      </c>
      <c r="X116" s="13">
        <f t="shared" si="237"/>
        <v>5.6194097673300898E-3</v>
      </c>
      <c r="Y116" s="13">
        <f t="shared" si="238"/>
        <v>4.3565439224231926E-3</v>
      </c>
      <c r="Z116" s="13">
        <f t="shared" si="239"/>
        <v>7.490876616790311E-2</v>
      </c>
      <c r="AA116" s="13">
        <f t="shared" si="240"/>
        <v>4.2322656890385897E-2</v>
      </c>
      <c r="AB116" s="13">
        <f t="shared" si="241"/>
        <v>1.1955925707322788E-2</v>
      </c>
      <c r="AC116" s="13">
        <f t="shared" si="242"/>
        <v>1.2328320621424869E-4</v>
      </c>
      <c r="AD116" s="13">
        <f t="shared" si="243"/>
        <v>5.1190526916860017E-4</v>
      </c>
      <c r="AE116" s="13">
        <f t="shared" si="244"/>
        <v>7.9372670141208154E-4</v>
      </c>
      <c r="AF116" s="13">
        <f t="shared" si="245"/>
        <v>6.1535025568081004E-4</v>
      </c>
      <c r="AG116" s="13">
        <f t="shared" si="246"/>
        <v>3.180405686178793E-4</v>
      </c>
      <c r="AH116" s="13">
        <f t="shared" si="247"/>
        <v>2.9037153677800874E-2</v>
      </c>
      <c r="AI116" s="13">
        <f t="shared" si="248"/>
        <v>1.6405683273762753E-2</v>
      </c>
      <c r="AJ116" s="13">
        <f t="shared" si="249"/>
        <v>4.6345183599173414E-3</v>
      </c>
      <c r="AK116" s="13">
        <f t="shared" si="250"/>
        <v>8.7281787536645631E-4</v>
      </c>
      <c r="AL116" s="13">
        <f t="shared" si="251"/>
        <v>4.3200182570708329E-6</v>
      </c>
      <c r="AM116" s="13">
        <f t="shared" si="252"/>
        <v>5.7844207495934982E-5</v>
      </c>
      <c r="AN116" s="13">
        <f t="shared" si="253"/>
        <v>8.968943040205906E-5</v>
      </c>
      <c r="AO116" s="13">
        <f t="shared" si="254"/>
        <v>6.9533271126682032E-5</v>
      </c>
      <c r="AP116" s="13">
        <f t="shared" si="255"/>
        <v>3.593790834217536E-5</v>
      </c>
      <c r="AQ116" s="13">
        <f t="shared" si="256"/>
        <v>1.3930740296155104E-5</v>
      </c>
      <c r="AR116" s="13">
        <f t="shared" si="257"/>
        <v>9.004620813733287E-3</v>
      </c>
      <c r="AS116" s="13">
        <f t="shared" si="258"/>
        <v>5.087515074984038E-3</v>
      </c>
      <c r="AT116" s="13">
        <f t="shared" si="259"/>
        <v>1.4371959782423593E-3</v>
      </c>
      <c r="AU116" s="13">
        <f t="shared" si="260"/>
        <v>2.7066681859840231E-4</v>
      </c>
      <c r="AV116" s="13">
        <f t="shared" si="261"/>
        <v>3.8230969088037402E-5</v>
      </c>
      <c r="AW116" s="13">
        <f t="shared" si="262"/>
        <v>1.0512469573620296E-7</v>
      </c>
      <c r="AX116" s="13">
        <f t="shared" si="263"/>
        <v>5.4468937619829436E-6</v>
      </c>
      <c r="AY116" s="13">
        <f t="shared" si="264"/>
        <v>8.4455958534328679E-6</v>
      </c>
      <c r="AZ116" s="13">
        <f t="shared" si="265"/>
        <v>6.547593218850983E-6</v>
      </c>
      <c r="BA116" s="13">
        <f t="shared" si="266"/>
        <v>3.3840893884053323E-6</v>
      </c>
      <c r="BB116" s="13">
        <f t="shared" si="267"/>
        <v>1.3117867061151126E-6</v>
      </c>
      <c r="BC116" s="13">
        <f t="shared" si="268"/>
        <v>4.0679406832127789E-7</v>
      </c>
      <c r="BD116" s="13">
        <f t="shared" si="269"/>
        <v>2.326995639759378E-3</v>
      </c>
      <c r="BE116" s="13">
        <f t="shared" si="270"/>
        <v>1.3147278093756515E-3</v>
      </c>
      <c r="BF116" s="13">
        <f t="shared" si="271"/>
        <v>3.7140362087752671E-4</v>
      </c>
      <c r="BG116" s="13">
        <f t="shared" si="272"/>
        <v>6.9946366397286952E-5</v>
      </c>
      <c r="BH116" s="13">
        <f t="shared" si="273"/>
        <v>9.8797384378426369E-6</v>
      </c>
      <c r="BI116" s="13">
        <f t="shared" si="274"/>
        <v>1.1163894466886423E-6</v>
      </c>
      <c r="BJ116" s="14">
        <f t="shared" si="275"/>
        <v>0.133334383117056</v>
      </c>
      <c r="BK116" s="14">
        <f t="shared" si="276"/>
        <v>0.25171406453021322</v>
      </c>
      <c r="BL116" s="14">
        <f t="shared" si="277"/>
        <v>0.53893051404427661</v>
      </c>
      <c r="BM116" s="14">
        <f t="shared" si="278"/>
        <v>0.35343806971246983</v>
      </c>
      <c r="BN116" s="14">
        <f t="shared" si="279"/>
        <v>0.64544131767582136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1.3447619047618999</v>
      </c>
      <c r="F117" s="10">
        <f>VLOOKUP(B117,home!$B$2:$E$405,3,FALSE)</f>
        <v>1.01</v>
      </c>
      <c r="G117" s="10">
        <f>VLOOKUP(C117,away!$B$2:$E$405,4,FALSE)</f>
        <v>0.61</v>
      </c>
      <c r="H117" s="10">
        <f>VLOOKUP(A117,away!$A$2:$E$405,3,FALSE)</f>
        <v>1.2609523809523799</v>
      </c>
      <c r="I117" s="10">
        <f>VLOOKUP(C117,away!$B$2:$E$405,3,FALSE)</f>
        <v>1.1200000000000001</v>
      </c>
      <c r="J117" s="10">
        <f>VLOOKUP(B117,home!$B$2:$E$405,4,FALSE)</f>
        <v>0.9</v>
      </c>
      <c r="K117" s="12">
        <f t="shared" si="224"/>
        <v>0.82850780952380654</v>
      </c>
      <c r="L117" s="12">
        <f t="shared" si="225"/>
        <v>1.2710399999999991</v>
      </c>
      <c r="M117" s="13">
        <f t="shared" si="226"/>
        <v>0.12251181440518819</v>
      </c>
      <c r="N117" s="13">
        <f t="shared" si="227"/>
        <v>0.10150199499362961</v>
      </c>
      <c r="O117" s="13">
        <f t="shared" si="228"/>
        <v>0.15571741658157026</v>
      </c>
      <c r="P117" s="13">
        <f t="shared" si="229"/>
        <v>0.12901309571670286</v>
      </c>
      <c r="Q117" s="13">
        <f t="shared" si="230"/>
        <v>4.2047597767234213E-2</v>
      </c>
      <c r="R117" s="13">
        <f t="shared" si="231"/>
        <v>9.8961532585919484E-2</v>
      </c>
      <c r="S117" s="13">
        <f t="shared" si="232"/>
        <v>3.3964844425857822E-2</v>
      </c>
      <c r="T117" s="13">
        <f t="shared" si="233"/>
        <v>5.344417866606533E-2</v>
      </c>
      <c r="U117" s="13">
        <f t="shared" si="234"/>
        <v>8.1990402589878955E-2</v>
      </c>
      <c r="V117" s="13">
        <f t="shared" si="235"/>
        <v>3.9741380101819337E-3</v>
      </c>
      <c r="W117" s="13">
        <f t="shared" si="236"/>
        <v>1.1612254373956439E-2</v>
      </c>
      <c r="X117" s="13">
        <f t="shared" si="237"/>
        <v>1.4759639799473581E-2</v>
      </c>
      <c r="Y117" s="13">
        <f t="shared" si="238"/>
        <v>9.3800462853614458E-3</v>
      </c>
      <c r="Z117" s="13">
        <f t="shared" si="239"/>
        <v>4.1928022126002329E-2</v>
      </c>
      <c r="AA117" s="13">
        <f t="shared" si="240"/>
        <v>3.473769376927989E-2</v>
      </c>
      <c r="AB117" s="13">
        <f t="shared" si="241"/>
        <v>1.439022528634743E-2</v>
      </c>
      <c r="AC117" s="13">
        <f t="shared" si="242"/>
        <v>2.6156449175345609E-4</v>
      </c>
      <c r="AD117" s="13">
        <f t="shared" si="243"/>
        <v>2.4052108587499722E-3</v>
      </c>
      <c r="AE117" s="13">
        <f t="shared" si="244"/>
        <v>3.0571192099055622E-3</v>
      </c>
      <c r="AF117" s="13">
        <f t="shared" si="245"/>
        <v>1.9428604002791818E-3</v>
      </c>
      <c r="AG117" s="13">
        <f t="shared" si="246"/>
        <v>8.2315109439028307E-4</v>
      </c>
      <c r="AH117" s="13">
        <f t="shared" si="247"/>
        <v>1.3323048310758487E-2</v>
      </c>
      <c r="AI117" s="13">
        <f t="shared" si="248"/>
        <v>1.1038249572126367E-2</v>
      </c>
      <c r="AJ117" s="13">
        <f t="shared" si="249"/>
        <v>4.5726379869897547E-3</v>
      </c>
      <c r="AK117" s="13">
        <f t="shared" si="250"/>
        <v>1.2628220941154099E-3</v>
      </c>
      <c r="AL117" s="13">
        <f t="shared" si="251"/>
        <v>1.1017792847005716E-5</v>
      </c>
      <c r="AM117" s="13">
        <f t="shared" si="252"/>
        <v>3.9854719600516275E-4</v>
      </c>
      <c r="AN117" s="13">
        <f t="shared" si="253"/>
        <v>5.0656942801040165E-4</v>
      </c>
      <c r="AO117" s="13">
        <f t="shared" si="254"/>
        <v>3.2193500288917027E-4</v>
      </c>
      <c r="AP117" s="13">
        <f t="shared" si="255"/>
        <v>1.3639742202408356E-4</v>
      </c>
      <c r="AQ117" s="13">
        <f t="shared" si="256"/>
        <v>4.3341644822372747E-5</v>
      </c>
      <c r="AR117" s="13">
        <f t="shared" si="257"/>
        <v>3.3868254649812887E-3</v>
      </c>
      <c r="AS117" s="13">
        <f t="shared" si="258"/>
        <v>2.8060113472310956E-3</v>
      </c>
      <c r="AT117" s="13">
        <f t="shared" si="259"/>
        <v>1.1624011573966898E-3</v>
      </c>
      <c r="AU117" s="13">
        <f t="shared" si="260"/>
        <v>3.2101947890088973E-4</v>
      </c>
      <c r="AV117" s="13">
        <f t="shared" si="261"/>
        <v>6.649178631966247E-5</v>
      </c>
      <c r="AW117" s="13">
        <f t="shared" si="262"/>
        <v>3.222908133524458E-7</v>
      </c>
      <c r="AX117" s="13">
        <f t="shared" si="263"/>
        <v>5.5033244059015415E-5</v>
      </c>
      <c r="AY117" s="13">
        <f t="shared" si="264"/>
        <v>6.9949454528770894E-5</v>
      </c>
      <c r="AZ117" s="13">
        <f t="shared" si="265"/>
        <v>4.4454277342124457E-5</v>
      </c>
      <c r="BA117" s="13">
        <f t="shared" si="266"/>
        <v>1.8834388224311273E-5</v>
      </c>
      <c r="BB117" s="13">
        <f t="shared" si="267"/>
        <v>5.9848152021571447E-6</v>
      </c>
      <c r="BC117" s="13">
        <f t="shared" si="268"/>
        <v>1.5213879029099613E-6</v>
      </c>
      <c r="BD117" s="13">
        <f t="shared" si="269"/>
        <v>7.1746510650163534E-4</v>
      </c>
      <c r="BE117" s="13">
        <f t="shared" si="270"/>
        <v>5.9442544379743455E-4</v>
      </c>
      <c r="BF117" s="13">
        <f t="shared" si="271"/>
        <v>2.4624306118291447E-4</v>
      </c>
      <c r="BG117" s="13">
        <f t="shared" si="272"/>
        <v>6.8004766410364393E-5</v>
      </c>
      <c r="BH117" s="13">
        <f t="shared" si="273"/>
        <v>1.4085620013957281E-5</v>
      </c>
      <c r="BI117" s="13">
        <f t="shared" si="274"/>
        <v>2.3340092367096879E-6</v>
      </c>
      <c r="BJ117" s="14">
        <f t="shared" si="275"/>
        <v>0.24257662171005609</v>
      </c>
      <c r="BK117" s="14">
        <f t="shared" si="276"/>
        <v>0.28980642429706005</v>
      </c>
      <c r="BL117" s="14">
        <f t="shared" si="277"/>
        <v>0.42537933601895872</v>
      </c>
      <c r="BM117" s="14">
        <f t="shared" si="278"/>
        <v>0.34986732493811729</v>
      </c>
      <c r="BN117" s="14">
        <f t="shared" si="279"/>
        <v>0.6497534520502446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1.3447619047618999</v>
      </c>
      <c r="F118" s="10">
        <f>VLOOKUP(B118,home!$B$2:$E$405,3,FALSE)</f>
        <v>1.05</v>
      </c>
      <c r="G118" s="10">
        <f>VLOOKUP(C118,away!$B$2:$E$405,4,FALSE)</f>
        <v>0.88</v>
      </c>
      <c r="H118" s="10">
        <f>VLOOKUP(A118,away!$A$2:$E$405,3,FALSE)</f>
        <v>1.2609523809523799</v>
      </c>
      <c r="I118" s="10">
        <f>VLOOKUP(C118,away!$B$2:$E$405,3,FALSE)</f>
        <v>1.1200000000000001</v>
      </c>
      <c r="J118" s="10">
        <f>VLOOKUP(B118,home!$B$2:$E$405,4,FALSE)</f>
        <v>1.3</v>
      </c>
      <c r="K118" s="12">
        <f t="shared" si="224"/>
        <v>1.2425599999999957</v>
      </c>
      <c r="L118" s="12">
        <f t="shared" si="225"/>
        <v>1.8359466666666655</v>
      </c>
      <c r="M118" s="13">
        <f t="shared" si="226"/>
        <v>4.6027940410084629E-2</v>
      </c>
      <c r="N118" s="13">
        <f t="shared" si="227"/>
        <v>5.7192477635954538E-2</v>
      </c>
      <c r="O118" s="13">
        <f t="shared" si="228"/>
        <v>8.4504843769426782E-2</v>
      </c>
      <c r="P118" s="13">
        <f t="shared" si="229"/>
        <v>0.10500233867413857</v>
      </c>
      <c r="Q118" s="13">
        <f t="shared" si="230"/>
        <v>3.5532542505665732E-2</v>
      </c>
      <c r="R118" s="13">
        <f t="shared" si="231"/>
        <v>7.7573193117833242E-2</v>
      </c>
      <c r="S118" s="13">
        <f t="shared" si="232"/>
        <v>5.9884773405062257E-2</v>
      </c>
      <c r="T118" s="13">
        <f t="shared" si="233"/>
        <v>6.5235852971468611E-2</v>
      </c>
      <c r="U118" s="13">
        <f t="shared" si="234"/>
        <v>9.6389346840494522E-2</v>
      </c>
      <c r="V118" s="13">
        <f t="shared" si="235"/>
        <v>1.5179285553946553E-2</v>
      </c>
      <c r="W118" s="13">
        <f t="shared" si="236"/>
        <v>1.4717105338613286E-2</v>
      </c>
      <c r="X118" s="13">
        <f t="shared" si="237"/>
        <v>2.7019820489409253E-2</v>
      </c>
      <c r="Y118" s="13">
        <f t="shared" si="238"/>
        <v>2.48034746807313E-2</v>
      </c>
      <c r="Z118" s="13">
        <f t="shared" si="239"/>
        <v>4.7473415109125151E-2</v>
      </c>
      <c r="AA118" s="13">
        <f t="shared" si="240"/>
        <v>5.8988566677994327E-2</v>
      </c>
      <c r="AB118" s="13">
        <f t="shared" si="241"/>
        <v>3.6648416705704207E-2</v>
      </c>
      <c r="AC118" s="13">
        <f t="shared" si="242"/>
        <v>2.1642567378185131E-3</v>
      </c>
      <c r="AD118" s="13">
        <f t="shared" si="243"/>
        <v>4.5717216023868166E-3</v>
      </c>
      <c r="AE118" s="13">
        <f t="shared" si="244"/>
        <v>8.3934370368300634E-3</v>
      </c>
      <c r="AF118" s="13">
        <f t="shared" si="245"/>
        <v>7.7049513748223457E-3</v>
      </c>
      <c r="AG118" s="13">
        <f t="shared" si="246"/>
        <v>4.7152932644779419E-3</v>
      </c>
      <c r="AH118" s="13">
        <f t="shared" si="247"/>
        <v>2.1789664556220296E-2</v>
      </c>
      <c r="AI118" s="13">
        <f t="shared" si="248"/>
        <v>2.7074965590976989E-2</v>
      </c>
      <c r="AJ118" s="13">
        <f t="shared" si="249"/>
        <v>1.6821134622362132E-2</v>
      </c>
      <c r="AK118" s="13">
        <f t="shared" si="250"/>
        <v>6.9670896787874066E-3</v>
      </c>
      <c r="AL118" s="13">
        <f t="shared" si="251"/>
        <v>1.9749049550121971E-4</v>
      </c>
      <c r="AM118" s="13">
        <f t="shared" si="252"/>
        <v>1.1361276788523474E-3</v>
      </c>
      <c r="AN118" s="13">
        <f t="shared" si="253"/>
        <v>2.0858698248967032E-3</v>
      </c>
      <c r="AO118" s="13">
        <f t="shared" si="254"/>
        <v>1.9147728760598422E-3</v>
      </c>
      <c r="AP118" s="13">
        <f t="shared" si="255"/>
        <v>1.171806959741937E-3</v>
      </c>
      <c r="AQ118" s="13">
        <f t="shared" si="256"/>
        <v>5.3784377042875192E-4</v>
      </c>
      <c r="AR118" s="13">
        <f t="shared" si="257"/>
        <v>8.0009324019554903E-3</v>
      </c>
      <c r="AS118" s="13">
        <f t="shared" si="258"/>
        <v>9.9416385653737765E-3</v>
      </c>
      <c r="AT118" s="13">
        <f t="shared" si="259"/>
        <v>6.1765412078954012E-3</v>
      </c>
      <c r="AU118" s="13">
        <f t="shared" si="260"/>
        <v>2.5582410144274941E-3</v>
      </c>
      <c r="AV118" s="13">
        <f t="shared" si="261"/>
        <v>7.9469198872175425E-4</v>
      </c>
      <c r="AW118" s="13">
        <f t="shared" si="262"/>
        <v>1.2514719748234044E-5</v>
      </c>
      <c r="AX118" s="13">
        <f t="shared" si="263"/>
        <v>2.352844681057946E-4</v>
      </c>
      <c r="AY118" s="13">
        <f t="shared" si="264"/>
        <v>4.3196973493727302E-4</v>
      </c>
      <c r="AZ118" s="13">
        <f t="shared" si="265"/>
        <v>3.9653669747948483E-4</v>
      </c>
      <c r="BA118" s="13">
        <f t="shared" si="266"/>
        <v>2.42673409316156E-4</v>
      </c>
      <c r="BB118" s="13">
        <f t="shared" si="267"/>
        <v>1.1138385923065792E-4</v>
      </c>
      <c r="BC118" s="13">
        <f t="shared" si="268"/>
        <v>4.0898965014999111E-5</v>
      </c>
      <c r="BD118" s="13">
        <f t="shared" si="269"/>
        <v>2.4482141955992523E-3</v>
      </c>
      <c r="BE118" s="13">
        <f t="shared" si="270"/>
        <v>3.0420530308837954E-3</v>
      </c>
      <c r="BF118" s="13">
        <f t="shared" si="271"/>
        <v>1.889966707027479E-3</v>
      </c>
      <c r="BG118" s="13">
        <f t="shared" si="272"/>
        <v>7.8279901049468535E-4</v>
      </c>
      <c r="BH118" s="13">
        <f t="shared" si="273"/>
        <v>2.4316868462006825E-4</v>
      </c>
      <c r="BI118" s="13">
        <f t="shared" si="274"/>
        <v>6.0430336152302129E-5</v>
      </c>
      <c r="BJ118" s="14">
        <f t="shared" si="275"/>
        <v>0.25819184514442384</v>
      </c>
      <c r="BK118" s="14">
        <f t="shared" si="276"/>
        <v>0.22888805501148901</v>
      </c>
      <c r="BL118" s="14">
        <f t="shared" si="277"/>
        <v>0.4626958987029513</v>
      </c>
      <c r="BM118" s="14">
        <f t="shared" si="278"/>
        <v>0.590996422839697</v>
      </c>
      <c r="BN118" s="14">
        <f t="shared" si="279"/>
        <v>0.40583333611310346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1.3447619047618999</v>
      </c>
      <c r="F119" s="10">
        <f>VLOOKUP(B119,home!$B$2:$E$405,3,FALSE)</f>
        <v>0.78</v>
      </c>
      <c r="G119" s="10">
        <f>VLOOKUP(C119,away!$B$2:$E$405,4,FALSE)</f>
        <v>1.05</v>
      </c>
      <c r="H119" s="10">
        <f>VLOOKUP(A119,away!$A$2:$E$405,3,FALSE)</f>
        <v>1.2609523809523799</v>
      </c>
      <c r="I119" s="10">
        <f>VLOOKUP(C119,away!$B$2:$E$405,3,FALSE)</f>
        <v>0.78</v>
      </c>
      <c r="J119" s="10">
        <f>VLOOKUP(B119,home!$B$2:$E$405,4,FALSE)</f>
        <v>1.1200000000000001</v>
      </c>
      <c r="K119" s="12">
        <f t="shared" si="224"/>
        <v>1.1013599999999961</v>
      </c>
      <c r="L119" s="12">
        <f t="shared" si="225"/>
        <v>1.1015679999999992</v>
      </c>
      <c r="M119" s="13">
        <f t="shared" si="226"/>
        <v>0.11047920121935212</v>
      </c>
      <c r="N119" s="13">
        <f t="shared" si="227"/>
        <v>0.12167737305494522</v>
      </c>
      <c r="O119" s="13">
        <f t="shared" si="228"/>
        <v>0.12170035272879919</v>
      </c>
      <c r="P119" s="13">
        <f t="shared" si="229"/>
        <v>0.1340359004813898</v>
      </c>
      <c r="Q119" s="13">
        <f t="shared" si="230"/>
        <v>6.7005295793897024E-2</v>
      </c>
      <c r="R119" s="13">
        <f t="shared" si="231"/>
        <v>6.7030607077378887E-2</v>
      </c>
      <c r="S119" s="13">
        <f t="shared" si="232"/>
        <v>4.0653857059907136E-2</v>
      </c>
      <c r="T119" s="13">
        <f t="shared" si="233"/>
        <v>7.3810889677091499E-2</v>
      </c>
      <c r="U119" s="13">
        <f t="shared" si="234"/>
        <v>7.3824829410741755E-2</v>
      </c>
      <c r="V119" s="13">
        <f t="shared" si="235"/>
        <v>5.4802435198714507E-3</v>
      </c>
      <c r="W119" s="13">
        <f t="shared" si="236"/>
        <v>2.459898419185538E-2</v>
      </c>
      <c r="X119" s="13">
        <f t="shared" si="237"/>
        <v>2.7097453818253726E-2</v>
      </c>
      <c r="Y119" s="13">
        <f t="shared" si="238"/>
        <v>1.492484400383305E-2</v>
      </c>
      <c r="Z119" s="13">
        <f t="shared" si="239"/>
        <v>2.461292392567135E-2</v>
      </c>
      <c r="AA119" s="13">
        <f t="shared" si="240"/>
        <v>2.7107689894777302E-2</v>
      </c>
      <c r="AB119" s="13">
        <f t="shared" si="241"/>
        <v>1.4927662671255918E-2</v>
      </c>
      <c r="AC119" s="13">
        <f t="shared" si="242"/>
        <v>4.1554731961768317E-4</v>
      </c>
      <c r="AD119" s="13">
        <f t="shared" si="243"/>
        <v>6.7730843073854369E-3</v>
      </c>
      <c r="AE119" s="13">
        <f t="shared" si="244"/>
        <v>7.461012934317955E-3</v>
      </c>
      <c r="AF119" s="13">
        <f t="shared" si="245"/>
        <v>4.1094065480153782E-3</v>
      </c>
      <c r="AG119" s="13">
        <f t="shared" si="246"/>
        <v>1.5089302507614E-3</v>
      </c>
      <c r="AH119" s="13">
        <f t="shared" si="247"/>
        <v>6.7782023457384783E-3</v>
      </c>
      <c r="AI119" s="13">
        <f t="shared" si="248"/>
        <v>7.4652409355025042E-3</v>
      </c>
      <c r="AJ119" s="13">
        <f t="shared" si="249"/>
        <v>4.1109588783625065E-3</v>
      </c>
      <c r="AK119" s="13">
        <f t="shared" si="250"/>
        <v>1.5092152234244373E-3</v>
      </c>
      <c r="AL119" s="13">
        <f t="shared" si="251"/>
        <v>2.0166061507630681E-5</v>
      </c>
      <c r="AM119" s="13">
        <f t="shared" si="252"/>
        <v>1.4919208265563987E-3</v>
      </c>
      <c r="AN119" s="13">
        <f t="shared" si="253"/>
        <v>1.6434522410680779E-3</v>
      </c>
      <c r="AO119" s="13">
        <f t="shared" si="254"/>
        <v>9.0518719914443966E-4</v>
      </c>
      <c r="AP119" s="13">
        <f t="shared" si="255"/>
        <v>3.3237508419571376E-4</v>
      </c>
      <c r="AQ119" s="13">
        <f t="shared" si="256"/>
        <v>9.1533439186825924E-5</v>
      </c>
      <c r="AR119" s="13">
        <f t="shared" si="257"/>
        <v>1.493330160318088E-3</v>
      </c>
      <c r="AS119" s="13">
        <f t="shared" si="258"/>
        <v>1.6446941053679235E-3</v>
      </c>
      <c r="AT119" s="13">
        <f t="shared" si="259"/>
        <v>9.057001499440053E-4</v>
      </c>
      <c r="AU119" s="13">
        <f t="shared" si="260"/>
        <v>3.3250063904744192E-4</v>
      </c>
      <c r="AV119" s="13">
        <f t="shared" si="261"/>
        <v>9.1550725955322348E-5</v>
      </c>
      <c r="AW119" s="13">
        <f t="shared" si="262"/>
        <v>6.7960911885721212E-7</v>
      </c>
      <c r="AX119" s="13">
        <f t="shared" si="263"/>
        <v>2.7385698692269141E-4</v>
      </c>
      <c r="AY119" s="13">
        <f t="shared" si="264"/>
        <v>3.0167209337045515E-4</v>
      </c>
      <c r="AZ119" s="13">
        <f t="shared" si="265"/>
        <v>1.6615616227495266E-4</v>
      </c>
      <c r="BA119" s="13">
        <f t="shared" si="266"/>
        <v>6.1010770454964971E-5</v>
      </c>
      <c r="BB119" s="13">
        <f t="shared" si="267"/>
        <v>1.6801878097133699E-5</v>
      </c>
      <c r="BC119" s="13">
        <f t="shared" si="268"/>
        <v>3.7016822503406727E-6</v>
      </c>
      <c r="BD119" s="13">
        <f t="shared" si="269"/>
        <v>2.7416745300687915E-4</v>
      </c>
      <c r="BE119" s="13">
        <f t="shared" si="270"/>
        <v>3.019570660436554E-4</v>
      </c>
      <c r="BF119" s="13">
        <f t="shared" si="271"/>
        <v>1.6628171712891962E-4</v>
      </c>
      <c r="BG119" s="13">
        <f t="shared" si="272"/>
        <v>6.1045343992368725E-5</v>
      </c>
      <c r="BH119" s="13">
        <f t="shared" si="273"/>
        <v>1.6808225014858748E-5</v>
      </c>
      <c r="BI119" s="13">
        <f t="shared" si="274"/>
        <v>3.702381340472951E-6</v>
      </c>
      <c r="BJ119" s="14">
        <f t="shared" si="275"/>
        <v>0.35425494294387805</v>
      </c>
      <c r="BK119" s="14">
        <f t="shared" si="276"/>
        <v>0.2913865877550163</v>
      </c>
      <c r="BL119" s="14">
        <f t="shared" si="277"/>
        <v>0.32974649713314091</v>
      </c>
      <c r="BM119" s="14">
        <f t="shared" si="278"/>
        <v>0.37777122891769277</v>
      </c>
      <c r="BN119" s="14">
        <f t="shared" si="279"/>
        <v>0.62192873035576224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1.3447619047618999</v>
      </c>
      <c r="F120" s="10">
        <f>VLOOKUP(B120,home!$B$2:$E$405,3,FALSE)</f>
        <v>1.05</v>
      </c>
      <c r="G120" s="10">
        <f>VLOOKUP(C120,away!$B$2:$E$405,4,FALSE)</f>
        <v>0.98</v>
      </c>
      <c r="H120" s="10">
        <f>VLOOKUP(A120,away!$A$2:$E$405,3,FALSE)</f>
        <v>1.2609523809523799</v>
      </c>
      <c r="I120" s="10">
        <f>VLOOKUP(C120,away!$B$2:$E$405,3,FALSE)</f>
        <v>1.05</v>
      </c>
      <c r="J120" s="10">
        <f>VLOOKUP(B120,home!$B$2:$E$405,4,FALSE)</f>
        <v>1.48</v>
      </c>
      <c r="K120" s="12">
        <f t="shared" si="224"/>
        <v>1.3837599999999952</v>
      </c>
      <c r="L120" s="12">
        <f t="shared" si="225"/>
        <v>1.9595199999999984</v>
      </c>
      <c r="M120" s="13">
        <f t="shared" si="226"/>
        <v>3.5320914914511871E-2</v>
      </c>
      <c r="N120" s="13">
        <f t="shared" si="227"/>
        <v>4.8875669222104776E-2</v>
      </c>
      <c r="O120" s="13">
        <f t="shared" si="228"/>
        <v>6.9212039193284239E-2</v>
      </c>
      <c r="P120" s="13">
        <f t="shared" si="229"/>
        <v>9.5772851354098659E-2</v>
      </c>
      <c r="Q120" s="13">
        <f t="shared" si="230"/>
        <v>3.381609802138974E-2</v>
      </c>
      <c r="R120" s="13">
        <f t="shared" si="231"/>
        <v>6.7811187520012126E-2</v>
      </c>
      <c r="S120" s="13">
        <f t="shared" si="232"/>
        <v>6.4922150790081276E-2</v>
      </c>
      <c r="T120" s="13">
        <f t="shared" si="233"/>
        <v>6.6263320394873551E-2</v>
      </c>
      <c r="U120" s="13">
        <f t="shared" si="234"/>
        <v>9.3834408842691647E-2</v>
      </c>
      <c r="V120" s="13">
        <f t="shared" si="235"/>
        <v>1.9559640237254729E-2</v>
      </c>
      <c r="W120" s="13">
        <f t="shared" si="236"/>
        <v>1.5597787932692701E-2</v>
      </c>
      <c r="X120" s="13">
        <f t="shared" si="237"/>
        <v>3.0564177409869973E-2</v>
      </c>
      <c r="Y120" s="13">
        <f t="shared" si="238"/>
        <v>2.994555845909419E-2</v>
      </c>
      <c r="Z120" s="13">
        <f t="shared" si="239"/>
        <v>4.4292459389738012E-2</v>
      </c>
      <c r="AA120" s="13">
        <f t="shared" si="240"/>
        <v>6.1290133605143661E-2</v>
      </c>
      <c r="AB120" s="13">
        <f t="shared" si="241"/>
        <v>4.2405417638726649E-2</v>
      </c>
      <c r="AC120" s="13">
        <f t="shared" si="242"/>
        <v>3.3147543769679348E-3</v>
      </c>
      <c r="AD120" s="13">
        <f t="shared" si="243"/>
        <v>5.395898757435692E-3</v>
      </c>
      <c r="AE120" s="13">
        <f t="shared" si="244"/>
        <v>1.0573371533170377E-2</v>
      </c>
      <c r="AF120" s="13">
        <f t="shared" si="245"/>
        <v>1.0359366493339003E-2</v>
      </c>
      <c r="AG120" s="13">
        <f t="shared" si="246"/>
        <v>6.7664619436758758E-3</v>
      </c>
      <c r="AH120" s="13">
        <f t="shared" si="247"/>
        <v>2.1697990005844839E-2</v>
      </c>
      <c r="AI120" s="13">
        <f t="shared" si="248"/>
        <v>3.0024810650487749E-2</v>
      </c>
      <c r="AJ120" s="13">
        <f t="shared" si="249"/>
        <v>2.0773565992859393E-2</v>
      </c>
      <c r="AK120" s="13">
        <f t="shared" si="250"/>
        <v>9.5818765594263382E-3</v>
      </c>
      <c r="AL120" s="13">
        <f t="shared" si="251"/>
        <v>3.5951897507645325E-4</v>
      </c>
      <c r="AM120" s="13">
        <f t="shared" si="252"/>
        <v>1.4933257729178384E-3</v>
      </c>
      <c r="AN120" s="13">
        <f t="shared" si="253"/>
        <v>2.9262017185479601E-3</v>
      </c>
      <c r="AO120" s="13">
        <f t="shared" si="254"/>
        <v>2.8669753957645482E-3</v>
      </c>
      <c r="AP120" s="13">
        <f t="shared" si="255"/>
        <v>1.8726318758361807E-3</v>
      </c>
      <c r="AQ120" s="13">
        <f t="shared" si="256"/>
        <v>9.1736490333462731E-4</v>
      </c>
      <c r="AR120" s="13">
        <f t="shared" si="257"/>
        <v>8.5035290752506036E-3</v>
      </c>
      <c r="AS120" s="13">
        <f t="shared" si="258"/>
        <v>1.1766843393168733E-2</v>
      </c>
      <c r="AT120" s="13">
        <f t="shared" si="259"/>
        <v>8.1412436068655555E-3</v>
      </c>
      <c r="AU120" s="13">
        <f t="shared" si="260"/>
        <v>3.7551757511454145E-3</v>
      </c>
      <c r="AV120" s="13">
        <f t="shared" si="261"/>
        <v>1.2990654993512397E-3</v>
      </c>
      <c r="AW120" s="13">
        <f t="shared" si="262"/>
        <v>2.7078823349904793E-5</v>
      </c>
      <c r="AX120" s="13">
        <f t="shared" si="263"/>
        <v>3.444007452554631E-4</v>
      </c>
      <c r="AY120" s="13">
        <f t="shared" si="264"/>
        <v>6.7486014834298438E-4</v>
      </c>
      <c r="AZ120" s="13">
        <f t="shared" si="265"/>
        <v>6.612009789405221E-4</v>
      </c>
      <c r="BA120" s="13">
        <f t="shared" si="266"/>
        <v>4.3187884741784354E-4</v>
      </c>
      <c r="BB120" s="13">
        <f t="shared" si="267"/>
        <v>2.1156880977305301E-4</v>
      </c>
      <c r="BC120" s="13">
        <f t="shared" si="268"/>
        <v>8.2914662825298445E-5</v>
      </c>
      <c r="BD120" s="13">
        <f t="shared" si="269"/>
        <v>2.7771392155891764E-3</v>
      </c>
      <c r="BE120" s="13">
        <f t="shared" si="270"/>
        <v>3.8428941609636651E-3</v>
      </c>
      <c r="BF120" s="13">
        <f t="shared" si="271"/>
        <v>2.6588216120875317E-3</v>
      </c>
      <c r="BG120" s="13">
        <f t="shared" si="272"/>
        <v>1.2263903313140768E-3</v>
      </c>
      <c r="BH120" s="13">
        <f t="shared" si="273"/>
        <v>4.242574712147901E-4</v>
      </c>
      <c r="BI120" s="13">
        <f t="shared" si="274"/>
        <v>1.1741410367363525E-4</v>
      </c>
      <c r="BJ120" s="14">
        <f t="shared" si="275"/>
        <v>0.27064103402660211</v>
      </c>
      <c r="BK120" s="14">
        <f t="shared" si="276"/>
        <v>0.21992469079633389</v>
      </c>
      <c r="BL120" s="14">
        <f t="shared" si="277"/>
        <v>0.46114420422910096</v>
      </c>
      <c r="BM120" s="14">
        <f t="shared" si="278"/>
        <v>0.6445458468913805</v>
      </c>
      <c r="BN120" s="14">
        <f t="shared" si="279"/>
        <v>0.35080876022540142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1.3447619047618999</v>
      </c>
      <c r="F121" s="10">
        <f>VLOOKUP(B121,home!$B$2:$E$405,3,FALSE)</f>
        <v>0.85</v>
      </c>
      <c r="G121" s="10">
        <f>VLOOKUP(C121,away!$B$2:$E$405,4,FALSE)</f>
        <v>1.1200000000000001</v>
      </c>
      <c r="H121" s="10">
        <f>VLOOKUP(A121,away!$A$2:$E$405,3,FALSE)</f>
        <v>1.2609523809523799</v>
      </c>
      <c r="I121" s="10">
        <f>VLOOKUP(C121,away!$B$2:$E$405,3,FALSE)</f>
        <v>0.91</v>
      </c>
      <c r="J121" s="10">
        <f>VLOOKUP(B121,home!$B$2:$E$405,4,FALSE)</f>
        <v>0.57999999999999996</v>
      </c>
      <c r="K121" s="12">
        <f t="shared" si="224"/>
        <v>1.2802133333333288</v>
      </c>
      <c r="L121" s="12">
        <f t="shared" si="225"/>
        <v>0.66553066666666605</v>
      </c>
      <c r="M121" s="13">
        <f t="shared" si="226"/>
        <v>0.14288088040840533</v>
      </c>
      <c r="N121" s="13">
        <f t="shared" si="227"/>
        <v>0.18291800817724527</v>
      </c>
      <c r="O121" s="13">
        <f t="shared" si="228"/>
        <v>9.509160759212619E-2</v>
      </c>
      <c r="P121" s="13">
        <f t="shared" si="229"/>
        <v>0.12173754392754071</v>
      </c>
      <c r="Q121" s="13">
        <f t="shared" si="230"/>
        <v>0.11708703648764217</v>
      </c>
      <c r="R121" s="13">
        <f t="shared" si="231"/>
        <v>3.1643190497596368E-2</v>
      </c>
      <c r="S121" s="13">
        <f t="shared" si="232"/>
        <v>2.593074307624102E-2</v>
      </c>
      <c r="T121" s="13">
        <f t="shared" si="233"/>
        <v>7.7925013451644751E-2</v>
      </c>
      <c r="U121" s="13">
        <f t="shared" si="234"/>
        <v>4.051003438422935E-2</v>
      </c>
      <c r="V121" s="13">
        <f t="shared" si="235"/>
        <v>2.4548381882046263E-3</v>
      </c>
      <c r="W121" s="13">
        <f t="shared" si="236"/>
        <v>4.9965461757321826E-2</v>
      </c>
      <c r="X121" s="13">
        <f t="shared" si="237"/>
        <v>3.3253547073658206E-2</v>
      </c>
      <c r="Y121" s="13">
        <f t="shared" si="238"/>
        <v>1.1065627676481551E-2</v>
      </c>
      <c r="Z121" s="13">
        <f t="shared" si="239"/>
        <v>7.0198378891085421E-3</v>
      </c>
      <c r="AA121" s="13">
        <f t="shared" si="240"/>
        <v>8.9868900634752433E-3</v>
      </c>
      <c r="AB121" s="13">
        <f t="shared" si="241"/>
        <v>5.7525682422309076E-3</v>
      </c>
      <c r="AC121" s="13">
        <f t="shared" si="242"/>
        <v>1.307233912776481E-4</v>
      </c>
      <c r="AD121" s="13">
        <f t="shared" si="243"/>
        <v>1.5991612586969982E-2</v>
      </c>
      <c r="AE121" s="13">
        <f t="shared" si="244"/>
        <v>1.064290858608118E-2</v>
      </c>
      <c r="AF121" s="13">
        <f t="shared" si="245"/>
        <v>3.5415910232834951E-3</v>
      </c>
      <c r="AG121" s="13">
        <f t="shared" si="246"/>
        <v>7.8567914492884828E-4</v>
      </c>
      <c r="AH121" s="13">
        <f t="shared" si="247"/>
        <v>1.1679793475575821E-3</v>
      </c>
      <c r="AI121" s="13">
        <f t="shared" si="248"/>
        <v>1.4952627338011785E-3</v>
      </c>
      <c r="AJ121" s="13">
        <f t="shared" si="249"/>
        <v>9.5712764432435667E-4</v>
      </c>
      <c r="AK121" s="13">
        <f t="shared" si="250"/>
        <v>4.0844252398865381E-4</v>
      </c>
      <c r="AL121" s="13">
        <f t="shared" si="251"/>
        <v>4.4551642018251721E-6</v>
      </c>
      <c r="AM121" s="13">
        <f t="shared" si="252"/>
        <v>4.0945351310680096E-3</v>
      </c>
      <c r="AN121" s="13">
        <f t="shared" si="253"/>
        <v>2.7250386954697772E-3</v>
      </c>
      <c r="AO121" s="13">
        <f t="shared" si="254"/>
        <v>9.0679840984423125E-4</v>
      </c>
      <c r="AP121" s="13">
        <f t="shared" si="255"/>
        <v>2.0116738341196798E-4</v>
      </c>
      <c r="AQ121" s="13">
        <f t="shared" si="256"/>
        <v>3.3470765698438963E-5</v>
      </c>
      <c r="AR121" s="13">
        <f t="shared" si="257"/>
        <v>1.5546521476657906E-4</v>
      </c>
      <c r="AS121" s="13">
        <f t="shared" si="258"/>
        <v>1.9902864081370399E-4</v>
      </c>
      <c r="AT121" s="13">
        <f t="shared" si="259"/>
        <v>1.2739955984245694E-4</v>
      </c>
      <c r="AU121" s="13">
        <f t="shared" si="260"/>
        <v>5.4366205057036903E-5</v>
      </c>
      <c r="AV121" s="13">
        <f t="shared" si="261"/>
        <v>1.7400085149188118E-5</v>
      </c>
      <c r="AW121" s="13">
        <f t="shared" si="262"/>
        <v>1.0544151381630988E-7</v>
      </c>
      <c r="AX121" s="13">
        <f t="shared" si="263"/>
        <v>8.7364641143249805E-4</v>
      </c>
      <c r="AY121" s="13">
        <f t="shared" si="264"/>
        <v>5.8143847863161078E-4</v>
      </c>
      <c r="AZ121" s="13">
        <f t="shared" si="265"/>
        <v>1.9348256915467397E-4</v>
      </c>
      <c r="BA121" s="13">
        <f t="shared" si="266"/>
        <v>4.2922861079296502E-5</v>
      </c>
      <c r="BB121" s="13">
        <f t="shared" si="267"/>
        <v>7.1416200873362222E-6</v>
      </c>
      <c r="BC121" s="13">
        <f t="shared" si="268"/>
        <v>9.5059343556098596E-7</v>
      </c>
      <c r="BD121" s="13">
        <f t="shared" si="269"/>
        <v>1.7244478004512958E-5</v>
      </c>
      <c r="BE121" s="13">
        <f t="shared" si="270"/>
        <v>2.2076610667750799E-5</v>
      </c>
      <c r="BF121" s="13">
        <f t="shared" si="271"/>
        <v>1.4131385665831694E-5</v>
      </c>
      <c r="BG121" s="13">
        <f t="shared" si="272"/>
        <v>6.0303961159577388E-6</v>
      </c>
      <c r="BH121" s="13">
        <f t="shared" si="273"/>
        <v>1.9300483782326534E-6</v>
      </c>
      <c r="BI121" s="13">
        <f t="shared" si="274"/>
        <v>4.941747335583619E-7</v>
      </c>
      <c r="BJ121" s="14">
        <f t="shared" si="275"/>
        <v>0.51283707888457053</v>
      </c>
      <c r="BK121" s="14">
        <f t="shared" si="276"/>
        <v>0.29372062263450277</v>
      </c>
      <c r="BL121" s="14">
        <f t="shared" si="277"/>
        <v>0.18662866982852463</v>
      </c>
      <c r="BM121" s="14">
        <f t="shared" si="278"/>
        <v>0.30826660910903286</v>
      </c>
      <c r="BN121" s="14">
        <f t="shared" si="279"/>
        <v>0.69135826709055603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1.3447619047618999</v>
      </c>
      <c r="F122" s="10">
        <f>VLOOKUP(B122,home!$B$2:$E$405,3,FALSE)</f>
        <v>0.98</v>
      </c>
      <c r="G122" s="10">
        <f>VLOOKUP(C122,away!$B$2:$E$405,4,FALSE)</f>
        <v>1.08</v>
      </c>
      <c r="H122" s="10">
        <f>VLOOKUP(A122,away!$A$2:$E$405,3,FALSE)</f>
        <v>1.2609523809523799</v>
      </c>
      <c r="I122" s="10">
        <f>VLOOKUP(C122,away!$B$2:$E$405,3,FALSE)</f>
        <v>0.91</v>
      </c>
      <c r="J122" s="10">
        <f>VLOOKUP(B122,home!$B$2:$E$405,4,FALSE)</f>
        <v>0.47</v>
      </c>
      <c r="K122" s="12">
        <f t="shared" si="224"/>
        <v>1.423295999999995</v>
      </c>
      <c r="L122" s="12">
        <f t="shared" si="225"/>
        <v>0.53930933333333286</v>
      </c>
      <c r="M122" s="13">
        <f t="shared" si="226"/>
        <v>0.14049191542354686</v>
      </c>
      <c r="N122" s="13">
        <f t="shared" si="227"/>
        <v>0.19996158125467184</v>
      </c>
      <c r="O122" s="13">
        <f t="shared" si="228"/>
        <v>7.5768601245796027E-2</v>
      </c>
      <c r="P122" s="13">
        <f t="shared" si="229"/>
        <v>0.10784114707873611</v>
      </c>
      <c r="Q122" s="13">
        <f t="shared" si="230"/>
        <v>0.14230225937672425</v>
      </c>
      <c r="R122" s="13">
        <f t="shared" si="231"/>
        <v>2.0431356912734695E-2</v>
      </c>
      <c r="S122" s="13">
        <f t="shared" si="232"/>
        <v>2.0694630307012719E-2</v>
      </c>
      <c r="T122" s="13">
        <f t="shared" si="233"/>
        <v>7.6744936636288161E-2</v>
      </c>
      <c r="U122" s="13">
        <f t="shared" si="234"/>
        <v>2.9079868568467535E-2</v>
      </c>
      <c r="V122" s="13">
        <f t="shared" si="235"/>
        <v>1.765014705611376E-3</v>
      </c>
      <c r="W122" s="13">
        <f t="shared" si="236"/>
        <v>6.7512745520617784E-2</v>
      </c>
      <c r="X122" s="13">
        <f t="shared" si="237"/>
        <v>3.6410253778227326E-2</v>
      </c>
      <c r="Y122" s="13">
        <f t="shared" si="238"/>
        <v>9.8181948458166222E-3</v>
      </c>
      <c r="Z122" s="13">
        <f t="shared" si="239"/>
        <v>3.672940491900777E-3</v>
      </c>
      <c r="AA122" s="13">
        <f t="shared" si="240"/>
        <v>5.2276815103603899E-3</v>
      </c>
      <c r="AB122" s="13">
        <f t="shared" si="241"/>
        <v>3.720269091484939E-3</v>
      </c>
      <c r="AC122" s="13">
        <f t="shared" si="242"/>
        <v>8.4676229362619785E-5</v>
      </c>
      <c r="AD122" s="13">
        <f t="shared" si="243"/>
        <v>2.4022655162128217E-2</v>
      </c>
      <c r="AE122" s="13">
        <f t="shared" si="244"/>
        <v>1.2955642140383914E-2</v>
      </c>
      <c r="AF122" s="13">
        <f t="shared" si="245"/>
        <v>3.4935493628178412E-3</v>
      </c>
      <c r="AG122" s="13">
        <f t="shared" si="246"/>
        <v>6.2803459260945996E-4</v>
      </c>
      <c r="AH122" s="13">
        <f t="shared" si="247"/>
        <v>4.952127720150029E-4</v>
      </c>
      <c r="AI122" s="13">
        <f t="shared" si="248"/>
        <v>7.0483435755786298E-4</v>
      </c>
      <c r="AJ122" s="13">
        <f t="shared" si="249"/>
        <v>5.0159396088733654E-4</v>
      </c>
      <c r="AK122" s="13">
        <f t="shared" si="250"/>
        <v>2.3797222605169996E-4</v>
      </c>
      <c r="AL122" s="13">
        <f t="shared" si="251"/>
        <v>2.5998881650200921E-6</v>
      </c>
      <c r="AM122" s="13">
        <f t="shared" si="252"/>
        <v>6.8382698003272673E-3</v>
      </c>
      <c r="AN122" s="13">
        <f t="shared" si="253"/>
        <v>3.6879427271679609E-3</v>
      </c>
      <c r="AO122" s="13">
        <f t="shared" si="254"/>
        <v>9.9447096678023325E-4</v>
      </c>
      <c r="AP122" s="13">
        <f t="shared" si="255"/>
        <v>1.7877582470453423E-4</v>
      </c>
      <c r="AQ122" s="13">
        <f t="shared" si="256"/>
        <v>2.4103867709379781E-5</v>
      </c>
      <c r="AR122" s="13">
        <f t="shared" si="257"/>
        <v>5.3414573986712598E-5</v>
      </c>
      <c r="AS122" s="13">
        <f t="shared" si="258"/>
        <v>7.6024749496991816E-5</v>
      </c>
      <c r="AT122" s="13">
        <f t="shared" si="259"/>
        <v>5.4102860930035065E-5</v>
      </c>
      <c r="AU122" s="13">
        <f t="shared" si="260"/>
        <v>2.56681285167583E-5</v>
      </c>
      <c r="AV122" s="13">
        <f t="shared" si="261"/>
        <v>9.1333361613469723E-6</v>
      </c>
      <c r="AW122" s="13">
        <f t="shared" si="262"/>
        <v>5.5435163326527597E-8</v>
      </c>
      <c r="AX122" s="13">
        <f t="shared" si="263"/>
        <v>1.6221470089544249E-3</v>
      </c>
      <c r="AY122" s="13">
        <f t="shared" si="264"/>
        <v>8.7483902196787064E-4</v>
      </c>
      <c r="AZ122" s="13">
        <f t="shared" si="265"/>
        <v>2.3590442485573864E-4</v>
      </c>
      <c r="BA122" s="13">
        <f t="shared" si="266"/>
        <v>4.240848603311058E-5</v>
      </c>
      <c r="BB122" s="13">
        <f t="shared" si="267"/>
        <v>5.717823082548205E-6</v>
      </c>
      <c r="BC122" s="13">
        <f t="shared" si="268"/>
        <v>6.1673507095340304E-7</v>
      </c>
      <c r="BD122" s="13">
        <f t="shared" si="269"/>
        <v>4.8011630478429928E-6</v>
      </c>
      <c r="BE122" s="13">
        <f t="shared" si="270"/>
        <v>6.8334761613427156E-6</v>
      </c>
      <c r="BF122" s="13">
        <f t="shared" si="271"/>
        <v>4.8630296432672058E-6</v>
      </c>
      <c r="BG122" s="13">
        <f t="shared" si="272"/>
        <v>2.3071768797145386E-6</v>
      </c>
      <c r="BH122" s="13">
        <f t="shared" si="273"/>
        <v>8.2094890604754301E-7</v>
      </c>
      <c r="BI122" s="13">
        <f t="shared" si="274"/>
        <v>2.3369065883636801E-7</v>
      </c>
      <c r="BJ122" s="14">
        <f t="shared" si="275"/>
        <v>0.58835504935693939</v>
      </c>
      <c r="BK122" s="14">
        <f t="shared" si="276"/>
        <v>0.27175482265440265</v>
      </c>
      <c r="BL122" s="14">
        <f t="shared" si="277"/>
        <v>0.13640559377974434</v>
      </c>
      <c r="BM122" s="14">
        <f t="shared" si="278"/>
        <v>0.31251676140397283</v>
      </c>
      <c r="BN122" s="14">
        <f t="shared" si="279"/>
        <v>0.68679686129220974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1.3447619047618999</v>
      </c>
      <c r="F123" s="10">
        <f>VLOOKUP(B123,home!$B$2:$E$405,3,FALSE)</f>
        <v>0.68</v>
      </c>
      <c r="G123" s="10">
        <f>VLOOKUP(C123,away!$B$2:$E$405,4,FALSE)</f>
        <v>0.64</v>
      </c>
      <c r="H123" s="10">
        <f>VLOOKUP(A123,away!$A$2:$E$405,3,FALSE)</f>
        <v>1.2609523809523799</v>
      </c>
      <c r="I123" s="10">
        <f>VLOOKUP(C123,away!$B$2:$E$405,3,FALSE)</f>
        <v>0.91</v>
      </c>
      <c r="J123" s="10">
        <f>VLOOKUP(B123,home!$B$2:$E$405,4,FALSE)</f>
        <v>0.83</v>
      </c>
      <c r="K123" s="12">
        <f t="shared" si="224"/>
        <v>0.58524038095237896</v>
      </c>
      <c r="L123" s="12">
        <f t="shared" si="225"/>
        <v>0.95239733333333254</v>
      </c>
      <c r="M123" s="13">
        <f t="shared" si="226"/>
        <v>0.21488812947706742</v>
      </c>
      <c r="N123" s="13">
        <f t="shared" si="227"/>
        <v>0.12576121075730309</v>
      </c>
      <c r="O123" s="13">
        <f t="shared" si="228"/>
        <v>0.20465888147894687</v>
      </c>
      <c r="P123" s="13">
        <f t="shared" si="229"/>
        <v>0.11977464176202665</v>
      </c>
      <c r="Q123" s="13">
        <f t="shared" si="230"/>
        <v>3.6800269446318236E-2</v>
      </c>
      <c r="R123" s="13">
        <f t="shared" si="231"/>
        <v>9.7458286481765785E-2</v>
      </c>
      <c r="S123" s="13">
        <f t="shared" si="232"/>
        <v>1.6690038724024539E-2</v>
      </c>
      <c r="T123" s="13">
        <f t="shared" si="233"/>
        <v>3.5048478486621591E-2</v>
      </c>
      <c r="U123" s="13">
        <f t="shared" si="234"/>
        <v>5.7036524707554694E-2</v>
      </c>
      <c r="V123" s="13">
        <f t="shared" si="235"/>
        <v>1.0336351984268309E-3</v>
      </c>
      <c r="W123" s="13">
        <f t="shared" si="236"/>
        <v>7.1790012366378256E-3</v>
      </c>
      <c r="X123" s="13">
        <f t="shared" si="237"/>
        <v>6.8372616337705611E-3</v>
      </c>
      <c r="Y123" s="13">
        <f t="shared" si="238"/>
        <v>3.2558948736526932E-3</v>
      </c>
      <c r="Z123" s="13">
        <f t="shared" si="239"/>
        <v>3.0939670718823236E-2</v>
      </c>
      <c r="AA123" s="13">
        <f t="shared" si="240"/>
        <v>1.8107144678025277E-2</v>
      </c>
      <c r="AB123" s="13">
        <f t="shared" si="241"/>
        <v>5.2985161246636766E-3</v>
      </c>
      <c r="AC123" s="13">
        <f t="shared" si="242"/>
        <v>3.6008063214529238E-5</v>
      </c>
      <c r="AD123" s="13">
        <f t="shared" si="243"/>
        <v>1.0503603546468802E-3</v>
      </c>
      <c r="AE123" s="13">
        <f t="shared" si="244"/>
        <v>1.0003604008047419E-3</v>
      </c>
      <c r="AF123" s="13">
        <f t="shared" si="245"/>
        <v>4.7637028904934999E-4</v>
      </c>
      <c r="AG123" s="13">
        <f t="shared" si="246"/>
        <v>1.5123126432327658E-4</v>
      </c>
      <c r="AH123" s="13">
        <f t="shared" si="247"/>
        <v>7.3667149717046593E-3</v>
      </c>
      <c r="AI123" s="13">
        <f t="shared" si="248"/>
        <v>4.3112990764080285E-3</v>
      </c>
      <c r="AJ123" s="13">
        <f t="shared" si="249"/>
        <v>1.2615731569383369E-3</v>
      </c>
      <c r="AK123" s="13">
        <f t="shared" si="250"/>
        <v>2.4610785165529595E-4</v>
      </c>
      <c r="AL123" s="13">
        <f t="shared" si="251"/>
        <v>8.0280895600143672E-7</v>
      </c>
      <c r="AM123" s="13">
        <f t="shared" si="252"/>
        <v>1.2294265881816321E-4</v>
      </c>
      <c r="AN123" s="13">
        <f t="shared" si="253"/>
        <v>1.1709026041132833E-4</v>
      </c>
      <c r="AO123" s="13">
        <f t="shared" si="254"/>
        <v>5.5758225887527288E-5</v>
      </c>
      <c r="AP123" s="13">
        <f t="shared" si="255"/>
        <v>1.770132854889286E-5</v>
      </c>
      <c r="AQ123" s="13">
        <f t="shared" si="256"/>
        <v>4.2146745266056868E-6</v>
      </c>
      <c r="AR123" s="13">
        <f t="shared" si="257"/>
        <v>1.4032079388956514E-3</v>
      </c>
      <c r="AS123" s="13">
        <f t="shared" si="258"/>
        <v>8.212139487146935E-4</v>
      </c>
      <c r="AT123" s="13">
        <f t="shared" si="259"/>
        <v>2.4030378209459729E-4</v>
      </c>
      <c r="AU123" s="13">
        <f t="shared" si="260"/>
        <v>4.6878492325779863E-5</v>
      </c>
      <c r="AV123" s="13">
        <f t="shared" si="261"/>
        <v>6.8587966768031453E-6</v>
      </c>
      <c r="AW123" s="13">
        <f t="shared" si="262"/>
        <v>1.242974339749293E-8</v>
      </c>
      <c r="AX123" s="13">
        <f t="shared" si="263"/>
        <v>1.1991834747006697E-5</v>
      </c>
      <c r="AY123" s="13">
        <f t="shared" si="264"/>
        <v>1.1420991434823174E-5</v>
      </c>
      <c r="AZ123" s="13">
        <f t="shared" si="265"/>
        <v>5.4386608932742113E-6</v>
      </c>
      <c r="BA123" s="13">
        <f t="shared" si="266"/>
        <v>1.7265887105528798E-6</v>
      </c>
      <c r="BB123" s="13">
        <f t="shared" si="267"/>
        <v>4.1109962092349987E-7</v>
      </c>
      <c r="BC123" s="13">
        <f t="shared" si="268"/>
        <v>7.8306036540377068E-8</v>
      </c>
      <c r="BD123" s="13">
        <f t="shared" si="269"/>
        <v>2.2273524985272992E-4</v>
      </c>
      <c r="BE123" s="13">
        <f t="shared" si="270"/>
        <v>1.3035366247533497E-4</v>
      </c>
      <c r="BF123" s="13">
        <f t="shared" si="271"/>
        <v>3.8144113542801428E-5</v>
      </c>
      <c r="BG123" s="13">
        <f t="shared" si="272"/>
        <v>7.4411585136266364E-6</v>
      </c>
      <c r="BH123" s="13">
        <f t="shared" si="273"/>
        <v>1.0887166108104726E-6</v>
      </c>
      <c r="BI123" s="13">
        <f t="shared" si="274"/>
        <v>1.2743218481198077E-7</v>
      </c>
      <c r="BJ123" s="14">
        <f t="shared" si="275"/>
        <v>0.21790921337276387</v>
      </c>
      <c r="BK123" s="14">
        <f t="shared" si="276"/>
        <v>0.35243467702515069</v>
      </c>
      <c r="BL123" s="14">
        <f t="shared" si="277"/>
        <v>0.39866340181955023</v>
      </c>
      <c r="BM123" s="14">
        <f t="shared" si="278"/>
        <v>0.20059413497116868</v>
      </c>
      <c r="BN123" s="14">
        <f t="shared" si="279"/>
        <v>0.79934141940342807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1.3447619047618999</v>
      </c>
      <c r="F124" s="10">
        <f>VLOOKUP(B124,home!$B$2:$E$405,3,FALSE)</f>
        <v>1.66</v>
      </c>
      <c r="G124" s="10">
        <f>VLOOKUP(C124,away!$B$2:$E$405,4,FALSE)</f>
        <v>0.5</v>
      </c>
      <c r="H124" s="10">
        <f>VLOOKUP(A124,away!$A$2:$E$405,3,FALSE)</f>
        <v>1.2609523809523799</v>
      </c>
      <c r="I124" s="10">
        <f>VLOOKUP(C124,away!$B$2:$E$405,3,FALSE)</f>
        <v>1.06</v>
      </c>
      <c r="J124" s="10">
        <f>VLOOKUP(B124,home!$B$2:$E$405,4,FALSE)</f>
        <v>0.68</v>
      </c>
      <c r="K124" s="12">
        <f t="shared" si="224"/>
        <v>1.1161523809523768</v>
      </c>
      <c r="L124" s="12">
        <f t="shared" si="225"/>
        <v>0.90889447619047559</v>
      </c>
      <c r="M124" s="13">
        <f t="shared" si="226"/>
        <v>0.13198765847836436</v>
      </c>
      <c r="N124" s="13">
        <f t="shared" si="227"/>
        <v>0.14731833926695553</v>
      </c>
      <c r="O124" s="13">
        <f t="shared" si="228"/>
        <v>0.11996285371630037</v>
      </c>
      <c r="P124" s="13">
        <f t="shared" si="229"/>
        <v>0.13389682480129034</v>
      </c>
      <c r="Q124" s="13">
        <f t="shared" si="230"/>
        <v>8.2214857565381244E-2</v>
      </c>
      <c r="R124" s="13">
        <f t="shared" si="231"/>
        <v>5.4516787545395733E-2</v>
      </c>
      <c r="S124" s="13">
        <f t="shared" si="232"/>
        <v>3.395840167663533E-2</v>
      </c>
      <c r="T124" s="13">
        <f t="shared" si="233"/>
        <v>7.4724629901961756E-2</v>
      </c>
      <c r="U124" s="13">
        <f t="shared" si="234"/>
        <v>6.0849042220668323E-2</v>
      </c>
      <c r="V124" s="13">
        <f t="shared" si="235"/>
        <v>3.8277334346155495E-3</v>
      </c>
      <c r="W124" s="13">
        <f t="shared" si="236"/>
        <v>3.0588103007086923E-2</v>
      </c>
      <c r="X124" s="13">
        <f t="shared" si="237"/>
        <v>2.7801357860286584E-2</v>
      </c>
      <c r="Y124" s="13">
        <f t="shared" si="238"/>
        <v>1.2634250294904566E-2</v>
      </c>
      <c r="Z124" s="13">
        <f t="shared" si="239"/>
        <v>1.6516669019886632E-2</v>
      </c>
      <c r="AA124" s="13">
        <f t="shared" si="240"/>
        <v>1.8435119451948825E-2</v>
      </c>
      <c r="AB124" s="13">
        <f t="shared" si="241"/>
        <v>1.0288201234717081E-2</v>
      </c>
      <c r="AC124" s="13">
        <f t="shared" si="242"/>
        <v>2.4269378619818708E-4</v>
      </c>
      <c r="AD124" s="13">
        <f t="shared" si="243"/>
        <v>8.5352460000441659E-3</v>
      </c>
      <c r="AE124" s="13">
        <f t="shared" si="244"/>
        <v>7.7576379423669947E-3</v>
      </c>
      <c r="AF124" s="13">
        <f t="shared" si="245"/>
        <v>3.5254371370515036E-3</v>
      </c>
      <c r="AG124" s="13">
        <f t="shared" si="246"/>
        <v>1.0680834466742922E-3</v>
      </c>
      <c r="AH124" s="13">
        <f t="shared" si="247"/>
        <v>3.7529773093103284E-3</v>
      </c>
      <c r="AI124" s="13">
        <f t="shared" si="248"/>
        <v>4.1888945594469673E-3</v>
      </c>
      <c r="AJ124" s="13">
        <f t="shared" si="249"/>
        <v>2.3377223180425957E-3</v>
      </c>
      <c r="AK124" s="13">
        <f t="shared" si="250"/>
        <v>8.6975144376291724E-4</v>
      </c>
      <c r="AL124" s="13">
        <f t="shared" si="251"/>
        <v>9.8481714868113162E-6</v>
      </c>
      <c r="AM124" s="13">
        <f t="shared" si="252"/>
        <v>1.905327028992707E-3</v>
      </c>
      <c r="AN124" s="13">
        <f t="shared" si="253"/>
        <v>1.7317412119878816E-3</v>
      </c>
      <c r="AO124" s="13">
        <f t="shared" si="254"/>
        <v>7.8698501088359245E-4</v>
      </c>
      <c r="AP124" s="13">
        <f t="shared" si="255"/>
        <v>2.3842877641226619E-4</v>
      </c>
      <c r="AQ124" s="13">
        <f t="shared" si="256"/>
        <v>5.4176649461490661E-5</v>
      </c>
      <c r="AR124" s="13">
        <f t="shared" si="257"/>
        <v>6.8221206914007059E-4</v>
      </c>
      <c r="AS124" s="13">
        <f t="shared" si="258"/>
        <v>7.6145262528513728E-4</v>
      </c>
      <c r="AT124" s="13">
        <f t="shared" si="259"/>
        <v>4.2494858034722207E-4</v>
      </c>
      <c r="AU124" s="13">
        <f t="shared" si="260"/>
        <v>1.5810245657896138E-4</v>
      </c>
      <c r="AV124" s="13">
        <f t="shared" si="261"/>
        <v>4.4116608336256921E-5</v>
      </c>
      <c r="AW124" s="13">
        <f t="shared" si="262"/>
        <v>2.7751729622651514E-7</v>
      </c>
      <c r="AX124" s="13">
        <f t="shared" si="263"/>
        <v>3.5443921665052132E-4</v>
      </c>
      <c r="AY124" s="13">
        <f t="shared" si="264"/>
        <v>3.2214784615893811E-4</v>
      </c>
      <c r="AZ124" s="13">
        <f t="shared" si="265"/>
        <v>1.4639919894525897E-4</v>
      </c>
      <c r="BA124" s="13">
        <f t="shared" si="266"/>
        <v>4.4353807746685457E-5</v>
      </c>
      <c r="BB124" s="13">
        <f t="shared" si="267"/>
        <v>1.0078232714744182E-5</v>
      </c>
      <c r="BC124" s="13">
        <f t="shared" si="268"/>
        <v>1.8320100088386264E-6</v>
      </c>
      <c r="BD124" s="13">
        <f t="shared" si="269"/>
        <v>1.0334313020531409E-4</v>
      </c>
      <c r="BE124" s="13">
        <f t="shared" si="270"/>
        <v>1.1534668083373281E-4</v>
      </c>
      <c r="BF124" s="13">
        <f t="shared" si="271"/>
        <v>6.4372236223762393E-5</v>
      </c>
      <c r="BG124" s="13">
        <f t="shared" si="272"/>
        <v>2.3949741576127072E-5</v>
      </c>
      <c r="BH124" s="13">
        <f t="shared" si="273"/>
        <v>6.6828902708470961E-6</v>
      </c>
      <c r="BI124" s="13">
        <f t="shared" si="274"/>
        <v>1.4918247774898907E-6</v>
      </c>
      <c r="BJ124" s="14">
        <f t="shared" si="275"/>
        <v>0.40176385141267656</v>
      </c>
      <c r="BK124" s="14">
        <f t="shared" si="276"/>
        <v>0.30424530819474949</v>
      </c>
      <c r="BL124" s="14">
        <f t="shared" si="277"/>
        <v>0.27758736864316796</v>
      </c>
      <c r="BM124" s="14">
        <f t="shared" si="278"/>
        <v>0.32989400556793042</v>
      </c>
      <c r="BN124" s="14">
        <f t="shared" si="279"/>
        <v>0.66989732137368763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1.3447619047618999</v>
      </c>
      <c r="F125" s="10">
        <f>VLOOKUP(B125,home!$B$2:$E$405,3,FALSE)</f>
        <v>1.01</v>
      </c>
      <c r="G125" s="10">
        <f>VLOOKUP(C125,away!$B$2:$E$405,4,FALSE)</f>
        <v>0.54</v>
      </c>
      <c r="H125" s="10">
        <f>VLOOKUP(A125,away!$A$2:$E$405,3,FALSE)</f>
        <v>1.2609523809523799</v>
      </c>
      <c r="I125" s="10">
        <f>VLOOKUP(C125,away!$B$2:$E$405,3,FALSE)</f>
        <v>1.18</v>
      </c>
      <c r="J125" s="10">
        <f>VLOOKUP(B125,home!$B$2:$E$405,4,FALSE)</f>
        <v>1.3</v>
      </c>
      <c r="K125" s="12">
        <f t="shared" si="224"/>
        <v>0.73343314285714023</v>
      </c>
      <c r="L125" s="12">
        <f t="shared" si="225"/>
        <v>1.9343009523809509</v>
      </c>
      <c r="M125" s="13">
        <f t="shared" si="226"/>
        <v>6.940932217249686E-2</v>
      </c>
      <c r="N125" s="13">
        <f t="shared" si="227"/>
        <v>5.0907097304558155E-2</v>
      </c>
      <c r="O125" s="13">
        <f t="shared" si="228"/>
        <v>0.13425851798237692</v>
      </c>
      <c r="P125" s="13">
        <f t="shared" si="229"/>
        <v>9.8469646799156582E-2</v>
      </c>
      <c r="Q125" s="13">
        <f t="shared" si="230"/>
        <v>1.8668476184908165E-2</v>
      </c>
      <c r="R125" s="13">
        <f t="shared" si="231"/>
        <v>0.12984818959928338</v>
      </c>
      <c r="S125" s="13">
        <f t="shared" si="232"/>
        <v>3.4924240135400547E-2</v>
      </c>
      <c r="T125" s="13">
        <f t="shared" si="233"/>
        <v>3.6110451263968966E-2</v>
      </c>
      <c r="U125" s="13">
        <f t="shared" si="234"/>
        <v>9.5234965792112228E-2</v>
      </c>
      <c r="V125" s="13">
        <f t="shared" si="235"/>
        <v>5.5051484331924225E-3</v>
      </c>
      <c r="W125" s="13">
        <f t="shared" si="236"/>
        <v>4.5640263868836246E-3</v>
      </c>
      <c r="X125" s="13">
        <f t="shared" si="237"/>
        <v>8.8282005868407856E-3</v>
      </c>
      <c r="Y125" s="13">
        <f t="shared" si="238"/>
        <v>8.5381984014681021E-3</v>
      </c>
      <c r="Z125" s="13">
        <f t="shared" si="239"/>
        <v>8.3721825602278727E-2</v>
      </c>
      <c r="AA125" s="13">
        <f t="shared" si="240"/>
        <v>6.1404361677216669E-2</v>
      </c>
      <c r="AB125" s="13">
        <f t="shared" si="241"/>
        <v>2.2517996985028776E-2</v>
      </c>
      <c r="AC125" s="13">
        <f t="shared" si="242"/>
        <v>4.8812789552801284E-4</v>
      </c>
      <c r="AD125" s="13">
        <f t="shared" si="243"/>
        <v>8.3685205425374355E-4</v>
      </c>
      <c r="AE125" s="13">
        <f t="shared" si="244"/>
        <v>1.6187237255449714E-3</v>
      </c>
      <c r="AF125" s="13">
        <f t="shared" si="245"/>
        <v>1.5655494219816398E-3</v>
      </c>
      <c r="AG125" s="13">
        <f t="shared" si="246"/>
        <v>1.0094145793128446E-3</v>
      </c>
      <c r="AH125" s="13">
        <f t="shared" si="247"/>
        <v>4.0485801749389885E-2</v>
      </c>
      <c r="AI125" s="13">
        <f t="shared" si="248"/>
        <v>2.969362881814613E-2</v>
      </c>
      <c r="AJ125" s="13">
        <f t="shared" si="249"/>
        <v>1.088914575346313E-2</v>
      </c>
      <c r="AK125" s="13">
        <f t="shared" si="250"/>
        <v>2.6621534643306495E-3</v>
      </c>
      <c r="AL125" s="13">
        <f t="shared" si="251"/>
        <v>2.7699899645183339E-5</v>
      </c>
      <c r="AM125" s="13">
        <f t="shared" si="252"/>
        <v>1.2275500645155549E-4</v>
      </c>
      <c r="AN125" s="13">
        <f t="shared" si="253"/>
        <v>2.3744512588877358E-4</v>
      </c>
      <c r="AO125" s="13">
        <f t="shared" si="254"/>
        <v>2.296451665724348E-4</v>
      </c>
      <c r="AP125" s="13">
        <f t="shared" si="255"/>
        <v>1.4806762147024762E-4</v>
      </c>
      <c r="AQ125" s="13">
        <f t="shared" si="256"/>
        <v>7.1601835306670493E-5</v>
      </c>
      <c r="AR125" s="13">
        <f t="shared" si="257"/>
        <v>1.5662344976350238E-2</v>
      </c>
      <c r="AS125" s="13">
        <f t="shared" si="258"/>
        <v>1.1487282900517298E-2</v>
      </c>
      <c r="AT125" s="13">
        <f t="shared" si="259"/>
        <v>4.2125770003077429E-3</v>
      </c>
      <c r="AU125" s="13">
        <f t="shared" si="260"/>
        <v>1.0298811962878042E-3</v>
      </c>
      <c r="AV125" s="13">
        <f t="shared" si="261"/>
        <v>1.8883725064070887E-4</v>
      </c>
      <c r="AW125" s="13">
        <f t="shared" si="262"/>
        <v>1.0915918180328319E-6</v>
      </c>
      <c r="AX125" s="13">
        <f t="shared" si="263"/>
        <v>1.5005431697202138E-5</v>
      </c>
      <c r="AY125" s="13">
        <f t="shared" si="264"/>
        <v>2.9025020822785401E-5</v>
      </c>
      <c r="AZ125" s="13">
        <f t="shared" si="265"/>
        <v>2.8071562710195374E-5</v>
      </c>
      <c r="BA125" s="13">
        <f t="shared" si="266"/>
        <v>1.8099616828384171E-5</v>
      </c>
      <c r="BB125" s="13">
        <f t="shared" si="267"/>
        <v>8.7525265172184422E-6</v>
      </c>
      <c r="BC125" s="13">
        <f t="shared" si="268"/>
        <v>3.3860040755990314E-6</v>
      </c>
      <c r="BD125" s="13">
        <f t="shared" si="269"/>
        <v>5.0492814673788813E-3</v>
      </c>
      <c r="BE125" s="13">
        <f t="shared" si="270"/>
        <v>3.7033103757900055E-3</v>
      </c>
      <c r="BF125" s="13">
        <f t="shared" si="271"/>
        <v>1.3580652839455601E-3</v>
      </c>
      <c r="BG125" s="13">
        <f t="shared" si="272"/>
        <v>3.3201669646978899E-4</v>
      </c>
      <c r="BH125" s="13">
        <f t="shared" si="273"/>
        <v>6.0878012293220609E-5</v>
      </c>
      <c r="BI125" s="13">
        <f t="shared" si="274"/>
        <v>8.9299903774224875E-6</v>
      </c>
      <c r="BJ125" s="14">
        <f t="shared" si="275"/>
        <v>0.13355884482806202</v>
      </c>
      <c r="BK125" s="14">
        <f t="shared" si="276"/>
        <v>0.20885321035624238</v>
      </c>
      <c r="BL125" s="14">
        <f t="shared" si="277"/>
        <v>0.57008816697170628</v>
      </c>
      <c r="BM125" s="14">
        <f t="shared" si="278"/>
        <v>0.49463286428650471</v>
      </c>
      <c r="BN125" s="14">
        <f t="shared" si="279"/>
        <v>0.50156125004278007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1.3447619047618999</v>
      </c>
      <c r="F126" s="10">
        <f>VLOOKUP(B126,home!$B$2:$E$405,3,FALSE)</f>
        <v>0.88</v>
      </c>
      <c r="G126" s="10">
        <f>VLOOKUP(C126,away!$B$2:$E$405,4,FALSE)</f>
        <v>1.1299999999999999</v>
      </c>
      <c r="H126" s="10">
        <f>VLOOKUP(A126,away!$A$2:$E$405,3,FALSE)</f>
        <v>1.2609523809523799</v>
      </c>
      <c r="I126" s="10">
        <f>VLOOKUP(C126,away!$B$2:$E$405,3,FALSE)</f>
        <v>0.96</v>
      </c>
      <c r="J126" s="10">
        <f>VLOOKUP(B126,home!$B$2:$E$405,4,FALSE)</f>
        <v>1.44</v>
      </c>
      <c r="K126" s="12">
        <f t="shared" si="224"/>
        <v>1.3372312380952331</v>
      </c>
      <c r="L126" s="12">
        <f t="shared" si="225"/>
        <v>1.7431405714285699</v>
      </c>
      <c r="M126" s="13">
        <f t="shared" si="226"/>
        <v>4.5942171736078681E-2</v>
      </c>
      <c r="N126" s="13">
        <f t="shared" si="227"/>
        <v>6.1435307191420319E-2</v>
      </c>
      <c r="O126" s="13">
        <f t="shared" si="228"/>
        <v>8.0083663492697688E-2</v>
      </c>
      <c r="P126" s="13">
        <f t="shared" si="229"/>
        <v>0.10709037648354214</v>
      </c>
      <c r="Q126" s="13">
        <f t="shared" si="230"/>
        <v>4.1076605949172E-2</v>
      </c>
      <c r="R126" s="13">
        <f t="shared" si="231"/>
        <v>6.9798541471377193E-2</v>
      </c>
      <c r="S126" s="13">
        <f t="shared" si="232"/>
        <v>6.2406435645164737E-2</v>
      </c>
      <c r="T126" s="13">
        <f t="shared" si="233"/>
        <v>7.1602298366585868E-2</v>
      </c>
      <c r="U126" s="13">
        <f t="shared" si="234"/>
        <v>9.3336790029011185E-2</v>
      </c>
      <c r="V126" s="13">
        <f t="shared" si="235"/>
        <v>1.6163142189148414E-2</v>
      </c>
      <c r="W126" s="13">
        <f t="shared" si="236"/>
        <v>1.8309640210053758E-2</v>
      </c>
      <c r="X126" s="13">
        <f t="shared" si="237"/>
        <v>3.1916276698404633E-2</v>
      </c>
      <c r="Y126" s="13">
        <f t="shared" si="238"/>
        <v>2.7817278400964703E-2</v>
      </c>
      <c r="Z126" s="13">
        <f t="shared" si="239"/>
        <v>4.0556223155099068E-2</v>
      </c>
      <c r="AA126" s="13">
        <f t="shared" si="240"/>
        <v>5.4233048502159681E-2</v>
      </c>
      <c r="AB126" s="13">
        <f t="shared" si="241"/>
        <v>3.6261063297110922E-2</v>
      </c>
      <c r="AC126" s="13">
        <f t="shared" si="242"/>
        <v>2.3547496189019216E-3</v>
      </c>
      <c r="AD126" s="13">
        <f t="shared" si="243"/>
        <v>6.1210557117921133E-3</v>
      </c>
      <c r="AE126" s="13">
        <f t="shared" si="244"/>
        <v>1.0669860551199416E-2</v>
      </c>
      <c r="AF126" s="13">
        <f t="shared" si="245"/>
        <v>9.2995334091404546E-3</v>
      </c>
      <c r="AG126" s="13">
        <f t="shared" si="246"/>
        <v>5.403464660276058E-3</v>
      </c>
      <c r="AH126" s="13">
        <f t="shared" si="247"/>
        <v>1.7673799501390992E-2</v>
      </c>
      <c r="AI126" s="13">
        <f t="shared" si="248"/>
        <v>2.3633956789091984E-2</v>
      </c>
      <c r="AJ126" s="13">
        <f t="shared" si="249"/>
        <v>1.5802032649083364E-2</v>
      </c>
      <c r="AK126" s="13">
        <f t="shared" si="250"/>
        <v>7.0436572279183457E-3</v>
      </c>
      <c r="AL126" s="13">
        <f t="shared" si="251"/>
        <v>2.1955516135485837E-4</v>
      </c>
      <c r="AM126" s="13">
        <f t="shared" si="252"/>
        <v>1.6370533815859328E-3</v>
      </c>
      <c r="AN126" s="13">
        <f t="shared" si="253"/>
        <v>2.8536141670367754E-3</v>
      </c>
      <c r="AO126" s="13">
        <f t="shared" si="254"/>
        <v>2.4871253148825742E-3</v>
      </c>
      <c r="AP126" s="13">
        <f t="shared" si="255"/>
        <v>1.445136347532958E-3</v>
      </c>
      <c r="AQ126" s="13">
        <f t="shared" si="256"/>
        <v>6.2976894965769889E-4</v>
      </c>
      <c r="AR126" s="13">
        <f t="shared" si="257"/>
        <v>6.1615833924337348E-3</v>
      </c>
      <c r="AS126" s="13">
        <f t="shared" si="258"/>
        <v>8.239461788491189E-3</v>
      </c>
      <c r="AT126" s="13">
        <f t="shared" si="259"/>
        <v>5.50903284433122E-3</v>
      </c>
      <c r="AU126" s="13">
        <f t="shared" si="260"/>
        <v>2.4556169370441132E-3</v>
      </c>
      <c r="AV126" s="13">
        <f t="shared" si="261"/>
        <v>8.2093191925278089E-4</v>
      </c>
      <c r="AW126" s="13">
        <f t="shared" si="262"/>
        <v>1.4216087069599168E-5</v>
      </c>
      <c r="AX126" s="13">
        <f t="shared" si="263"/>
        <v>3.6485315338102375E-4</v>
      </c>
      <c r="AY126" s="13">
        <f t="shared" si="264"/>
        <v>6.3599033427211348E-4</v>
      </c>
      <c r="AZ126" s="13">
        <f t="shared" si="265"/>
        <v>5.5431027735306957E-4</v>
      </c>
      <c r="BA126" s="13">
        <f t="shared" si="266"/>
        <v>3.2208024453798636E-4</v>
      </c>
      <c r="BB126" s="13">
        <f t="shared" si="267"/>
        <v>1.403577853774497E-4</v>
      </c>
      <c r="BC126" s="13">
        <f t="shared" si="268"/>
        <v>4.8932670041459265E-5</v>
      </c>
      <c r="BD126" s="13">
        <f t="shared" si="269"/>
        <v>1.7900843325986218E-3</v>
      </c>
      <c r="BE126" s="13">
        <f t="shared" si="270"/>
        <v>2.3937566883757339E-3</v>
      </c>
      <c r="BF126" s="13">
        <f t="shared" si="271"/>
        <v>1.6005031100477143E-3</v>
      </c>
      <c r="BG126" s="13">
        <f t="shared" si="272"/>
        <v>7.1341425180812524E-4</v>
      </c>
      <c r="BH126" s="13">
        <f t="shared" si="273"/>
        <v>2.3849995580504092E-4</v>
      </c>
      <c r="BI126" s="13">
        <f t="shared" si="274"/>
        <v>6.3785918237366636E-5</v>
      </c>
      <c r="BJ126" s="14">
        <f t="shared" si="275"/>
        <v>0.29477054377466855</v>
      </c>
      <c r="BK126" s="14">
        <f t="shared" si="276"/>
        <v>0.23481242116846285</v>
      </c>
      <c r="BL126" s="14">
        <f t="shared" si="277"/>
        <v>0.42785322409826693</v>
      </c>
      <c r="BM126" s="14">
        <f t="shared" si="278"/>
        <v>0.59194397162500689</v>
      </c>
      <c r="BN126" s="14">
        <f t="shared" si="279"/>
        <v>0.40542666632428803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1.3447619047618999</v>
      </c>
      <c r="F127" s="10">
        <f>VLOOKUP(B127,home!$B$2:$E$405,3,FALSE)</f>
        <v>0.92</v>
      </c>
      <c r="G127" s="10">
        <f>VLOOKUP(C127,away!$B$2:$E$405,4,FALSE)</f>
        <v>1.1200000000000001</v>
      </c>
      <c r="H127" s="10">
        <f>VLOOKUP(A127,away!$A$2:$E$405,3,FALSE)</f>
        <v>1.2609523809523799</v>
      </c>
      <c r="I127" s="10">
        <f>VLOOKUP(C127,away!$B$2:$E$405,3,FALSE)</f>
        <v>1.18</v>
      </c>
      <c r="J127" s="10">
        <f>VLOOKUP(B127,home!$B$2:$E$405,4,FALSE)</f>
        <v>1.06</v>
      </c>
      <c r="K127" s="12">
        <f t="shared" si="224"/>
        <v>1.3856426666666619</v>
      </c>
      <c r="L127" s="12">
        <f t="shared" si="225"/>
        <v>1.5771992380952369</v>
      </c>
      <c r="M127" s="13">
        <f t="shared" si="226"/>
        <v>5.1671861802907532E-2</v>
      </c>
      <c r="N127" s="13">
        <f t="shared" si="227"/>
        <v>7.1598736380212011E-2</v>
      </c>
      <c r="O127" s="13">
        <f t="shared" si="228"/>
        <v>8.1496821066508129E-2</v>
      </c>
      <c r="P127" s="13">
        <f t="shared" si="229"/>
        <v>0.1129254724674521</v>
      </c>
      <c r="Q127" s="13">
        <f t="shared" si="230"/>
        <v>4.9605132003920173E-2</v>
      </c>
      <c r="R127" s="13">
        <f t="shared" si="231"/>
        <v>6.4268362046640257E-2</v>
      </c>
      <c r="S127" s="13">
        <f t="shared" si="232"/>
        <v>6.1697807506133538E-2</v>
      </c>
      <c r="T127" s="13">
        <f t="shared" si="233"/>
        <v>7.8237176402196559E-2</v>
      </c>
      <c r="U127" s="13">
        <f t="shared" si="234"/>
        <v>8.9052984568605068E-2</v>
      </c>
      <c r="V127" s="13">
        <f t="shared" si="235"/>
        <v>1.4981835631700725E-2</v>
      </c>
      <c r="W127" s="13">
        <f t="shared" si="236"/>
        <v>2.2911662463421235E-2</v>
      </c>
      <c r="X127" s="13">
        <f t="shared" si="237"/>
        <v>3.613625658080321E-2</v>
      </c>
      <c r="Y127" s="13">
        <f t="shared" si="238"/>
        <v>2.8497038173428413E-2</v>
      </c>
      <c r="Z127" s="13">
        <f t="shared" si="239"/>
        <v>3.3788003884529953E-2</v>
      </c>
      <c r="AA127" s="13">
        <f t="shared" si="240"/>
        <v>4.6818099803903605E-2</v>
      </c>
      <c r="AB127" s="13">
        <f t="shared" si="241"/>
        <v>3.2436578330273469E-2</v>
      </c>
      <c r="AC127" s="13">
        <f t="shared" si="242"/>
        <v>2.0463638333672314E-3</v>
      </c>
      <c r="AD127" s="13">
        <f t="shared" si="243"/>
        <v>7.9368442683953704E-3</v>
      </c>
      <c r="AE127" s="13">
        <f t="shared" si="244"/>
        <v>1.2517984732993728E-2</v>
      </c>
      <c r="AF127" s="13">
        <f t="shared" si="245"/>
        <v>9.8716779916827591E-3</v>
      </c>
      <c r="AG127" s="13">
        <f t="shared" si="246"/>
        <v>5.1898676690678557E-3</v>
      </c>
      <c r="AH127" s="13">
        <f t="shared" si="247"/>
        <v>1.3322603495859887E-2</v>
      </c>
      <c r="AI127" s="13">
        <f t="shared" si="248"/>
        <v>1.8460367834945882E-2</v>
      </c>
      <c r="AJ127" s="13">
        <f t="shared" si="249"/>
        <v>1.2789736657230948E-2</v>
      </c>
      <c r="AK127" s="13">
        <f t="shared" si="250"/>
        <v>5.9073349358966147E-3</v>
      </c>
      <c r="AL127" s="13">
        <f t="shared" si="251"/>
        <v>1.7888776959865428E-4</v>
      </c>
      <c r="AM127" s="13">
        <f t="shared" si="252"/>
        <v>2.1995260113954734E-3</v>
      </c>
      <c r="AN127" s="13">
        <f t="shared" si="253"/>
        <v>3.469090749343596E-3</v>
      </c>
      <c r="AO127" s="13">
        <f t="shared" si="254"/>
        <v>2.7357236433739776E-3</v>
      </c>
      <c r="AP127" s="13">
        <f t="shared" si="255"/>
        <v>1.4382604153228545E-3</v>
      </c>
      <c r="AQ127" s="13">
        <f t="shared" si="256"/>
        <v>5.6710580780743622E-4</v>
      </c>
      <c r="AR127" s="13">
        <f t="shared" si="257"/>
        <v>4.2024800166230265E-3</v>
      </c>
      <c r="AS127" s="13">
        <f t="shared" si="258"/>
        <v>5.8231356168468871E-3</v>
      </c>
      <c r="AT127" s="13">
        <f t="shared" si="259"/>
        <v>4.0343925822446704E-3</v>
      </c>
      <c r="AU127" s="13">
        <f t="shared" si="260"/>
        <v>1.8634088320139011E-3</v>
      </c>
      <c r="AV127" s="13">
        <f t="shared" si="261"/>
        <v>6.4550469577048851E-4</v>
      </c>
      <c r="AW127" s="13">
        <f t="shared" si="262"/>
        <v>1.0859653158591398E-5</v>
      </c>
      <c r="AX127" s="13">
        <f t="shared" si="263"/>
        <v>5.0795951463878427E-4</v>
      </c>
      <c r="AY127" s="13">
        <f t="shared" si="264"/>
        <v>8.0115335947151698E-4</v>
      </c>
      <c r="AZ127" s="13">
        <f t="shared" si="265"/>
        <v>6.3178923407795809E-4</v>
      </c>
      <c r="BA127" s="13">
        <f t="shared" si="266"/>
        <v>3.3215249954150961E-4</v>
      </c>
      <c r="BB127" s="13">
        <f t="shared" si="267"/>
        <v>1.3096766730207439E-4</v>
      </c>
      <c r="BC127" s="13">
        <f t="shared" si="268"/>
        <v>4.1312421016788395E-5</v>
      </c>
      <c r="BD127" s="13">
        <f t="shared" si="269"/>
        <v>1.1046913800547174E-3</v>
      </c>
      <c r="BE127" s="13">
        <f t="shared" si="270"/>
        <v>1.5307075097026931E-3</v>
      </c>
      <c r="BF127" s="13">
        <f t="shared" si="271"/>
        <v>1.060506817815563E-3</v>
      </c>
      <c r="BG127" s="13">
        <f t="shared" si="272"/>
        <v>4.8982783168537733E-4</v>
      </c>
      <c r="BH127" s="13">
        <f t="shared" si="273"/>
        <v>1.6968158572601888E-4</v>
      </c>
      <c r="BI127" s="13">
        <f t="shared" si="274"/>
        <v>4.7023608985925693E-5</v>
      </c>
      <c r="BJ127" s="14">
        <f t="shared" si="275"/>
        <v>0.33535741798941326</v>
      </c>
      <c r="BK127" s="14">
        <f t="shared" si="276"/>
        <v>0.24430338237063129</v>
      </c>
      <c r="BL127" s="14">
        <f t="shared" si="277"/>
        <v>0.38552424921733319</v>
      </c>
      <c r="BM127" s="14">
        <f t="shared" si="278"/>
        <v>0.56661637398795439</v>
      </c>
      <c r="BN127" s="14">
        <f t="shared" si="279"/>
        <v>0.43156638576764023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1.3447619047618999</v>
      </c>
      <c r="F128" s="10">
        <f>VLOOKUP(B128,home!$B$2:$E$405,3,FALSE)</f>
        <v>0.81</v>
      </c>
      <c r="G128" s="10">
        <f>VLOOKUP(C128,away!$B$2:$E$405,4,FALSE)</f>
        <v>0.96</v>
      </c>
      <c r="H128" s="10">
        <f>VLOOKUP(A128,away!$A$2:$E$405,3,FALSE)</f>
        <v>1.2609523809523799</v>
      </c>
      <c r="I128" s="10">
        <f>VLOOKUP(C128,away!$B$2:$E$405,3,FALSE)</f>
        <v>0.67</v>
      </c>
      <c r="J128" s="10">
        <f>VLOOKUP(B128,home!$B$2:$E$405,4,FALSE)</f>
        <v>1.3</v>
      </c>
      <c r="K128" s="12">
        <f t="shared" si="224"/>
        <v>1.0456868571428533</v>
      </c>
      <c r="L128" s="12">
        <f t="shared" si="225"/>
        <v>1.0982895238095229</v>
      </c>
      <c r="M128" s="13">
        <f t="shared" si="226"/>
        <v>0.11718793146935261</v>
      </c>
      <c r="N128" s="13">
        <f t="shared" si="227"/>
        <v>0.12254187975325941</v>
      </c>
      <c r="O128" s="13">
        <f t="shared" si="228"/>
        <v>0.12870627744969829</v>
      </c>
      <c r="P128" s="13">
        <f t="shared" si="229"/>
        <v>0.13458646276093111</v>
      </c>
      <c r="Q128" s="13">
        <f t="shared" si="230"/>
        <v>6.4070216553781631E-2</v>
      </c>
      <c r="R128" s="13">
        <f t="shared" si="231"/>
        <v>7.0678378085762716E-2</v>
      </c>
      <c r="S128" s="13">
        <f t="shared" si="232"/>
        <v>3.8642025103149368E-2</v>
      </c>
      <c r="T128" s="13">
        <f t="shared" si="233"/>
        <v>7.0367647629225843E-2</v>
      </c>
      <c r="U128" s="13">
        <f t="shared" si="234"/>
        <v>7.3907451048455544E-2</v>
      </c>
      <c r="V128" s="13">
        <f t="shared" si="235"/>
        <v>4.9310097297406066E-3</v>
      </c>
      <c r="W128" s="13">
        <f t="shared" si="236"/>
        <v>2.233246112819531E-2</v>
      </c>
      <c r="X128" s="13">
        <f t="shared" si="237"/>
        <v>2.4527508097980311E-2</v>
      </c>
      <c r="Y128" s="13">
        <f t="shared" si="238"/>
        <v>1.3469152594582503E-2</v>
      </c>
      <c r="Z128" s="13">
        <f t="shared" si="239"/>
        <v>2.5875107403813925E-2</v>
      </c>
      <c r="AA128" s="13">
        <f t="shared" si="240"/>
        <v>2.7057259739327957E-2</v>
      </c>
      <c r="AB128" s="13">
        <f t="shared" si="241"/>
        <v>1.4146710449857852E-2</v>
      </c>
      <c r="AC128" s="13">
        <f t="shared" si="242"/>
        <v>3.5394384741907166E-4</v>
      </c>
      <c r="AD128" s="13">
        <f t="shared" si="243"/>
        <v>5.838190272351872E-3</v>
      </c>
      <c r="AE128" s="13">
        <f t="shared" si="244"/>
        <v>6.4120232141307272E-3</v>
      </c>
      <c r="AF128" s="13">
        <f t="shared" si="245"/>
        <v>3.5211289612516205E-3</v>
      </c>
      <c r="AG128" s="13">
        <f t="shared" si="246"/>
        <v>1.2890730167083211E-3</v>
      </c>
      <c r="AH128" s="13">
        <f t="shared" si="247"/>
        <v>7.1045898472637623E-3</v>
      </c>
      <c r="AI128" s="13">
        <f t="shared" si="248"/>
        <v>7.4291762286742679E-3</v>
      </c>
      <c r="AJ128" s="13">
        <f t="shared" si="249"/>
        <v>3.8842959708613946E-3</v>
      </c>
      <c r="AK128" s="13">
        <f t="shared" si="250"/>
        <v>1.3539190819942333E-3</v>
      </c>
      <c r="AL128" s="13">
        <f t="shared" si="251"/>
        <v>1.6259712017388261E-5</v>
      </c>
      <c r="AM128" s="13">
        <f t="shared" si="252"/>
        <v>1.2209837674595219E-3</v>
      </c>
      <c r="AN128" s="13">
        <f t="shared" si="253"/>
        <v>1.3409936805422757E-3</v>
      </c>
      <c r="AO128" s="13">
        <f t="shared" si="254"/>
        <v>7.3639965541717756E-4</v>
      </c>
      <c r="AP128" s="13">
        <f t="shared" si="255"/>
        <v>2.6959334229387629E-4</v>
      </c>
      <c r="AQ128" s="13">
        <f t="shared" si="256"/>
        <v>7.402288588253976E-5</v>
      </c>
      <c r="AR128" s="13">
        <f t="shared" si="257"/>
        <v>1.5605793200426587E-3</v>
      </c>
      <c r="AS128" s="13">
        <f t="shared" si="258"/>
        <v>1.6318772844975389E-3</v>
      </c>
      <c r="AT128" s="13">
        <f t="shared" si="259"/>
        <v>8.5321631443452243E-4</v>
      </c>
      <c r="AU128" s="13">
        <f t="shared" si="260"/>
        <v>2.9739902876801477E-4</v>
      </c>
      <c r="AV128" s="13">
        <f t="shared" si="261"/>
        <v>7.7746563927440576E-5</v>
      </c>
      <c r="AW128" s="13">
        <f t="shared" si="262"/>
        <v>5.1871503852671508E-7</v>
      </c>
      <c r="AX128" s="13">
        <f t="shared" si="263"/>
        <v>2.1279444640286453E-4</v>
      </c>
      <c r="AY128" s="13">
        <f t="shared" si="264"/>
        <v>2.3370991120911315E-4</v>
      </c>
      <c r="AZ128" s="13">
        <f t="shared" si="265"/>
        <v>1.2834057354571137E-4</v>
      </c>
      <c r="BA128" s="13">
        <f t="shared" si="266"/>
        <v>4.6985035801653469E-5</v>
      </c>
      <c r="BB128" s="13">
        <f t="shared" si="267"/>
        <v>1.290079314919284E-5</v>
      </c>
      <c r="BC128" s="13">
        <f t="shared" si="268"/>
        <v>2.8337611929184337E-6</v>
      </c>
      <c r="BD128" s="13">
        <f t="shared" si="269"/>
        <v>2.8566131971277328E-4</v>
      </c>
      <c r="BE128" s="13">
        <f t="shared" si="270"/>
        <v>2.9871228761772973E-4</v>
      </c>
      <c r="BF128" s="13">
        <f t="shared" si="271"/>
        <v>1.5617975661446788E-4</v>
      </c>
      <c r="BG128" s="13">
        <f t="shared" si="272"/>
        <v>5.4438372947839565E-5</v>
      </c>
      <c r="BH128" s="13">
        <f t="shared" si="273"/>
        <v>1.4231372778949217E-5</v>
      </c>
      <c r="BI128" s="13">
        <f t="shared" si="274"/>
        <v>2.9763118948095529E-6</v>
      </c>
      <c r="BJ128" s="14">
        <f t="shared" si="275"/>
        <v>0.33864883907436444</v>
      </c>
      <c r="BK128" s="14">
        <f t="shared" si="276"/>
        <v>0.29595134253381922</v>
      </c>
      <c r="BL128" s="14">
        <f t="shared" si="277"/>
        <v>0.33950107583513273</v>
      </c>
      <c r="BM128" s="14">
        <f t="shared" si="278"/>
        <v>0.36197202757817404</v>
      </c>
      <c r="BN128" s="14">
        <f t="shared" si="279"/>
        <v>0.63777114607278573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1.25</v>
      </c>
      <c r="F129" s="10">
        <f>VLOOKUP(B129,home!$B$2:$E$405,3,FALSE)</f>
        <v>1.1299999999999999</v>
      </c>
      <c r="G129" s="10">
        <f>VLOOKUP(C129,away!$B$2:$E$405,4,FALSE)</f>
        <v>1.02</v>
      </c>
      <c r="H129" s="10">
        <f>VLOOKUP(A129,away!$A$2:$E$405,3,FALSE)</f>
        <v>1.08901515151515</v>
      </c>
      <c r="I129" s="10">
        <f>VLOOKUP(C129,away!$B$2:$E$405,3,FALSE)</f>
        <v>0.4</v>
      </c>
      <c r="J129" s="10">
        <f>VLOOKUP(B129,home!$B$2:$E$405,4,FALSE)</f>
        <v>1.25</v>
      </c>
      <c r="K129" s="12">
        <f t="shared" si="224"/>
        <v>1.44075</v>
      </c>
      <c r="L129" s="12">
        <f t="shared" si="225"/>
        <v>0.54450757575757502</v>
      </c>
      <c r="M129" s="13">
        <f t="shared" si="226"/>
        <v>0.13734523275808272</v>
      </c>
      <c r="N129" s="13">
        <f t="shared" si="227"/>
        <v>0.19788014409620769</v>
      </c>
      <c r="O129" s="13">
        <f t="shared" si="228"/>
        <v>7.4785519730963521E-2</v>
      </c>
      <c r="P129" s="13">
        <f t="shared" si="229"/>
        <v>0.10774723755238569</v>
      </c>
      <c r="Q129" s="13">
        <f t="shared" si="230"/>
        <v>0.14254790880330562</v>
      </c>
      <c r="R129" s="13">
        <f t="shared" si="231"/>
        <v>2.0360641025238619E-2</v>
      </c>
      <c r="S129" s="13">
        <f t="shared" si="232"/>
        <v>2.1131907833704947E-2</v>
      </c>
      <c r="T129" s="13">
        <f t="shared" si="233"/>
        <v>7.761841625179984E-2</v>
      </c>
      <c r="U129" s="13">
        <f t="shared" si="234"/>
        <v>2.9334593557112543E-2</v>
      </c>
      <c r="V129" s="13">
        <f t="shared" si="235"/>
        <v>1.8419962985649161E-3</v>
      </c>
      <c r="W129" s="13">
        <f t="shared" si="236"/>
        <v>6.8458633202787542E-2</v>
      </c>
      <c r="X129" s="13">
        <f t="shared" si="237"/>
        <v>3.7276244404926884E-2</v>
      </c>
      <c r="Y129" s="13">
        <f t="shared" si="238"/>
        <v>1.0148598737136805E-2</v>
      </c>
      <c r="Z129" s="13">
        <f t="shared" si="239"/>
        <v>3.695507761840969E-3</v>
      </c>
      <c r="AA129" s="13">
        <f t="shared" si="240"/>
        <v>5.324302807872377E-3</v>
      </c>
      <c r="AB129" s="13">
        <f t="shared" si="241"/>
        <v>3.8354946352210633E-3</v>
      </c>
      <c r="AC129" s="13">
        <f t="shared" si="242"/>
        <v>9.0315299249260468E-5</v>
      </c>
      <c r="AD129" s="13">
        <f t="shared" si="243"/>
        <v>2.4657943946729044E-2</v>
      </c>
      <c r="AE129" s="13">
        <f t="shared" si="244"/>
        <v>1.3426437281599606E-2</v>
      </c>
      <c r="AF129" s="13">
        <f t="shared" si="245"/>
        <v>3.6553984076324636E-3</v>
      </c>
      <c r="AG129" s="13">
        <f t="shared" si="246"/>
        <v>6.6346404178935095E-4</v>
      </c>
      <c r="AH129" s="13">
        <f t="shared" si="247"/>
        <v>5.0305799314833192E-4</v>
      </c>
      <c r="AI129" s="13">
        <f t="shared" si="248"/>
        <v>7.2478080362845931E-4</v>
      </c>
      <c r="AJ129" s="13">
        <f t="shared" si="249"/>
        <v>5.2211397141385142E-4</v>
      </c>
      <c r="AK129" s="13">
        <f t="shared" si="250"/>
        <v>2.5074523477150218E-4</v>
      </c>
      <c r="AL129" s="13">
        <f t="shared" si="251"/>
        <v>2.8340915246662395E-6</v>
      </c>
      <c r="AM129" s="13">
        <f t="shared" si="252"/>
        <v>7.105186548249964E-3</v>
      </c>
      <c r="AN129" s="13">
        <f t="shared" si="253"/>
        <v>3.8688279026929209E-3</v>
      </c>
      <c r="AO129" s="13">
        <f t="shared" si="254"/>
        <v>1.053303051159293E-3</v>
      </c>
      <c r="AP129" s="13">
        <f t="shared" si="255"/>
        <v>1.9117716364160119E-4</v>
      </c>
      <c r="AQ129" s="13">
        <f t="shared" si="256"/>
        <v>2.6024353478674367E-5</v>
      </c>
      <c r="AR129" s="13">
        <f t="shared" si="257"/>
        <v>5.4783777662933812E-5</v>
      </c>
      <c r="AS129" s="13">
        <f t="shared" si="258"/>
        <v>7.8929727667871897E-5</v>
      </c>
      <c r="AT129" s="13">
        <f t="shared" si="259"/>
        <v>5.6859002568743218E-5</v>
      </c>
      <c r="AU129" s="13">
        <f t="shared" si="260"/>
        <v>2.7306535983638937E-5</v>
      </c>
      <c r="AV129" s="13">
        <f t="shared" si="261"/>
        <v>9.8354729296069529E-6</v>
      </c>
      <c r="AW129" s="13">
        <f t="shared" si="262"/>
        <v>6.1759521895876931E-8</v>
      </c>
      <c r="AX129" s="13">
        <f t="shared" si="263"/>
        <v>1.7061329198985243E-3</v>
      </c>
      <c r="AY129" s="13">
        <f t="shared" si="264"/>
        <v>9.2900230013413863E-4</v>
      </c>
      <c r="AZ129" s="13">
        <f t="shared" si="265"/>
        <v>2.5292439515962547E-4</v>
      </c>
      <c r="BA129" s="13">
        <f t="shared" si="266"/>
        <v>4.5906416419439537E-5</v>
      </c>
      <c r="BB129" s="13">
        <f t="shared" si="267"/>
        <v>6.2490978790666891E-6</v>
      </c>
      <c r="BC129" s="13">
        <f t="shared" si="268"/>
        <v>6.8053622736048145E-7</v>
      </c>
      <c r="BD129" s="13">
        <f t="shared" si="269"/>
        <v>4.9716969943476792E-6</v>
      </c>
      <c r="BE129" s="13">
        <f t="shared" si="270"/>
        <v>7.1629724446064191E-6</v>
      </c>
      <c r="BF129" s="13">
        <f t="shared" si="271"/>
        <v>5.1600262747833496E-6</v>
      </c>
      <c r="BG129" s="13">
        <f t="shared" si="272"/>
        <v>2.4781026184647043E-6</v>
      </c>
      <c r="BH129" s="13">
        <f t="shared" si="273"/>
        <v>8.9258158688825597E-7</v>
      </c>
      <c r="BI129" s="13">
        <f t="shared" si="274"/>
        <v>2.5719738426185059E-7</v>
      </c>
      <c r="BJ129" s="14">
        <f t="shared" si="275"/>
        <v>0.59151860385885546</v>
      </c>
      <c r="BK129" s="14">
        <f t="shared" si="276"/>
        <v>0.26908852613364637</v>
      </c>
      <c r="BL129" s="14">
        <f t="shared" si="277"/>
        <v>0.13588988685348644</v>
      </c>
      <c r="BM129" s="14">
        <f t="shared" si="278"/>
        <v>0.31859690010103298</v>
      </c>
      <c r="BN129" s="14">
        <f t="shared" si="279"/>
        <v>0.68066668396618379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1.25</v>
      </c>
      <c r="F130" s="10">
        <f>VLOOKUP(B130,home!$B$2:$E$405,3,FALSE)</f>
        <v>0.95</v>
      </c>
      <c r="G130" s="10">
        <f>VLOOKUP(C130,away!$B$2:$E$405,4,FALSE)</f>
        <v>1.05</v>
      </c>
      <c r="H130" s="10">
        <f>VLOOKUP(A130,away!$A$2:$E$405,3,FALSE)</f>
        <v>1.08901515151515</v>
      </c>
      <c r="I130" s="10">
        <f>VLOOKUP(C130,away!$B$2:$E$405,3,FALSE)</f>
        <v>1.1299999999999999</v>
      </c>
      <c r="J130" s="10">
        <f>VLOOKUP(B130,home!$B$2:$E$405,4,FALSE)</f>
        <v>0.88</v>
      </c>
      <c r="K130" s="12">
        <f t="shared" si="224"/>
        <v>1.246875</v>
      </c>
      <c r="L130" s="12">
        <f t="shared" si="225"/>
        <v>1.082916666666665</v>
      </c>
      <c r="M130" s="13">
        <f t="shared" si="226"/>
        <v>9.7316019148442734E-2</v>
      </c>
      <c r="N130" s="13">
        <f t="shared" si="227"/>
        <v>0.12134091137571454</v>
      </c>
      <c r="O130" s="13">
        <f t="shared" si="228"/>
        <v>0.10538513906950094</v>
      </c>
      <c r="P130" s="13">
        <f t="shared" si="229"/>
        <v>0.13140209527728397</v>
      </c>
      <c r="Q130" s="13">
        <f t="shared" si="230"/>
        <v>7.5648474435797031E-2</v>
      </c>
      <c r="R130" s="13">
        <f t="shared" si="231"/>
        <v>5.7061661758673436E-2</v>
      </c>
      <c r="S130" s="13">
        <f t="shared" si="232"/>
        <v>4.4356804754114111E-2</v>
      </c>
      <c r="T130" s="13">
        <f t="shared" si="233"/>
        <v>8.1920993774431725E-2</v>
      </c>
      <c r="U130" s="13">
        <f t="shared" si="234"/>
        <v>7.1148759505345938E-2</v>
      </c>
      <c r="V130" s="13">
        <f t="shared" si="235"/>
        <v>6.6548106028386919E-3</v>
      </c>
      <c r="W130" s="13">
        <f t="shared" si="236"/>
        <v>3.1441397187378158E-2</v>
      </c>
      <c r="X130" s="13">
        <f t="shared" si="237"/>
        <v>3.4048413037498199E-2</v>
      </c>
      <c r="Y130" s="13">
        <f t="shared" si="238"/>
        <v>1.8435796975928686E-2</v>
      </c>
      <c r="Z130" s="13">
        <f t="shared" si="239"/>
        <v>2.0597674848721118E-2</v>
      </c>
      <c r="AA130" s="13">
        <f t="shared" si="240"/>
        <v>2.5682725826999143E-2</v>
      </c>
      <c r="AB130" s="13">
        <f t="shared" si="241"/>
        <v>1.6011574382769778E-2</v>
      </c>
      <c r="AC130" s="13">
        <f t="shared" si="242"/>
        <v>5.6160850015904212E-4</v>
      </c>
      <c r="AD130" s="13">
        <f t="shared" si="243"/>
        <v>9.8008730295030266E-3</v>
      </c>
      <c r="AE130" s="13">
        <f t="shared" si="244"/>
        <v>1.0613528751532634E-2</v>
      </c>
      <c r="AF130" s="13">
        <f t="shared" si="245"/>
        <v>5.7467835885902652E-3</v>
      </c>
      <c r="AG130" s="13">
        <f t="shared" si="246"/>
        <v>2.0744292426036217E-3</v>
      </c>
      <c r="AH130" s="13">
        <f t="shared" si="247"/>
        <v>5.5763913470652186E-3</v>
      </c>
      <c r="AI130" s="13">
        <f t="shared" si="248"/>
        <v>6.9530629608719439E-3</v>
      </c>
      <c r="AJ130" s="13">
        <f t="shared" si="249"/>
        <v>4.3348001896686026E-3</v>
      </c>
      <c r="AK130" s="13">
        <f t="shared" si="250"/>
        <v>1.8016513288310137E-3</v>
      </c>
      <c r="AL130" s="13">
        <f t="shared" si="251"/>
        <v>3.0332738347574301E-5</v>
      </c>
      <c r="AM130" s="13">
        <f t="shared" si="252"/>
        <v>2.4440927117323199E-3</v>
      </c>
      <c r="AN130" s="13">
        <f t="shared" si="253"/>
        <v>2.6467487324134532E-3</v>
      </c>
      <c r="AO130" s="13">
        <f t="shared" si="254"/>
        <v>1.4331041574046988E-3</v>
      </c>
      <c r="AP130" s="13">
        <f t="shared" si="255"/>
        <v>5.173107923742787E-4</v>
      </c>
      <c r="AQ130" s="13">
        <f t="shared" si="256"/>
        <v>1.4005111972716127E-4</v>
      </c>
      <c r="AR130" s="13">
        <f t="shared" si="257"/>
        <v>1.20775342591854E-3</v>
      </c>
      <c r="AS130" s="13">
        <f t="shared" si="258"/>
        <v>1.5059175529421797E-3</v>
      </c>
      <c r="AT130" s="13">
        <f t="shared" si="259"/>
        <v>9.3884547441239012E-4</v>
      </c>
      <c r="AU130" s="13">
        <f t="shared" si="260"/>
        <v>3.9020765030264984E-4</v>
      </c>
      <c r="AV130" s="13">
        <f t="shared" si="261"/>
        <v>1.2163504099277902E-4</v>
      </c>
      <c r="AW130" s="13">
        <f t="shared" si="262"/>
        <v>1.1376982059886004E-6</v>
      </c>
      <c r="AX130" s="13">
        <f t="shared" si="263"/>
        <v>5.0791301665687242E-4</v>
      </c>
      <c r="AY130" s="13">
        <f t="shared" si="264"/>
        <v>5.5002747095467047E-4</v>
      </c>
      <c r="AZ130" s="13">
        <f t="shared" si="265"/>
        <v>2.9781695771066382E-4</v>
      </c>
      <c r="BA130" s="13">
        <f t="shared" si="266"/>
        <v>1.0750364904027974E-4</v>
      </c>
      <c r="BB130" s="13">
        <f t="shared" si="267"/>
        <v>2.9104373318300682E-5</v>
      </c>
      <c r="BC130" s="13">
        <f t="shared" si="268"/>
        <v>6.3035221878552805E-6</v>
      </c>
      <c r="BD130" s="13">
        <f t="shared" si="269"/>
        <v>2.1798271902515834E-4</v>
      </c>
      <c r="BE130" s="13">
        <f t="shared" si="270"/>
        <v>2.7179720278449433E-4</v>
      </c>
      <c r="BF130" s="13">
        <f t="shared" si="271"/>
        <v>1.6944856861095817E-4</v>
      </c>
      <c r="BG130" s="13">
        <f t="shared" si="272"/>
        <v>7.0427061328929519E-5</v>
      </c>
      <c r="BH130" s="13">
        <f t="shared" si="273"/>
        <v>2.1953435523627231E-5</v>
      </c>
      <c r="BI130" s="13">
        <f t="shared" si="274"/>
        <v>5.4746379837045462E-6</v>
      </c>
      <c r="BJ130" s="14">
        <f t="shared" si="275"/>
        <v>0.39975157790249843</v>
      </c>
      <c r="BK130" s="14">
        <f t="shared" si="276"/>
        <v>0.28087169849214078</v>
      </c>
      <c r="BL130" s="14">
        <f t="shared" si="277"/>
        <v>0.29887720913955146</v>
      </c>
      <c r="BM130" s="14">
        <f t="shared" si="278"/>
        <v>0.41139496954475041</v>
      </c>
      <c r="BN130" s="14">
        <f t="shared" si="279"/>
        <v>0.58815430106541267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1.25</v>
      </c>
      <c r="F131" s="10">
        <f>VLOOKUP(B131,home!$B$2:$E$405,3,FALSE)</f>
        <v>0.8</v>
      </c>
      <c r="G131" s="10">
        <f>VLOOKUP(C131,away!$B$2:$E$405,4,FALSE)</f>
        <v>1.31</v>
      </c>
      <c r="H131" s="10">
        <f>VLOOKUP(A131,away!$A$2:$E$405,3,FALSE)</f>
        <v>1.08901515151515</v>
      </c>
      <c r="I131" s="10">
        <f>VLOOKUP(C131,away!$B$2:$E$405,3,FALSE)</f>
        <v>0.69</v>
      </c>
      <c r="J131" s="10">
        <f>VLOOKUP(B131,home!$B$2:$E$405,4,FALSE)</f>
        <v>0.79</v>
      </c>
      <c r="K131" s="12">
        <f t="shared" si="224"/>
        <v>1.31</v>
      </c>
      <c r="L131" s="12">
        <f t="shared" si="225"/>
        <v>0.59362215909090832</v>
      </c>
      <c r="M131" s="13">
        <f t="shared" si="226"/>
        <v>0.14902783787809062</v>
      </c>
      <c r="N131" s="13">
        <f t="shared" si="227"/>
        <v>0.19522646762029877</v>
      </c>
      <c r="O131" s="13">
        <f t="shared" si="228"/>
        <v>8.8466226885841992E-2</v>
      </c>
      <c r="P131" s="13">
        <f t="shared" si="229"/>
        <v>0.11589075722045304</v>
      </c>
      <c r="Q131" s="13">
        <f t="shared" si="230"/>
        <v>0.12787333629129571</v>
      </c>
      <c r="R131" s="13">
        <f t="shared" si="231"/>
        <v>2.6257756305299838E-2</v>
      </c>
      <c r="S131" s="13">
        <f t="shared" si="232"/>
        <v>2.2530467797762535E-2</v>
      </c>
      <c r="T131" s="13">
        <f t="shared" si="233"/>
        <v>7.5908445979396763E-2</v>
      </c>
      <c r="U131" s="13">
        <f t="shared" si="234"/>
        <v>3.43976607599428E-2</v>
      </c>
      <c r="V131" s="13">
        <f t="shared" si="235"/>
        <v>1.9467451411845707E-3</v>
      </c>
      <c r="W131" s="13">
        <f t="shared" si="236"/>
        <v>5.5838023513865798E-2</v>
      </c>
      <c r="X131" s="13">
        <f t="shared" si="237"/>
        <v>3.314668807766992E-2</v>
      </c>
      <c r="Y131" s="13">
        <f t="shared" si="238"/>
        <v>9.8383042716896421E-3</v>
      </c>
      <c r="Z131" s="13">
        <f t="shared" si="239"/>
        <v>5.1957286636116684E-3</v>
      </c>
      <c r="AA131" s="13">
        <f t="shared" si="240"/>
        <v>6.8064045493312865E-3</v>
      </c>
      <c r="AB131" s="13">
        <f t="shared" si="241"/>
        <v>4.4581949798119932E-3</v>
      </c>
      <c r="AC131" s="13">
        <f t="shared" si="242"/>
        <v>9.4617292538858337E-5</v>
      </c>
      <c r="AD131" s="13">
        <f t="shared" si="243"/>
        <v>1.8286952700791056E-2</v>
      </c>
      <c r="AE131" s="13">
        <f t="shared" si="244"/>
        <v>1.0855540345436903E-2</v>
      </c>
      <c r="AF131" s="13">
        <f t="shared" si="245"/>
        <v>3.2220446489783588E-3</v>
      </c>
      <c r="AG131" s="13">
        <f t="shared" si="246"/>
        <v>6.3755903373794711E-4</v>
      </c>
      <c r="AH131" s="13">
        <f t="shared" si="247"/>
        <v>7.7107491683591932E-4</v>
      </c>
      <c r="AI131" s="13">
        <f t="shared" si="248"/>
        <v>1.0101081410550546E-3</v>
      </c>
      <c r="AJ131" s="13">
        <f t="shared" si="249"/>
        <v>6.6162083239106083E-4</v>
      </c>
      <c r="AK131" s="13">
        <f t="shared" si="250"/>
        <v>2.8890776347742991E-4</v>
      </c>
      <c r="AL131" s="13">
        <f t="shared" si="251"/>
        <v>2.9431466857748679E-6</v>
      </c>
      <c r="AM131" s="13">
        <f t="shared" si="252"/>
        <v>4.7911816076072564E-3</v>
      </c>
      <c r="AN131" s="13">
        <f t="shared" si="253"/>
        <v>2.8441515705044684E-3</v>
      </c>
      <c r="AO131" s="13">
        <f t="shared" si="254"/>
        <v>8.4417569803232992E-4</v>
      </c>
      <c r="AP131" s="13">
        <f t="shared" si="255"/>
        <v>1.6704046683934214E-4</v>
      </c>
      <c r="AQ131" s="13">
        <f t="shared" si="256"/>
        <v>2.4789730645180882E-5</v>
      </c>
      <c r="AR131" s="13">
        <f t="shared" si="257"/>
        <v>9.1545431390596251E-5</v>
      </c>
      <c r="AS131" s="13">
        <f t="shared" si="258"/>
        <v>1.1992451512168112E-4</v>
      </c>
      <c r="AT131" s="13">
        <f t="shared" si="259"/>
        <v>7.8550557404701143E-5</v>
      </c>
      <c r="AU131" s="13">
        <f t="shared" si="260"/>
        <v>3.4300410066719506E-5</v>
      </c>
      <c r="AV131" s="13">
        <f t="shared" si="261"/>
        <v>1.1233384296850641E-5</v>
      </c>
      <c r="AW131" s="13">
        <f t="shared" si="262"/>
        <v>6.3575649668653192E-8</v>
      </c>
      <c r="AX131" s="13">
        <f t="shared" si="263"/>
        <v>1.0460746509942513E-3</v>
      </c>
      <c r="AY131" s="13">
        <f t="shared" si="264"/>
        <v>6.2097309289347571E-4</v>
      </c>
      <c r="AZ131" s="13">
        <f t="shared" si="265"/>
        <v>1.8431169407039208E-4</v>
      </c>
      <c r="BA131" s="13">
        <f t="shared" si="266"/>
        <v>3.6470501926589709E-5</v>
      </c>
      <c r="BB131" s="13">
        <f t="shared" si="267"/>
        <v>5.4124245241978267E-6</v>
      </c>
      <c r="BC131" s="13">
        <f t="shared" si="268"/>
        <v>6.4258702639417964E-7</v>
      </c>
      <c r="BD131" s="13">
        <f t="shared" si="269"/>
        <v>9.0572327728323879E-6</v>
      </c>
      <c r="BE131" s="13">
        <f t="shared" si="270"/>
        <v>1.1864974932410429E-5</v>
      </c>
      <c r="BF131" s="13">
        <f t="shared" si="271"/>
        <v>7.7715585807288333E-6</v>
      </c>
      <c r="BG131" s="13">
        <f t="shared" si="272"/>
        <v>3.3935805802515907E-6</v>
      </c>
      <c r="BH131" s="13">
        <f t="shared" si="273"/>
        <v>1.1113976400323964E-6</v>
      </c>
      <c r="BI131" s="13">
        <f t="shared" si="274"/>
        <v>2.9118618168848783E-7</v>
      </c>
      <c r="BJ131" s="14">
        <f t="shared" si="275"/>
        <v>0.5413985865082247</v>
      </c>
      <c r="BK131" s="14">
        <f t="shared" si="276"/>
        <v>0.29011434156960886</v>
      </c>
      <c r="BL131" s="14">
        <f t="shared" si="277"/>
        <v>0.16348699936295585</v>
      </c>
      <c r="BM131" s="14">
        <f t="shared" si="278"/>
        <v>0.29683236438587746</v>
      </c>
      <c r="BN131" s="14">
        <f t="shared" si="279"/>
        <v>0.70274238220127994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1.25</v>
      </c>
      <c r="F132" s="10">
        <f>VLOOKUP(B132,home!$B$2:$E$405,3,FALSE)</f>
        <v>1.1299999999999999</v>
      </c>
      <c r="G132" s="10">
        <f>VLOOKUP(C132,away!$B$2:$E$405,4,FALSE)</f>
        <v>0.65</v>
      </c>
      <c r="H132" s="10">
        <f>VLOOKUP(A132,away!$A$2:$E$405,3,FALSE)</f>
        <v>1.08901515151515</v>
      </c>
      <c r="I132" s="10">
        <f>VLOOKUP(C132,away!$B$2:$E$405,3,FALSE)</f>
        <v>0.65</v>
      </c>
      <c r="J132" s="10">
        <f>VLOOKUP(B132,home!$B$2:$E$405,4,FALSE)</f>
        <v>1.0900000000000001</v>
      </c>
      <c r="K132" s="12">
        <f t="shared" si="224"/>
        <v>0.91812499999999997</v>
      </c>
      <c r="L132" s="12">
        <f t="shared" si="225"/>
        <v>0.77156723484848388</v>
      </c>
      <c r="M132" s="13">
        <f t="shared" si="226"/>
        <v>0.18457632141193347</v>
      </c>
      <c r="N132" s="13">
        <f t="shared" si="227"/>
        <v>0.1694641350963314</v>
      </c>
      <c r="O132" s="13">
        <f t="shared" si="228"/>
        <v>0.14241304193031051</v>
      </c>
      <c r="P132" s="13">
        <f t="shared" si="229"/>
        <v>0.13075297412226633</v>
      </c>
      <c r="Q132" s="13">
        <f t="shared" si="230"/>
        <v>7.7794629517659628E-2</v>
      </c>
      <c r="R132" s="13">
        <f t="shared" si="231"/>
        <v>5.4940618484265423E-2</v>
      </c>
      <c r="S132" s="13">
        <f t="shared" si="232"/>
        <v>2.3156193750961694E-2</v>
      </c>
      <c r="T132" s="13">
        <f t="shared" si="233"/>
        <v>6.0023787183002886E-2</v>
      </c>
      <c r="U132" s="13">
        <f t="shared" si="234"/>
        <v>5.0442355345866191E-2</v>
      </c>
      <c r="V132" s="13">
        <f t="shared" si="235"/>
        <v>1.8226373056405897E-3</v>
      </c>
      <c r="W132" s="13">
        <f t="shared" si="236"/>
        <v>2.3808398075300413E-2</v>
      </c>
      <c r="X132" s="13">
        <f t="shared" si="237"/>
        <v>1.8369779869131506E-2</v>
      </c>
      <c r="Y132" s="13">
        <f t="shared" si="238"/>
        <v>7.0867601292005688E-3</v>
      </c>
      <c r="Z132" s="13">
        <f t="shared" si="239"/>
        <v>1.4130127028256731E-2</v>
      </c>
      <c r="AA132" s="13">
        <f t="shared" si="240"/>
        <v>1.297322287781821E-2</v>
      </c>
      <c r="AB132" s="13">
        <f t="shared" si="241"/>
        <v>5.9555201273484215E-3</v>
      </c>
      <c r="AC132" s="13">
        <f t="shared" si="242"/>
        <v>8.069671621327387E-5</v>
      </c>
      <c r="AD132" s="13">
        <f t="shared" si="243"/>
        <v>5.4647713707212968E-3</v>
      </c>
      <c r="AE132" s="13">
        <f t="shared" si="244"/>
        <v>4.2164385355865901E-3</v>
      </c>
      <c r="AF132" s="13">
        <f t="shared" si="245"/>
        <v>1.6266329109055676E-3</v>
      </c>
      <c r="AG132" s="13">
        <f t="shared" si="246"/>
        <v>4.1835221906031653E-4</v>
      </c>
      <c r="AH132" s="13">
        <f t="shared" si="247"/>
        <v>2.7255857598124668E-3</v>
      </c>
      <c r="AI132" s="13">
        <f t="shared" si="248"/>
        <v>2.5024284257278207E-3</v>
      </c>
      <c r="AJ132" s="13">
        <f t="shared" si="249"/>
        <v>1.1487710491856777E-3</v>
      </c>
      <c r="AK132" s="13">
        <f t="shared" si="250"/>
        <v>3.5157180651120007E-4</v>
      </c>
      <c r="AL132" s="13">
        <f t="shared" si="251"/>
        <v>2.2866065519288E-6</v>
      </c>
      <c r="AM132" s="13">
        <f t="shared" si="252"/>
        <v>1.0034686429486986E-3</v>
      </c>
      <c r="AN132" s="13">
        <f t="shared" si="253"/>
        <v>7.7424352609708797E-4</v>
      </c>
      <c r="AO132" s="13">
        <f t="shared" si="254"/>
        <v>2.9869046826503498E-4</v>
      </c>
      <c r="AP132" s="13">
        <f t="shared" si="255"/>
        <v>7.6819926224950657E-5</v>
      </c>
      <c r="AQ132" s="13">
        <f t="shared" si="256"/>
        <v>1.4817934514662422E-5</v>
      </c>
      <c r="AR132" s="13">
        <f t="shared" si="257"/>
        <v>4.2059453360818194E-4</v>
      </c>
      <c r="AS132" s="13">
        <f t="shared" si="258"/>
        <v>3.8615835616901203E-4</v>
      </c>
      <c r="AT132" s="13">
        <f t="shared" si="259"/>
        <v>1.7727082037883706E-4</v>
      </c>
      <c r="AU132" s="13">
        <f t="shared" si="260"/>
        <v>5.425225732010659E-5</v>
      </c>
      <c r="AV132" s="13">
        <f t="shared" si="261"/>
        <v>1.2452588438005713E-5</v>
      </c>
      <c r="AW132" s="13">
        <f t="shared" si="262"/>
        <v>4.4995028648593598E-8</v>
      </c>
      <c r="AX132" s="13">
        <f t="shared" si="263"/>
        <v>1.535516079678789E-4</v>
      </c>
      <c r="AY132" s="13">
        <f t="shared" si="264"/>
        <v>1.1847538956631475E-4</v>
      </c>
      <c r="AZ132" s="13">
        <f t="shared" si="265"/>
        <v>4.5705864362639179E-5</v>
      </c>
      <c r="BA132" s="13">
        <f t="shared" si="266"/>
        <v>1.175504912754713E-5</v>
      </c>
      <c r="BB132" s="13">
        <f t="shared" si="267"/>
        <v>2.2674526877124046E-6</v>
      </c>
      <c r="BC132" s="13">
        <f t="shared" si="268"/>
        <v>3.4989844008160472E-7</v>
      </c>
      <c r="BD132" s="13">
        <f t="shared" si="269"/>
        <v>5.4086160214742091E-5</v>
      </c>
      <c r="BE132" s="13">
        <f t="shared" si="270"/>
        <v>4.9657855847160078E-5</v>
      </c>
      <c r="BF132" s="13">
        <f t="shared" si="271"/>
        <v>2.2796059449836923E-5</v>
      </c>
      <c r="BG132" s="13">
        <f t="shared" si="272"/>
        <v>6.9765440274605079E-6</v>
      </c>
      <c r="BH132" s="13">
        <f t="shared" si="273"/>
        <v>1.6013348713030442E-6</v>
      </c>
      <c r="BI132" s="13">
        <f t="shared" si="274"/>
        <v>2.9404511574302162E-7</v>
      </c>
      <c r="BJ132" s="14">
        <f t="shared" si="275"/>
        <v>0.37077383066710284</v>
      </c>
      <c r="BK132" s="14">
        <f t="shared" si="276"/>
        <v>0.34050958530313358</v>
      </c>
      <c r="BL132" s="14">
        <f t="shared" si="277"/>
        <v>0.27463925636228637</v>
      </c>
      <c r="BM132" s="14">
        <f t="shared" si="278"/>
        <v>0.23999264840347498</v>
      </c>
      <c r="BN132" s="14">
        <f t="shared" si="279"/>
        <v>0.75994172056276676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1.25</v>
      </c>
      <c r="F133" s="10">
        <f>VLOOKUP(B133,home!$B$2:$E$405,3,FALSE)</f>
        <v>1.05</v>
      </c>
      <c r="G133" s="10">
        <f>VLOOKUP(C133,away!$B$2:$E$405,4,FALSE)</f>
        <v>0.95</v>
      </c>
      <c r="H133" s="10">
        <f>VLOOKUP(A133,away!$A$2:$E$405,3,FALSE)</f>
        <v>1.08901515151515</v>
      </c>
      <c r="I133" s="10">
        <f>VLOOKUP(C133,away!$B$2:$E$405,3,FALSE)</f>
        <v>0.87</v>
      </c>
      <c r="J133" s="10">
        <f>VLOOKUP(B133,home!$B$2:$E$405,4,FALSE)</f>
        <v>1.0900000000000001</v>
      </c>
      <c r="K133" s="12">
        <f t="shared" si="224"/>
        <v>1.246875</v>
      </c>
      <c r="L133" s="12">
        <f t="shared" si="225"/>
        <v>1.0327130681818169</v>
      </c>
      <c r="M133" s="13">
        <f t="shared" si="226"/>
        <v>0.10232634951416512</v>
      </c>
      <c r="N133" s="13">
        <f t="shared" si="227"/>
        <v>0.12758816705047463</v>
      </c>
      <c r="O133" s="13">
        <f t="shared" si="228"/>
        <v>0.10567375836261844</v>
      </c>
      <c r="P133" s="13">
        <f t="shared" si="229"/>
        <v>0.13176196745838986</v>
      </c>
      <c r="Q133" s="13">
        <f t="shared" si="230"/>
        <v>7.9543247895530286E-2</v>
      </c>
      <c r="R133" s="13">
        <f t="shared" si="231"/>
        <v>5.4565335612481794E-2</v>
      </c>
      <c r="S133" s="13">
        <f t="shared" si="232"/>
        <v>4.2416289037317943E-2</v>
      </c>
      <c r="T133" s="13">
        <f t="shared" si="233"/>
        <v>8.2145351587339932E-2</v>
      </c>
      <c r="U133" s="13">
        <f t="shared" si="234"/>
        <v>6.8036152841813233E-2</v>
      </c>
      <c r="V133" s="13">
        <f t="shared" si="235"/>
        <v>6.0686592156435912E-3</v>
      </c>
      <c r="W133" s="13">
        <f t="shared" si="236"/>
        <v>3.3060162406579788E-2</v>
      </c>
      <c r="X133" s="13">
        <f t="shared" si="237"/>
        <v>3.4141661753488171E-2</v>
      </c>
      <c r="Y133" s="13">
        <f t="shared" si="238"/>
        <v>1.7629270131135279E-2</v>
      </c>
      <c r="Z133" s="13">
        <f t="shared" si="239"/>
        <v>1.8783445052245544E-2</v>
      </c>
      <c r="AA133" s="13">
        <f t="shared" si="240"/>
        <v>2.3420608049518662E-2</v>
      </c>
      <c r="AB133" s="13">
        <f t="shared" si="241"/>
        <v>1.4601285330871792E-2</v>
      </c>
      <c r="AC133" s="13">
        <f t="shared" si="242"/>
        <v>4.8839966555791427E-4</v>
      </c>
      <c r="AD133" s="13">
        <f t="shared" si="243"/>
        <v>1.0305472500176034E-2</v>
      </c>
      <c r="AE133" s="13">
        <f t="shared" si="244"/>
        <v>1.0642596124720132E-2</v>
      </c>
      <c r="AF133" s="13">
        <f t="shared" si="245"/>
        <v>5.4953740486898203E-3</v>
      </c>
      <c r="AG133" s="13">
        <f t="shared" si="246"/>
        <v>1.8917148648763991E-3</v>
      </c>
      <c r="AH133" s="13">
        <f t="shared" si="247"/>
        <v>4.849477292732266E-3</v>
      </c>
      <c r="AI133" s="13">
        <f t="shared" si="248"/>
        <v>6.046691999375544E-3</v>
      </c>
      <c r="AJ133" s="13">
        <f t="shared" si="249"/>
        <v>3.7697345433606909E-3</v>
      </c>
      <c r="AK133" s="13">
        <f t="shared" si="250"/>
        <v>1.5667959195842878E-3</v>
      </c>
      <c r="AL133" s="13">
        <f t="shared" si="251"/>
        <v>2.5155788766224718E-5</v>
      </c>
      <c r="AM133" s="13">
        <f t="shared" si="252"/>
        <v>2.5699272047314012E-3</v>
      </c>
      <c r="AN133" s="13">
        <f t="shared" si="253"/>
        <v>2.6539974086020857E-3</v>
      </c>
      <c r="AO133" s="13">
        <f t="shared" si="254"/>
        <v>1.3704089033920253E-3</v>
      </c>
      <c r="AP133" s="13">
        <f t="shared" si="255"/>
        <v>4.7174639442855253E-4</v>
      </c>
      <c r="AQ133" s="13">
        <f t="shared" si="256"/>
        <v>1.21794666598505E-4</v>
      </c>
      <c r="AR133" s="13">
        <f t="shared" si="257"/>
        <v>1.0016237148111182E-3</v>
      </c>
      <c r="AS133" s="13">
        <f t="shared" si="258"/>
        <v>1.2488995694051128E-3</v>
      </c>
      <c r="AT133" s="13">
        <f t="shared" si="259"/>
        <v>7.7861082530100007E-4</v>
      </c>
      <c r="AU133" s="13">
        <f t="shared" si="260"/>
        <v>3.236101242657283E-4</v>
      </c>
      <c r="AV133" s="13">
        <f t="shared" si="261"/>
        <v>1.0087534342345741E-4</v>
      </c>
      <c r="AW133" s="13">
        <f t="shared" si="262"/>
        <v>8.9978350763205995E-7</v>
      </c>
      <c r="AX133" s="13">
        <f t="shared" si="263"/>
        <v>5.3406299723324398E-4</v>
      </c>
      <c r="AY133" s="13">
        <f t="shared" si="264"/>
        <v>5.5153383647512061E-4</v>
      </c>
      <c r="AZ133" s="13">
        <f t="shared" si="265"/>
        <v>2.8478810023615511E-4</v>
      </c>
      <c r="BA133" s="13">
        <f t="shared" si="266"/>
        <v>9.8034797592183505E-5</v>
      </c>
      <c r="BB133" s="13">
        <f t="shared" si="267"/>
        <v>2.5310454152501806E-5</v>
      </c>
      <c r="BC133" s="13">
        <f t="shared" si="268"/>
        <v>5.2276873529810706E-6</v>
      </c>
      <c r="BD133" s="13">
        <f t="shared" si="269"/>
        <v>1.7239831661437641E-4</v>
      </c>
      <c r="BE133" s="13">
        <f t="shared" si="270"/>
        <v>2.1495915102855056E-4</v>
      </c>
      <c r="BF133" s="13">
        <f t="shared" si="271"/>
        <v>1.3401359571936199E-4</v>
      </c>
      <c r="BG133" s="13">
        <f t="shared" si="272"/>
        <v>5.5699400720859852E-5</v>
      </c>
      <c r="BH133" s="13">
        <f t="shared" si="273"/>
        <v>1.7362547568455517E-5</v>
      </c>
      <c r="BI133" s="13">
        <f t="shared" si="274"/>
        <v>4.3297852998835991E-6</v>
      </c>
      <c r="BJ133" s="14">
        <f t="shared" si="275"/>
        <v>0.41112985081380515</v>
      </c>
      <c r="BK133" s="14">
        <f t="shared" si="276"/>
        <v>0.28363835451631575</v>
      </c>
      <c r="BL133" s="14">
        <f t="shared" si="277"/>
        <v>0.28658222232651465</v>
      </c>
      <c r="BM133" s="14">
        <f t="shared" si="278"/>
        <v>0.39812441276225352</v>
      </c>
      <c r="BN133" s="14">
        <f t="shared" si="279"/>
        <v>0.60145882589366007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1.25</v>
      </c>
      <c r="F134" s="10">
        <f>VLOOKUP(B134,home!$B$2:$E$405,3,FALSE)</f>
        <v>0.57999999999999996</v>
      </c>
      <c r="G134" s="10">
        <f>VLOOKUP(C134,away!$B$2:$E$405,4,FALSE)</f>
        <v>1.1299999999999999</v>
      </c>
      <c r="H134" s="10">
        <f>VLOOKUP(A134,away!$A$2:$E$405,3,FALSE)</f>
        <v>1.08901515151515</v>
      </c>
      <c r="I134" s="10">
        <f>VLOOKUP(C134,away!$B$2:$E$405,3,FALSE)</f>
        <v>1.0900000000000001</v>
      </c>
      <c r="J134" s="10">
        <f>VLOOKUP(B134,home!$B$2:$E$405,4,FALSE)</f>
        <v>1.25</v>
      </c>
      <c r="K134" s="12">
        <f t="shared" si="224"/>
        <v>0.81924999999999992</v>
      </c>
      <c r="L134" s="12">
        <f t="shared" si="225"/>
        <v>1.483783143939392</v>
      </c>
      <c r="M134" s="13">
        <f t="shared" si="226"/>
        <v>9.9955204941448911E-2</v>
      </c>
      <c r="N134" s="13">
        <f t="shared" si="227"/>
        <v>8.1888301648282008E-2</v>
      </c>
      <c r="O134" s="13">
        <f t="shared" si="228"/>
        <v>0.14831184824112933</v>
      </c>
      <c r="P134" s="13">
        <f t="shared" si="229"/>
        <v>0.12150448167154519</v>
      </c>
      <c r="Q134" s="13">
        <f t="shared" si="230"/>
        <v>3.3543495562677522E-2</v>
      </c>
      <c r="R134" s="13">
        <f t="shared" si="231"/>
        <v>0.11003131023334245</v>
      </c>
      <c r="S134" s="13">
        <f t="shared" si="232"/>
        <v>3.6924888190962221E-2</v>
      </c>
      <c r="T134" s="13">
        <f t="shared" si="233"/>
        <v>4.9771273304706695E-2</v>
      </c>
      <c r="U134" s="13">
        <f t="shared" si="234"/>
        <v>9.0143150908665787E-2</v>
      </c>
      <c r="V134" s="13">
        <f t="shared" si="235"/>
        <v>4.9872778322724333E-3</v>
      </c>
      <c r="W134" s="13">
        <f t="shared" si="236"/>
        <v>9.1601695799078519E-3</v>
      </c>
      <c r="X134" s="13">
        <f t="shared" si="237"/>
        <v>1.3591705218293653E-2</v>
      </c>
      <c r="Y134" s="13">
        <f t="shared" si="238"/>
        <v>1.00835715501486E-2</v>
      </c>
      <c r="Z134" s="13">
        <f t="shared" si="239"/>
        <v>5.4420867809933153E-2</v>
      </c>
      <c r="AA134" s="13">
        <f t="shared" si="240"/>
        <v>4.4584295953287736E-2</v>
      </c>
      <c r="AB134" s="13">
        <f t="shared" si="241"/>
        <v>1.8262842229865489E-2</v>
      </c>
      <c r="AC134" s="13">
        <f t="shared" si="242"/>
        <v>3.7890511074261611E-4</v>
      </c>
      <c r="AD134" s="13">
        <f t="shared" si="243"/>
        <v>1.8761172320848763E-3</v>
      </c>
      <c r="AE134" s="13">
        <f t="shared" si="244"/>
        <v>2.7837511250217682E-3</v>
      </c>
      <c r="AF134" s="13">
        <f t="shared" si="245"/>
        <v>2.0652414981148096E-3</v>
      </c>
      <c r="AG134" s="13">
        <f t="shared" si="246"/>
        <v>1.0214568410222974E-3</v>
      </c>
      <c r="AH134" s="13">
        <f t="shared" si="247"/>
        <v>2.018719158373317E-2</v>
      </c>
      <c r="AI134" s="13">
        <f t="shared" si="248"/>
        <v>1.6538356704973396E-2</v>
      </c>
      <c r="AJ134" s="13">
        <f t="shared" si="249"/>
        <v>6.7745243652747276E-3</v>
      </c>
      <c r="AK134" s="13">
        <f t="shared" si="250"/>
        <v>1.8500096954171066E-3</v>
      </c>
      <c r="AL134" s="13">
        <f t="shared" si="251"/>
        <v>1.8423720549799964E-5</v>
      </c>
      <c r="AM134" s="13">
        <f t="shared" si="252"/>
        <v>3.0740180847710705E-4</v>
      </c>
      <c r="AN134" s="13">
        <f t="shared" si="253"/>
        <v>4.5611762183481679E-4</v>
      </c>
      <c r="AO134" s="13">
        <f t="shared" si="254"/>
        <v>3.3838981946611159E-4</v>
      </c>
      <c r="AP134" s="13">
        <f t="shared" si="255"/>
        <v>1.6736570340150346E-4</v>
      </c>
      <c r="AQ134" s="13">
        <f t="shared" si="256"/>
        <v>6.2083602395177653E-5</v>
      </c>
      <c r="AR134" s="13">
        <f t="shared" si="257"/>
        <v>5.9906829190836839E-3</v>
      </c>
      <c r="AS134" s="13">
        <f t="shared" si="258"/>
        <v>4.9078669814593074E-3</v>
      </c>
      <c r="AT134" s="13">
        <f t="shared" si="259"/>
        <v>2.0103850122802688E-3</v>
      </c>
      <c r="AU134" s="13">
        <f t="shared" si="260"/>
        <v>5.4900264043687003E-4</v>
      </c>
      <c r="AV134" s="13">
        <f t="shared" si="261"/>
        <v>1.1244260329447641E-4</v>
      </c>
      <c r="AW134" s="13">
        <f t="shared" si="262"/>
        <v>6.2210217544063596E-7</v>
      </c>
      <c r="AX134" s="13">
        <f t="shared" si="263"/>
        <v>4.1973155265811634E-5</v>
      </c>
      <c r="AY134" s="13">
        <f t="shared" si="264"/>
        <v>6.2279060281362236E-5</v>
      </c>
      <c r="AZ134" s="13">
        <f t="shared" si="265"/>
        <v>4.6204309932935294E-5</v>
      </c>
      <c r="BA134" s="13">
        <f t="shared" si="266"/>
        <v>2.2852392085280273E-5</v>
      </c>
      <c r="BB134" s="13">
        <f t="shared" si="267"/>
        <v>8.4769985437082108E-6</v>
      </c>
      <c r="BC134" s="13">
        <f t="shared" si="268"/>
        <v>2.5156055100706019E-6</v>
      </c>
      <c r="BD134" s="13">
        <f t="shared" si="269"/>
        <v>1.4814790560036672E-3</v>
      </c>
      <c r="BE134" s="13">
        <f t="shared" si="270"/>
        <v>1.2137017166310041E-3</v>
      </c>
      <c r="BF134" s="13">
        <f t="shared" si="271"/>
        <v>4.9716256567497506E-4</v>
      </c>
      <c r="BG134" s="13">
        <f t="shared" si="272"/>
        <v>1.3576681064307442E-4</v>
      </c>
      <c r="BH134" s="13">
        <f t="shared" si="273"/>
        <v>2.7806739904834675E-5</v>
      </c>
      <c r="BI134" s="13">
        <f t="shared" si="274"/>
        <v>4.5561343334071622E-6</v>
      </c>
      <c r="BJ134" s="14">
        <f t="shared" si="275"/>
        <v>0.20730074363745393</v>
      </c>
      <c r="BK134" s="14">
        <f t="shared" si="276"/>
        <v>0.26383146052780254</v>
      </c>
      <c r="BL134" s="14">
        <f t="shared" si="277"/>
        <v>0.47361438309543469</v>
      </c>
      <c r="BM134" s="14">
        <f t="shared" si="278"/>
        <v>0.40387115581409305</v>
      </c>
      <c r="BN134" s="14">
        <f t="shared" si="279"/>
        <v>0.59523464229842538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1.25</v>
      </c>
      <c r="F135" s="10">
        <f>VLOOKUP(B135,home!$B$2:$E$405,3,FALSE)</f>
        <v>1.0900000000000001</v>
      </c>
      <c r="G135" s="10">
        <f>VLOOKUP(C135,away!$B$2:$E$405,4,FALSE)</f>
        <v>0.87</v>
      </c>
      <c r="H135" s="10">
        <f>VLOOKUP(A135,away!$A$2:$E$405,3,FALSE)</f>
        <v>1.08901515151515</v>
      </c>
      <c r="I135" s="10">
        <f>VLOOKUP(C135,away!$B$2:$E$405,3,FALSE)</f>
        <v>0.69</v>
      </c>
      <c r="J135" s="10">
        <f>VLOOKUP(B135,home!$B$2:$E$405,4,FALSE)</f>
        <v>0.92</v>
      </c>
      <c r="K135" s="12">
        <f t="shared" si="224"/>
        <v>1.1853750000000001</v>
      </c>
      <c r="L135" s="12">
        <f t="shared" si="225"/>
        <v>0.69130681818181727</v>
      </c>
      <c r="M135" s="13">
        <f t="shared" si="226"/>
        <v>0.15309726843509414</v>
      </c>
      <c r="N135" s="13">
        <f t="shared" si="227"/>
        <v>0.18147767457124972</v>
      </c>
      <c r="O135" s="13">
        <f t="shared" si="228"/>
        <v>0.10583718551419249</v>
      </c>
      <c r="P135" s="13">
        <f t="shared" si="229"/>
        <v>0.12545675377888593</v>
      </c>
      <c r="Q135" s="13">
        <f t="shared" si="230"/>
        <v>0.10755954924744759</v>
      </c>
      <c r="R135" s="13">
        <f t="shared" si="231"/>
        <v>3.658298398156757E-2</v>
      </c>
      <c r="S135" s="13">
        <f t="shared" si="232"/>
        <v>2.5701629476506234E-2</v>
      </c>
      <c r="T135" s="13">
        <f t="shared" si="233"/>
        <v>7.4356649755323481E-2</v>
      </c>
      <c r="U135" s="13">
        <f t="shared" si="234"/>
        <v>4.3364554637150651E-2</v>
      </c>
      <c r="V135" s="13">
        <f t="shared" si="235"/>
        <v>2.3401556945603641E-3</v>
      </c>
      <c r="W135" s="13">
        <f t="shared" si="236"/>
        <v>4.2499466896397733E-2</v>
      </c>
      <c r="X135" s="13">
        <f t="shared" si="237"/>
        <v>2.9380171234572188E-2</v>
      </c>
      <c r="Y135" s="13">
        <f t="shared" si="238"/>
        <v>1.0155356346904525E-2</v>
      </c>
      <c r="Z135" s="13">
        <f t="shared" si="239"/>
        <v>8.4300220852979568E-3</v>
      </c>
      <c r="AA135" s="13">
        <f t="shared" si="240"/>
        <v>9.9927374293600647E-3</v>
      </c>
      <c r="AB135" s="13">
        <f t="shared" si="241"/>
        <v>5.9225705651638448E-3</v>
      </c>
      <c r="AC135" s="13">
        <f t="shared" si="242"/>
        <v>1.1985368018714216E-4</v>
      </c>
      <c r="AD135" s="13">
        <f t="shared" si="243"/>
        <v>1.2594451393079362E-2</v>
      </c>
      <c r="AE135" s="13">
        <f t="shared" si="244"/>
        <v>8.7066301192952507E-3</v>
      </c>
      <c r="AF135" s="13">
        <f t="shared" si="245"/>
        <v>3.0094763824279874E-3</v>
      </c>
      <c r="AG135" s="13">
        <f t="shared" si="246"/>
        <v>6.9349051410987279E-4</v>
      </c>
      <c r="AH135" s="13">
        <f t="shared" si="247"/>
        <v>1.4569329362474441E-3</v>
      </c>
      <c r="AI135" s="13">
        <f t="shared" si="248"/>
        <v>1.7270118793043139E-3</v>
      </c>
      <c r="AJ135" s="13">
        <f t="shared" si="249"/>
        <v>1.0235783532151759E-3</v>
      </c>
      <c r="AK135" s="13">
        <f t="shared" si="250"/>
        <v>4.0444139681414633E-4</v>
      </c>
      <c r="AL135" s="13">
        <f t="shared" si="251"/>
        <v>3.9286014174985428E-6</v>
      </c>
      <c r="AM135" s="13">
        <f t="shared" si="252"/>
        <v>2.9858295640142912E-3</v>
      </c>
      <c r="AN135" s="13">
        <f t="shared" si="253"/>
        <v>2.0641243355319222E-3</v>
      </c>
      <c r="AO135" s="13">
        <f t="shared" si="254"/>
        <v>7.1347161336411538E-4</v>
      </c>
      <c r="AP135" s="13">
        <f t="shared" si="255"/>
        <v>1.6440926363259816E-4</v>
      </c>
      <c r="AQ135" s="13">
        <f t="shared" si="256"/>
        <v>2.8414311230366738E-5</v>
      </c>
      <c r="AR135" s="13">
        <f t="shared" si="257"/>
        <v>2.0143753449230266E-4</v>
      </c>
      <c r="AS135" s="13">
        <f t="shared" si="258"/>
        <v>2.3877901744881325E-4</v>
      </c>
      <c r="AT135" s="13">
        <f t="shared" si="259"/>
        <v>1.4152133890419356E-4</v>
      </c>
      <c r="AU135" s="13">
        <f t="shared" si="260"/>
        <v>5.5918619034519475E-5</v>
      </c>
      <c r="AV135" s="13">
        <f t="shared" si="261"/>
        <v>1.6571133259510876E-5</v>
      </c>
      <c r="AW135" s="13">
        <f t="shared" si="262"/>
        <v>8.9425643101937316E-8</v>
      </c>
      <c r="AX135" s="13">
        <f t="shared" si="263"/>
        <v>5.8988795324057229E-4</v>
      </c>
      <c r="AY135" s="13">
        <f t="shared" si="264"/>
        <v>4.0779356403852464E-4</v>
      </c>
      <c r="AZ135" s="13">
        <f t="shared" si="265"/>
        <v>1.4095523561524778E-4</v>
      </c>
      <c r="BA135" s="13">
        <f t="shared" si="266"/>
        <v>3.248110514641511E-5</v>
      </c>
      <c r="BB135" s="13">
        <f t="shared" si="267"/>
        <v>5.6136023624493186E-6</v>
      </c>
      <c r="BC135" s="13">
        <f t="shared" si="268"/>
        <v>7.7614431754455441E-7</v>
      </c>
      <c r="BD135" s="13">
        <f t="shared" si="269"/>
        <v>2.3209190172043969E-5</v>
      </c>
      <c r="BE135" s="13">
        <f t="shared" si="270"/>
        <v>2.7511593800186618E-5</v>
      </c>
      <c r="BF135" s="13">
        <f t="shared" si="271"/>
        <v>1.6305777750448111E-5</v>
      </c>
      <c r="BG135" s="13">
        <f t="shared" si="272"/>
        <v>6.4428204336458104E-6</v>
      </c>
      <c r="BH135" s="13">
        <f t="shared" si="273"/>
        <v>1.909289567883225E-6</v>
      </c>
      <c r="BI135" s="13">
        <f t="shared" si="274"/>
        <v>4.5264482430591578E-7</v>
      </c>
      <c r="BJ135" s="14">
        <f t="shared" si="275"/>
        <v>0.4775666731533017</v>
      </c>
      <c r="BK135" s="14">
        <f t="shared" si="276"/>
        <v>0.30712738323068983</v>
      </c>
      <c r="BL135" s="14">
        <f t="shared" si="277"/>
        <v>0.20704205565270353</v>
      </c>
      <c r="BM135" s="14">
        <f t="shared" si="278"/>
        <v>0.28974701445516027</v>
      </c>
      <c r="BN135" s="14">
        <f t="shared" si="279"/>
        <v>0.71001141552843738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1.25</v>
      </c>
      <c r="F136" s="10">
        <f>VLOOKUP(B136,home!$B$2:$E$405,3,FALSE)</f>
        <v>1.05</v>
      </c>
      <c r="G136" s="10">
        <f>VLOOKUP(C136,away!$B$2:$E$405,4,FALSE)</f>
        <v>1.27</v>
      </c>
      <c r="H136" s="10">
        <f>VLOOKUP(A136,away!$A$2:$E$405,3,FALSE)</f>
        <v>1.08901515151515</v>
      </c>
      <c r="I136" s="10">
        <f>VLOOKUP(C136,away!$B$2:$E$405,3,FALSE)</f>
        <v>1.45</v>
      </c>
      <c r="J136" s="10">
        <f>VLOOKUP(B136,home!$B$2:$E$405,4,FALSE)</f>
        <v>1.25</v>
      </c>
      <c r="K136" s="12">
        <f t="shared" si="224"/>
        <v>1.6668750000000001</v>
      </c>
      <c r="L136" s="12">
        <f t="shared" si="225"/>
        <v>1.9738399621212093</v>
      </c>
      <c r="M136" s="13">
        <f t="shared" si="226"/>
        <v>2.6233581242277051E-2</v>
      </c>
      <c r="N136" s="13">
        <f t="shared" si="227"/>
        <v>4.372810073322056E-2</v>
      </c>
      <c r="O136" s="13">
        <f t="shared" si="228"/>
        <v>5.1780891005559798E-2</v>
      </c>
      <c r="P136" s="13">
        <f t="shared" si="229"/>
        <v>8.6312272694892486E-2</v>
      </c>
      <c r="Q136" s="13">
        <f t="shared" si="230"/>
        <v>3.6444638954843518E-2</v>
      </c>
      <c r="R136" s="13">
        <f t="shared" si="231"/>
        <v>5.1103595970508314E-2</v>
      </c>
      <c r="S136" s="13">
        <f t="shared" si="232"/>
        <v>7.0994962038881435E-2</v>
      </c>
      <c r="T136" s="13">
        <f t="shared" si="233"/>
        <v>7.1935884774149472E-2</v>
      </c>
      <c r="U136" s="13">
        <f t="shared" si="234"/>
        <v>8.5183306533341038E-2</v>
      </c>
      <c r="V136" s="13">
        <f t="shared" si="235"/>
        <v>2.5953742549679658E-2</v>
      </c>
      <c r="W136" s="13">
        <f t="shared" si="236"/>
        <v>2.0249552519284938E-2</v>
      </c>
      <c r="X136" s="13">
        <f t="shared" si="237"/>
        <v>3.9969375977636813E-2</v>
      </c>
      <c r="Y136" s="13">
        <f t="shared" si="238"/>
        <v>3.9446575782853516E-2</v>
      </c>
      <c r="Z136" s="13">
        <f t="shared" si="239"/>
        <v>3.3623439978228566E-2</v>
      </c>
      <c r="AA136" s="13">
        <f t="shared" si="240"/>
        <v>5.6046071513709737E-2</v>
      </c>
      <c r="AB136" s="13">
        <f t="shared" si="241"/>
        <v>4.6710897727207469E-2</v>
      </c>
      <c r="AC136" s="13">
        <f t="shared" si="242"/>
        <v>5.3369726852020537E-3</v>
      </c>
      <c r="AD136" s="13">
        <f t="shared" si="243"/>
        <v>8.4383682138957691E-3</v>
      </c>
      <c r="AE136" s="13">
        <f t="shared" si="244"/>
        <v>1.6655988395680842E-2</v>
      </c>
      <c r="AF136" s="13">
        <f t="shared" si="245"/>
        <v>1.6438127752010988E-2</v>
      </c>
      <c r="AG136" s="13">
        <f t="shared" si="246"/>
        <v>1.0815411153124321E-2</v>
      </c>
      <c r="AH136" s="13">
        <f t="shared" si="247"/>
        <v>1.6591822373252858E-2</v>
      </c>
      <c r="AI136" s="13">
        <f t="shared" si="248"/>
        <v>2.7656493918415855E-2</v>
      </c>
      <c r="AJ136" s="13">
        <f t="shared" si="249"/>
        <v>2.3049959150129719E-2</v>
      </c>
      <c r="AK136" s="13">
        <f t="shared" si="250"/>
        <v>1.2807133552790831E-2</v>
      </c>
      <c r="AL136" s="13">
        <f t="shared" si="251"/>
        <v>7.0237645026976657E-4</v>
      </c>
      <c r="AM136" s="13">
        <f t="shared" si="252"/>
        <v>2.813141003307503E-3</v>
      </c>
      <c r="AN136" s="13">
        <f t="shared" si="253"/>
        <v>5.5526901314101023E-3</v>
      </c>
      <c r="AO136" s="13">
        <f t="shared" si="254"/>
        <v>5.4800608393266647E-3</v>
      </c>
      <c r="AP136" s="13">
        <f t="shared" si="255"/>
        <v>3.6055876931728212E-3</v>
      </c>
      <c r="AQ136" s="13">
        <f t="shared" si="256"/>
        <v>1.7792132689292352E-3</v>
      </c>
      <c r="AR136" s="13">
        <f t="shared" si="257"/>
        <v>6.5499204089486474E-3</v>
      </c>
      <c r="AS136" s="13">
        <f t="shared" si="258"/>
        <v>1.0917898581666276E-2</v>
      </c>
      <c r="AT136" s="13">
        <f t="shared" si="259"/>
        <v>9.0993860991574887E-3</v>
      </c>
      <c r="AU136" s="13">
        <f t="shared" si="260"/>
        <v>5.0558464013443823E-3</v>
      </c>
      <c r="AV136" s="13">
        <f t="shared" si="261"/>
        <v>2.1068659925602292E-3</v>
      </c>
      <c r="AW136" s="13">
        <f t="shared" si="262"/>
        <v>6.4192222376553544E-5</v>
      </c>
      <c r="AX136" s="13">
        <f t="shared" si="263"/>
        <v>7.8152573498136552E-4</v>
      </c>
      <c r="AY136" s="13">
        <f t="shared" si="264"/>
        <v>1.5426067271323688E-3</v>
      </c>
      <c r="AZ136" s="13">
        <f t="shared" si="265"/>
        <v>1.5224294019254387E-3</v>
      </c>
      <c r="BA136" s="13">
        <f t="shared" si="266"/>
        <v>1.0016773310095742E-3</v>
      </c>
      <c r="BB136" s="13">
        <f t="shared" si="267"/>
        <v>4.9428768627440302E-4</v>
      </c>
      <c r="BC136" s="13">
        <f t="shared" si="268"/>
        <v>1.9512895759056951E-4</v>
      </c>
      <c r="BD136" s="13">
        <f t="shared" si="269"/>
        <v>2.1547491086493582E-3</v>
      </c>
      <c r="BE136" s="13">
        <f t="shared" si="270"/>
        <v>3.5916974204798992E-3</v>
      </c>
      <c r="BF136" s="13">
        <f t="shared" si="271"/>
        <v>2.9934553188812165E-3</v>
      </c>
      <c r="BG136" s="13">
        <f t="shared" si="272"/>
        <v>1.6632386115533766E-3</v>
      </c>
      <c r="BH136" s="13">
        <f t="shared" si="273"/>
        <v>6.931027151582587E-4</v>
      </c>
      <c r="BI136" s="13">
        <f t="shared" si="274"/>
        <v>2.3106311766588454E-4</v>
      </c>
      <c r="BJ136" s="14">
        <f t="shared" si="275"/>
        <v>0.32889037303176066</v>
      </c>
      <c r="BK136" s="14">
        <f t="shared" si="276"/>
        <v>0.21707651438833483</v>
      </c>
      <c r="BL136" s="14">
        <f t="shared" si="277"/>
        <v>0.41598739552098063</v>
      </c>
      <c r="BM136" s="14">
        <f t="shared" si="278"/>
        <v>0.69849622781324727</v>
      </c>
      <c r="BN136" s="14">
        <f t="shared" si="279"/>
        <v>0.29560308060130169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1.25</v>
      </c>
      <c r="F137" s="10">
        <f>VLOOKUP(B137,home!$B$2:$E$405,3,FALSE)</f>
        <v>0.95</v>
      </c>
      <c r="G137" s="10">
        <f>VLOOKUP(C137,away!$B$2:$E$405,4,FALSE)</f>
        <v>0.62</v>
      </c>
      <c r="H137" s="10">
        <f>VLOOKUP(A137,away!$A$2:$E$405,3,FALSE)</f>
        <v>1.08901515151515</v>
      </c>
      <c r="I137" s="10">
        <f>VLOOKUP(C137,away!$B$2:$E$405,3,FALSE)</f>
        <v>0.87</v>
      </c>
      <c r="J137" s="10">
        <f>VLOOKUP(B137,home!$B$2:$E$405,4,FALSE)</f>
        <v>0.71</v>
      </c>
      <c r="K137" s="12">
        <f t="shared" si="224"/>
        <v>0.73624999999999996</v>
      </c>
      <c r="L137" s="12">
        <f t="shared" si="225"/>
        <v>0.67268465909090813</v>
      </c>
      <c r="M137" s="13">
        <f t="shared" si="226"/>
        <v>0.24440351757523543</v>
      </c>
      <c r="N137" s="13">
        <f t="shared" si="227"/>
        <v>0.17994208981476709</v>
      </c>
      <c r="O137" s="13">
        <f t="shared" si="228"/>
        <v>0.16440649690071599</v>
      </c>
      <c r="P137" s="13">
        <f t="shared" si="229"/>
        <v>0.12104428334315216</v>
      </c>
      <c r="Q137" s="13">
        <f t="shared" si="230"/>
        <v>6.6241181813061129E-2</v>
      </c>
      <c r="R137" s="13">
        <f t="shared" si="231"/>
        <v>5.5296864159994283E-2</v>
      </c>
      <c r="S137" s="13">
        <f t="shared" si="232"/>
        <v>1.4987221415038575E-2</v>
      </c>
      <c r="T137" s="13">
        <f t="shared" si="233"/>
        <v>4.4559426805697883E-2</v>
      </c>
      <c r="U137" s="13">
        <f t="shared" si="234"/>
        <v>4.0712316237795788E-2</v>
      </c>
      <c r="V137" s="13">
        <f t="shared" si="235"/>
        <v>8.2473693663414748E-4</v>
      </c>
      <c r="W137" s="13">
        <f t="shared" si="236"/>
        <v>1.6256690036622085E-2</v>
      </c>
      <c r="X137" s="13">
        <f t="shared" si="237"/>
        <v>1.0935625995231688E-2</v>
      </c>
      <c r="Y137" s="13">
        <f t="shared" si="238"/>
        <v>3.6781139222740494E-3</v>
      </c>
      <c r="Z137" s="13">
        <f t="shared" si="239"/>
        <v>1.2399117405420672E-2</v>
      </c>
      <c r="AA137" s="13">
        <f t="shared" si="240"/>
        <v>9.1288501897409703E-3</v>
      </c>
      <c r="AB137" s="13">
        <f t="shared" si="241"/>
        <v>3.3605579760983941E-3</v>
      </c>
      <c r="AC137" s="13">
        <f t="shared" si="242"/>
        <v>2.5528911273437433E-5</v>
      </c>
      <c r="AD137" s="13">
        <f t="shared" si="243"/>
        <v>2.9922470098657518E-3</v>
      </c>
      <c r="AE137" s="13">
        <f t="shared" si="244"/>
        <v>2.0128386597473322E-3</v>
      </c>
      <c r="AF137" s="13">
        <f t="shared" si="245"/>
        <v>6.7700284381856722E-4</v>
      </c>
      <c r="AG137" s="13">
        <f t="shared" si="246"/>
        <v>1.5180314239922275E-4</v>
      </c>
      <c r="AH137" s="13">
        <f t="shared" si="247"/>
        <v>2.0851740162233876E-3</v>
      </c>
      <c r="AI137" s="13">
        <f t="shared" si="248"/>
        <v>1.535209369444469E-3</v>
      </c>
      <c r="AJ137" s="13">
        <f t="shared" si="249"/>
        <v>5.651489491267451E-4</v>
      </c>
      <c r="AK137" s="13">
        <f t="shared" si="250"/>
        <v>1.3869697126485536E-4</v>
      </c>
      <c r="AL137" s="13">
        <f t="shared" si="251"/>
        <v>5.0574211047071543E-7</v>
      </c>
      <c r="AM137" s="13">
        <f t="shared" si="252"/>
        <v>4.4060837220273212E-4</v>
      </c>
      <c r="AN137" s="13">
        <f t="shared" si="253"/>
        <v>2.9639049264779479E-4</v>
      </c>
      <c r="AO137" s="13">
        <f t="shared" si="254"/>
        <v>9.9688668752284058E-5</v>
      </c>
      <c r="AP137" s="13">
        <f t="shared" si="255"/>
        <v>2.2353012718285559E-5</v>
      </c>
      <c r="AQ137" s="13">
        <f t="shared" si="256"/>
        <v>3.7591321850136638E-6</v>
      </c>
      <c r="AR137" s="13">
        <f t="shared" si="257"/>
        <v>2.8053291444968986E-4</v>
      </c>
      <c r="AS137" s="13">
        <f t="shared" si="258"/>
        <v>2.0654235826358415E-4</v>
      </c>
      <c r="AT137" s="13">
        <f t="shared" si="259"/>
        <v>7.6033405635781917E-5</v>
      </c>
      <c r="AU137" s="13">
        <f t="shared" si="260"/>
        <v>1.8659864966448142E-5</v>
      </c>
      <c r="AV137" s="13">
        <f t="shared" si="261"/>
        <v>3.4345813953868608E-6</v>
      </c>
      <c r="AW137" s="13">
        <f t="shared" si="262"/>
        <v>6.9576639219123806E-9</v>
      </c>
      <c r="AX137" s="13">
        <f t="shared" si="263"/>
        <v>5.4066319005710221E-5</v>
      </c>
      <c r="AY137" s="13">
        <f t="shared" si="264"/>
        <v>3.6369583368656465E-5</v>
      </c>
      <c r="AZ137" s="13">
        <f t="shared" si="265"/>
        <v>1.2232630394811514E-5</v>
      </c>
      <c r="BA137" s="13">
        <f t="shared" si="266"/>
        <v>2.7429009356396218E-6</v>
      </c>
      <c r="BB137" s="13">
        <f t="shared" si="267"/>
        <v>4.6127684520271802E-7</v>
      </c>
      <c r="BC137" s="13">
        <f t="shared" si="268"/>
        <v>6.2058771472343995E-8</v>
      </c>
      <c r="BD137" s="13">
        <f t="shared" si="269"/>
        <v>3.1451697986728075E-5</v>
      </c>
      <c r="BE137" s="13">
        <f t="shared" si="270"/>
        <v>2.3156312642728543E-5</v>
      </c>
      <c r="BF137" s="13">
        <f t="shared" si="271"/>
        <v>8.5244175916044453E-6</v>
      </c>
      <c r="BG137" s="13">
        <f t="shared" si="272"/>
        <v>2.0920341506062571E-6</v>
      </c>
      <c r="BH137" s="13">
        <f t="shared" si="273"/>
        <v>3.8506503584596419E-7</v>
      </c>
      <c r="BI137" s="13">
        <f t="shared" si="274"/>
        <v>5.6700826528318249E-8</v>
      </c>
      <c r="BJ137" s="14">
        <f t="shared" si="275"/>
        <v>0.32841575449131244</v>
      </c>
      <c r="BK137" s="14">
        <f t="shared" si="276"/>
        <v>0.38132216350681286</v>
      </c>
      <c r="BL137" s="14">
        <f t="shared" si="277"/>
        <v>0.27788018412334975</v>
      </c>
      <c r="BM137" s="14">
        <f t="shared" si="278"/>
        <v>0.16864642329426494</v>
      </c>
      <c r="BN137" s="14">
        <f t="shared" si="279"/>
        <v>0.83133443360692605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1.25</v>
      </c>
      <c r="F138" s="10">
        <f>VLOOKUP(B138,home!$B$2:$E$405,3,FALSE)</f>
        <v>0.84</v>
      </c>
      <c r="G138" s="10">
        <f>VLOOKUP(C138,away!$B$2:$E$405,4,FALSE)</f>
        <v>1.1599999999999999</v>
      </c>
      <c r="H138" s="10">
        <f>VLOOKUP(A138,away!$A$2:$E$405,3,FALSE)</f>
        <v>1.08901515151515</v>
      </c>
      <c r="I138" s="10">
        <f>VLOOKUP(C138,away!$B$2:$E$405,3,FALSE)</f>
        <v>0.84</v>
      </c>
      <c r="J138" s="10">
        <f>VLOOKUP(B138,home!$B$2:$E$405,4,FALSE)</f>
        <v>0.71</v>
      </c>
      <c r="K138" s="12">
        <f t="shared" si="224"/>
        <v>1.218</v>
      </c>
      <c r="L138" s="12">
        <f t="shared" si="225"/>
        <v>0.64948863636363541</v>
      </c>
      <c r="M138" s="13">
        <f t="shared" si="226"/>
        <v>0.15451120880694208</v>
      </c>
      <c r="N138" s="13">
        <f t="shared" si="227"/>
        <v>0.18819465232685545</v>
      </c>
      <c r="O138" s="13">
        <f t="shared" si="228"/>
        <v>0.10035327431091777</v>
      </c>
      <c r="P138" s="13">
        <f t="shared" si="229"/>
        <v>0.12223028811069783</v>
      </c>
      <c r="Q138" s="13">
        <f t="shared" si="230"/>
        <v>0.114610543267055</v>
      </c>
      <c r="R138" s="13">
        <f t="shared" si="231"/>
        <v>3.2589155643411909E-2</v>
      </c>
      <c r="S138" s="13">
        <f t="shared" si="232"/>
        <v>2.4173397268368507E-2</v>
      </c>
      <c r="T138" s="13">
        <f t="shared" si="233"/>
        <v>7.4438245459414992E-2</v>
      </c>
      <c r="U138" s="13">
        <f t="shared" si="234"/>
        <v>3.9693591573675698E-2</v>
      </c>
      <c r="V138" s="13">
        <f t="shared" si="235"/>
        <v>2.1247802707374296E-3</v>
      </c>
      <c r="W138" s="13">
        <f t="shared" si="236"/>
        <v>4.6531880566424308E-2</v>
      </c>
      <c r="X138" s="13">
        <f t="shared" si="237"/>
        <v>3.0221927656522478E-2</v>
      </c>
      <c r="Y138" s="13">
        <f t="shared" si="238"/>
        <v>9.8143992909576101E-3</v>
      </c>
      <c r="Z138" s="13">
        <f t="shared" si="239"/>
        <v>7.0554287530272914E-3</v>
      </c>
      <c r="AA138" s="13">
        <f t="shared" si="240"/>
        <v>8.5935122211872397E-3</v>
      </c>
      <c r="AB138" s="13">
        <f t="shared" si="241"/>
        <v>5.2334489427030301E-3</v>
      </c>
      <c r="AC138" s="13">
        <f t="shared" si="242"/>
        <v>1.0505407126671108E-4</v>
      </c>
      <c r="AD138" s="13">
        <f t="shared" si="243"/>
        <v>1.4168957632476215E-2</v>
      </c>
      <c r="AE138" s="13">
        <f t="shared" si="244"/>
        <v>9.2025769714111014E-3</v>
      </c>
      <c r="AF138" s="13">
        <f t="shared" si="245"/>
        <v>2.9884845840965949E-3</v>
      </c>
      <c r="AG138" s="13">
        <f t="shared" si="246"/>
        <v>6.4699559243954787E-4</v>
      </c>
      <c r="AH138" s="13">
        <f t="shared" si="247"/>
        <v>1.1456051999411199E-3</v>
      </c>
      <c r="AI138" s="13">
        <f t="shared" si="248"/>
        <v>1.395347133528284E-3</v>
      </c>
      <c r="AJ138" s="13">
        <f t="shared" si="249"/>
        <v>8.4976640431872516E-4</v>
      </c>
      <c r="AK138" s="13">
        <f t="shared" si="250"/>
        <v>3.4500516015340227E-4</v>
      </c>
      <c r="AL138" s="13">
        <f t="shared" si="251"/>
        <v>3.3242350499441447E-6</v>
      </c>
      <c r="AM138" s="13">
        <f t="shared" si="252"/>
        <v>3.4515580792712063E-3</v>
      </c>
      <c r="AN138" s="13">
        <f t="shared" si="253"/>
        <v>2.2417477502357447E-3</v>
      </c>
      <c r="AO138" s="13">
        <f t="shared" si="254"/>
        <v>7.2799484468593061E-4</v>
      </c>
      <c r="AP138" s="13">
        <f t="shared" si="255"/>
        <v>1.5760812631827387E-4</v>
      </c>
      <c r="AQ138" s="13">
        <f t="shared" si="256"/>
        <v>2.5591171760570823E-5</v>
      </c>
      <c r="AR138" s="13">
        <f t="shared" si="257"/>
        <v>1.4881151182416963E-4</v>
      </c>
      <c r="AS138" s="13">
        <f t="shared" si="258"/>
        <v>1.812524214018386E-4</v>
      </c>
      <c r="AT138" s="13">
        <f t="shared" si="259"/>
        <v>1.1038272463371972E-4</v>
      </c>
      <c r="AU138" s="13">
        <f t="shared" si="260"/>
        <v>4.481538620129019E-5</v>
      </c>
      <c r="AV138" s="13">
        <f t="shared" si="261"/>
        <v>1.3646285098292875E-5</v>
      </c>
      <c r="AW138" s="13">
        <f t="shared" si="262"/>
        <v>7.3047956096117586E-8</v>
      </c>
      <c r="AX138" s="13">
        <f t="shared" si="263"/>
        <v>7.006662900920544E-4</v>
      </c>
      <c r="AY138" s="13">
        <f t="shared" si="264"/>
        <v>4.5507479329785587E-4</v>
      </c>
      <c r="AZ138" s="13">
        <f t="shared" si="265"/>
        <v>1.477829534712438E-4</v>
      </c>
      <c r="BA138" s="13">
        <f t="shared" si="266"/>
        <v>3.1994449642609576E-5</v>
      </c>
      <c r="BB138" s="13">
        <f t="shared" si="267"/>
        <v>5.1950078673958736E-6</v>
      </c>
      <c r="BC138" s="13">
        <f t="shared" si="268"/>
        <v>6.7481971513866091E-7</v>
      </c>
      <c r="BD138" s="13">
        <f t="shared" si="269"/>
        <v>1.6108564314981814E-5</v>
      </c>
      <c r="BE138" s="13">
        <f t="shared" si="270"/>
        <v>1.9620231335647848E-5</v>
      </c>
      <c r="BF138" s="13">
        <f t="shared" si="271"/>
        <v>1.1948720883409542E-5</v>
      </c>
      <c r="BG138" s="13">
        <f t="shared" si="272"/>
        <v>4.8511806786642719E-6</v>
      </c>
      <c r="BH138" s="13">
        <f t="shared" si="273"/>
        <v>1.477184516653272E-6</v>
      </c>
      <c r="BI138" s="13">
        <f t="shared" si="274"/>
        <v>3.5984214825673715E-7</v>
      </c>
      <c r="BJ138" s="14">
        <f t="shared" si="275"/>
        <v>0.4987645516340114</v>
      </c>
      <c r="BK138" s="14">
        <f t="shared" si="276"/>
        <v>0.30360312755636043</v>
      </c>
      <c r="BL138" s="14">
        <f t="shared" si="277"/>
        <v>0.19075198064287405</v>
      </c>
      <c r="BM138" s="14">
        <f t="shared" si="278"/>
        <v>0.2872309643750513</v>
      </c>
      <c r="BN138" s="14">
        <f t="shared" si="279"/>
        <v>0.71248912246588003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1.25</v>
      </c>
      <c r="F139" s="10">
        <f>VLOOKUP(B139,home!$B$2:$E$405,3,FALSE)</f>
        <v>0.73</v>
      </c>
      <c r="G139" s="10">
        <f>VLOOKUP(C139,away!$B$2:$E$405,4,FALSE)</f>
        <v>1.1299999999999999</v>
      </c>
      <c r="H139" s="10">
        <f>VLOOKUP(A139,away!$A$2:$E$405,3,FALSE)</f>
        <v>1.08901515151515</v>
      </c>
      <c r="I139" s="10">
        <f>VLOOKUP(C139,away!$B$2:$E$405,3,FALSE)</f>
        <v>1.05</v>
      </c>
      <c r="J139" s="10">
        <f>VLOOKUP(B139,home!$B$2:$E$405,4,FALSE)</f>
        <v>1.04</v>
      </c>
      <c r="K139" s="12">
        <f t="shared" si="224"/>
        <v>1.0311249999999998</v>
      </c>
      <c r="L139" s="12">
        <f t="shared" si="225"/>
        <v>1.1892045454545439</v>
      </c>
      <c r="M139" s="13">
        <f t="shared" si="226"/>
        <v>0.10857332308366073</v>
      </c>
      <c r="N139" s="13">
        <f t="shared" si="227"/>
        <v>0.11195266776463966</v>
      </c>
      <c r="O139" s="13">
        <f t="shared" si="228"/>
        <v>0.12911588932619406</v>
      </c>
      <c r="P139" s="13">
        <f t="shared" si="229"/>
        <v>0.13313462138147183</v>
      </c>
      <c r="Q139" s="13">
        <f t="shared" si="230"/>
        <v>5.7718597274407014E-2</v>
      </c>
      <c r="R139" s="13">
        <f t="shared" si="231"/>
        <v>7.6772601238557933E-2</v>
      </c>
      <c r="S139" s="13">
        <f t="shared" si="232"/>
        <v>4.0813035161339939E-2</v>
      </c>
      <c r="T139" s="13">
        <f t="shared" si="233"/>
        <v>6.8639218235985053E-2</v>
      </c>
      <c r="U139" s="13">
        <f t="shared" si="234"/>
        <v>7.9162148452108033E-2</v>
      </c>
      <c r="V139" s="13">
        <f t="shared" si="235"/>
        <v>5.5606333625872265E-3</v>
      </c>
      <c r="W139" s="13">
        <f t="shared" si="236"/>
        <v>1.9838362871524309E-2</v>
      </c>
      <c r="X139" s="13">
        <f t="shared" si="237"/>
        <v>2.3591871301193362E-2</v>
      </c>
      <c r="Y139" s="13">
        <f t="shared" si="238"/>
        <v>1.4027780293578878E-2</v>
      </c>
      <c r="Z139" s="13">
        <f t="shared" si="239"/>
        <v>3.043277545308741E-2</v>
      </c>
      <c r="AA139" s="13">
        <f t="shared" si="240"/>
        <v>3.1379995589064756E-2</v>
      </c>
      <c r="AB139" s="13">
        <f t="shared" si="241"/>
        <v>1.6178348975887193E-2</v>
      </c>
      <c r="AC139" s="13">
        <f t="shared" si="242"/>
        <v>4.2615948164287246E-4</v>
      </c>
      <c r="AD139" s="13">
        <f t="shared" si="243"/>
        <v>5.1139579789751238E-3</v>
      </c>
      <c r="AE139" s="13">
        <f t="shared" si="244"/>
        <v>6.0815420738607488E-3</v>
      </c>
      <c r="AF139" s="13">
        <f t="shared" si="245"/>
        <v>3.6160987388041293E-3</v>
      </c>
      <c r="AG139" s="13">
        <f t="shared" si="246"/>
        <v>1.433427018999438E-3</v>
      </c>
      <c r="AH139" s="13">
        <f t="shared" si="247"/>
        <v>9.0476987249022596E-3</v>
      </c>
      <c r="AI139" s="13">
        <f t="shared" si="248"/>
        <v>9.3293083477148427E-3</v>
      </c>
      <c r="AJ139" s="13">
        <f t="shared" si="249"/>
        <v>4.809841535018732E-3</v>
      </c>
      <c r="AK139" s="13">
        <f t="shared" si="250"/>
        <v>1.6531826175987298E-3</v>
      </c>
      <c r="AL139" s="13">
        <f t="shared" si="251"/>
        <v>2.090258624318978E-5</v>
      </c>
      <c r="AM139" s="13">
        <f t="shared" si="252"/>
        <v>1.0546259842141453E-3</v>
      </c>
      <c r="AN139" s="13">
        <f t="shared" si="253"/>
        <v>1.2541660141819333E-3</v>
      </c>
      <c r="AO139" s="13">
        <f t="shared" si="254"/>
        <v>7.4572996240988181E-4</v>
      </c>
      <c r="AP139" s="13">
        <f t="shared" si="255"/>
        <v>2.9560848699315922E-4</v>
      </c>
      <c r="AQ139" s="13">
        <f t="shared" si="256"/>
        <v>8.7884739101801396E-5</v>
      </c>
      <c r="AR139" s="13">
        <f t="shared" si="257"/>
        <v>2.1519128899114095E-3</v>
      </c>
      <c r="AS139" s="13">
        <f t="shared" si="258"/>
        <v>2.2188911786099022E-3</v>
      </c>
      <c r="AT139" s="13">
        <f t="shared" si="259"/>
        <v>1.1439770832720672E-3</v>
      </c>
      <c r="AU139" s="13">
        <f t="shared" si="260"/>
        <v>3.9319445666297006E-4</v>
      </c>
      <c r="AV139" s="13">
        <f t="shared" si="261"/>
        <v>1.0135815853165121E-4</v>
      </c>
      <c r="AW139" s="13">
        <f t="shared" si="262"/>
        <v>7.119760755893119E-7</v>
      </c>
      <c r="AX139" s="13">
        <f t="shared" si="263"/>
        <v>1.8124186966213498E-4</v>
      </c>
      <c r="AY139" s="13">
        <f t="shared" si="264"/>
        <v>2.1553365522889088E-4</v>
      </c>
      <c r="AZ139" s="13">
        <f t="shared" si="265"/>
        <v>1.2815680124831481E-4</v>
      </c>
      <c r="BA139" s="13">
        <f t="shared" si="266"/>
        <v>5.0801550191803511E-5</v>
      </c>
      <c r="BB139" s="13">
        <f t="shared" si="267"/>
        <v>1.5103358601057485E-5</v>
      </c>
      <c r="BC139" s="13">
        <f t="shared" si="268"/>
        <v>3.592196540001508E-6</v>
      </c>
      <c r="BD139" s="13">
        <f t="shared" si="269"/>
        <v>4.2651076501747792E-4</v>
      </c>
      <c r="BE139" s="13">
        <f t="shared" si="270"/>
        <v>4.3978591257864686E-4</v>
      </c>
      <c r="BF139" s="13">
        <f t="shared" si="271"/>
        <v>2.2673712455382856E-4</v>
      </c>
      <c r="BG139" s="13">
        <f t="shared" si="272"/>
        <v>7.793143918518881E-5</v>
      </c>
      <c r="BH139" s="13">
        <f t="shared" si="273"/>
        <v>2.0089263807456949E-5</v>
      </c>
      <c r="BI139" s="13">
        <f t="shared" si="274"/>
        <v>4.1429084286928105E-6</v>
      </c>
      <c r="BJ139" s="14">
        <f t="shared" si="275"/>
        <v>0.31604596817034097</v>
      </c>
      <c r="BK139" s="14">
        <f t="shared" si="276"/>
        <v>0.28874420871217471</v>
      </c>
      <c r="BL139" s="14">
        <f t="shared" si="277"/>
        <v>0.3646535459876058</v>
      </c>
      <c r="BM139" s="14">
        <f t="shared" si="278"/>
        <v>0.38239397657512436</v>
      </c>
      <c r="BN139" s="14">
        <f t="shared" si="279"/>
        <v>0.61726770006893117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1.40149625935162</v>
      </c>
      <c r="F140" s="10">
        <f>VLOOKUP(B140,home!$B$2:$E$405,3,FALSE)</f>
        <v>0.8</v>
      </c>
      <c r="G140" s="10">
        <f>VLOOKUP(C140,away!$B$2:$E$405,4,FALSE)</f>
        <v>0.8</v>
      </c>
      <c r="H140" s="10">
        <f>VLOOKUP(A140,away!$A$2:$E$405,3,FALSE)</f>
        <v>1.22194513715711</v>
      </c>
      <c r="I140" s="10">
        <f>VLOOKUP(C140,away!$B$2:$E$405,3,FALSE)</f>
        <v>0.8</v>
      </c>
      <c r="J140" s="10">
        <f>VLOOKUP(B140,home!$B$2:$E$405,4,FALSE)</f>
        <v>1.1100000000000001</v>
      </c>
      <c r="K140" s="12">
        <f t="shared" si="224"/>
        <v>0.89695760598503682</v>
      </c>
      <c r="L140" s="12">
        <f t="shared" si="225"/>
        <v>1.0850872817955137</v>
      </c>
      <c r="M140" s="13">
        <f t="shared" si="226"/>
        <v>0.13778718969079515</v>
      </c>
      <c r="N140" s="13">
        <f t="shared" si="227"/>
        <v>0.12358926780046176</v>
      </c>
      <c r="O140" s="13">
        <f t="shared" si="228"/>
        <v>0.14951112712782774</v>
      </c>
      <c r="P140" s="13">
        <f t="shared" si="229"/>
        <v>0.13410514265670087</v>
      </c>
      <c r="Q140" s="13">
        <f t="shared" si="230"/>
        <v>5.5427166885872889E-2</v>
      </c>
      <c r="R140" s="13">
        <f t="shared" si="231"/>
        <v>8.1116311266659039E-2</v>
      </c>
      <c r="S140" s="13">
        <f t="shared" si="232"/>
        <v>3.2630372473906981E-2</v>
      </c>
      <c r="T140" s="13">
        <f t="shared" si="233"/>
        <v>6.0143313853818124E-2</v>
      </c>
      <c r="U140" s="13">
        <f t="shared" si="234"/>
        <v>7.2757892360079554E-2</v>
      </c>
      <c r="V140" s="13">
        <f t="shared" si="235"/>
        <v>3.528711167944675E-3</v>
      </c>
      <c r="W140" s="13">
        <f t="shared" si="236"/>
        <v>1.6571939638828557E-2</v>
      </c>
      <c r="X140" s="13">
        <f t="shared" si="237"/>
        <v>1.7982000936775804E-2</v>
      </c>
      <c r="Y140" s="13">
        <f t="shared" si="238"/>
        <v>9.7560202588652181E-3</v>
      </c>
      <c r="Z140" s="13">
        <f t="shared" si="239"/>
        <v>2.9339425900539291E-2</v>
      </c>
      <c r="AA140" s="13">
        <f t="shared" si="240"/>
        <v>2.6316221216723105E-2</v>
      </c>
      <c r="AB140" s="13">
        <f t="shared" si="241"/>
        <v>1.1802267390562294E-2</v>
      </c>
      <c r="AC140" s="13">
        <f t="shared" si="242"/>
        <v>2.1465090279503286E-4</v>
      </c>
      <c r="AD140" s="13">
        <f t="shared" si="243"/>
        <v>3.7160818262430484E-3</v>
      </c>
      <c r="AE140" s="13">
        <f t="shared" si="244"/>
        <v>4.0322731277677775E-3</v>
      </c>
      <c r="AF140" s="13">
        <f t="shared" si="245"/>
        <v>2.187684143833316E-3</v>
      </c>
      <c r="AG140" s="13">
        <f t="shared" si="246"/>
        <v>7.9127608035307949E-4</v>
      </c>
      <c r="AH140" s="13">
        <f t="shared" si="247"/>
        <v>7.9589594749642657E-3</v>
      </c>
      <c r="AI140" s="13">
        <f t="shared" si="248"/>
        <v>7.1388492367958738E-3</v>
      </c>
      <c r="AJ140" s="13">
        <f t="shared" si="249"/>
        <v>3.2016225604622672E-3</v>
      </c>
      <c r="AK140" s="13">
        <f t="shared" si="250"/>
        <v>9.5723990236663977E-4</v>
      </c>
      <c r="AL140" s="13">
        <f t="shared" si="251"/>
        <v>8.356593963579639E-6</v>
      </c>
      <c r="AM140" s="13">
        <f t="shared" si="252"/>
        <v>6.6663357170229382E-4</v>
      </c>
      <c r="AN140" s="13">
        <f t="shared" si="253"/>
        <v>7.2335561027207676E-4</v>
      </c>
      <c r="AO140" s="13">
        <f t="shared" si="254"/>
        <v>3.9245198646083136E-4</v>
      </c>
      <c r="AP140" s="13">
        <f t="shared" si="255"/>
        <v>1.4194821974134443E-4</v>
      </c>
      <c r="AQ140" s="13">
        <f t="shared" si="256"/>
        <v>3.8506551978711918E-5</v>
      </c>
      <c r="AR140" s="13">
        <f t="shared" si="257"/>
        <v>1.7272331405219256E-3</v>
      </c>
      <c r="AS140" s="13">
        <f t="shared" si="258"/>
        <v>1.5492549027005631E-3</v>
      </c>
      <c r="AT140" s="13">
        <f t="shared" si="259"/>
        <v>6.9480798429343905E-4</v>
      </c>
      <c r="AU140" s="13">
        <f t="shared" si="260"/>
        <v>2.0773776873704409E-4</v>
      </c>
      <c r="AV140" s="13">
        <f t="shared" si="261"/>
        <v>4.6582992929763064E-5</v>
      </c>
      <c r="AW140" s="13">
        <f t="shared" si="262"/>
        <v>2.2592453142270065E-7</v>
      </c>
      <c r="AX140" s="13">
        <f t="shared" si="263"/>
        <v>9.9657008757223948E-5</v>
      </c>
      <c r="AY140" s="13">
        <f t="shared" si="264"/>
        <v>1.0813655274424783E-4</v>
      </c>
      <c r="AZ140" s="13">
        <f t="shared" si="265"/>
        <v>5.8668799039996537E-5</v>
      </c>
      <c r="BA140" s="13">
        <f t="shared" si="266"/>
        <v>2.1220255892172364E-5</v>
      </c>
      <c r="BB140" s="13">
        <f t="shared" si="267"/>
        <v>5.7564574462606353E-6</v>
      </c>
      <c r="BC140" s="13">
        <f t="shared" si="268"/>
        <v>1.2492517526268998E-6</v>
      </c>
      <c r="BD140" s="13">
        <f t="shared" si="269"/>
        <v>3.1236645224601072E-4</v>
      </c>
      <c r="BE140" s="13">
        <f t="shared" si="270"/>
        <v>2.8017946519662105E-4</v>
      </c>
      <c r="BF140" s="13">
        <f t="shared" si="271"/>
        <v>1.256545511744646E-4</v>
      </c>
      <c r="BG140" s="13">
        <f t="shared" si="272"/>
        <v>3.7568935134190694E-5</v>
      </c>
      <c r="BH140" s="13">
        <f t="shared" si="273"/>
        <v>8.4244355293427025E-6</v>
      </c>
      <c r="BI140" s="13">
        <f t="shared" si="274"/>
        <v>1.511272304834904E-6</v>
      </c>
      <c r="BJ140" s="14">
        <f t="shared" si="275"/>
        <v>0.29645460881860736</v>
      </c>
      <c r="BK140" s="14">
        <f t="shared" si="276"/>
        <v>0.30838256003885051</v>
      </c>
      <c r="BL140" s="14">
        <f t="shared" si="277"/>
        <v>0.365751812437209</v>
      </c>
      <c r="BM140" s="14">
        <f t="shared" si="278"/>
        <v>0.31828429113867579</v>
      </c>
      <c r="BN140" s="14">
        <f t="shared" si="279"/>
        <v>0.6815362054283175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1.40149625935162</v>
      </c>
      <c r="F141" s="10">
        <f>VLOOKUP(B141,home!$B$2:$E$405,3,FALSE)</f>
        <v>0.46</v>
      </c>
      <c r="G141" s="10">
        <f>VLOOKUP(C141,away!$B$2:$E$405,4,FALSE)</f>
        <v>0.91</v>
      </c>
      <c r="H141" s="10">
        <f>VLOOKUP(A141,away!$A$2:$E$405,3,FALSE)</f>
        <v>1.22194513715711</v>
      </c>
      <c r="I141" s="10">
        <f>VLOOKUP(C141,away!$B$2:$E$405,3,FALSE)</f>
        <v>0.71</v>
      </c>
      <c r="J141" s="10">
        <f>VLOOKUP(B141,home!$B$2:$E$405,4,FALSE)</f>
        <v>1.59</v>
      </c>
      <c r="K141" s="12">
        <f t="shared" si="224"/>
        <v>0.58666633416458813</v>
      </c>
      <c r="L141" s="12">
        <f t="shared" si="225"/>
        <v>1.3794538653366615</v>
      </c>
      <c r="M141" s="13">
        <f t="shared" si="226"/>
        <v>0.13999897196579614</v>
      </c>
      <c r="N141" s="13">
        <f t="shared" si="227"/>
        <v>8.213268366998458E-2</v>
      </c>
      <c r="O141" s="13">
        <f t="shared" si="228"/>
        <v>0.19312212302137638</v>
      </c>
      <c r="P141" s="13">
        <f t="shared" si="229"/>
        <v>0.11329824795903351</v>
      </c>
      <c r="Q141" s="13">
        <f t="shared" si="230"/>
        <v>2.4092240221884789E-2</v>
      </c>
      <c r="R141" s="13">
        <f t="shared" si="231"/>
        <v>0.13320152954192996</v>
      </c>
      <c r="S141" s="13">
        <f t="shared" si="232"/>
        <v>2.2922477233837814E-2</v>
      </c>
      <c r="T141" s="13">
        <f t="shared" si="233"/>
        <v>3.3234133898698358E-2</v>
      </c>
      <c r="U141" s="13">
        <f t="shared" si="234"/>
        <v>7.8144853041480153E-2</v>
      </c>
      <c r="V141" s="13">
        <f t="shared" si="235"/>
        <v>2.0611869684214234E-3</v>
      </c>
      <c r="W141" s="13">
        <f t="shared" si="236"/>
        <v>4.7113687509285984E-3</v>
      </c>
      <c r="X141" s="13">
        <f t="shared" si="237"/>
        <v>6.4991158344948124E-3</v>
      </c>
      <c r="Y141" s="13">
        <f t="shared" si="238"/>
        <v>4.4826152295822869E-3</v>
      </c>
      <c r="Z141" s="13">
        <f t="shared" si="239"/>
        <v>6.1248454931790257E-2</v>
      </c>
      <c r="AA141" s="13">
        <f t="shared" si="240"/>
        <v>3.5932406528078387E-2</v>
      </c>
      <c r="AB141" s="13">
        <f t="shared" si="241"/>
        <v>1.054016660776973E-2</v>
      </c>
      <c r="AC141" s="13">
        <f t="shared" si="242"/>
        <v>1.0425472637363081E-4</v>
      </c>
      <c r="AD141" s="13">
        <f t="shared" si="243"/>
        <v>6.9100035850121883E-4</v>
      </c>
      <c r="AE141" s="13">
        <f t="shared" si="244"/>
        <v>9.5320311548352499E-4</v>
      </c>
      <c r="AF141" s="13">
        <f t="shared" si="245"/>
        <v>6.574498610523484E-4</v>
      </c>
      <c r="AG141" s="13">
        <f t="shared" si="246"/>
        <v>3.0230725069790431E-4</v>
      </c>
      <c r="AH141" s="13">
        <f t="shared" si="247"/>
        <v>2.1122354475389096E-2</v>
      </c>
      <c r="AI141" s="13">
        <f t="shared" si="248"/>
        <v>1.2391774269001505E-2</v>
      </c>
      <c r="AJ141" s="13">
        <f t="shared" si="249"/>
        <v>3.6349183920950903E-3</v>
      </c>
      <c r="AK141" s="13">
        <f t="shared" si="250"/>
        <v>7.10828082692622E-4</v>
      </c>
      <c r="AL141" s="13">
        <f t="shared" si="251"/>
        <v>3.3748470217243123E-6</v>
      </c>
      <c r="AM141" s="13">
        <f t="shared" si="252"/>
        <v>8.1077329445665284E-5</v>
      </c>
      <c r="AN141" s="13">
        <f t="shared" si="253"/>
        <v>1.1184243549499688E-4</v>
      </c>
      <c r="AO141" s="13">
        <f t="shared" si="254"/>
        <v>7.7140739976119845E-5</v>
      </c>
      <c r="AP141" s="13">
        <f t="shared" si="255"/>
        <v>3.5470697311662945E-5</v>
      </c>
      <c r="AQ141" s="13">
        <f t="shared" si="256"/>
        <v>1.2232547628190044E-5</v>
      </c>
      <c r="AR141" s="13">
        <f t="shared" si="257"/>
        <v>5.8274627052173214E-3</v>
      </c>
      <c r="AS141" s="13">
        <f t="shared" si="258"/>
        <v>3.4187761827507005E-3</v>
      </c>
      <c r="AT141" s="13">
        <f t="shared" si="259"/>
        <v>1.0028404452317786E-3</v>
      </c>
      <c r="AU141" s="13">
        <f t="shared" si="260"/>
        <v>1.9611090925203702E-4</v>
      </c>
      <c r="AV141" s="13">
        <f t="shared" si="261"/>
        <v>2.8762917055144191E-5</v>
      </c>
      <c r="AW141" s="13">
        <f t="shared" si="262"/>
        <v>7.5866480645091247E-8</v>
      </c>
      <c r="AX141" s="13">
        <f t="shared" si="263"/>
        <v>7.9275566082905072E-6</v>
      </c>
      <c r="AY141" s="13">
        <f t="shared" si="264"/>
        <v>1.0935698605981532E-5</v>
      </c>
      <c r="AZ141" s="13">
        <f t="shared" si="265"/>
        <v>7.5426458560889841E-6</v>
      </c>
      <c r="BA141" s="13">
        <f t="shared" si="266"/>
        <v>3.4682439936824997E-6</v>
      </c>
      <c r="BB141" s="13">
        <f t="shared" si="267"/>
        <v>1.1960706457539959E-6</v>
      </c>
      <c r="BC141" s="13">
        <f t="shared" si="268"/>
        <v>3.2998485510021324E-7</v>
      </c>
      <c r="BD141" s="13">
        <f t="shared" si="269"/>
        <v>1.3397859923028794E-3</v>
      </c>
      <c r="BE141" s="13">
        <f t="shared" si="270"/>
        <v>7.860073366693954E-4</v>
      </c>
      <c r="BF141" s="13">
        <f t="shared" si="271"/>
        <v>2.3056202141515271E-4</v>
      </c>
      <c r="BG141" s="13">
        <f t="shared" si="272"/>
        <v>4.5087658633734978E-5</v>
      </c>
      <c r="BH141" s="13">
        <f t="shared" si="273"/>
        <v>6.6128528516794102E-6</v>
      </c>
      <c r="BI141" s="13">
        <f t="shared" si="274"/>
        <v>7.7590762817292081E-7</v>
      </c>
      <c r="BJ141" s="14">
        <f t="shared" si="275"/>
        <v>0.15810528214172995</v>
      </c>
      <c r="BK141" s="14">
        <f t="shared" si="276"/>
        <v>0.27839944939909034</v>
      </c>
      <c r="BL141" s="14">
        <f t="shared" si="277"/>
        <v>0.5016837388888209</v>
      </c>
      <c r="BM141" s="14">
        <f t="shared" si="278"/>
        <v>0.31358026914930076</v>
      </c>
      <c r="BN141" s="14">
        <f t="shared" si="279"/>
        <v>0.68584579638000542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1.40149625935162</v>
      </c>
      <c r="F142" s="10">
        <f>VLOOKUP(B142,home!$B$2:$E$405,3,FALSE)</f>
        <v>1.27</v>
      </c>
      <c r="G142" s="10">
        <f>VLOOKUP(C142,away!$B$2:$E$405,4,FALSE)</f>
        <v>0.6</v>
      </c>
      <c r="H142" s="10">
        <f>VLOOKUP(A142,away!$A$2:$E$405,3,FALSE)</f>
        <v>1.22194513715711</v>
      </c>
      <c r="I142" s="10">
        <f>VLOOKUP(C142,away!$B$2:$E$405,3,FALSE)</f>
        <v>1.35</v>
      </c>
      <c r="J142" s="10">
        <f>VLOOKUP(B142,home!$B$2:$E$405,4,FALSE)</f>
        <v>1.18</v>
      </c>
      <c r="K142" s="12">
        <f t="shared" si="224"/>
        <v>1.0679401496259344</v>
      </c>
      <c r="L142" s="12">
        <f t="shared" si="225"/>
        <v>1.9465586034912761</v>
      </c>
      <c r="M142" s="13">
        <f t="shared" si="226"/>
        <v>4.907042572154275E-2</v>
      </c>
      <c r="N142" s="13">
        <f t="shared" si="227"/>
        <v>5.240427778727267E-2</v>
      </c>
      <c r="O142" s="13">
        <f t="shared" si="228"/>
        <v>9.5518459365248665E-2</v>
      </c>
      <c r="P142" s="13">
        <f t="shared" si="229"/>
        <v>0.10200799778656242</v>
      </c>
      <c r="Q142" s="13">
        <f t="shared" si="230"/>
        <v>2.7982316130589498E-2</v>
      </c>
      <c r="R142" s="13">
        <f t="shared" si="231"/>
        <v>9.2966139434828315E-2</v>
      </c>
      <c r="S142" s="13">
        <f t="shared" si="232"/>
        <v>5.3013762665681675E-2</v>
      </c>
      <c r="T142" s="13">
        <f t="shared" si="233"/>
        <v>5.446921820961171E-2</v>
      </c>
      <c r="U142" s="13">
        <f t="shared" si="234"/>
        <v>9.9282272858176049E-2</v>
      </c>
      <c r="V142" s="13">
        <f t="shared" si="235"/>
        <v>1.2245048723657583E-2</v>
      </c>
      <c r="W142" s="13">
        <f t="shared" si="236"/>
        <v>9.9611462917939854E-3</v>
      </c>
      <c r="X142" s="13">
        <f t="shared" si="237"/>
        <v>1.9389955014926807E-2</v>
      </c>
      <c r="Y142" s="13">
        <f t="shared" si="238"/>
        <v>1.8871841877807292E-2</v>
      </c>
      <c r="Z142" s="13">
        <f t="shared" si="239"/>
        <v>6.0321346183411562E-2</v>
      </c>
      <c r="AA142" s="13">
        <f t="shared" si="240"/>
        <v>6.4419587468750344E-2</v>
      </c>
      <c r="AB142" s="13">
        <f t="shared" si="241"/>
        <v>3.4398131940109093E-2</v>
      </c>
      <c r="AC142" s="13">
        <f t="shared" si="242"/>
        <v>1.5909441439679096E-3</v>
      </c>
      <c r="AD142" s="13">
        <f t="shared" si="243"/>
        <v>2.6594770153260719E-3</v>
      </c>
      <c r="AE142" s="13">
        <f t="shared" si="244"/>
        <v>5.1768278649702666E-3</v>
      </c>
      <c r="AF142" s="13">
        <f t="shared" si="245"/>
        <v>5.0384994096756234E-3</v>
      </c>
      <c r="AG142" s="13">
        <f t="shared" si="246"/>
        <v>3.2692447915299338E-3</v>
      </c>
      <c r="AH142" s="13">
        <f t="shared" si="247"/>
        <v>2.9354758846873871E-2</v>
      </c>
      <c r="AI142" s="13">
        <f t="shared" si="248"/>
        <v>3.1349125555163705E-2</v>
      </c>
      <c r="AJ142" s="13">
        <f t="shared" si="249"/>
        <v>1.6739494918011862E-2</v>
      </c>
      <c r="AK142" s="13">
        <f t="shared" si="250"/>
        <v>5.9589262358013869E-3</v>
      </c>
      <c r="AL142" s="13">
        <f t="shared" si="251"/>
        <v>1.3229070205125629E-4</v>
      </c>
      <c r="AM142" s="13">
        <f t="shared" si="252"/>
        <v>5.6803245633481195E-4</v>
      </c>
      <c r="AN142" s="13">
        <f t="shared" si="253"/>
        <v>1.1057084649408111E-3</v>
      </c>
      <c r="AO142" s="13">
        <f t="shared" si="254"/>
        <v>1.0761631626918337E-3</v>
      </c>
      <c r="AP142" s="13">
        <f t="shared" si="255"/>
        <v>6.9827155436605706E-4</v>
      </c>
      <c r="AQ142" s="13">
        <f t="shared" si="256"/>
        <v>3.3980662543111879E-4</v>
      </c>
      <c r="AR142" s="13">
        <f t="shared" si="257"/>
        <v>1.1428151677358792E-2</v>
      </c>
      <c r="AS142" s="13">
        <f t="shared" si="258"/>
        <v>1.2204582012266421E-2</v>
      </c>
      <c r="AT142" s="13">
        <f t="shared" si="259"/>
        <v>6.5168815701508939E-3</v>
      </c>
      <c r="AU142" s="13">
        <f t="shared" si="260"/>
        <v>2.3198798263738139E-3</v>
      </c>
      <c r="AV142" s="13">
        <f t="shared" si="261"/>
        <v>6.1937320222295929E-4</v>
      </c>
      <c r="AW142" s="13">
        <f t="shared" si="262"/>
        <v>7.6390828100621836E-6</v>
      </c>
      <c r="AX142" s="13">
        <f t="shared" si="263"/>
        <v>1.0110411106843098E-4</v>
      </c>
      <c r="AY142" s="13">
        <f t="shared" si="264"/>
        <v>1.9680507724859192E-4</v>
      </c>
      <c r="AZ142" s="13">
        <f t="shared" si="265"/>
        <v>1.9154630816450589E-4</v>
      </c>
      <c r="BA142" s="13">
        <f t="shared" si="266"/>
        <v>1.2428537137487009E-4</v>
      </c>
      <c r="BB142" s="13">
        <f t="shared" si="267"/>
        <v>6.0482189734465452E-5</v>
      </c>
      <c r="BC142" s="13">
        <f t="shared" si="268"/>
        <v>2.3546425357123084E-5</v>
      </c>
      <c r="BD142" s="13">
        <f t="shared" si="269"/>
        <v>3.7075944949276703E-3</v>
      </c>
      <c r="BE142" s="13">
        <f t="shared" si="270"/>
        <v>3.9594890196653475E-3</v>
      </c>
      <c r="BF142" s="13">
        <f t="shared" si="271"/>
        <v>2.1142486480518275E-3</v>
      </c>
      <c r="BG142" s="13">
        <f t="shared" si="272"/>
        <v>7.5263033918229955E-4</v>
      </c>
      <c r="BH142" s="13">
        <f t="shared" si="273"/>
        <v>2.0094103925984066E-4</v>
      </c>
      <c r="BI142" s="13">
        <f t="shared" si="274"/>
        <v>4.2918600706629009E-5</v>
      </c>
      <c r="BJ142" s="14">
        <f t="shared" si="275"/>
        <v>0.20370855614021646</v>
      </c>
      <c r="BK142" s="14">
        <f t="shared" si="276"/>
        <v>0.21825727482071217</v>
      </c>
      <c r="BL142" s="14">
        <f t="shared" si="277"/>
        <v>0.51385358705312978</v>
      </c>
      <c r="BM142" s="14">
        <f t="shared" si="278"/>
        <v>0.57600198197698715</v>
      </c>
      <c r="BN142" s="14">
        <f t="shared" si="279"/>
        <v>0.41994961622604432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1.40149625935162</v>
      </c>
      <c r="F143" s="10">
        <f>VLOOKUP(B143,home!$B$2:$E$405,3,FALSE)</f>
        <v>0.94</v>
      </c>
      <c r="G143" s="10">
        <f>VLOOKUP(C143,away!$B$2:$E$405,4,FALSE)</f>
        <v>0.94</v>
      </c>
      <c r="H143" s="10">
        <f>VLOOKUP(A143,away!$A$2:$E$405,3,FALSE)</f>
        <v>1.22194513715711</v>
      </c>
      <c r="I143" s="10">
        <f>VLOOKUP(C143,away!$B$2:$E$405,3,FALSE)</f>
        <v>1.07</v>
      </c>
      <c r="J143" s="10">
        <f>VLOOKUP(B143,home!$B$2:$E$405,4,FALSE)</f>
        <v>1.46</v>
      </c>
      <c r="K143" s="12">
        <f t="shared" si="224"/>
        <v>1.2383620947630913</v>
      </c>
      <c r="L143" s="12">
        <f t="shared" si="225"/>
        <v>1.9089226932668373</v>
      </c>
      <c r="M143" s="13">
        <f t="shared" si="226"/>
        <v>4.2968637578912283E-2</v>
      </c>
      <c r="N143" s="13">
        <f t="shared" si="227"/>
        <v>5.3210732041337909E-2</v>
      </c>
      <c r="O143" s="13">
        <f t="shared" si="228"/>
        <v>8.2023807373143867E-2</v>
      </c>
      <c r="P143" s="13">
        <f t="shared" si="229"/>
        <v>0.10157517391905074</v>
      </c>
      <c r="Q143" s="13">
        <f t="shared" si="230"/>
        <v>3.2947076797294382E-2</v>
      </c>
      <c r="R143" s="13">
        <f t="shared" si="231"/>
        <v>7.828855364137105E-2</v>
      </c>
      <c r="S143" s="13">
        <f t="shared" si="232"/>
        <v>6.0029340805472363E-2</v>
      </c>
      <c r="T143" s="13">
        <f t="shared" si="233"/>
        <v>6.2893422575160507E-2</v>
      </c>
      <c r="U143" s="13">
        <f t="shared" si="234"/>
        <v>9.6949577283300906E-2</v>
      </c>
      <c r="V143" s="13">
        <f t="shared" si="235"/>
        <v>1.5767290015663495E-2</v>
      </c>
      <c r="W143" s="13">
        <f t="shared" si="236"/>
        <v>1.3600137013005968E-2</v>
      </c>
      <c r="X143" s="13">
        <f t="shared" si="237"/>
        <v>2.5961610175665346E-2</v>
      </c>
      <c r="Y143" s="13">
        <f t="shared" si="238"/>
        <v>2.4779353409037419E-2</v>
      </c>
      <c r="Z143" s="13">
        <f t="shared" si="239"/>
        <v>4.9815598889683753E-2</v>
      </c>
      <c r="AA143" s="13">
        <f t="shared" si="240"/>
        <v>6.1689749392906702E-2</v>
      </c>
      <c r="AB143" s="13">
        <f t="shared" si="241"/>
        <v>3.8197123641805046E-2</v>
      </c>
      <c r="AC143" s="13">
        <f t="shared" si="242"/>
        <v>2.3295555139371186E-3</v>
      </c>
      <c r="AD143" s="13">
        <f t="shared" si="243"/>
        <v>4.2104735401227835E-3</v>
      </c>
      <c r="AE143" s="13">
        <f t="shared" si="244"/>
        <v>8.0374684901399381E-3</v>
      </c>
      <c r="AF143" s="13">
        <f t="shared" si="245"/>
        <v>7.6714529986226373E-3</v>
      </c>
      <c r="AG143" s="13">
        <f t="shared" si="246"/>
        <v>4.8814035731335591E-3</v>
      </c>
      <c r="AH143" s="13">
        <f t="shared" si="247"/>
        <v>2.3773531799798887E-2</v>
      </c>
      <c r="AI143" s="13">
        <f t="shared" si="248"/>
        <v>2.9440240639515915E-2</v>
      </c>
      <c r="AJ143" s="13">
        <f t="shared" si="249"/>
        <v>1.8228839034340211E-2</v>
      </c>
      <c r="AK143" s="13">
        <f t="shared" si="250"/>
        <v>7.524634430554916E-3</v>
      </c>
      <c r="AL143" s="13">
        <f t="shared" si="251"/>
        <v>2.2027694599130104E-4</v>
      </c>
      <c r="AM143" s="13">
        <f t="shared" si="252"/>
        <v>1.0428181666182028E-3</v>
      </c>
      <c r="AN143" s="13">
        <f t="shared" si="253"/>
        <v>1.9906592632084048E-3</v>
      </c>
      <c r="AO143" s="13">
        <f t="shared" si="254"/>
        <v>1.9000073210501836E-3</v>
      </c>
      <c r="AP143" s="13">
        <f t="shared" si="255"/>
        <v>1.2089890308419414E-3</v>
      </c>
      <c r="AQ143" s="13">
        <f t="shared" si="256"/>
        <v>5.7696664922121535E-4</v>
      </c>
      <c r="AR143" s="13">
        <f t="shared" si="257"/>
        <v>9.0763668703473799E-3</v>
      </c>
      <c r="AS143" s="13">
        <f t="shared" si="258"/>
        <v>1.1239828690401705E-2</v>
      </c>
      <c r="AT143" s="13">
        <f t="shared" si="259"/>
        <v>6.9594889009120748E-3</v>
      </c>
      <c r="AU143" s="13">
        <f t="shared" si="260"/>
        <v>2.8727890846046533E-3</v>
      </c>
      <c r="AV143" s="13">
        <f t="shared" si="261"/>
        <v>8.8938827715589119E-4</v>
      </c>
      <c r="AW143" s="13">
        <f t="shared" si="262"/>
        <v>1.4464470393171765E-5</v>
      </c>
      <c r="AX143" s="13">
        <f t="shared" si="263"/>
        <v>2.1523108154505418E-4</v>
      </c>
      <c r="AY143" s="13">
        <f t="shared" si="264"/>
        <v>4.1085949585771905E-4</v>
      </c>
      <c r="AZ143" s="13">
        <f t="shared" si="265"/>
        <v>3.9214950769348616E-4</v>
      </c>
      <c r="BA143" s="13">
        <f t="shared" si="266"/>
        <v>2.4952769812983794E-4</v>
      </c>
      <c r="BB143" s="13">
        <f t="shared" si="267"/>
        <v>1.1908227138967111E-4</v>
      </c>
      <c r="BC143" s="13">
        <f t="shared" si="268"/>
        <v>4.5463770044300685E-5</v>
      </c>
      <c r="BD143" s="13">
        <f t="shared" si="269"/>
        <v>2.8876804485369013E-3</v>
      </c>
      <c r="BE143" s="13">
        <f t="shared" si="270"/>
        <v>3.5759940092565806E-3</v>
      </c>
      <c r="BF143" s="13">
        <f t="shared" si="271"/>
        <v>2.2141877160816222E-3</v>
      </c>
      <c r="BG143" s="13">
        <f t="shared" si="272"/>
        <v>9.139887127618475E-4</v>
      </c>
      <c r="BH143" s="13">
        <f t="shared" si="273"/>
        <v>2.8296224423139595E-4</v>
      </c>
      <c r="BI143" s="13">
        <f t="shared" si="274"/>
        <v>7.0081943501051317E-5</v>
      </c>
      <c r="BJ143" s="14">
        <f t="shared" si="275"/>
        <v>0.24634488486912043</v>
      </c>
      <c r="BK143" s="14">
        <f t="shared" si="276"/>
        <v>0.22330113427488504</v>
      </c>
      <c r="BL143" s="14">
        <f t="shared" si="277"/>
        <v>0.47709881413452848</v>
      </c>
      <c r="BM143" s="14">
        <f t="shared" si="278"/>
        <v>0.60515005579164327</v>
      </c>
      <c r="BN143" s="14">
        <f t="shared" si="279"/>
        <v>0.39101398135111021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1.40149625935162</v>
      </c>
      <c r="F144" s="10">
        <f>VLOOKUP(B144,home!$B$2:$E$405,3,FALSE)</f>
        <v>1.34</v>
      </c>
      <c r="G144" s="10">
        <f>VLOOKUP(C144,away!$B$2:$E$405,4,FALSE)</f>
        <v>0.93</v>
      </c>
      <c r="H144" s="10">
        <f>VLOOKUP(A144,away!$A$2:$E$405,3,FALSE)</f>
        <v>1.22194513715711</v>
      </c>
      <c r="I144" s="10">
        <f>VLOOKUP(C144,away!$B$2:$E$405,3,FALSE)</f>
        <v>1.03</v>
      </c>
      <c r="J144" s="10">
        <f>VLOOKUP(B144,home!$B$2:$E$405,4,FALSE)</f>
        <v>0.63</v>
      </c>
      <c r="K144" s="12">
        <f t="shared" si="224"/>
        <v>1.7465446384039891</v>
      </c>
      <c r="L144" s="12">
        <f t="shared" si="225"/>
        <v>0.7929201995012487</v>
      </c>
      <c r="M144" s="13">
        <f t="shared" si="226"/>
        <v>7.8908617394016209E-2</v>
      </c>
      <c r="N144" s="13">
        <f t="shared" si="227"/>
        <v>0.13781742263339075</v>
      </c>
      <c r="O144" s="13">
        <f t="shared" si="228"/>
        <v>6.2568236646431047E-2</v>
      </c>
      <c r="P144" s="13">
        <f t="shared" si="229"/>
        <v>0.10927821824921613</v>
      </c>
      <c r="Q144" s="13">
        <f t="shared" si="230"/>
        <v>0.12035214028950263</v>
      </c>
      <c r="R144" s="13">
        <f t="shared" si="231"/>
        <v>2.4805809342064711E-2</v>
      </c>
      <c r="S144" s="13">
        <f t="shared" si="232"/>
        <v>3.7834045818134154E-2</v>
      </c>
      <c r="T144" s="13">
        <f t="shared" si="233"/>
        <v>9.5429643088754706E-2</v>
      </c>
      <c r="U144" s="13">
        <f t="shared" si="234"/>
        <v>4.3324453307654706E-2</v>
      </c>
      <c r="V144" s="13">
        <f t="shared" si="235"/>
        <v>5.8216949804386856E-3</v>
      </c>
      <c r="W144" s="13">
        <f t="shared" si="236"/>
        <v>7.0066795114358524E-2</v>
      </c>
      <c r="X144" s="13">
        <f t="shared" si="237"/>
        <v>5.5557377160490286E-2</v>
      </c>
      <c r="Y144" s="13">
        <f t="shared" si="238"/>
        <v>2.2026283290931026E-2</v>
      </c>
      <c r="Z144" s="13">
        <f t="shared" si="239"/>
        <v>6.5563424307666313E-3</v>
      </c>
      <c r="AA144" s="13">
        <f t="shared" si="240"/>
        <v>1.1450944719996038E-2</v>
      </c>
      <c r="AB144" s="13">
        <f t="shared" si="241"/>
        <v>9.9997930526847766E-3</v>
      </c>
      <c r="AC144" s="13">
        <f t="shared" si="242"/>
        <v>5.0389336081323513E-4</v>
      </c>
      <c r="AD144" s="13">
        <f t="shared" si="243"/>
        <v>3.0593696334283417E-2</v>
      </c>
      <c r="AE144" s="13">
        <f t="shared" si="244"/>
        <v>2.4258359800860631E-2</v>
      </c>
      <c r="AF144" s="13">
        <f t="shared" si="245"/>
        <v>9.6174717464357386E-3</v>
      </c>
      <c r="AG144" s="13">
        <f t="shared" si="246"/>
        <v>2.5419625386271503E-3</v>
      </c>
      <c r="AH144" s="13">
        <f t="shared" si="247"/>
        <v>1.2996640870504947E-3</v>
      </c>
      <c r="AI144" s="13">
        <f t="shared" si="248"/>
        <v>2.2699213429642571E-3</v>
      </c>
      <c r="AJ144" s="13">
        <f t="shared" si="249"/>
        <v>1.9822594755765032E-3</v>
      </c>
      <c r="AK144" s="13">
        <f t="shared" si="250"/>
        <v>1.154034886331215E-3</v>
      </c>
      <c r="AL144" s="13">
        <f t="shared" si="251"/>
        <v>2.7913082487467495E-5</v>
      </c>
      <c r="AM144" s="13">
        <f t="shared" si="252"/>
        <v>1.0686651260320486E-2</v>
      </c>
      <c r="AN144" s="13">
        <f t="shared" si="253"/>
        <v>8.4736616493335925E-3</v>
      </c>
      <c r="AO144" s="13">
        <f t="shared" si="254"/>
        <v>3.3594687427478346E-3</v>
      </c>
      <c r="AP144" s="13">
        <f t="shared" si="255"/>
        <v>8.8793020857260764E-4</v>
      </c>
      <c r="AQ144" s="13">
        <f t="shared" si="256"/>
        <v>1.7601444953114435E-4</v>
      </c>
      <c r="AR144" s="13">
        <f t="shared" si="257"/>
        <v>2.0610598143773736E-4</v>
      </c>
      <c r="AS144" s="13">
        <f t="shared" si="258"/>
        <v>3.5997329682307234E-4</v>
      </c>
      <c r="AT144" s="13">
        <f t="shared" si="259"/>
        <v>3.143547157674724E-4</v>
      </c>
      <c r="AU144" s="13">
        <f t="shared" si="260"/>
        <v>1.8301151446022964E-4</v>
      </c>
      <c r="AV144" s="13">
        <f t="shared" si="261"/>
        <v>7.9909444836677026E-5</v>
      </c>
      <c r="AW144" s="13">
        <f t="shared" si="262"/>
        <v>1.073777920731731E-6</v>
      </c>
      <c r="AX144" s="13">
        <f t="shared" si="263"/>
        <v>3.1107855768676669E-3</v>
      </c>
      <c r="AY144" s="13">
        <f t="shared" si="264"/>
        <v>2.4666047202155181E-3</v>
      </c>
      <c r="AZ144" s="13">
        <f t="shared" si="265"/>
        <v>9.7791035342200479E-4</v>
      </c>
      <c r="BA144" s="13">
        <f t="shared" si="266"/>
        <v>2.584682908432376E-4</v>
      </c>
      <c r="BB144" s="13">
        <f t="shared" si="267"/>
        <v>5.1236182185041679E-5</v>
      </c>
      <c r="BC144" s="13">
        <f t="shared" si="268"/>
        <v>8.1252407599691165E-6</v>
      </c>
      <c r="BD144" s="13">
        <f t="shared" si="269"/>
        <v>2.723759932000188E-5</v>
      </c>
      <c r="BE144" s="13">
        <f t="shared" si="270"/>
        <v>4.7571683055345428E-5</v>
      </c>
      <c r="BF144" s="13">
        <f t="shared" si="271"/>
        <v>4.1543033990083736E-5</v>
      </c>
      <c r="BG144" s="13">
        <f t="shared" si="272"/>
        <v>2.418558775947181E-5</v>
      </c>
      <c r="BH144" s="13">
        <f t="shared" si="273"/>
        <v>1.0560302156988658E-5</v>
      </c>
      <c r="BI144" s="13">
        <f t="shared" si="274"/>
        <v>3.6888078224429211E-6</v>
      </c>
      <c r="BJ144" s="14">
        <f t="shared" si="275"/>
        <v>0.59871800867243408</v>
      </c>
      <c r="BK144" s="14">
        <f t="shared" si="276"/>
        <v>0.23484098760532143</v>
      </c>
      <c r="BL144" s="14">
        <f t="shared" si="277"/>
        <v>0.16015325882818326</v>
      </c>
      <c r="BM144" s="14">
        <f t="shared" si="278"/>
        <v>0.464072622039789</v>
      </c>
      <c r="BN144" s="14">
        <f t="shared" si="279"/>
        <v>0.53373044455462137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1.40149625935162</v>
      </c>
      <c r="F145" s="10">
        <f>VLOOKUP(B145,home!$B$2:$E$405,3,FALSE)</f>
        <v>1.1599999999999999</v>
      </c>
      <c r="G145" s="10">
        <f>VLOOKUP(C145,away!$B$2:$E$405,4,FALSE)</f>
        <v>0.95</v>
      </c>
      <c r="H145" s="10">
        <f>VLOOKUP(A145,away!$A$2:$E$405,3,FALSE)</f>
        <v>1.22194513715711</v>
      </c>
      <c r="I145" s="10">
        <f>VLOOKUP(C145,away!$B$2:$E$405,3,FALSE)</f>
        <v>0.83</v>
      </c>
      <c r="J145" s="10">
        <f>VLOOKUP(B145,home!$B$2:$E$405,4,FALSE)</f>
        <v>0.73</v>
      </c>
      <c r="K145" s="12">
        <f t="shared" si="224"/>
        <v>1.544448877805485</v>
      </c>
      <c r="L145" s="12">
        <f t="shared" si="225"/>
        <v>0.74037655860349283</v>
      </c>
      <c r="M145" s="13">
        <f t="shared" si="226"/>
        <v>0.10179182970278053</v>
      </c>
      <c r="N145" s="13">
        <f t="shared" si="227"/>
        <v>0.15721227715422642</v>
      </c>
      <c r="O145" s="13">
        <f t="shared" si="228"/>
        <v>7.5364284569297432E-2</v>
      </c>
      <c r="P145" s="13">
        <f t="shared" si="229"/>
        <v>0.11639628472966465</v>
      </c>
      <c r="Q145" s="13">
        <f t="shared" si="230"/>
        <v>0.12140316251404497</v>
      </c>
      <c r="R145" s="13">
        <f t="shared" si="231"/>
        <v>2.7898974825515378E-2</v>
      </c>
      <c r="S145" s="13">
        <f t="shared" si="232"/>
        <v>3.3274023903558672E-2</v>
      </c>
      <c r="T145" s="13">
        <f t="shared" si="233"/>
        <v>8.9884055665729157E-2</v>
      </c>
      <c r="U145" s="13">
        <f t="shared" si="234"/>
        <v>4.3088540361190697E-2</v>
      </c>
      <c r="V145" s="13">
        <f t="shared" si="235"/>
        <v>4.2275525252412826E-3</v>
      </c>
      <c r="W145" s="13">
        <f t="shared" si="236"/>
        <v>6.2500326035617906E-2</v>
      </c>
      <c r="X145" s="13">
        <f t="shared" si="237"/>
        <v>4.6273776301847057E-2</v>
      </c>
      <c r="Y145" s="13">
        <f t="shared" si="238"/>
        <v>1.7130009625974694E-2</v>
      </c>
      <c r="Z145" s="13">
        <f t="shared" si="239"/>
        <v>6.8852489899601859E-3</v>
      </c>
      <c r="AA145" s="13">
        <f t="shared" si="240"/>
        <v>1.0633915075955357E-2</v>
      </c>
      <c r="AB145" s="13">
        <f t="shared" si="241"/>
        <v>8.2117691028690421E-3</v>
      </c>
      <c r="AC145" s="13">
        <f t="shared" si="242"/>
        <v>3.0213095741228965E-4</v>
      </c>
      <c r="AD145" s="13">
        <f t="shared" si="243"/>
        <v>2.413213960204675E-2</v>
      </c>
      <c r="AE145" s="13">
        <f t="shared" si="244"/>
        <v>1.7866870470302432E-2</v>
      </c>
      <c r="AF145" s="13">
        <f t="shared" si="245"/>
        <v>6.6141060359084418E-3</v>
      </c>
      <c r="AG145" s="13">
        <f t="shared" si="246"/>
        <v>1.6323096883681608E-3</v>
      </c>
      <c r="AH145" s="13">
        <f t="shared" si="247"/>
        <v>1.2744192380787242E-3</v>
      </c>
      <c r="AI145" s="13">
        <f t="shared" si="248"/>
        <v>1.9682753621044066E-3</v>
      </c>
      <c r="AJ145" s="13">
        <f t="shared" si="249"/>
        <v>1.5199503371071683E-3</v>
      </c>
      <c r="AK145" s="13">
        <f t="shared" si="250"/>
        <v>7.8249519748841161E-4</v>
      </c>
      <c r="AL145" s="13">
        <f t="shared" si="251"/>
        <v>1.3819152695178027E-5</v>
      </c>
      <c r="AM145" s="13">
        <f t="shared" si="252"/>
        <v>7.4541711854852789E-3</v>
      </c>
      <c r="AN145" s="13">
        <f t="shared" si="253"/>
        <v>5.5188936095509084E-3</v>
      </c>
      <c r="AO145" s="13">
        <f t="shared" si="254"/>
        <v>2.0430297289690548E-3</v>
      </c>
      <c r="AP145" s="13">
        <f t="shared" si="255"/>
        <v>5.042037732862452E-4</v>
      </c>
      <c r="AQ145" s="13">
        <f t="shared" si="256"/>
        <v>9.3325163625141477E-5</v>
      </c>
      <c r="AR145" s="13">
        <f t="shared" si="257"/>
        <v>1.8871002594136231E-4</v>
      </c>
      <c r="AS145" s="13">
        <f t="shared" si="258"/>
        <v>2.9145298779578098E-4</v>
      </c>
      <c r="AT145" s="13">
        <f t="shared" si="259"/>
        <v>2.2506711996712485E-4</v>
      </c>
      <c r="AU145" s="13">
        <f t="shared" si="260"/>
        <v>1.1586822028804617E-4</v>
      </c>
      <c r="AV145" s="13">
        <f t="shared" si="261"/>
        <v>4.4738135699297906E-5</v>
      </c>
      <c r="AW145" s="13">
        <f t="shared" si="262"/>
        <v>4.3893995239742089E-7</v>
      </c>
      <c r="AX145" s="13">
        <f t="shared" si="263"/>
        <v>1.9187643870654542E-3</v>
      </c>
      <c r="AY145" s="13">
        <f t="shared" si="264"/>
        <v>1.4206081736664611E-3</v>
      </c>
      <c r="AZ145" s="13">
        <f t="shared" si="265"/>
        <v>5.2589249537158373E-4</v>
      </c>
      <c r="BA145" s="13">
        <f t="shared" si="266"/>
        <v>1.2978615863953882E-4</v>
      </c>
      <c r="BB145" s="13">
        <f t="shared" si="267"/>
        <v>2.4022657371977184E-5</v>
      </c>
      <c r="BC145" s="13">
        <f t="shared" si="268"/>
        <v>3.5571624787150598E-6</v>
      </c>
      <c r="BD145" s="13">
        <f t="shared" si="269"/>
        <v>2.3286079930073604E-5</v>
      </c>
      <c r="BE145" s="13">
        <f t="shared" si="270"/>
        <v>3.5964160016491001E-5</v>
      </c>
      <c r="BF145" s="13">
        <f t="shared" si="271"/>
        <v>2.7772403289343219E-5</v>
      </c>
      <c r="BG145" s="13">
        <f t="shared" si="272"/>
        <v>1.4297685698062501E-5</v>
      </c>
      <c r="BH145" s="13">
        <f t="shared" si="273"/>
        <v>5.5205111578970397E-6</v>
      </c>
      <c r="BI145" s="13">
        <f t="shared" si="274"/>
        <v>1.7052294525453479E-6</v>
      </c>
      <c r="BJ145" s="14">
        <f t="shared" si="275"/>
        <v>0.56428528758957652</v>
      </c>
      <c r="BK145" s="14">
        <f t="shared" si="276"/>
        <v>0.25742624914501899</v>
      </c>
      <c r="BL145" s="14">
        <f t="shared" si="277"/>
        <v>0.17171700662884268</v>
      </c>
      <c r="BM145" s="14">
        <f t="shared" si="278"/>
        <v>0.39882680962415479</v>
      </c>
      <c r="BN145" s="14">
        <f t="shared" si="279"/>
        <v>0.60006681349552937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1.40149625935162</v>
      </c>
      <c r="F146" s="10">
        <f>VLOOKUP(B146,home!$B$2:$E$405,3,FALSE)</f>
        <v>1.3</v>
      </c>
      <c r="G146" s="10">
        <f>VLOOKUP(C146,away!$B$2:$E$405,4,FALSE)</f>
        <v>1.43</v>
      </c>
      <c r="H146" s="10">
        <f>VLOOKUP(A146,away!$A$2:$E$405,3,FALSE)</f>
        <v>1.22194513715711</v>
      </c>
      <c r="I146" s="10">
        <f>VLOOKUP(C146,away!$B$2:$E$405,3,FALSE)</f>
        <v>0.92</v>
      </c>
      <c r="J146" s="10">
        <f>VLOOKUP(B146,home!$B$2:$E$405,4,FALSE)</f>
        <v>1.88</v>
      </c>
      <c r="K146" s="12">
        <f t="shared" si="224"/>
        <v>2.6053815461346614</v>
      </c>
      <c r="L146" s="12">
        <f t="shared" si="225"/>
        <v>2.1134763092269373</v>
      </c>
      <c r="M146" s="13">
        <f t="shared" si="226"/>
        <v>8.9253667889336256E-3</v>
      </c>
      <c r="N146" s="13">
        <f t="shared" si="227"/>
        <v>2.3253985924370849E-2</v>
      </c>
      <c r="O146" s="13">
        <f t="shared" si="228"/>
        <v>1.886355125957212E-2</v>
      </c>
      <c r="P146" s="13">
        <f t="shared" si="229"/>
        <v>4.9146748346254453E-2</v>
      </c>
      <c r="Q146" s="13">
        <f t="shared" si="230"/>
        <v>3.0292752900715491E-2</v>
      </c>
      <c r="R146" s="13">
        <f t="shared" si="231"/>
        <v>1.993383434749682E-2</v>
      </c>
      <c r="S146" s="13">
        <f t="shared" si="232"/>
        <v>6.7655563354686796E-2</v>
      </c>
      <c r="T146" s="13">
        <f t="shared" si="233"/>
        <v>6.4023015596927774E-2</v>
      </c>
      <c r="U146" s="13">
        <f t="shared" si="234"/>
        <v>5.1935244152673483E-2</v>
      </c>
      <c r="V146" s="13">
        <f t="shared" si="235"/>
        <v>4.1393268634685468E-2</v>
      </c>
      <c r="W146" s="13">
        <f t="shared" si="236"/>
        <v>2.6308059796380463E-2</v>
      </c>
      <c r="X146" s="13">
        <f t="shared" si="237"/>
        <v>5.5601461121375748E-2</v>
      </c>
      <c r="Y146" s="13">
        <f t="shared" si="238"/>
        <v>5.8756185419215151E-2</v>
      </c>
      <c r="Z146" s="13">
        <f t="shared" si="239"/>
        <v>1.4043228881829574E-2</v>
      </c>
      <c r="AA146" s="13">
        <f t="shared" si="240"/>
        <v>3.6587969376864073E-2</v>
      </c>
      <c r="AB146" s="13">
        <f t="shared" si="241"/>
        <v>4.7662810112510882E-2</v>
      </c>
      <c r="AC146" s="13">
        <f t="shared" si="242"/>
        <v>1.4245524896383916E-2</v>
      </c>
      <c r="AD146" s="13">
        <f t="shared" si="243"/>
        <v>1.7135633377024211E-2</v>
      </c>
      <c r="AE146" s="13">
        <f t="shared" si="244"/>
        <v>3.6215755185939051E-2</v>
      </c>
      <c r="AF146" s="13">
        <f t="shared" si="245"/>
        <v>3.8270570303122399E-2</v>
      </c>
      <c r="AG146" s="13">
        <f t="shared" si="246"/>
        <v>2.6961314558751049E-2</v>
      </c>
      <c r="AH146" s="13">
        <f t="shared" si="247"/>
        <v>7.4200078866995759E-3</v>
      </c>
      <c r="AI146" s="13">
        <f t="shared" si="248"/>
        <v>1.9331951620180723E-2</v>
      </c>
      <c r="AJ146" s="13">
        <f t="shared" si="249"/>
        <v>2.5183555000993466E-2</v>
      </c>
      <c r="AK146" s="13">
        <f t="shared" si="250"/>
        <v>2.187092315521855E-2</v>
      </c>
      <c r="AL146" s="13">
        <f t="shared" si="251"/>
        <v>3.1376692687227052E-3</v>
      </c>
      <c r="AM146" s="13">
        <f t="shared" si="252"/>
        <v>8.92897259636561E-3</v>
      </c>
      <c r="AN146" s="13">
        <f t="shared" si="253"/>
        <v>1.8871172048155253E-2</v>
      </c>
      <c r="AO146" s="13">
        <f t="shared" si="254"/>
        <v>1.9941887525560857E-2</v>
      </c>
      <c r="AP146" s="13">
        <f t="shared" si="255"/>
        <v>1.4048902282180352E-2</v>
      </c>
      <c r="AQ146" s="13">
        <f t="shared" si="256"/>
        <v>7.4230055360081076E-3</v>
      </c>
      <c r="AR146" s="13">
        <f t="shared" si="257"/>
        <v>3.1364021765633147E-3</v>
      </c>
      <c r="AS146" s="13">
        <f t="shared" si="258"/>
        <v>8.1715243520746467E-3</v>
      </c>
      <c r="AT146" s="13">
        <f t="shared" si="259"/>
        <v>1.0644969375342641E-2</v>
      </c>
      <c r="AU146" s="13">
        <f t="shared" si="260"/>
        <v>9.2447355898954454E-3</v>
      </c>
      <c r="AV146" s="13">
        <f t="shared" si="261"/>
        <v>6.0215158762019806E-3</v>
      </c>
      <c r="AW146" s="13">
        <f t="shared" si="262"/>
        <v>4.7992500722425404E-4</v>
      </c>
      <c r="AX146" s="13">
        <f t="shared" si="263"/>
        <v>3.8772300714188419E-3</v>
      </c>
      <c r="AY146" s="13">
        <f t="shared" si="264"/>
        <v>8.194433901365988E-3</v>
      </c>
      <c r="AZ146" s="13">
        <f t="shared" si="265"/>
        <v>8.659370959031543E-3</v>
      </c>
      <c r="BA146" s="13">
        <f t="shared" si="266"/>
        <v>6.100458458240302E-3</v>
      </c>
      <c r="BB146" s="13">
        <f t="shared" si="267"/>
        <v>3.223293606728492E-3</v>
      </c>
      <c r="BC146" s="13">
        <f t="shared" si="268"/>
        <v>1.362470935100662E-3</v>
      </c>
      <c r="BD146" s="13">
        <f t="shared" si="269"/>
        <v>1.1047852827290622E-3</v>
      </c>
      <c r="BE146" s="13">
        <f t="shared" si="270"/>
        <v>2.8783871880634633E-3</v>
      </c>
      <c r="BF146" s="13">
        <f t="shared" si="271"/>
        <v>3.7496484312054936E-3</v>
      </c>
      <c r="BG146" s="13">
        <f t="shared" si="272"/>
        <v>3.2564216090518595E-3</v>
      </c>
      <c r="BH146" s="13">
        <f t="shared" si="273"/>
        <v>2.1210551916644635E-3</v>
      </c>
      <c r="BI146" s="13">
        <f t="shared" si="274"/>
        <v>1.1052316109391421E-3</v>
      </c>
      <c r="BJ146" s="14">
        <f t="shared" si="275"/>
        <v>0.47744993210397829</v>
      </c>
      <c r="BK146" s="14">
        <f t="shared" si="276"/>
        <v>0.19269857519103292</v>
      </c>
      <c r="BL146" s="14">
        <f t="shared" si="277"/>
        <v>0.30022452359594115</v>
      </c>
      <c r="BM146" s="14">
        <f t="shared" si="278"/>
        <v>0.82628551131129691</v>
      </c>
      <c r="BN146" s="14">
        <f t="shared" si="279"/>
        <v>0.15041623956734335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1.40149625935162</v>
      </c>
      <c r="F147" s="10">
        <f>VLOOKUP(B147,home!$B$2:$E$405,3,FALSE)</f>
        <v>0.87</v>
      </c>
      <c r="G147" s="10">
        <f>VLOOKUP(C147,away!$B$2:$E$405,4,FALSE)</f>
        <v>0.98</v>
      </c>
      <c r="H147" s="10">
        <f>VLOOKUP(A147,away!$A$2:$E$405,3,FALSE)</f>
        <v>1.22194513715711</v>
      </c>
      <c r="I147" s="10">
        <f>VLOOKUP(C147,away!$B$2:$E$405,3,FALSE)</f>
        <v>0.67</v>
      </c>
      <c r="J147" s="10">
        <f>VLOOKUP(B147,home!$B$2:$E$405,4,FALSE)</f>
        <v>1.0900000000000001</v>
      </c>
      <c r="K147" s="12">
        <f t="shared" si="224"/>
        <v>1.1949157107231911</v>
      </c>
      <c r="L147" s="12">
        <f t="shared" si="225"/>
        <v>0.89238653366583742</v>
      </c>
      <c r="M147" s="13">
        <f t="shared" si="226"/>
        <v>0.12402126397752515</v>
      </c>
      <c r="N147" s="13">
        <f t="shared" si="227"/>
        <v>0.14819495679049297</v>
      </c>
      <c r="O147" s="13">
        <f t="shared" si="228"/>
        <v>0.11067490586175946</v>
      </c>
      <c r="P147" s="13">
        <f t="shared" si="229"/>
        <v>0.13224718379702657</v>
      </c>
      <c r="Q147" s="13">
        <f t="shared" si="230"/>
        <v>8.8540241059452254E-2</v>
      </c>
      <c r="R147" s="13">
        <f t="shared" si="231"/>
        <v>4.9382397802884184E-2</v>
      </c>
      <c r="S147" s="13">
        <f t="shared" si="232"/>
        <v>3.5254675410770486E-2</v>
      </c>
      <c r="T147" s="13">
        <f t="shared" si="233"/>
        <v>7.9012118808982248E-2</v>
      </c>
      <c r="U147" s="13">
        <f t="shared" si="234"/>
        <v>5.9007802967848702E-2</v>
      </c>
      <c r="V147" s="13">
        <f t="shared" si="235"/>
        <v>4.1770001451772324E-3</v>
      </c>
      <c r="W147" s="13">
        <f t="shared" si="236"/>
        <v>3.5266041691052678E-2</v>
      </c>
      <c r="X147" s="13">
        <f t="shared" si="237"/>
        <v>3.1470940700793412E-2</v>
      </c>
      <c r="Y147" s="13">
        <f t="shared" si="238"/>
        <v>1.4042121841592071E-2</v>
      </c>
      <c r="Z147" s="13">
        <f t="shared" si="239"/>
        <v>1.4689395599807765E-2</v>
      </c>
      <c r="AA147" s="13">
        <f t="shared" si="240"/>
        <v>1.7552589583238409E-2</v>
      </c>
      <c r="AB147" s="13">
        <f t="shared" si="241"/>
        <v>1.0486932528443906E-2</v>
      </c>
      <c r="AC147" s="13">
        <f t="shared" si="242"/>
        <v>2.7837792095251315E-4</v>
      </c>
      <c r="AD147" s="13">
        <f t="shared" si="243"/>
        <v>1.0534986817914481E-2</v>
      </c>
      <c r="AE147" s="13">
        <f t="shared" si="244"/>
        <v>9.4012803686539942E-3</v>
      </c>
      <c r="AF147" s="13">
        <f t="shared" si="245"/>
        <v>4.1947880001019112E-3</v>
      </c>
      <c r="AG147" s="13">
        <f t="shared" si="246"/>
        <v>1.2477907742913319E-3</v>
      </c>
      <c r="AH147" s="13">
        <f t="shared" si="247"/>
        <v>3.2771547052396631E-3</v>
      </c>
      <c r="AI147" s="13">
        <f t="shared" si="248"/>
        <v>3.9159236437613021E-3</v>
      </c>
      <c r="AJ147" s="13">
        <f t="shared" si="249"/>
        <v>2.3395993419613927E-3</v>
      </c>
      <c r="AK147" s="13">
        <f t="shared" si="250"/>
        <v>9.3187467016910236E-4</v>
      </c>
      <c r="AL147" s="13">
        <f t="shared" si="251"/>
        <v>1.1873672270881737E-5</v>
      </c>
      <c r="AM147" s="13">
        <f t="shared" si="252"/>
        <v>2.5176842521975429E-3</v>
      </c>
      <c r="AN147" s="13">
        <f t="shared" si="253"/>
        <v>2.2467475226836311E-3</v>
      </c>
      <c r="AO147" s="13">
        <f t="shared" si="254"/>
        <v>1.0024836168949763E-3</v>
      </c>
      <c r="AP147" s="13">
        <f t="shared" si="255"/>
        <v>2.9820095997923319E-4</v>
      </c>
      <c r="AQ147" s="13">
        <f t="shared" si="256"/>
        <v>6.6527630252923237E-5</v>
      </c>
      <c r="AR147" s="13">
        <f t="shared" si="257"/>
        <v>5.848977455391027E-4</v>
      </c>
      <c r="AS147" s="13">
        <f t="shared" si="258"/>
        <v>6.9890350531124897E-4</v>
      </c>
      <c r="AT147" s="13">
        <f t="shared" si="259"/>
        <v>4.1756538938796041E-4</v>
      </c>
      <c r="AU147" s="13">
        <f t="shared" si="260"/>
        <v>1.6631848134464021E-4</v>
      </c>
      <c r="AV147" s="13">
        <f t="shared" si="261"/>
        <v>4.9684141585583163E-5</v>
      </c>
      <c r="AW147" s="13">
        <f t="shared" si="262"/>
        <v>3.5170037889575836E-7</v>
      </c>
      <c r="AX147" s="13">
        <f t="shared" si="263"/>
        <v>5.0140341126520156E-4</v>
      </c>
      <c r="AY147" s="13">
        <f t="shared" si="264"/>
        <v>4.474456521471795E-4</v>
      </c>
      <c r="AZ147" s="13">
        <f t="shared" si="265"/>
        <v>1.9964723726173577E-4</v>
      </c>
      <c r="BA147" s="13">
        <f t="shared" si="266"/>
        <v>5.9387502005320477E-5</v>
      </c>
      <c r="BB147" s="13">
        <f t="shared" si="267"/>
        <v>1.3249151764400224E-5</v>
      </c>
      <c r="BC147" s="13">
        <f t="shared" si="268"/>
        <v>2.3646729234091467E-6</v>
      </c>
      <c r="BD147" s="13">
        <f t="shared" si="269"/>
        <v>8.6992478615100443E-5</v>
      </c>
      <c r="BE147" s="13">
        <f t="shared" si="270"/>
        <v>1.0394867941193474E-4</v>
      </c>
      <c r="BF147" s="13">
        <f t="shared" si="271"/>
        <v>6.210495506912459E-5</v>
      </c>
      <c r="BG147" s="13">
        <f t="shared" si="272"/>
        <v>2.4736728841951613E-5</v>
      </c>
      <c r="BH147" s="13">
        <f t="shared" si="273"/>
        <v>7.3895764812868706E-6</v>
      </c>
      <c r="BI147" s="13">
        <f t="shared" si="274"/>
        <v>1.7659842066160536E-6</v>
      </c>
      <c r="BJ147" s="14">
        <f t="shared" si="275"/>
        <v>0.42926040846270302</v>
      </c>
      <c r="BK147" s="14">
        <f t="shared" si="276"/>
        <v>0.29643782057587004</v>
      </c>
      <c r="BL147" s="14">
        <f t="shared" si="277"/>
        <v>0.25977348877110062</v>
      </c>
      <c r="BM147" s="14">
        <f t="shared" si="278"/>
        <v>0.34665307016857255</v>
      </c>
      <c r="BN147" s="14">
        <f t="shared" si="279"/>
        <v>0.6530609492891406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1.40149625935162</v>
      </c>
      <c r="F148" s="10">
        <f>VLOOKUP(B148,home!$B$2:$E$405,3,FALSE)</f>
        <v>0.99</v>
      </c>
      <c r="G148" s="10">
        <f>VLOOKUP(C148,away!$B$2:$E$405,4,FALSE)</f>
        <v>1.05</v>
      </c>
      <c r="H148" s="10">
        <f>VLOOKUP(A148,away!$A$2:$E$405,3,FALSE)</f>
        <v>1.22194513715711</v>
      </c>
      <c r="I148" s="10">
        <f>VLOOKUP(C148,away!$B$2:$E$405,3,FALSE)</f>
        <v>0.64</v>
      </c>
      <c r="J148" s="10">
        <f>VLOOKUP(B148,home!$B$2:$E$405,4,FALSE)</f>
        <v>0.59</v>
      </c>
      <c r="K148" s="12">
        <f t="shared" si="224"/>
        <v>1.4568553615960091</v>
      </c>
      <c r="L148" s="12">
        <f t="shared" si="225"/>
        <v>0.46140648379052468</v>
      </c>
      <c r="M148" s="13">
        <f t="shared" si="226"/>
        <v>0.14686200928942938</v>
      </c>
      <c r="N148" s="13">
        <f t="shared" si="227"/>
        <v>0.2139567056480681</v>
      </c>
      <c r="O148" s="13">
        <f t="shared" si="228"/>
        <v>6.7763083308646985E-2</v>
      </c>
      <c r="P148" s="13">
        <f t="shared" si="229"/>
        <v>9.8721011236479389E-2</v>
      </c>
      <c r="Q148" s="13">
        <f t="shared" si="230"/>
        <v>0.15585198688640362</v>
      </c>
      <c r="R148" s="13">
        <f t="shared" si="231"/>
        <v>1.5633163000123598E-2</v>
      </c>
      <c r="S148" s="13">
        <f t="shared" si="232"/>
        <v>1.6590127880428237E-2</v>
      </c>
      <c r="T148" s="13">
        <f t="shared" si="233"/>
        <v>7.191111726102245E-2</v>
      </c>
      <c r="U148" s="13">
        <f t="shared" si="234"/>
        <v>2.2775257335434416E-2</v>
      </c>
      <c r="V148" s="13">
        <f t="shared" si="235"/>
        <v>1.2391028443204889E-3</v>
      </c>
      <c r="W148" s="13">
        <f t="shared" si="236"/>
        <v>7.5684600903616006E-2</v>
      </c>
      <c r="X148" s="13">
        <f t="shared" si="237"/>
        <v>3.4921365580026627E-2</v>
      </c>
      <c r="Y148" s="13">
        <f t="shared" si="238"/>
        <v>8.05647225072177E-3</v>
      </c>
      <c r="Z148" s="13">
        <f t="shared" si="239"/>
        <v>2.4044142568037203E-3</v>
      </c>
      <c r="AA148" s="13">
        <f t="shared" si="240"/>
        <v>3.5028838015223832E-3</v>
      </c>
      <c r="AB148" s="13">
        <f t="shared" si="241"/>
        <v>2.5515975236478478E-3</v>
      </c>
      <c r="AC148" s="13">
        <f t="shared" si="242"/>
        <v>5.2058002614652847E-5</v>
      </c>
      <c r="AD148" s="13">
        <f t="shared" si="243"/>
        <v>2.7565379154171787E-2</v>
      </c>
      <c r="AE148" s="13">
        <f t="shared" si="244"/>
        <v>1.2718844669879031E-2</v>
      </c>
      <c r="AF148" s="13">
        <f t="shared" si="245"/>
        <v>2.93427869850337E-3</v>
      </c>
      <c r="AG148" s="13">
        <f t="shared" si="246"/>
        <v>4.5129840557929241E-4</v>
      </c>
      <c r="AH148" s="13">
        <f t="shared" si="247"/>
        <v>2.7735308195190299E-4</v>
      </c>
      <c r="AI148" s="13">
        <f t="shared" si="248"/>
        <v>4.0406332449680722E-4</v>
      </c>
      <c r="AJ148" s="13">
        <f t="shared" si="249"/>
        <v>2.9433091035874085E-4</v>
      </c>
      <c r="AK148" s="13">
        <f t="shared" si="250"/>
        <v>1.4293252161318867E-4</v>
      </c>
      <c r="AL148" s="13">
        <f t="shared" si="251"/>
        <v>1.3997408004793566E-6</v>
      </c>
      <c r="AM148" s="13">
        <f t="shared" si="252"/>
        <v>8.031754083036401E-3</v>
      </c>
      <c r="AN148" s="13">
        <f t="shared" si="253"/>
        <v>3.7059034101240155E-3</v>
      </c>
      <c r="AO148" s="13">
        <f t="shared" si="254"/>
        <v>8.5496393086631831E-4</v>
      </c>
      <c r="AP148" s="13">
        <f t="shared" si="255"/>
        <v>1.314953003695844E-4</v>
      </c>
      <c r="AQ148" s="13">
        <f t="shared" si="256"/>
        <v>1.5168196044627204E-5</v>
      </c>
      <c r="AR148" s="13">
        <f t="shared" si="257"/>
        <v>2.5594502062378565E-5</v>
      </c>
      <c r="AS148" s="13">
        <f t="shared" si="258"/>
        <v>3.7287487556956326E-5</v>
      </c>
      <c r="AT148" s="13">
        <f t="shared" si="259"/>
        <v>2.7161238083898153E-5</v>
      </c>
      <c r="AU148" s="13">
        <f t="shared" si="260"/>
        <v>1.3189998443370913E-5</v>
      </c>
      <c r="AV148" s="13">
        <f t="shared" si="261"/>
        <v>4.8039799879169831E-6</v>
      </c>
      <c r="AW148" s="13">
        <f t="shared" si="262"/>
        <v>2.6136368864756428E-8</v>
      </c>
      <c r="AX148" s="13">
        <f t="shared" si="263"/>
        <v>1.9501839998153697E-3</v>
      </c>
      <c r="AY148" s="13">
        <f t="shared" si="264"/>
        <v>8.9982754209935094E-4</v>
      </c>
      <c r="AZ148" s="13">
        <f t="shared" si="265"/>
        <v>2.0759313110896592E-4</v>
      </c>
      <c r="BA148" s="13">
        <f t="shared" si="266"/>
        <v>3.1928272228017787E-5</v>
      </c>
      <c r="BB148" s="13">
        <f t="shared" si="267"/>
        <v>3.6829779555590865E-6</v>
      </c>
      <c r="BC148" s="13">
        <f t="shared" si="268"/>
        <v>3.398699816705067E-7</v>
      </c>
      <c r="BD148" s="13">
        <f t="shared" si="269"/>
        <v>1.9682448668285706E-6</v>
      </c>
      <c r="BE148" s="13">
        <f t="shared" si="270"/>
        <v>2.8674480871730263E-6</v>
      </c>
      <c r="BF148" s="13">
        <f t="shared" si="271"/>
        <v>2.088728559948122E-6</v>
      </c>
      <c r="BG148" s="13">
        <f t="shared" si="272"/>
        <v>1.0143251338263776E-6</v>
      </c>
      <c r="BH148" s="13">
        <f t="shared" si="273"/>
        <v>3.6943125240413703E-7</v>
      </c>
      <c r="BI148" s="13">
        <f t="shared" si="274"/>
        <v>1.0764158016121904E-7</v>
      </c>
      <c r="BJ148" s="14">
        <f t="shared" si="275"/>
        <v>0.61988489017162218</v>
      </c>
      <c r="BK148" s="14">
        <f t="shared" si="276"/>
        <v>0.26436553653617195</v>
      </c>
      <c r="BL148" s="14">
        <f t="shared" si="277"/>
        <v>0.11346111783341073</v>
      </c>
      <c r="BM148" s="14">
        <f t="shared" si="278"/>
        <v>0.30042819802312681</v>
      </c>
      <c r="BN148" s="14">
        <f t="shared" si="279"/>
        <v>0.69878795936915106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1.40149625935162</v>
      </c>
      <c r="F149" s="10">
        <f>VLOOKUP(B149,home!$B$2:$E$405,3,FALSE)</f>
        <v>1.07</v>
      </c>
      <c r="G149" s="10">
        <f>VLOOKUP(C149,away!$B$2:$E$405,4,FALSE)</f>
        <v>0.75</v>
      </c>
      <c r="H149" s="10">
        <f>VLOOKUP(A149,away!$A$2:$E$405,3,FALSE)</f>
        <v>1.22194513715711</v>
      </c>
      <c r="I149" s="10">
        <f>VLOOKUP(C149,away!$B$2:$E$405,3,FALSE)</f>
        <v>0.83</v>
      </c>
      <c r="J149" s="10">
        <f>VLOOKUP(B149,home!$B$2:$E$405,4,FALSE)</f>
        <v>0.64</v>
      </c>
      <c r="K149" s="12">
        <f t="shared" si="224"/>
        <v>1.1247007481296751</v>
      </c>
      <c r="L149" s="12">
        <f t="shared" si="225"/>
        <v>0.6490972568578568</v>
      </c>
      <c r="M149" s="13">
        <f t="shared" si="226"/>
        <v>0.16968729024370102</v>
      </c>
      <c r="N149" s="13">
        <f t="shared" si="227"/>
        <v>0.19084742228518783</v>
      </c>
      <c r="O149" s="13">
        <f t="shared" si="228"/>
        <v>0.11014355462082928</v>
      </c>
      <c r="P149" s="13">
        <f t="shared" si="229"/>
        <v>0.12387853828370841</v>
      </c>
      <c r="Q149" s="13">
        <f t="shared" si="230"/>
        <v>0.10732311931138543</v>
      </c>
      <c r="R149" s="13">
        <f t="shared" si="231"/>
        <v>3.5746939582476898E-2</v>
      </c>
      <c r="S149" s="13">
        <f t="shared" si="232"/>
        <v>2.2609077299290948E-2</v>
      </c>
      <c r="T149" s="13">
        <f t="shared" si="233"/>
        <v>6.9663142342448747E-2</v>
      </c>
      <c r="U149" s="13">
        <f t="shared" si="234"/>
        <v>4.0204609691758063E-2</v>
      </c>
      <c r="V149" s="13">
        <f t="shared" si="235"/>
        <v>1.8339482937880227E-3</v>
      </c>
      <c r="W149" s="13">
        <f t="shared" si="236"/>
        <v>4.0235464193708506E-2</v>
      </c>
      <c r="X149" s="13">
        <f t="shared" si="237"/>
        <v>2.6116729436538706E-2</v>
      </c>
      <c r="Y149" s="13">
        <f t="shared" si="238"/>
        <v>8.4761487176780569E-3</v>
      </c>
      <c r="Z149" s="13">
        <f t="shared" si="239"/>
        <v>7.7344134746831E-3</v>
      </c>
      <c r="AA149" s="13">
        <f t="shared" si="240"/>
        <v>8.6989006213203223E-3</v>
      </c>
      <c r="AB149" s="13">
        <f t="shared" si="241"/>
        <v>4.8918300183523316E-3</v>
      </c>
      <c r="AC149" s="13">
        <f t="shared" si="242"/>
        <v>8.36784953060129E-5</v>
      </c>
      <c r="AD149" s="13">
        <f t="shared" si="243"/>
        <v>1.1313214170002181E-2</v>
      </c>
      <c r="AE149" s="13">
        <f t="shared" si="244"/>
        <v>7.3433762839938497E-3</v>
      </c>
      <c r="AF149" s="13">
        <f t="shared" si="245"/>
        <v>2.383282701007725E-3</v>
      </c>
      <c r="AG149" s="13">
        <f t="shared" si="246"/>
        <v>5.156607545136327E-4</v>
      </c>
      <c r="AH149" s="13">
        <f t="shared" si="247"/>
        <v>1.255096642455311E-3</v>
      </c>
      <c r="AI149" s="13">
        <f t="shared" si="248"/>
        <v>1.4116081327445315E-3</v>
      </c>
      <c r="AJ149" s="13">
        <f t="shared" si="249"/>
        <v>7.9381836148185439E-4</v>
      </c>
      <c r="AK149" s="13">
        <f t="shared" si="250"/>
        <v>2.9760270167923804E-4</v>
      </c>
      <c r="AL149" s="13">
        <f t="shared" si="251"/>
        <v>2.443546518870486E-6</v>
      </c>
      <c r="AM149" s="13">
        <f t="shared" si="252"/>
        <v>2.544796088150537E-3</v>
      </c>
      <c r="AN149" s="13">
        <f t="shared" si="253"/>
        <v>1.6518201600811181E-3</v>
      </c>
      <c r="AO149" s="13">
        <f t="shared" si="254"/>
        <v>5.3609596736557978E-4</v>
      </c>
      <c r="AP149" s="13">
        <f t="shared" si="255"/>
        <v>1.15992807276519E-4</v>
      </c>
      <c r="AQ149" s="13">
        <f t="shared" si="256"/>
        <v>1.8822653254607631E-5</v>
      </c>
      <c r="AR149" s="13">
        <f t="shared" si="257"/>
        <v>1.629359575418498E-4</v>
      </c>
      <c r="AS149" s="13">
        <f t="shared" si="258"/>
        <v>1.8325419334454344E-4</v>
      </c>
      <c r="AT149" s="13">
        <f t="shared" si="259"/>
        <v>1.0305306417625409E-4</v>
      </c>
      <c r="AU149" s="13">
        <f t="shared" si="260"/>
        <v>3.863461945869612E-5</v>
      </c>
      <c r="AV149" s="13">
        <f t="shared" si="261"/>
        <v>1.0863096352225211E-5</v>
      </c>
      <c r="AW149" s="13">
        <f t="shared" si="262"/>
        <v>4.9552419916919059E-8</v>
      </c>
      <c r="AX149" s="13">
        <f t="shared" si="263"/>
        <v>4.770223440300633E-4</v>
      </c>
      <c r="AY149" s="13">
        <f t="shared" si="264"/>
        <v>3.0963389496981887E-4</v>
      </c>
      <c r="AZ149" s="13">
        <f t="shared" si="265"/>
        <v>1.0049125592756158E-4</v>
      </c>
      <c r="BA149" s="13">
        <f t="shared" si="266"/>
        <v>2.1742866186927024E-5</v>
      </c>
      <c r="BB149" s="13">
        <f t="shared" si="267"/>
        <v>3.5283086995404444E-6</v>
      </c>
      <c r="BC149" s="13">
        <f t="shared" si="268"/>
        <v>4.5804309964388317E-7</v>
      </c>
      <c r="BD149" s="13">
        <f t="shared" si="269"/>
        <v>1.7626880513987145E-5</v>
      </c>
      <c r="BE149" s="13">
        <f t="shared" si="270"/>
        <v>1.9824965701273734E-5</v>
      </c>
      <c r="BF149" s="13">
        <f t="shared" si="271"/>
        <v>1.1148576877933862E-5</v>
      </c>
      <c r="BG149" s="13">
        <f t="shared" si="272"/>
        <v>4.179604251731136E-6</v>
      </c>
      <c r="BH149" s="13">
        <f t="shared" si="273"/>
        <v>1.1752010072019951E-6</v>
      </c>
      <c r="BI149" s="13">
        <f t="shared" si="274"/>
        <v>2.6434989040056615E-7</v>
      </c>
      <c r="BJ149" s="14">
        <f t="shared" si="275"/>
        <v>0.46999796458550663</v>
      </c>
      <c r="BK149" s="14">
        <f t="shared" si="276"/>
        <v>0.31840461005728304</v>
      </c>
      <c r="BL149" s="14">
        <f t="shared" si="277"/>
        <v>0.20399692088221394</v>
      </c>
      <c r="BM149" s="14">
        <f t="shared" si="278"/>
        <v>0.26219746032984798</v>
      </c>
      <c r="BN149" s="14">
        <f t="shared" si="279"/>
        <v>0.73762686432728886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1.3941176470588199</v>
      </c>
      <c r="F150" s="10">
        <f>VLOOKUP(B150,home!$B$2:$E$405,3,FALSE)</f>
        <v>1.6</v>
      </c>
      <c r="G150" s="10">
        <f>VLOOKUP(C150,away!$B$2:$E$405,4,FALSE)</f>
        <v>0.97</v>
      </c>
      <c r="H150" s="10">
        <f>VLOOKUP(A150,away!$A$2:$E$405,3,FALSE)</f>
        <v>1.3441176470588201</v>
      </c>
      <c r="I150" s="10">
        <f>VLOOKUP(C150,away!$B$2:$E$405,3,FALSE)</f>
        <v>1.1000000000000001</v>
      </c>
      <c r="J150" s="10">
        <f>VLOOKUP(B150,home!$B$2:$E$405,4,FALSE)</f>
        <v>0.56999999999999995</v>
      </c>
      <c r="K150" s="12">
        <f t="shared" si="224"/>
        <v>2.1636705882352882</v>
      </c>
      <c r="L150" s="12">
        <f t="shared" si="225"/>
        <v>0.84276176470588027</v>
      </c>
      <c r="M150" s="13">
        <f t="shared" si="226"/>
        <v>4.9467848141445253E-2</v>
      </c>
      <c r="N150" s="13">
        <f t="shared" si="227"/>
        <v>0.10703212808693477</v>
      </c>
      <c r="O150" s="13">
        <f t="shared" si="228"/>
        <v>4.1689610995886896E-2</v>
      </c>
      <c r="P150" s="13">
        <f t="shared" si="229"/>
        <v>9.0202585146770931E-2</v>
      </c>
      <c r="Q150" s="13">
        <f t="shared" si="230"/>
        <v>0.11579113376896645</v>
      </c>
      <c r="R150" s="13">
        <f t="shared" si="231"/>
        <v>1.7567205066397654E-2</v>
      </c>
      <c r="S150" s="13">
        <f t="shared" si="232"/>
        <v>4.1120175390970362E-2</v>
      </c>
      <c r="T150" s="13">
        <f t="shared" si="233"/>
        <v>9.758434023242879E-2</v>
      </c>
      <c r="U150" s="13">
        <f t="shared" si="234"/>
        <v>3.800964491966255E-2</v>
      </c>
      <c r="V150" s="13">
        <f t="shared" si="235"/>
        <v>8.3312163833240641E-3</v>
      </c>
      <c r="W150" s="13">
        <f t="shared" si="236"/>
        <v>8.3511290171443514E-2</v>
      </c>
      <c r="X150" s="13">
        <f t="shared" si="237"/>
        <v>7.0380122277750562E-2</v>
      </c>
      <c r="Y150" s="13">
        <f t="shared" si="238"/>
        <v>2.9656838025506348E-2</v>
      </c>
      <c r="Z150" s="13">
        <f t="shared" si="239"/>
        <v>4.9349895809024571E-3</v>
      </c>
      <c r="AA150" s="13">
        <f t="shared" si="240"/>
        <v>1.0677691809446239E-2</v>
      </c>
      <c r="AB150" s="13">
        <f t="shared" si="241"/>
        <v>1.1551503859169834E-2</v>
      </c>
      <c r="AC150" s="13">
        <f t="shared" si="242"/>
        <v>9.4947688679040813E-4</v>
      </c>
      <c r="AD150" s="13">
        <f t="shared" si="243"/>
        <v>4.5172730582383774E-2</v>
      </c>
      <c r="AE150" s="13">
        <f t="shared" si="244"/>
        <v>3.8069850142193024E-2</v>
      </c>
      <c r="AF150" s="13">
        <f t="shared" si="245"/>
        <v>1.6041907043961502E-2</v>
      </c>
      <c r="AG150" s="13">
        <f t="shared" si="246"/>
        <v>4.5065019632055626E-3</v>
      </c>
      <c r="AH150" s="13">
        <f t="shared" si="247"/>
        <v>1.0397551320016213E-3</v>
      </c>
      <c r="AI150" s="13">
        <f t="shared" si="248"/>
        <v>2.2496875980786077E-3</v>
      </c>
      <c r="AJ150" s="13">
        <f t="shared" si="249"/>
        <v>2.4337914443401877E-3</v>
      </c>
      <c r="AK150" s="13">
        <f t="shared" si="250"/>
        <v>1.7553076553391816E-3</v>
      </c>
      <c r="AL150" s="13">
        <f t="shared" si="251"/>
        <v>6.9253281024647857E-5</v>
      </c>
      <c r="AM150" s="13">
        <f t="shared" si="252"/>
        <v>1.9547781710276088E-2</v>
      </c>
      <c r="AN150" s="13">
        <f t="shared" si="253"/>
        <v>1.6474123010237603E-2</v>
      </c>
      <c r="AO150" s="13">
        <f t="shared" si="254"/>
        <v>6.9418804900447956E-3</v>
      </c>
      <c r="AP150" s="13">
        <f t="shared" si="255"/>
        <v>1.9501171507224915E-3</v>
      </c>
      <c r="AQ150" s="13">
        <f t="shared" si="256"/>
        <v>4.1087104283152234E-4</v>
      </c>
      <c r="AR150" s="13">
        <f t="shared" si="257"/>
        <v>1.7525317398153648E-4</v>
      </c>
      <c r="AS150" s="13">
        <f t="shared" si="258"/>
        <v>3.7919013803873236E-4</v>
      </c>
      <c r="AT150" s="13">
        <f t="shared" si="259"/>
        <v>4.1022127451164221E-4</v>
      </c>
      <c r="AU150" s="13">
        <f t="shared" si="260"/>
        <v>2.9586123544307814E-4</v>
      </c>
      <c r="AV150" s="13">
        <f t="shared" si="261"/>
        <v>1.6003656333178601E-4</v>
      </c>
      <c r="AW150" s="13">
        <f t="shared" si="262"/>
        <v>3.5077918806627201E-6</v>
      </c>
      <c r="AX150" s="13">
        <f t="shared" si="263"/>
        <v>7.0491600586280109E-3</v>
      </c>
      <c r="AY150" s="13">
        <f t="shared" si="264"/>
        <v>5.9407625707035474E-3</v>
      </c>
      <c r="AZ150" s="13">
        <f t="shared" si="265"/>
        <v>2.503323773892382E-3</v>
      </c>
      <c r="BA150" s="13">
        <f t="shared" si="266"/>
        <v>7.0323518710524273E-4</v>
      </c>
      <c r="BB150" s="13">
        <f t="shared" si="267"/>
        <v>1.4816493182202099E-4</v>
      </c>
      <c r="BC150" s="13">
        <f t="shared" si="268"/>
        <v>2.4973547881970586E-5</v>
      </c>
      <c r="BD150" s="13">
        <f t="shared" si="269"/>
        <v>2.4616112362497713E-5</v>
      </c>
      <c r="BE150" s="13">
        <f t="shared" si="270"/>
        <v>5.3261158315431379E-5</v>
      </c>
      <c r="BF150" s="13">
        <f t="shared" si="271"/>
        <v>5.7619800871221125E-5</v>
      </c>
      <c r="BG150" s="13">
        <f t="shared" si="272"/>
        <v>4.1556756148345056E-5</v>
      </c>
      <c r="BH150" s="13">
        <f t="shared" si="273"/>
        <v>2.247878275516005E-5</v>
      </c>
      <c r="BI150" s="13">
        <f t="shared" si="274"/>
        <v>9.7273362213340757E-6</v>
      </c>
      <c r="BJ150" s="14">
        <f t="shared" si="275"/>
        <v>0.66944123576892001</v>
      </c>
      <c r="BK150" s="14">
        <f t="shared" si="276"/>
        <v>0.19608131780102922</v>
      </c>
      <c r="BL150" s="14">
        <f t="shared" si="277"/>
        <v>0.12860402081230354</v>
      </c>
      <c r="BM150" s="14">
        <f t="shared" si="278"/>
        <v>0.5713737979779302</v>
      </c>
      <c r="BN150" s="14">
        <f t="shared" si="279"/>
        <v>0.42175051120640195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1.3941176470588199</v>
      </c>
      <c r="F151" s="10">
        <f>VLOOKUP(B151,home!$B$2:$E$405,3,FALSE)</f>
        <v>1.1000000000000001</v>
      </c>
      <c r="G151" s="10">
        <f>VLOOKUP(C151,away!$B$2:$E$405,4,FALSE)</f>
        <v>0.8</v>
      </c>
      <c r="H151" s="10">
        <f>VLOOKUP(A151,away!$A$2:$E$405,3,FALSE)</f>
        <v>1.3441176470588201</v>
      </c>
      <c r="I151" s="10">
        <f>VLOOKUP(C151,away!$B$2:$E$405,3,FALSE)</f>
        <v>0.93</v>
      </c>
      <c r="J151" s="10">
        <f>VLOOKUP(B151,home!$B$2:$E$405,4,FALSE)</f>
        <v>0.48</v>
      </c>
      <c r="K151" s="12">
        <f t="shared" si="224"/>
        <v>1.2268235294117618</v>
      </c>
      <c r="L151" s="12">
        <f t="shared" si="225"/>
        <v>0.60001411764705737</v>
      </c>
      <c r="M151" s="13">
        <f t="shared" si="226"/>
        <v>0.1609216550452422</v>
      </c>
      <c r="N151" s="13">
        <f t="shared" si="227"/>
        <v>0.19742247280138608</v>
      </c>
      <c r="O151" s="13">
        <f t="shared" si="228"/>
        <v>9.6555264862275128E-2</v>
      </c>
      <c r="P151" s="13">
        <f t="shared" si="229"/>
        <v>0.11845627082162384</v>
      </c>
      <c r="Q151" s="13">
        <f t="shared" si="230"/>
        <v>0.12110126743369702</v>
      </c>
      <c r="R151" s="13">
        <f t="shared" si="231"/>
        <v>2.8967261025257963E-2</v>
      </c>
      <c r="S151" s="13">
        <f t="shared" si="232"/>
        <v>2.1799253949104778E-2</v>
      </c>
      <c r="T151" s="13">
        <f t="shared" si="233"/>
        <v>7.2662470125170034E-2</v>
      </c>
      <c r="U151" s="13">
        <f t="shared" si="234"/>
        <v>3.5537717408398742E-2</v>
      </c>
      <c r="V151" s="13">
        <f t="shared" si="235"/>
        <v>1.782964462343508E-3</v>
      </c>
      <c r="W151" s="13">
        <f t="shared" si="236"/>
        <v>4.9523294776415275E-2</v>
      </c>
      <c r="X151" s="13">
        <f t="shared" si="237"/>
        <v>2.9714676018245931E-2</v>
      </c>
      <c r="Y151" s="13">
        <f t="shared" si="238"/>
        <v>8.9146125561280036E-3</v>
      </c>
      <c r="Z151" s="13">
        <f t="shared" si="239"/>
        <v>5.7935885215740519E-3</v>
      </c>
      <c r="AA151" s="13">
        <f t="shared" si="240"/>
        <v>7.1077107179969489E-3</v>
      </c>
      <c r="AB151" s="13">
        <f t="shared" si="241"/>
        <v>4.3599533745454127E-3</v>
      </c>
      <c r="AC151" s="13">
        <f t="shared" si="242"/>
        <v>8.2028783337656928E-5</v>
      </c>
      <c r="AD151" s="13">
        <f t="shared" si="243"/>
        <v>1.5189085821425211E-2</v>
      </c>
      <c r="AE151" s="13">
        <f t="shared" si="244"/>
        <v>9.1136659270078767E-3</v>
      </c>
      <c r="AF151" s="13">
        <f t="shared" si="245"/>
        <v>2.7341641098618404E-3</v>
      </c>
      <c r="AG151" s="13">
        <f t="shared" si="246"/>
        <v>5.4684568862700157E-4</v>
      </c>
      <c r="AH151" s="13">
        <f t="shared" si="247"/>
        <v>8.6905872619559338E-4</v>
      </c>
      <c r="AI151" s="13">
        <f t="shared" si="248"/>
        <v>1.0661816937373677E-3</v>
      </c>
      <c r="AJ151" s="13">
        <f t="shared" si="249"/>
        <v>6.5400839425254378E-4</v>
      </c>
      <c r="AK151" s="13">
        <f t="shared" si="250"/>
        <v>2.6745096216727491E-4</v>
      </c>
      <c r="AL151" s="13">
        <f t="shared" si="251"/>
        <v>2.4152930247907193E-6</v>
      </c>
      <c r="AM151" s="13">
        <f t="shared" si="252"/>
        <v>3.7268655751958027E-3</v>
      </c>
      <c r="AN151" s="13">
        <f t="shared" si="253"/>
        <v>2.2361719596903024E-3</v>
      </c>
      <c r="AO151" s="13">
        <f t="shared" si="254"/>
        <v>6.7086737265033378E-4</v>
      </c>
      <c r="AP151" s="13">
        <f t="shared" si="255"/>
        <v>1.341766315529966E-4</v>
      </c>
      <c r="AQ151" s="13">
        <f t="shared" si="256"/>
        <v>2.0126968297531386E-5</v>
      </c>
      <c r="AR151" s="13">
        <f t="shared" si="257"/>
        <v>1.0428950095634496E-4</v>
      </c>
      <c r="AS151" s="13">
        <f t="shared" si="258"/>
        <v>1.2794481364385442E-4</v>
      </c>
      <c r="AT151" s="13">
        <f t="shared" si="259"/>
        <v>7.8482853922241807E-5</v>
      </c>
      <c r="AU151" s="13">
        <f t="shared" si="260"/>
        <v>3.2094870615730809E-5</v>
      </c>
      <c r="AV151" s="13">
        <f t="shared" si="261"/>
        <v>9.8436856112011778E-6</v>
      </c>
      <c r="AW151" s="13">
        <f t="shared" si="262"/>
        <v>4.9386800568980638E-8</v>
      </c>
      <c r="AX151" s="13">
        <f t="shared" si="263"/>
        <v>7.6203439643415122E-4</v>
      </c>
      <c r="AY151" s="13">
        <f t="shared" si="264"/>
        <v>4.5723139599314512E-4</v>
      </c>
      <c r="AZ151" s="13">
        <f t="shared" si="265"/>
        <v>1.371726463136796E-4</v>
      </c>
      <c r="BA151" s="13">
        <f t="shared" si="266"/>
        <v>2.7435174781071456E-5</v>
      </c>
      <c r="BB151" s="13">
        <f t="shared" si="267"/>
        <v>4.1153730471893464E-6</v>
      </c>
      <c r="BC151" s="13">
        <f t="shared" si="268"/>
        <v>4.9385638553955969E-7</v>
      </c>
      <c r="BD151" s="13">
        <f t="shared" si="269"/>
        <v>1.0429195482695541E-5</v>
      </c>
      <c r="BE151" s="13">
        <f t="shared" si="270"/>
        <v>1.2794782411005747E-5</v>
      </c>
      <c r="BF151" s="13">
        <f t="shared" si="271"/>
        <v>7.848470057762801E-6</v>
      </c>
      <c r="BG151" s="13">
        <f t="shared" si="272"/>
        <v>3.2095625789156978E-6</v>
      </c>
      <c r="BH151" s="13">
        <f t="shared" si="273"/>
        <v>9.8439172273331802E-7</v>
      </c>
      <c r="BI151" s="13">
        <f t="shared" si="274"/>
        <v>2.4153498552148255E-7</v>
      </c>
      <c r="BJ151" s="14">
        <f t="shared" si="275"/>
        <v>0.51509924660830608</v>
      </c>
      <c r="BK151" s="14">
        <f t="shared" si="276"/>
        <v>0.30350181975066992</v>
      </c>
      <c r="BL151" s="14">
        <f t="shared" si="277"/>
        <v>0.17577277082681494</v>
      </c>
      <c r="BM151" s="14">
        <f t="shared" si="278"/>
        <v>0.27628605170869019</v>
      </c>
      <c r="BN151" s="14">
        <f t="shared" si="279"/>
        <v>0.72342419198948216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1.3314121037464</v>
      </c>
      <c r="F152" s="10">
        <f>VLOOKUP(B152,home!$B$2:$E$405,3,FALSE)</f>
        <v>1.1000000000000001</v>
      </c>
      <c r="G152" s="10">
        <f>VLOOKUP(C152,away!$B$2:$E$405,4,FALSE)</f>
        <v>0.84</v>
      </c>
      <c r="H152" s="10">
        <f>VLOOKUP(A152,away!$A$2:$E$405,3,FALSE)</f>
        <v>1.01440922190202</v>
      </c>
      <c r="I152" s="10">
        <f>VLOOKUP(C152,away!$B$2:$E$405,3,FALSE)</f>
        <v>1.03</v>
      </c>
      <c r="J152" s="10">
        <f>VLOOKUP(B152,home!$B$2:$E$405,4,FALSE)</f>
        <v>0.99</v>
      </c>
      <c r="K152" s="12">
        <f t="shared" si="224"/>
        <v>1.2302247838616736</v>
      </c>
      <c r="L152" s="12">
        <f t="shared" si="225"/>
        <v>1.0343930835734898</v>
      </c>
      <c r="M152" s="13">
        <f t="shared" si="226"/>
        <v>0.10386971896007464</v>
      </c>
      <c r="N152" s="13">
        <f t="shared" si="227"/>
        <v>0.12778310255743061</v>
      </c>
      <c r="O152" s="13">
        <f t="shared" si="228"/>
        <v>0.10744211888502339</v>
      </c>
      <c r="P152" s="13">
        <f t="shared" si="229"/>
        <v>0.13217795748296812</v>
      </c>
      <c r="Q152" s="13">
        <f t="shared" si="230"/>
        <v>7.8600969862444581E-2</v>
      </c>
      <c r="R152" s="13">
        <f t="shared" si="231"/>
        <v>5.5568692329574405E-2</v>
      </c>
      <c r="S152" s="13">
        <f t="shared" si="232"/>
        <v>4.205030257924551E-2</v>
      </c>
      <c r="T152" s="13">
        <f t="shared" si="233"/>
        <v>8.130429958788099E-2</v>
      </c>
      <c r="U152" s="13">
        <f t="shared" si="234"/>
        <v>6.8361982510626501E-2</v>
      </c>
      <c r="V152" s="13">
        <f t="shared" si="235"/>
        <v>5.94561379615457E-3</v>
      </c>
      <c r="W152" s="13">
        <f t="shared" si="236"/>
        <v>3.2232287053447939E-2</v>
      </c>
      <c r="X152" s="13">
        <f t="shared" si="237"/>
        <v>3.3340854795841882E-2</v>
      </c>
      <c r="Y152" s="13">
        <f t="shared" si="238"/>
        <v>1.7243774800623429E-2</v>
      </c>
      <c r="Z152" s="13">
        <f t="shared" si="239"/>
        <v>1.9159957002978335E-2</v>
      </c>
      <c r="AA152" s="13">
        <f t="shared" si="240"/>
        <v>2.3571053962787979E-2</v>
      </c>
      <c r="AB152" s="13">
        <f t="shared" si="241"/>
        <v>1.4498847383381346E-2</v>
      </c>
      <c r="AC152" s="13">
        <f t="shared" si="242"/>
        <v>4.7287547770559978E-4</v>
      </c>
      <c r="AD152" s="13">
        <f t="shared" si="243"/>
        <v>9.913239593423849E-3</v>
      </c>
      <c r="AE152" s="13">
        <f t="shared" si="244"/>
        <v>1.0254186471244504E-2</v>
      </c>
      <c r="AF152" s="13">
        <f t="shared" si="245"/>
        <v>5.3034297817640816E-3</v>
      </c>
      <c r="AG152" s="13">
        <f t="shared" si="246"/>
        <v>1.8286103618248097E-3</v>
      </c>
      <c r="AH152" s="13">
        <f t="shared" si="247"/>
        <v>4.9547317513615585E-3</v>
      </c>
      <c r="AI152" s="13">
        <f t="shared" si="248"/>
        <v>6.0954337979113446E-3</v>
      </c>
      <c r="AJ152" s="13">
        <f t="shared" si="249"/>
        <v>3.7493768632893124E-3</v>
      </c>
      <c r="AK152" s="13">
        <f t="shared" si="250"/>
        <v>1.5375254470853515E-3</v>
      </c>
      <c r="AL152" s="13">
        <f t="shared" si="251"/>
        <v>2.4070042900928278E-5</v>
      </c>
      <c r="AM152" s="13">
        <f t="shared" si="252"/>
        <v>2.4391026072377669E-3</v>
      </c>
      <c r="AN152" s="13">
        <f t="shared" si="253"/>
        <v>2.5229908670528121E-3</v>
      </c>
      <c r="AO152" s="13">
        <f t="shared" si="254"/>
        <v>1.3048821513992552E-3</v>
      </c>
      <c r="AP152" s="13">
        <f t="shared" si="255"/>
        <v>4.4992035742862839E-4</v>
      </c>
      <c r="AQ152" s="13">
        <f t="shared" si="256"/>
        <v>1.1634862647077137E-4</v>
      </c>
      <c r="AR152" s="13">
        <f t="shared" si="257"/>
        <v>1.0250280509140723E-3</v>
      </c>
      <c r="AS152" s="13">
        <f t="shared" si="258"/>
        <v>1.2610149123879171E-3</v>
      </c>
      <c r="AT152" s="13">
        <f t="shared" si="259"/>
        <v>7.7566589901938642E-4</v>
      </c>
      <c r="AU152" s="13">
        <f t="shared" si="260"/>
        <v>3.1808113765666515E-4</v>
      </c>
      <c r="AV152" s="13">
        <f t="shared" si="261"/>
        <v>9.7827824706036518E-5</v>
      </c>
      <c r="AW152" s="13">
        <f t="shared" si="262"/>
        <v>8.5083323048682395E-7</v>
      </c>
      <c r="AX152" s="13">
        <f t="shared" si="263"/>
        <v>5.0010741296758782E-4</v>
      </c>
      <c r="AY152" s="13">
        <f t="shared" si="264"/>
        <v>5.1730764901750375E-4</v>
      </c>
      <c r="AZ152" s="13">
        <f t="shared" si="265"/>
        <v>2.6754972711168413E-4</v>
      </c>
      <c r="BA152" s="13">
        <f t="shared" si="266"/>
        <v>9.2250529078766901E-5</v>
      </c>
      <c r="BB152" s="13">
        <f t="shared" si="267"/>
        <v>2.385582730876789E-5</v>
      </c>
      <c r="BC152" s="13">
        <f t="shared" si="268"/>
        <v>4.9352605542226179E-6</v>
      </c>
      <c r="BD152" s="13">
        <f t="shared" si="269"/>
        <v>1.7671365438905521E-4</v>
      </c>
      <c r="BE152" s="13">
        <f t="shared" si="270"/>
        <v>2.1739751727618191E-4</v>
      </c>
      <c r="BF152" s="13">
        <f t="shared" si="271"/>
        <v>1.337239068515777E-4</v>
      </c>
      <c r="BG152" s="13">
        <f t="shared" si="272"/>
        <v>5.4836821467873584E-5</v>
      </c>
      <c r="BH152" s="13">
        <f t="shared" si="273"/>
        <v>1.6865404209493986E-5</v>
      </c>
      <c r="BI152" s="13">
        <f t="shared" si="274"/>
        <v>4.1496476496728978E-6</v>
      </c>
      <c r="BJ152" s="14">
        <f t="shared" si="275"/>
        <v>0.40604400588155443</v>
      </c>
      <c r="BK152" s="14">
        <f t="shared" si="276"/>
        <v>0.28505784598806688</v>
      </c>
      <c r="BL152" s="14">
        <f t="shared" si="277"/>
        <v>0.28986106770756909</v>
      </c>
      <c r="BM152" s="14">
        <f t="shared" si="278"/>
        <v>0.39416385968686596</v>
      </c>
      <c r="BN152" s="14">
        <f t="shared" si="279"/>
        <v>0.60544256007751573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1.3314121037464</v>
      </c>
      <c r="F153" s="10">
        <f>VLOOKUP(B153,home!$B$2:$E$405,3,FALSE)</f>
        <v>0.66</v>
      </c>
      <c r="G153" s="10">
        <f>VLOOKUP(C153,away!$B$2:$E$405,4,FALSE)</f>
        <v>0.88</v>
      </c>
      <c r="H153" s="10">
        <f>VLOOKUP(A153,away!$A$2:$E$405,3,FALSE)</f>
        <v>1.01440922190202</v>
      </c>
      <c r="I153" s="10">
        <f>VLOOKUP(C153,away!$B$2:$E$405,3,FALSE)</f>
        <v>0.75</v>
      </c>
      <c r="J153" s="10">
        <f>VLOOKUP(B153,home!$B$2:$E$405,4,FALSE)</f>
        <v>0.52</v>
      </c>
      <c r="K153" s="12">
        <f t="shared" si="224"/>
        <v>0.7732841498559091</v>
      </c>
      <c r="L153" s="12">
        <f t="shared" si="225"/>
        <v>0.3956195965417878</v>
      </c>
      <c r="M153" s="13">
        <f t="shared" si="226"/>
        <v>0.3107073687061942</v>
      </c>
      <c r="N153" s="13">
        <f t="shared" si="227"/>
        <v>0.24026508346393585</v>
      </c>
      <c r="O153" s="13">
        <f t="shared" si="228"/>
        <v>0.12292192385010503</v>
      </c>
      <c r="P153" s="13">
        <f t="shared" si="229"/>
        <v>9.5053575383081276E-2</v>
      </c>
      <c r="Q153" s="13">
        <f t="shared" si="230"/>
        <v>9.2896590403234322E-2</v>
      </c>
      <c r="R153" s="13">
        <f t="shared" si="231"/>
        <v>2.4315160959859458E-2</v>
      </c>
      <c r="S153" s="13">
        <f t="shared" si="232"/>
        <v>7.2698486607593203E-3</v>
      </c>
      <c r="T153" s="13">
        <f t="shared" si="233"/>
        <v>3.6751711615435279E-2</v>
      </c>
      <c r="U153" s="13">
        <f t="shared" si="234"/>
        <v>1.8802528571454511E-2</v>
      </c>
      <c r="V153" s="13">
        <f t="shared" si="235"/>
        <v>2.4711537367729371E-4</v>
      </c>
      <c r="W153" s="13">
        <f t="shared" si="236"/>
        <v>2.3945153644825887E-2</v>
      </c>
      <c r="X153" s="13">
        <f t="shared" si="237"/>
        <v>9.4731720240971377E-3</v>
      </c>
      <c r="Y153" s="13">
        <f t="shared" si="238"/>
        <v>1.8738862470721303E-3</v>
      </c>
      <c r="Z153" s="13">
        <f t="shared" si="239"/>
        <v>3.2065180562627434E-3</v>
      </c>
      <c r="AA153" s="13">
        <f t="shared" si="240"/>
        <v>2.4795495891347576E-3</v>
      </c>
      <c r="AB153" s="13">
        <f t="shared" si="241"/>
        <v>9.5869819802981966E-4</v>
      </c>
      <c r="AC153" s="13">
        <f t="shared" si="242"/>
        <v>4.724944225245505E-6</v>
      </c>
      <c r="AD153" s="13">
        <f t="shared" si="243"/>
        <v>4.6291019448520768E-3</v>
      </c>
      <c r="AE153" s="13">
        <f t="shared" si="244"/>
        <v>1.8313634437731839E-3</v>
      </c>
      <c r="AF153" s="13">
        <f t="shared" si="245"/>
        <v>3.6226163337346306E-4</v>
      </c>
      <c r="AG153" s="13">
        <f t="shared" si="246"/>
        <v>4.7772600412592843E-5</v>
      </c>
      <c r="AH153" s="13">
        <f t="shared" si="247"/>
        <v>3.1714034493065597E-4</v>
      </c>
      <c r="AI153" s="13">
        <f t="shared" si="248"/>
        <v>2.4523960201471208E-4</v>
      </c>
      <c r="AJ153" s="13">
        <f t="shared" si="249"/>
        <v>9.481994857747403E-5</v>
      </c>
      <c r="AK153" s="13">
        <f t="shared" si="250"/>
        <v>2.4440921108371014E-5</v>
      </c>
      <c r="AL153" s="13">
        <f t="shared" si="251"/>
        <v>5.781940015975875E-8</v>
      </c>
      <c r="AM153" s="13">
        <f t="shared" si="252"/>
        <v>7.1592223240425493E-4</v>
      </c>
      <c r="AN153" s="13">
        <f t="shared" si="253"/>
        <v>2.8323286473906737E-4</v>
      </c>
      <c r="AO153" s="13">
        <f t="shared" si="254"/>
        <v>5.6026235837722291E-5</v>
      </c>
      <c r="AP153" s="13">
        <f t="shared" si="255"/>
        <v>7.3883589392915831E-6</v>
      </c>
      <c r="AQ153" s="13">
        <f t="shared" si="256"/>
        <v>7.3074489566711167E-7</v>
      </c>
      <c r="AR153" s="13">
        <f t="shared" si="257"/>
        <v>2.5093387061717925E-5</v>
      </c>
      <c r="AS153" s="13">
        <f t="shared" si="258"/>
        <v>1.9404318481025815E-5</v>
      </c>
      <c r="AT153" s="13">
        <f t="shared" si="259"/>
        <v>7.5025259600666741E-6</v>
      </c>
      <c r="AU153" s="13">
        <f t="shared" si="260"/>
        <v>1.9338614696006824E-6</v>
      </c>
      <c r="AV153" s="13">
        <f t="shared" si="261"/>
        <v>3.7385610561481563E-7</v>
      </c>
      <c r="AW153" s="13">
        <f t="shared" si="262"/>
        <v>4.9134663398836769E-10</v>
      </c>
      <c r="AX153" s="13">
        <f t="shared" si="263"/>
        <v>9.2268552474611407E-5</v>
      </c>
      <c r="AY153" s="13">
        <f t="shared" si="264"/>
        <v>3.6503247503500543E-5</v>
      </c>
      <c r="AZ153" s="13">
        <f t="shared" si="265"/>
        <v>7.2207000248999533E-6</v>
      </c>
      <c r="BA153" s="13">
        <f t="shared" si="266"/>
        <v>9.5221681020006575E-7</v>
      </c>
      <c r="BB153" s="13">
        <f t="shared" si="267"/>
        <v>9.4178907567914501E-8</v>
      </c>
      <c r="BC153" s="13">
        <f t="shared" si="268"/>
        <v>7.4518042829529375E-9</v>
      </c>
      <c r="BD153" s="13">
        <f t="shared" si="269"/>
        <v>1.6545726108706266E-6</v>
      </c>
      <c r="BE153" s="13">
        <f t="shared" si="270"/>
        <v>1.2794547747719643E-6</v>
      </c>
      <c r="BF153" s="13">
        <f t="shared" si="271"/>
        <v>4.9469104889431097E-7</v>
      </c>
      <c r="BG153" s="13">
        <f t="shared" si="272"/>
        <v>1.2751224906185507E-7</v>
      </c>
      <c r="BH153" s="13">
        <f t="shared" si="273"/>
        <v>2.4650800278002883E-8</v>
      </c>
      <c r="BI153" s="13">
        <f t="shared" si="274"/>
        <v>3.8124146272486548E-9</v>
      </c>
      <c r="BJ153" s="14">
        <f t="shared" si="275"/>
        <v>0.41327644380535289</v>
      </c>
      <c r="BK153" s="14">
        <f t="shared" si="276"/>
        <v>0.41331919413484097</v>
      </c>
      <c r="BL153" s="14">
        <f t="shared" si="277"/>
        <v>0.17021739462819135</v>
      </c>
      <c r="BM153" s="14">
        <f t="shared" si="278"/>
        <v>0.11382334510208103</v>
      </c>
      <c r="BN153" s="14">
        <f t="shared" si="279"/>
        <v>0.88615970276640998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1.3314121037464</v>
      </c>
      <c r="F154" s="10">
        <f>VLOOKUP(B154,home!$B$2:$E$405,3,FALSE)</f>
        <v>0.66</v>
      </c>
      <c r="G154" s="10">
        <f>VLOOKUP(C154,away!$B$2:$E$405,4,FALSE)</f>
        <v>1.02</v>
      </c>
      <c r="H154" s="10">
        <f>VLOOKUP(A154,away!$A$2:$E$405,3,FALSE)</f>
        <v>1.01440922190202</v>
      </c>
      <c r="I154" s="10">
        <f>VLOOKUP(C154,away!$B$2:$E$405,3,FALSE)</f>
        <v>1.02</v>
      </c>
      <c r="J154" s="10">
        <f>VLOOKUP(B154,home!$B$2:$E$405,4,FALSE)</f>
        <v>1.04</v>
      </c>
      <c r="K154" s="12">
        <f t="shared" si="224"/>
        <v>0.89630662824207652</v>
      </c>
      <c r="L154" s="12">
        <f t="shared" si="225"/>
        <v>1.076085302593663</v>
      </c>
      <c r="M154" s="13">
        <f t="shared" si="226"/>
        <v>0.13912368368209171</v>
      </c>
      <c r="N154" s="13">
        <f t="shared" si="227"/>
        <v>0.12469747982971281</v>
      </c>
      <c r="O154" s="13">
        <f t="shared" si="228"/>
        <v>0.14970895125298872</v>
      </c>
      <c r="P154" s="13">
        <f t="shared" si="229"/>
        <v>0.1341851253152237</v>
      </c>
      <c r="Q154" s="13">
        <f t="shared" si="230"/>
        <v>5.5883588848227111E-2</v>
      </c>
      <c r="R154" s="13">
        <f t="shared" si="231"/>
        <v>8.0549801055026141E-2</v>
      </c>
      <c r="S154" s="13">
        <f t="shared" si="232"/>
        <v>3.2355468492709288E-2</v>
      </c>
      <c r="T154" s="13">
        <f t="shared" si="233"/>
        <v>6.0135508615764326E-2</v>
      </c>
      <c r="U154" s="13">
        <f t="shared" si="234"/>
        <v>7.2197320589200531E-2</v>
      </c>
      <c r="V154" s="13">
        <f t="shared" si="235"/>
        <v>3.4674362963469331E-3</v>
      </c>
      <c r="W154" s="13">
        <f t="shared" si="236"/>
        <v>1.6696277031540318E-2</v>
      </c>
      <c r="X154" s="13">
        <f t="shared" si="237"/>
        <v>1.7966618321672692E-2</v>
      </c>
      <c r="Y154" s="13">
        <f t="shared" si="238"/>
        <v>9.6668069566310019E-3</v>
      </c>
      <c r="Z154" s="13">
        <f t="shared" si="239"/>
        <v>2.8892819014052388E-2</v>
      </c>
      <c r="AA154" s="13">
        <f t="shared" si="240"/>
        <v>2.5896825190893851E-2</v>
      </c>
      <c r="AB154" s="13">
        <f t="shared" si="241"/>
        <v>1.1605748034512269E-2</v>
      </c>
      <c r="AC154" s="13">
        <f t="shared" si="242"/>
        <v>2.0902191202895089E-4</v>
      </c>
      <c r="AD154" s="13">
        <f t="shared" si="243"/>
        <v>3.7412459425838819E-3</v>
      </c>
      <c r="AE154" s="13">
        <f t="shared" si="244"/>
        <v>4.025899772202691E-3</v>
      </c>
      <c r="AF154" s="13">
        <f t="shared" si="245"/>
        <v>2.1661057872912454E-3</v>
      </c>
      <c r="AG154" s="13">
        <f t="shared" si="246"/>
        <v>7.7697153385572818E-4</v>
      </c>
      <c r="AH154" s="13">
        <f t="shared" si="247"/>
        <v>7.7727844728801244E-3</v>
      </c>
      <c r="AI154" s="13">
        <f t="shared" si="248"/>
        <v>6.9667982429395502E-3</v>
      </c>
      <c r="AJ154" s="13">
        <f t="shared" si="249"/>
        <v>3.1221937213859853E-3</v>
      </c>
      <c r="AK154" s="13">
        <f t="shared" si="250"/>
        <v>9.3281430904468472E-4</v>
      </c>
      <c r="AL154" s="13">
        <f t="shared" si="251"/>
        <v>8.0640853424564152E-6</v>
      </c>
      <c r="AM154" s="13">
        <f t="shared" si="252"/>
        <v>6.7066070724434187E-4</v>
      </c>
      <c r="AN154" s="13">
        <f t="shared" si="253"/>
        <v>7.2168813009270772E-4</v>
      </c>
      <c r="AO154" s="13">
        <f t="shared" si="254"/>
        <v>3.8829899492453303E-4</v>
      </c>
      <c r="AP154" s="13">
        <f t="shared" si="255"/>
        <v>1.3928094715006046E-4</v>
      </c>
      <c r="AQ154" s="13">
        <f t="shared" si="256"/>
        <v>3.7469545039876191E-5</v>
      </c>
      <c r="AR154" s="13">
        <f t="shared" si="257"/>
        <v>1.6728358262989077E-3</v>
      </c>
      <c r="AS154" s="13">
        <f t="shared" si="258"/>
        <v>1.4993738390725218E-3</v>
      </c>
      <c r="AT154" s="13">
        <f t="shared" si="259"/>
        <v>6.7194935508673489E-4</v>
      </c>
      <c r="AU154" s="13">
        <f t="shared" si="260"/>
        <v>2.0075755360240974E-4</v>
      </c>
      <c r="AV154" s="13">
        <f t="shared" si="261"/>
        <v>4.4985081490875947E-5</v>
      </c>
      <c r="AW154" s="13">
        <f t="shared" si="262"/>
        <v>2.160508216684708E-7</v>
      </c>
      <c r="AX154" s="13">
        <f t="shared" si="263"/>
        <v>1.0018627286743705E-4</v>
      </c>
      <c r="AY154" s="13">
        <f t="shared" si="264"/>
        <v>1.078089757542873E-4</v>
      </c>
      <c r="AZ154" s="13">
        <f t="shared" si="265"/>
        <v>5.8005827148432556E-5</v>
      </c>
      <c r="BA154" s="13">
        <f t="shared" si="266"/>
        <v>2.0806406019738921E-5</v>
      </c>
      <c r="BB154" s="13">
        <f t="shared" si="267"/>
        <v>5.5973669294093411E-6</v>
      </c>
      <c r="BC154" s="13">
        <f t="shared" si="268"/>
        <v>1.2046488571922432E-6</v>
      </c>
      <c r="BD154" s="13">
        <f t="shared" si="269"/>
        <v>3.0001900772206323E-4</v>
      </c>
      <c r="BE154" s="13">
        <f t="shared" si="270"/>
        <v>2.6890902521989601E-4</v>
      </c>
      <c r="BF154" s="13">
        <f t="shared" si="271"/>
        <v>1.2051247084935424E-4</v>
      </c>
      <c r="BG154" s="13">
        <f t="shared" si="272"/>
        <v>3.600537546936875E-5</v>
      </c>
      <c r="BH154" s="13">
        <f t="shared" si="273"/>
        <v>8.0679641713849682E-6</v>
      </c>
      <c r="BI154" s="13">
        <f t="shared" si="274"/>
        <v>1.4462739526463884E-6</v>
      </c>
      <c r="BJ154" s="14">
        <f t="shared" si="275"/>
        <v>0.29800751046150992</v>
      </c>
      <c r="BK154" s="14">
        <f t="shared" si="276"/>
        <v>0.30945660875949726</v>
      </c>
      <c r="BL154" s="14">
        <f t="shared" si="277"/>
        <v>0.36357809864180807</v>
      </c>
      <c r="BM154" s="14">
        <f t="shared" si="278"/>
        <v>0.31567881396866482</v>
      </c>
      <c r="BN154" s="14">
        <f t="shared" si="279"/>
        <v>0.6841486299832702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1.3314121037464</v>
      </c>
      <c r="F155" s="10">
        <f>VLOOKUP(B155,home!$B$2:$E$405,3,FALSE)</f>
        <v>0.88</v>
      </c>
      <c r="G155" s="10">
        <f>VLOOKUP(C155,away!$B$2:$E$405,4,FALSE)</f>
        <v>0.75</v>
      </c>
      <c r="H155" s="10">
        <f>VLOOKUP(A155,away!$A$2:$E$405,3,FALSE)</f>
        <v>1.01440922190202</v>
      </c>
      <c r="I155" s="10">
        <f>VLOOKUP(C155,away!$B$2:$E$405,3,FALSE)</f>
        <v>1.06</v>
      </c>
      <c r="J155" s="10">
        <f>VLOOKUP(B155,home!$B$2:$E$405,4,FALSE)</f>
        <v>1.68</v>
      </c>
      <c r="K155" s="12">
        <f t="shared" si="224"/>
        <v>0.8787319884726239</v>
      </c>
      <c r="L155" s="12">
        <f t="shared" si="225"/>
        <v>1.8064599423631171</v>
      </c>
      <c r="M155" s="13">
        <f t="shared" si="226"/>
        <v>6.8208101502006041E-2</v>
      </c>
      <c r="N155" s="13">
        <f t="shared" si="227"/>
        <v>5.9936640662800328E-2</v>
      </c>
      <c r="O155" s="13">
        <f t="shared" si="228"/>
        <v>0.12321520310801146</v>
      </c>
      <c r="P155" s="13">
        <f t="shared" si="229"/>
        <v>0.10827314043716113</v>
      </c>
      <c r="Q155" s="13">
        <f t="shared" si="230"/>
        <v>2.6334121715995827E-2</v>
      </c>
      <c r="R155" s="13">
        <f t="shared" si="231"/>
        <v>0.11129166435237912</v>
      </c>
      <c r="S155" s="13">
        <f t="shared" si="232"/>
        <v>4.2968037087868657E-2</v>
      </c>
      <c r="T155" s="13">
        <f t="shared" si="233"/>
        <v>4.7571535997261126E-2</v>
      </c>
      <c r="U155" s="13">
        <f t="shared" si="234"/>
        <v>9.7795545516793925E-2</v>
      </c>
      <c r="V155" s="13">
        <f t="shared" si="235"/>
        <v>7.5785789069305913E-3</v>
      </c>
      <c r="W155" s="13">
        <f t="shared" si="236"/>
        <v>7.7135450467257088E-3</v>
      </c>
      <c r="X155" s="13">
        <f t="shared" si="237"/>
        <v>1.3934210140523429E-2</v>
      </c>
      <c r="Y155" s="13">
        <f t="shared" si="238"/>
        <v>1.2585796223662763E-2</v>
      </c>
      <c r="Z155" s="13">
        <f t="shared" si="239"/>
        <v>6.7014644523831393E-2</v>
      </c>
      <c r="AA155" s="13">
        <f t="shared" si="240"/>
        <v>5.8887911839212395E-2</v>
      </c>
      <c r="AB155" s="13">
        <f t="shared" si="241"/>
        <v>2.5873345933735838E-2</v>
      </c>
      <c r="AC155" s="13">
        <f t="shared" si="242"/>
        <v>7.5188698284622965E-4</v>
      </c>
      <c r="AD155" s="13">
        <f t="shared" si="243"/>
        <v>1.6945346942706101E-3</v>
      </c>
      <c r="AE155" s="13">
        <f t="shared" si="244"/>
        <v>3.061109046144388E-3</v>
      </c>
      <c r="AF155" s="13">
        <f t="shared" si="245"/>
        <v>2.7648854355326047E-3</v>
      </c>
      <c r="AG155" s="13">
        <f t="shared" si="246"/>
        <v>1.6648849281709506E-3</v>
      </c>
      <c r="AH155" s="13">
        <f t="shared" si="247"/>
        <v>3.0264817721001317E-2</v>
      </c>
      <c r="AI155" s="13">
        <f t="shared" si="248"/>
        <v>2.6594663456736993E-2</v>
      </c>
      <c r="AJ155" s="13">
        <f t="shared" si="249"/>
        <v>1.168479075104936E-2</v>
      </c>
      <c r="AK155" s="13">
        <f t="shared" si="250"/>
        <v>3.4225998038520437E-3</v>
      </c>
      <c r="AL155" s="13">
        <f t="shared" si="251"/>
        <v>4.7741639537754259E-5</v>
      </c>
      <c r="AM155" s="13">
        <f t="shared" si="252"/>
        <v>2.9780836828645265E-4</v>
      </c>
      <c r="AN155" s="13">
        <f t="shared" si="253"/>
        <v>5.3797888780999917E-4</v>
      </c>
      <c r="AO155" s="13">
        <f t="shared" si="254"/>
        <v>4.8591865533291262E-4</v>
      </c>
      <c r="AP155" s="13">
        <f t="shared" si="255"/>
        <v>2.925975287019523E-4</v>
      </c>
      <c r="AQ155" s="13">
        <f t="shared" si="256"/>
        <v>1.3214142870862983E-4</v>
      </c>
      <c r="AR155" s="13">
        <f t="shared" si="257"/>
        <v>1.0934436175182053E-2</v>
      </c>
      <c r="AS155" s="13">
        <f t="shared" si="258"/>
        <v>9.608438843044716E-3</v>
      </c>
      <c r="AT155" s="13">
        <f t="shared" si="259"/>
        <v>4.22162128533314E-3</v>
      </c>
      <c r="AU155" s="13">
        <f t="shared" si="260"/>
        <v>1.2365578888797152E-3</v>
      </c>
      <c r="AV155" s="13">
        <f t="shared" si="261"/>
        <v>2.7165074313919549E-4</v>
      </c>
      <c r="AW155" s="13">
        <f t="shared" si="262"/>
        <v>2.105133297357793E-6</v>
      </c>
      <c r="AX155" s="13">
        <f t="shared" si="263"/>
        <v>4.3615623274690324E-5</v>
      </c>
      <c r="AY155" s="13">
        <f t="shared" si="264"/>
        <v>7.8789876306928504E-5</v>
      </c>
      <c r="AZ155" s="13">
        <f t="shared" si="265"/>
        <v>7.1165377706105623E-5</v>
      </c>
      <c r="BA155" s="13">
        <f t="shared" si="266"/>
        <v>4.285246803640701E-5</v>
      </c>
      <c r="BB155" s="13">
        <f t="shared" si="267"/>
        <v>1.9352816734791286E-5</v>
      </c>
      <c r="BC155" s="13">
        <f t="shared" si="268"/>
        <v>6.9920176406590041E-6</v>
      </c>
      <c r="BD155" s="13">
        <f t="shared" si="269"/>
        <v>3.2921034904654246E-3</v>
      </c>
      <c r="BE155" s="13">
        <f t="shared" si="270"/>
        <v>2.8928766464343483E-3</v>
      </c>
      <c r="BF155" s="13">
        <f t="shared" si="271"/>
        <v>1.271031623963635E-3</v>
      </c>
      <c r="BG155" s="13">
        <f t="shared" si="272"/>
        <v>3.7229871544571788E-4</v>
      </c>
      <c r="BH155" s="13">
        <f t="shared" si="273"/>
        <v>8.1787697632354806E-5</v>
      </c>
      <c r="BI155" s="13">
        <f t="shared" si="274"/>
        <v>1.4373893234615374E-5</v>
      </c>
      <c r="BJ155" s="14">
        <f t="shared" si="275"/>
        <v>0.17927047693962722</v>
      </c>
      <c r="BK155" s="14">
        <f t="shared" si="276"/>
        <v>0.22790627643265732</v>
      </c>
      <c r="BL155" s="14">
        <f t="shared" si="277"/>
        <v>0.52322771948552715</v>
      </c>
      <c r="BM155" s="14">
        <f t="shared" si="278"/>
        <v>0.50008356086028005</v>
      </c>
      <c r="BN155" s="14">
        <f t="shared" si="279"/>
        <v>0.49725887177835387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1.3314121037464</v>
      </c>
      <c r="F156" s="10">
        <f>VLOOKUP(B156,home!$B$2:$E$405,3,FALSE)</f>
        <v>0.8</v>
      </c>
      <c r="G156" s="10">
        <f>VLOOKUP(C156,away!$B$2:$E$405,4,FALSE)</f>
        <v>0.49</v>
      </c>
      <c r="H156" s="10">
        <f>VLOOKUP(A156,away!$A$2:$E$405,3,FALSE)</f>
        <v>1.01440922190202</v>
      </c>
      <c r="I156" s="10">
        <f>VLOOKUP(C156,away!$B$2:$E$405,3,FALSE)</f>
        <v>0.88</v>
      </c>
      <c r="J156" s="10">
        <f>VLOOKUP(B156,home!$B$2:$E$405,4,FALSE)</f>
        <v>0.87</v>
      </c>
      <c r="K156" s="12">
        <f t="shared" si="224"/>
        <v>0.52191354466858875</v>
      </c>
      <c r="L156" s="12">
        <f t="shared" si="225"/>
        <v>0.77663170028818651</v>
      </c>
      <c r="M156" s="13">
        <f t="shared" si="226"/>
        <v>0.27292854855544424</v>
      </c>
      <c r="N156" s="13">
        <f t="shared" si="227"/>
        <v>0.14244510621782491</v>
      </c>
      <c r="O156" s="13">
        <f t="shared" si="228"/>
        <v>0.21196496272180154</v>
      </c>
      <c r="P156" s="13">
        <f t="shared" si="229"/>
        <v>0.11062738503968071</v>
      </c>
      <c r="Q156" s="13">
        <f t="shared" si="230"/>
        <v>3.7172015153419315E-2</v>
      </c>
      <c r="R156" s="13">
        <f t="shared" si="231"/>
        <v>8.2309354700077386E-2</v>
      </c>
      <c r="S156" s="13">
        <f t="shared" si="232"/>
        <v>1.1210276815574304E-2</v>
      </c>
      <c r="T156" s="13">
        <f t="shared" si="233"/>
        <v>2.8868965331738283E-2</v>
      </c>
      <c r="U156" s="13">
        <f t="shared" si="234"/>
        <v>4.2958367070901553E-2</v>
      </c>
      <c r="V156" s="13">
        <f t="shared" si="235"/>
        <v>5.0487923436448459E-4</v>
      </c>
      <c r="W156" s="13">
        <f t="shared" si="236"/>
        <v>6.4668593970651916E-3</v>
      </c>
      <c r="X156" s="13">
        <f t="shared" si="237"/>
        <v>5.0223680090673772E-3</v>
      </c>
      <c r="Y156" s="13">
        <f t="shared" si="238"/>
        <v>1.9502651031774953E-3</v>
      </c>
      <c r="Z156" s="13">
        <f t="shared" si="239"/>
        <v>2.1308018030114846E-2</v>
      </c>
      <c r="AA156" s="13">
        <f t="shared" si="240"/>
        <v>1.1120943219959439E-2</v>
      </c>
      <c r="AB156" s="13">
        <f t="shared" si="241"/>
        <v>2.9020854479935698E-3</v>
      </c>
      <c r="AC156" s="13">
        <f t="shared" si="242"/>
        <v>1.2790314020418568E-5</v>
      </c>
      <c r="AD156" s="13">
        <f t="shared" si="243"/>
        <v>8.4378537769891641E-4</v>
      </c>
      <c r="AE156" s="13">
        <f t="shared" si="244"/>
        <v>6.553104725606192E-4</v>
      </c>
      <c r="AF156" s="13">
        <f t="shared" si="245"/>
        <v>2.5446744326070432E-4</v>
      </c>
      <c r="AG156" s="13">
        <f t="shared" si="246"/>
        <v>6.5875827709182812E-5</v>
      </c>
      <c r="AH156" s="13">
        <f t="shared" si="247"/>
        <v>4.1371205681248564E-3</v>
      </c>
      <c r="AI156" s="13">
        <f t="shared" si="248"/>
        <v>2.1592192604313696E-3</v>
      </c>
      <c r="AJ156" s="13">
        <f t="shared" si="249"/>
        <v>5.6346288896421239E-4</v>
      </c>
      <c r="AK156" s="13">
        <f t="shared" si="250"/>
        <v>9.8026304556171853E-5</v>
      </c>
      <c r="AL156" s="13">
        <f t="shared" si="251"/>
        <v>2.0737427453512863E-7</v>
      </c>
      <c r="AM156" s="13">
        <f t="shared" si="252"/>
        <v>8.8076603482873091E-5</v>
      </c>
      <c r="AN156" s="13">
        <f t="shared" si="253"/>
        <v>6.8403082318512157E-5</v>
      </c>
      <c r="AO156" s="13">
        <f t="shared" si="254"/>
        <v>2.6562001062989436E-5</v>
      </c>
      <c r="AP156" s="13">
        <f t="shared" si="255"/>
        <v>6.8762973495353682E-6</v>
      </c>
      <c r="AQ156" s="13">
        <f t="shared" si="256"/>
        <v>1.3350876255642006E-6</v>
      </c>
      <c r="AR156" s="13">
        <f t="shared" si="257"/>
        <v>6.4260379622400725E-4</v>
      </c>
      <c r="AS156" s="13">
        <f t="shared" si="258"/>
        <v>3.3538362510476312E-4</v>
      </c>
      <c r="AT156" s="13">
        <f t="shared" si="259"/>
        <v>8.7520628301113992E-5</v>
      </c>
      <c r="AU156" s="13">
        <f t="shared" si="260"/>
        <v>1.5226067116085474E-5</v>
      </c>
      <c r="AV156" s="13">
        <f t="shared" si="261"/>
        <v>1.9866726649795008E-6</v>
      </c>
      <c r="AW156" s="13">
        <f t="shared" si="262"/>
        <v>2.3348880379280436E-9</v>
      </c>
      <c r="AX156" s="13">
        <f t="shared" si="263"/>
        <v>7.6613953876860098E-6</v>
      </c>
      <c r="AY156" s="13">
        <f t="shared" si="264"/>
        <v>5.9500825265186564E-6</v>
      </c>
      <c r="AZ156" s="13">
        <f t="shared" si="265"/>
        <v>2.3105113547126059E-6</v>
      </c>
      <c r="BA156" s="13">
        <f t="shared" si="266"/>
        <v>5.9813878731520418E-7</v>
      </c>
      <c r="BB156" s="13">
        <f t="shared" si="267"/>
        <v>1.1613338585023024E-7</v>
      </c>
      <c r="BC156" s="13">
        <f t="shared" si="268"/>
        <v>1.803857378261767E-8</v>
      </c>
      <c r="BD156" s="13">
        <f t="shared" si="269"/>
        <v>8.3177746478848996E-5</v>
      </c>
      <c r="BE156" s="13">
        <f t="shared" si="270"/>
        <v>4.3411592502321303E-5</v>
      </c>
      <c r="BF156" s="13">
        <f t="shared" si="271"/>
        <v>1.132854906129742E-5</v>
      </c>
      <c r="BG156" s="13">
        <f t="shared" si="272"/>
        <v>1.9708410655112505E-6</v>
      </c>
      <c r="BH156" s="13">
        <f t="shared" si="273"/>
        <v>2.5715216161984871E-7</v>
      </c>
      <c r="BI156" s="13">
        <f t="shared" si="274"/>
        <v>2.6842239238041014E-8</v>
      </c>
      <c r="BJ156" s="14">
        <f t="shared" si="275"/>
        <v>0.22395292570537728</v>
      </c>
      <c r="BK156" s="14">
        <f t="shared" si="276"/>
        <v>0.3952900374158852</v>
      </c>
      <c r="BL156" s="14">
        <f t="shared" si="277"/>
        <v>0.35943643569572997</v>
      </c>
      <c r="BM156" s="14">
        <f t="shared" si="278"/>
        <v>0.14253409671122061</v>
      </c>
      <c r="BN156" s="14">
        <f t="shared" si="279"/>
        <v>0.85744737238824809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1.3314121037464</v>
      </c>
      <c r="F157" s="10">
        <f>VLOOKUP(B157,home!$B$2:$E$405,3,FALSE)</f>
        <v>0.52</v>
      </c>
      <c r="G157" s="10">
        <f>VLOOKUP(C157,away!$B$2:$E$405,4,FALSE)</f>
        <v>1.41</v>
      </c>
      <c r="H157" s="10">
        <f>VLOOKUP(A157,away!$A$2:$E$405,3,FALSE)</f>
        <v>1.01440922190202</v>
      </c>
      <c r="I157" s="10">
        <f>VLOOKUP(C157,away!$B$2:$E$405,3,FALSE)</f>
        <v>0.71</v>
      </c>
      <c r="J157" s="10">
        <f>VLOOKUP(B157,home!$B$2:$E$405,4,FALSE)</f>
        <v>0.99</v>
      </c>
      <c r="K157" s="12">
        <f t="shared" si="224"/>
        <v>0.97619135446686034</v>
      </c>
      <c r="L157" s="12">
        <f t="shared" si="225"/>
        <v>0.71302824207492976</v>
      </c>
      <c r="M157" s="13">
        <f t="shared" si="226"/>
        <v>0.18466357987116222</v>
      </c>
      <c r="N157" s="13">
        <f t="shared" si="227"/>
        <v>0.18026699015512909</v>
      </c>
      <c r="O157" s="13">
        <f t="shared" si="228"/>
        <v>0.13167034773079817</v>
      </c>
      <c r="P157" s="13">
        <f t="shared" si="229"/>
        <v>0.12853545509445036</v>
      </c>
      <c r="Q157" s="13">
        <f t="shared" si="230"/>
        <v>8.7987538642599811E-2</v>
      </c>
      <c r="R157" s="13">
        <f t="shared" si="231"/>
        <v>4.6942338287942864E-2</v>
      </c>
      <c r="S157" s="13">
        <f t="shared" si="232"/>
        <v>2.2366840321010023E-2</v>
      </c>
      <c r="T157" s="13">
        <f t="shared" si="233"/>
        <v>6.2737600002832891E-2</v>
      </c>
      <c r="U157" s="13">
        <f t="shared" si="234"/>
        <v>4.5824704795148503E-2</v>
      </c>
      <c r="V157" s="13">
        <f t="shared" si="235"/>
        <v>1.7298315622217412E-3</v>
      </c>
      <c r="W157" s="13">
        <f t="shared" si="236"/>
        <v>2.8630891507908245E-2</v>
      </c>
      <c r="X157" s="13">
        <f t="shared" si="237"/>
        <v>2.0414634240921853E-2</v>
      </c>
      <c r="Y157" s="13">
        <f t="shared" si="238"/>
        <v>7.2781053827035876E-3</v>
      </c>
      <c r="Z157" s="13">
        <f t="shared" si="239"/>
        <v>1.1157070982779524E-2</v>
      </c>
      <c r="AA157" s="13">
        <f t="shared" si="240"/>
        <v>1.0891436234562448E-2</v>
      </c>
      <c r="AB157" s="13">
        <f t="shared" si="241"/>
        <v>5.3160629449534791E-3</v>
      </c>
      <c r="AC157" s="13">
        <f t="shared" si="242"/>
        <v>7.5253295493500578E-5</v>
      </c>
      <c r="AD157" s="13">
        <f t="shared" si="243"/>
        <v>6.9873071901746684E-3</v>
      </c>
      <c r="AE157" s="13">
        <f t="shared" si="244"/>
        <v>4.9821473626477609E-3</v>
      </c>
      <c r="AF157" s="13">
        <f t="shared" si="245"/>
        <v>1.7762058878734899E-3</v>
      </c>
      <c r="AG157" s="13">
        <f t="shared" si="246"/>
        <v>4.2216165393119148E-4</v>
      </c>
      <c r="AH157" s="13">
        <f t="shared" si="247"/>
        <v>1.9888266773891231E-3</v>
      </c>
      <c r="AI157" s="13">
        <f t="shared" si="248"/>
        <v>1.9414754080003135E-3</v>
      </c>
      <c r="AJ157" s="13">
        <f t="shared" si="249"/>
        <v>9.4762575409996315E-4</v>
      </c>
      <c r="AK157" s="13">
        <f t="shared" si="250"/>
        <v>3.0835468947417436E-4</v>
      </c>
      <c r="AL157" s="13">
        <f t="shared" si="251"/>
        <v>2.0952082896611886E-6</v>
      </c>
      <c r="AM157" s="13">
        <f t="shared" si="252"/>
        <v>1.3641897740105287E-3</v>
      </c>
      <c r="AN157" s="13">
        <f t="shared" si="253"/>
        <v>9.7270583641932294E-4</v>
      </c>
      <c r="AO157" s="13">
        <f t="shared" si="254"/>
        <v>3.4678336629904695E-4</v>
      </c>
      <c r="AP157" s="13">
        <f t="shared" si="255"/>
        <v>8.242211135101198E-5</v>
      </c>
      <c r="AQ157" s="13">
        <f t="shared" si="256"/>
        <v>1.4692323291179044E-5</v>
      </c>
      <c r="AR157" s="13">
        <f t="shared" si="257"/>
        <v>2.8361791791409803E-4</v>
      </c>
      <c r="AS157" s="13">
        <f t="shared" si="258"/>
        <v>2.768653594396342E-4</v>
      </c>
      <c r="AT157" s="13">
        <f t="shared" si="259"/>
        <v>1.3513678511816531E-4</v>
      </c>
      <c r="AU157" s="13">
        <f t="shared" si="260"/>
        <v>4.3973120434266293E-5</v>
      </c>
      <c r="AV157" s="13">
        <f t="shared" si="261"/>
        <v>1.0731544999215194E-5</v>
      </c>
      <c r="AW157" s="13">
        <f t="shared" si="262"/>
        <v>4.0510386993285501E-8</v>
      </c>
      <c r="AX157" s="13">
        <f t="shared" si="263"/>
        <v>2.219517105401963E-4</v>
      </c>
      <c r="AY157" s="13">
        <f t="shared" si="264"/>
        <v>1.5825783799199982E-4</v>
      </c>
      <c r="AZ157" s="13">
        <f t="shared" si="265"/>
        <v>5.6421154009007323E-5</v>
      </c>
      <c r="BA157" s="13">
        <f t="shared" si="266"/>
        <v>1.3409958752960457E-5</v>
      </c>
      <c r="BB157" s="13">
        <f t="shared" si="267"/>
        <v>2.390419828980178E-6</v>
      </c>
      <c r="BC157" s="13">
        <f t="shared" si="268"/>
        <v>3.4088736969575823E-7</v>
      </c>
      <c r="BD157" s="13">
        <f t="shared" si="269"/>
        <v>3.3704597571873489E-5</v>
      </c>
      <c r="BE157" s="13">
        <f t="shared" si="270"/>
        <v>3.2902136755447635E-5</v>
      </c>
      <c r="BF157" s="13">
        <f t="shared" si="271"/>
        <v>1.6059390722077149E-5</v>
      </c>
      <c r="BG157" s="13">
        <f t="shared" si="272"/>
        <v>5.225679460299008E-6</v>
      </c>
      <c r="BH157" s="13">
        <f t="shared" si="273"/>
        <v>1.2753157775897347E-6</v>
      </c>
      <c r="BI157" s="13">
        <f t="shared" si="274"/>
        <v>2.4899044725965614E-7</v>
      </c>
      <c r="BJ157" s="14">
        <f t="shared" si="275"/>
        <v>0.4047171474065866</v>
      </c>
      <c r="BK157" s="14">
        <f t="shared" si="276"/>
        <v>0.33753131319061952</v>
      </c>
      <c r="BL157" s="14">
        <f t="shared" si="277"/>
        <v>0.24667091336100899</v>
      </c>
      <c r="BM157" s="14">
        <f t="shared" si="278"/>
        <v>0.23985197783130702</v>
      </c>
      <c r="BN157" s="14">
        <f t="shared" si="279"/>
        <v>0.76006624978208248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1.3314121037464</v>
      </c>
      <c r="F158" s="10">
        <f>VLOOKUP(B158,home!$B$2:$E$405,3,FALSE)</f>
        <v>1.1000000000000001</v>
      </c>
      <c r="G158" s="10">
        <f>VLOOKUP(C158,away!$B$2:$E$405,4,FALSE)</f>
        <v>1.46</v>
      </c>
      <c r="H158" s="10">
        <f>VLOOKUP(A158,away!$A$2:$E$405,3,FALSE)</f>
        <v>1.01440922190202</v>
      </c>
      <c r="I158" s="10">
        <f>VLOOKUP(C158,away!$B$2:$E$405,3,FALSE)</f>
        <v>0.8</v>
      </c>
      <c r="J158" s="10">
        <f>VLOOKUP(B158,home!$B$2:$E$405,4,FALSE)</f>
        <v>1.33</v>
      </c>
      <c r="K158" s="12">
        <f t="shared" si="224"/>
        <v>2.1382478386167185</v>
      </c>
      <c r="L158" s="12">
        <f t="shared" si="225"/>
        <v>1.0793314121037494</v>
      </c>
      <c r="M158" s="13">
        <f t="shared" si="226"/>
        <v>4.0051896602535615E-2</v>
      </c>
      <c r="N158" s="13">
        <f t="shared" si="227"/>
        <v>8.5640881342872066E-2</v>
      </c>
      <c r="O158" s="13">
        <f t="shared" si="228"/>
        <v>4.3229270117448128E-2</v>
      </c>
      <c r="P158" s="13">
        <f t="shared" si="229"/>
        <v>9.2434893393611745E-2</v>
      </c>
      <c r="Q158" s="13">
        <f t="shared" si="230"/>
        <v>9.1560714714313554E-2</v>
      </c>
      <c r="R158" s="13">
        <f t="shared" si="231"/>
        <v>2.332935458003985E-2</v>
      </c>
      <c r="S158" s="13">
        <f t="shared" si="232"/>
        <v>5.3332115589174452E-2</v>
      </c>
      <c r="T158" s="13">
        <f t="shared" si="233"/>
        <v>9.882435550582859E-2</v>
      </c>
      <c r="U158" s="13">
        <f t="shared" si="234"/>
        <v>4.988394200709325E-2</v>
      </c>
      <c r="V158" s="13">
        <f t="shared" si="235"/>
        <v>1.3676002156964373E-2</v>
      </c>
      <c r="W158" s="13">
        <f t="shared" si="236"/>
        <v>6.5259833446694296E-2</v>
      </c>
      <c r="X158" s="13">
        <f t="shared" si="237"/>
        <v>7.0436988187676047E-2</v>
      </c>
      <c r="Y158" s="13">
        <f t="shared" si="238"/>
        <v>3.8012426962469745E-2</v>
      </c>
      <c r="Z158" s="13">
        <f t="shared" si="239"/>
        <v>8.3933684074478307E-3</v>
      </c>
      <c r="AA158" s="13">
        <f t="shared" si="240"/>
        <v>1.794710185593917E-2</v>
      </c>
      <c r="AB158" s="13">
        <f t="shared" si="241"/>
        <v>1.918767587644802E-2</v>
      </c>
      <c r="AC158" s="13">
        <f t="shared" si="242"/>
        <v>1.9726590821259877E-3</v>
      </c>
      <c r="AD158" s="13">
        <f t="shared" si="243"/>
        <v>3.4885424453970283E-2</v>
      </c>
      <c r="AE158" s="13">
        <f t="shared" si="244"/>
        <v>3.7652934437742411E-2</v>
      </c>
      <c r="AF158" s="13">
        <f t="shared" si="245"/>
        <v>2.0319997448269206E-2</v>
      </c>
      <c r="AG158" s="13">
        <f t="shared" si="246"/>
        <v>7.3106705132616632E-3</v>
      </c>
      <c r="AH158" s="13">
        <f t="shared" si="247"/>
        <v>2.2648065438794153E-3</v>
      </c>
      <c r="AI158" s="13">
        <f t="shared" si="248"/>
        <v>4.84271769733516E-3</v>
      </c>
      <c r="AJ158" s="13">
        <f t="shared" si="249"/>
        <v>5.1774653246789209E-3</v>
      </c>
      <c r="AK158" s="13">
        <f t="shared" si="250"/>
        <v>3.6902346800025687E-3</v>
      </c>
      <c r="AL158" s="13">
        <f t="shared" si="251"/>
        <v>1.8210626454749404E-4</v>
      </c>
      <c r="AM158" s="13">
        <f t="shared" si="252"/>
        <v>1.4918736687585752E-2</v>
      </c>
      <c r="AN158" s="13">
        <f t="shared" si="253"/>
        <v>1.6102261135815941E-2</v>
      </c>
      <c r="AO158" s="13">
        <f t="shared" si="254"/>
        <v>8.6898381248917723E-3</v>
      </c>
      <c r="AP158" s="13">
        <f t="shared" si="255"/>
        <v>3.1264050847641454E-3</v>
      </c>
      <c r="AQ158" s="13">
        <f t="shared" si="256"/>
        <v>8.4360680373670653E-4</v>
      </c>
      <c r="AR158" s="13">
        <f t="shared" si="257"/>
        <v>4.888953690294365E-4</v>
      </c>
      <c r="AS158" s="13">
        <f t="shared" si="258"/>
        <v>1.0453794661369155E-3</v>
      </c>
      <c r="AT158" s="13">
        <f t="shared" si="259"/>
        <v>1.1176401920007797E-3</v>
      </c>
      <c r="AU158" s="13">
        <f t="shared" si="260"/>
        <v>7.9659724163228017E-4</v>
      </c>
      <c r="AV158" s="13">
        <f t="shared" si="261"/>
        <v>4.2583058254206578E-4</v>
      </c>
      <c r="AW158" s="13">
        <f t="shared" si="262"/>
        <v>1.1674418121403854E-5</v>
      </c>
      <c r="AX158" s="13">
        <f t="shared" si="263"/>
        <v>5.3166594128536962E-3</v>
      </c>
      <c r="AY158" s="13">
        <f t="shared" si="264"/>
        <v>5.7384375117500701E-3</v>
      </c>
      <c r="AZ158" s="13">
        <f t="shared" si="265"/>
        <v>3.0968379314131648E-3</v>
      </c>
      <c r="BA158" s="13">
        <f t="shared" si="266"/>
        <v>1.1141714858562087E-3</v>
      </c>
      <c r="BB158" s="13">
        <f t="shared" si="267"/>
        <v>3.0064007078872847E-4</v>
      </c>
      <c r="BC158" s="13">
        <f t="shared" si="268"/>
        <v>6.4898054427873911E-5</v>
      </c>
      <c r="BD158" s="13">
        <f t="shared" si="269"/>
        <v>8.7946688170920871E-5</v>
      </c>
      <c r="BE158" s="13">
        <f t="shared" si="270"/>
        <v>1.8805181589497005E-4</v>
      </c>
      <c r="BF158" s="13">
        <f t="shared" si="271"/>
        <v>2.0105069444268446E-4</v>
      </c>
      <c r="BG158" s="13">
        <f t="shared" si="272"/>
        <v>1.4329873761482009E-4</v>
      </c>
      <c r="BH158" s="13">
        <f t="shared" si="273"/>
        <v>7.6602053995348336E-5</v>
      </c>
      <c r="BI158" s="13">
        <f t="shared" si="274"/>
        <v>3.2758835277830945E-5</v>
      </c>
      <c r="BJ158" s="14">
        <f t="shared" si="275"/>
        <v>0.60921671931698174</v>
      </c>
      <c r="BK158" s="14">
        <f t="shared" si="276"/>
        <v>0.20738811060070972</v>
      </c>
      <c r="BL158" s="14">
        <f t="shared" si="277"/>
        <v>0.1741566203596025</v>
      </c>
      <c r="BM158" s="14">
        <f t="shared" si="278"/>
        <v>0.61718104484029246</v>
      </c>
      <c r="BN158" s="14">
        <f t="shared" si="279"/>
        <v>0.37624701075082095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1.3314121037464</v>
      </c>
      <c r="F159" s="10">
        <f>VLOOKUP(B159,home!$B$2:$E$405,3,FALSE)</f>
        <v>0.75</v>
      </c>
      <c r="G159" s="10">
        <f>VLOOKUP(C159,away!$B$2:$E$405,4,FALSE)</f>
        <v>0.97</v>
      </c>
      <c r="H159" s="10">
        <f>VLOOKUP(A159,away!$A$2:$E$405,3,FALSE)</f>
        <v>1.01440922190202</v>
      </c>
      <c r="I159" s="10">
        <f>VLOOKUP(C159,away!$B$2:$E$405,3,FALSE)</f>
        <v>0.62</v>
      </c>
      <c r="J159" s="10">
        <f>VLOOKUP(B159,home!$B$2:$E$405,4,FALSE)</f>
        <v>1.17</v>
      </c>
      <c r="K159" s="12">
        <f t="shared" si="224"/>
        <v>0.96860230547550585</v>
      </c>
      <c r="L159" s="12">
        <f t="shared" si="225"/>
        <v>0.73585244956772533</v>
      </c>
      <c r="M159" s="13">
        <f t="shared" si="226"/>
        <v>0.18187152367686477</v>
      </c>
      <c r="N159" s="13">
        <f t="shared" si="227"/>
        <v>0.17616117713375426</v>
      </c>
      <c r="O159" s="13">
        <f t="shared" si="228"/>
        <v>0.13383060620423548</v>
      </c>
      <c r="P159" s="13">
        <f t="shared" si="229"/>
        <v>0.12962863371260702</v>
      </c>
      <c r="Q159" s="13">
        <f t="shared" si="230"/>
        <v>8.5315061153516669E-2</v>
      </c>
      <c r="R159" s="13">
        <f t="shared" si="231"/>
        <v>4.9239789701260146E-2</v>
      </c>
      <c r="S159" s="13">
        <f t="shared" si="232"/>
        <v>2.3098149642233907E-2</v>
      </c>
      <c r="T159" s="13">
        <f t="shared" si="233"/>
        <v>6.2779296734835524E-2</v>
      </c>
      <c r="U159" s="13">
        <f t="shared" si="234"/>
        <v>4.7693773825769642E-2</v>
      </c>
      <c r="V159" s="13">
        <f t="shared" si="235"/>
        <v>1.8292409687400814E-3</v>
      </c>
      <c r="W159" s="13">
        <f t="shared" si="236"/>
        <v>2.7545454975026674E-2</v>
      </c>
      <c r="X159" s="13">
        <f t="shared" si="237"/>
        <v>2.0269390517830863E-2</v>
      </c>
      <c r="Y159" s="13">
        <f t="shared" si="238"/>
        <v>7.4576403318953313E-3</v>
      </c>
      <c r="Z159" s="13">
        <f t="shared" si="239"/>
        <v>1.2077739955957312E-2</v>
      </c>
      <c r="AA159" s="13">
        <f t="shared" si="240"/>
        <v>1.1698526766273885E-2</v>
      </c>
      <c r="AB159" s="13">
        <f t="shared" si="241"/>
        <v>5.6656099982398999E-3</v>
      </c>
      <c r="AC159" s="13">
        <f t="shared" si="242"/>
        <v>8.1486783470498939E-5</v>
      </c>
      <c r="AD159" s="13">
        <f t="shared" si="243"/>
        <v>6.6701477985456441E-3</v>
      </c>
      <c r="AE159" s="13">
        <f t="shared" si="244"/>
        <v>4.9082445965385824E-3</v>
      </c>
      <c r="AF159" s="13">
        <f t="shared" si="245"/>
        <v>1.8058719047202335E-3</v>
      </c>
      <c r="AG159" s="13">
        <f t="shared" si="246"/>
        <v>4.429517548979726E-4</v>
      </c>
      <c r="AH159" s="13">
        <f t="shared" si="247"/>
        <v>2.221858632958294E-3</v>
      </c>
      <c r="AI159" s="13">
        <f t="shared" si="248"/>
        <v>2.1520973943240595E-3</v>
      </c>
      <c r="AJ159" s="13">
        <f t="shared" si="249"/>
        <v>1.0422632488750563E-3</v>
      </c>
      <c r="AK159" s="13">
        <f t="shared" si="250"/>
        <v>3.3651286192425687E-4</v>
      </c>
      <c r="AL159" s="13">
        <f t="shared" si="251"/>
        <v>2.323182913600788E-6</v>
      </c>
      <c r="AM159" s="13">
        <f t="shared" si="252"/>
        <v>1.2921441071067365E-3</v>
      </c>
      <c r="AN159" s="13">
        <f t="shared" si="253"/>
        <v>9.5082740640899338E-4</v>
      </c>
      <c r="AO159" s="13">
        <f t="shared" si="254"/>
        <v>3.4983433806109234E-4</v>
      </c>
      <c r="AP159" s="13">
        <f t="shared" si="255"/>
        <v>8.5808818201719528E-5</v>
      </c>
      <c r="AQ159" s="13">
        <f t="shared" si="256"/>
        <v>1.5785657267061729E-5</v>
      </c>
      <c r="AR159" s="13">
        <f t="shared" si="257"/>
        <v>3.2699202353111175E-4</v>
      </c>
      <c r="AS159" s="13">
        <f t="shared" si="258"/>
        <v>3.167252278643357E-4</v>
      </c>
      <c r="AT159" s="13">
        <f t="shared" si="259"/>
        <v>1.5339039295582523E-4</v>
      </c>
      <c r="AU159" s="13">
        <f t="shared" si="260"/>
        <v>4.9524762751602048E-5</v>
      </c>
      <c r="AV159" s="13">
        <f t="shared" si="261"/>
        <v>1.1992449844832298E-5</v>
      </c>
      <c r="AW159" s="13">
        <f t="shared" si="262"/>
        <v>4.5995690447701439E-8</v>
      </c>
      <c r="AX159" s="13">
        <f t="shared" si="263"/>
        <v>2.0859562685836226E-4</v>
      </c>
      <c r="AY159" s="13">
        <f t="shared" si="264"/>
        <v>1.5349560299284106E-4</v>
      </c>
      <c r="AZ159" s="13">
        <f t="shared" si="265"/>
        <v>5.6475057730078568E-5</v>
      </c>
      <c r="BA159" s="13">
        <f t="shared" si="266"/>
        <v>1.3852436523385675E-5</v>
      </c>
      <c r="BB159" s="13">
        <f t="shared" si="267"/>
        <v>2.5483373370536926E-6</v>
      </c>
      <c r="BC159" s="13">
        <f t="shared" si="268"/>
        <v>3.7504005435917086E-7</v>
      </c>
      <c r="BD159" s="13">
        <f t="shared" si="269"/>
        <v>4.0102980250745961E-5</v>
      </c>
      <c r="BE159" s="13">
        <f t="shared" si="270"/>
        <v>3.8843839127311216E-5</v>
      </c>
      <c r="BF159" s="13">
        <f t="shared" si="271"/>
        <v>1.881211606611665E-5</v>
      </c>
      <c r="BG159" s="13">
        <f t="shared" si="272"/>
        <v>6.0738196641711315E-6</v>
      </c>
      <c r="BH159" s="13">
        <f t="shared" si="273"/>
        <v>1.470778932439655E-6</v>
      </c>
      <c r="BI159" s="13">
        <f t="shared" si="274"/>
        <v>2.8491997296117073E-7</v>
      </c>
      <c r="BJ159" s="14">
        <f t="shared" si="275"/>
        <v>0.39648497933010352</v>
      </c>
      <c r="BK159" s="14">
        <f t="shared" si="276"/>
        <v>0.33666485356982268</v>
      </c>
      <c r="BL159" s="14">
        <f t="shared" si="277"/>
        <v>0.25484525194482222</v>
      </c>
      <c r="BM159" s="14">
        <f t="shared" si="278"/>
        <v>0.2438725836111649</v>
      </c>
      <c r="BN159" s="14">
        <f t="shared" si="279"/>
        <v>0.75604679158223842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1.3314121037464</v>
      </c>
      <c r="F160" s="10">
        <f>VLOOKUP(B160,home!$B$2:$E$405,3,FALSE)</f>
        <v>0.97</v>
      </c>
      <c r="G160" s="10">
        <f>VLOOKUP(C160,away!$B$2:$E$405,4,FALSE)</f>
        <v>1.1499999999999999</v>
      </c>
      <c r="H160" s="10">
        <f>VLOOKUP(A160,away!$A$2:$E$405,3,FALSE)</f>
        <v>1.01440922190202</v>
      </c>
      <c r="I160" s="10">
        <f>VLOOKUP(C160,away!$B$2:$E$405,3,FALSE)</f>
        <v>0.56999999999999995</v>
      </c>
      <c r="J160" s="10">
        <f>VLOOKUP(B160,home!$B$2:$E$405,4,FALSE)</f>
        <v>0.93</v>
      </c>
      <c r="K160" s="12">
        <f t="shared" si="224"/>
        <v>1.485190201729109</v>
      </c>
      <c r="L160" s="12">
        <f t="shared" si="225"/>
        <v>0.53773832853026082</v>
      </c>
      <c r="M160" s="13">
        <f t="shared" si="226"/>
        <v>0.13226754782751085</v>
      </c>
      <c r="N160" s="13">
        <f t="shared" si="227"/>
        <v>0.19644246604015542</v>
      </c>
      <c r="O160" s="13">
        <f t="shared" si="228"/>
        <v>7.1125330087562028E-2</v>
      </c>
      <c r="P160" s="13">
        <f t="shared" si="229"/>
        <v>0.1056346433407957</v>
      </c>
      <c r="Q160" s="13">
        <f t="shared" si="230"/>
        <v>0.14587721288317107</v>
      </c>
      <c r="R160" s="13">
        <f t="shared" si="231"/>
        <v>1.9123408058724332E-2</v>
      </c>
      <c r="S160" s="13">
        <f t="shared" si="232"/>
        <v>2.1091110512400715E-2</v>
      </c>
      <c r="T160" s="13">
        <f t="shared" si="233"/>
        <v>7.8443768626449431E-2</v>
      </c>
      <c r="U160" s="13">
        <f t="shared" si="234"/>
        <v>2.8401898272484859E-2</v>
      </c>
      <c r="V160" s="13">
        <f t="shared" si="235"/>
        <v>1.8715869406221435E-3</v>
      </c>
      <c r="W160" s="13">
        <f t="shared" si="236"/>
        <v>7.2218469076545666E-2</v>
      </c>
      <c r="X160" s="13">
        <f t="shared" si="237"/>
        <v>3.8834638850235997E-2</v>
      </c>
      <c r="Y160" s="13">
        <f t="shared" si="238"/>
        <v>1.0441436892201117E-2</v>
      </c>
      <c r="Z160" s="13">
        <f t="shared" si="239"/>
        <v>3.4277964951001812E-3</v>
      </c>
      <c r="AA160" s="13">
        <f t="shared" si="240"/>
        <v>5.0909297680441709E-3</v>
      </c>
      <c r="AB160" s="13">
        <f t="shared" si="241"/>
        <v>3.7804995045951249E-3</v>
      </c>
      <c r="AC160" s="13">
        <f t="shared" si="242"/>
        <v>9.3420694551119211E-5</v>
      </c>
      <c r="AD160" s="13">
        <f t="shared" si="243"/>
        <v>2.6814540664090575E-2</v>
      </c>
      <c r="AE160" s="13">
        <f t="shared" si="244"/>
        <v>1.4419206277014776E-2</v>
      </c>
      <c r="AF160" s="13">
        <f t="shared" si="245"/>
        <v>3.876879941067485E-3</v>
      </c>
      <c r="AG160" s="13">
        <f t="shared" si="246"/>
        <v>6.9491564647404188E-4</v>
      </c>
      <c r="AH160" s="13">
        <f t="shared" si="247"/>
        <v>4.6081438945426439E-4</v>
      </c>
      <c r="AI160" s="13">
        <f t="shared" si="248"/>
        <v>6.8439701603325513E-4</v>
      </c>
      <c r="AJ160" s="13">
        <f t="shared" si="249"/>
        <v>5.0822987115261534E-4</v>
      </c>
      <c r="AK160" s="13">
        <f t="shared" si="250"/>
        <v>2.5160600828730392E-4</v>
      </c>
      <c r="AL160" s="13">
        <f t="shared" si="251"/>
        <v>2.9843939535119456E-6</v>
      </c>
      <c r="AM160" s="13">
        <f t="shared" si="252"/>
        <v>7.9649386116348066E-3</v>
      </c>
      <c r="AN160" s="13">
        <f t="shared" si="253"/>
        <v>4.2830527758666364E-3</v>
      </c>
      <c r="AO160" s="13">
        <f t="shared" si="254"/>
        <v>1.1515808203507094E-3</v>
      </c>
      <c r="AP160" s="13">
        <f t="shared" si="255"/>
        <v>2.0641638183429905E-4</v>
      </c>
      <c r="AQ160" s="13">
        <f t="shared" si="256"/>
        <v>2.7749500037210011E-5</v>
      </c>
      <c r="AR160" s="13">
        <f t="shared" si="257"/>
        <v>4.9559511909565773E-5</v>
      </c>
      <c r="AS160" s="13">
        <f t="shared" si="258"/>
        <v>7.3605301490564174E-5</v>
      </c>
      <c r="AT160" s="13">
        <f t="shared" si="259"/>
        <v>5.4658936284551453E-5</v>
      </c>
      <c r="AU160" s="13">
        <f t="shared" si="260"/>
        <v>2.7059638868917163E-5</v>
      </c>
      <c r="AV160" s="13">
        <f t="shared" si="261"/>
        <v>1.0047177627610981E-5</v>
      </c>
      <c r="AW160" s="13">
        <f t="shared" si="262"/>
        <v>6.6207428311806588E-8</v>
      </c>
      <c r="AX160" s="13">
        <f t="shared" si="263"/>
        <v>1.971574797228978E-3</v>
      </c>
      <c r="AY160" s="13">
        <f t="shared" si="264"/>
        <v>1.0601913360342985E-3</v>
      </c>
      <c r="AZ160" s="13">
        <f t="shared" si="265"/>
        <v>2.8505275848067388E-4</v>
      </c>
      <c r="BA160" s="13">
        <f t="shared" si="266"/>
        <v>5.1094597962779236E-5</v>
      </c>
      <c r="BB160" s="13">
        <f t="shared" si="267"/>
        <v>6.8688809263576436E-6</v>
      </c>
      <c r="BC160" s="13">
        <f t="shared" si="268"/>
        <v>7.3873210964259003E-7</v>
      </c>
      <c r="BD160" s="13">
        <f t="shared" si="269"/>
        <v>4.4416748495042403E-6</v>
      </c>
      <c r="BE160" s="13">
        <f t="shared" si="270"/>
        <v>6.5967319657503133E-6</v>
      </c>
      <c r="BF160" s="13">
        <f t="shared" si="271"/>
        <v>4.8987008394827855E-6</v>
      </c>
      <c r="BG160" s="13">
        <f t="shared" si="272"/>
        <v>2.4251674960006644E-6</v>
      </c>
      <c r="BH160" s="13">
        <f t="shared" si="273"/>
        <v>9.0045875065302637E-7</v>
      </c>
      <c r="BI160" s="13">
        <f t="shared" si="274"/>
        <v>2.6747050270622163E-7</v>
      </c>
      <c r="BJ160" s="14">
        <f t="shared" si="275"/>
        <v>0.60507279408987202</v>
      </c>
      <c r="BK160" s="14">
        <f t="shared" si="276"/>
        <v>0.26202148504586831</v>
      </c>
      <c r="BL160" s="14">
        <f t="shared" si="277"/>
        <v>0.12966157374692333</v>
      </c>
      <c r="BM160" s="14">
        <f t="shared" si="278"/>
        <v>0.32865291601123831</v>
      </c>
      <c r="BN160" s="14">
        <f t="shared" si="279"/>
        <v>0.67047060823791949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1.62917933130699</v>
      </c>
      <c r="F161" s="10">
        <f>VLOOKUP(B161,home!$B$2:$E$405,3,FALSE)</f>
        <v>0.61</v>
      </c>
      <c r="G161" s="10">
        <f>VLOOKUP(C161,away!$B$2:$E$405,4,FALSE)</f>
        <v>1.3</v>
      </c>
      <c r="H161" s="10">
        <f>VLOOKUP(A161,away!$A$2:$E$405,3,FALSE)</f>
        <v>1.4103343465045599</v>
      </c>
      <c r="I161" s="10">
        <f>VLOOKUP(C161,away!$B$2:$E$405,3,FALSE)</f>
        <v>0.76</v>
      </c>
      <c r="J161" s="10">
        <f>VLOOKUP(B161,home!$B$2:$E$405,4,FALSE)</f>
        <v>0.84</v>
      </c>
      <c r="K161" s="12">
        <f t="shared" si="224"/>
        <v>1.291939209726443</v>
      </c>
      <c r="L161" s="12">
        <f t="shared" si="225"/>
        <v>0.90035744680851115</v>
      </c>
      <c r="M161" s="13">
        <f t="shared" si="226"/>
        <v>0.11166000921920476</v>
      </c>
      <c r="N161" s="13">
        <f t="shared" si="227"/>
        <v>0.14425794406870673</v>
      </c>
      <c r="O161" s="13">
        <f t="shared" si="228"/>
        <v>0.10053392081121801</v>
      </c>
      <c r="P161" s="13">
        <f t="shared" si="229"/>
        <v>0.1298837142035458</v>
      </c>
      <c r="Q161" s="13">
        <f t="shared" si="230"/>
        <v>9.3186247128443214E-2</v>
      </c>
      <c r="R161" s="13">
        <f t="shared" si="231"/>
        <v>4.5258232129618645E-2</v>
      </c>
      <c r="S161" s="13">
        <f t="shared" si="232"/>
        <v>3.7770414254109881E-2</v>
      </c>
      <c r="T161" s="13">
        <f t="shared" si="233"/>
        <v>8.3900931542232091E-2</v>
      </c>
      <c r="U161" s="13">
        <f t="shared" si="234"/>
        <v>5.8470884651155422E-2</v>
      </c>
      <c r="V161" s="13">
        <f t="shared" si="235"/>
        <v>4.8816459542721929E-3</v>
      </c>
      <c r="W161" s="13">
        <f t="shared" si="236"/>
        <v>4.0130322157497983E-2</v>
      </c>
      <c r="X161" s="13">
        <f t="shared" si="237"/>
        <v>3.6131634397327902E-2</v>
      </c>
      <c r="Y161" s="13">
        <f t="shared" si="238"/>
        <v>1.6265693047498364E-2</v>
      </c>
      <c r="Z161" s="13">
        <f t="shared" si="239"/>
        <v>1.358286210909679E-2</v>
      </c>
      <c r="AA161" s="13">
        <f t="shared" si="240"/>
        <v>1.7548232139049755E-2</v>
      </c>
      <c r="AB161" s="13">
        <f t="shared" si="241"/>
        <v>1.1335624580910057E-2</v>
      </c>
      <c r="AC161" s="13">
        <f t="shared" si="242"/>
        <v>3.5489782353661441E-4</v>
      </c>
      <c r="AD161" s="13">
        <f t="shared" si="243"/>
        <v>1.2961484173556378E-2</v>
      </c>
      <c r="AE161" s="13">
        <f t="shared" si="244"/>
        <v>1.1669968797352145E-2</v>
      </c>
      <c r="AF161" s="13">
        <f t="shared" si="245"/>
        <v>5.2535716553594848E-3</v>
      </c>
      <c r="AG161" s="13">
        <f t="shared" si="246"/>
        <v>1.5766974540816765E-3</v>
      </c>
      <c r="AH161" s="13">
        <f t="shared" si="247"/>
        <v>3.057357762224613E-3</v>
      </c>
      <c r="AI161" s="13">
        <f t="shared" si="248"/>
        <v>3.9499203711794726E-3</v>
      </c>
      <c r="AJ161" s="13">
        <f t="shared" si="249"/>
        <v>2.5515285014119939E-3</v>
      </c>
      <c r="AK161" s="13">
        <f t="shared" si="250"/>
        <v>1.0988065719029021E-3</v>
      </c>
      <c r="AL161" s="13">
        <f t="shared" si="251"/>
        <v>1.6512786558417008E-5</v>
      </c>
      <c r="AM161" s="13">
        <f t="shared" si="252"/>
        <v>3.3490899240132457E-3</v>
      </c>
      <c r="AN161" s="13">
        <f t="shared" si="253"/>
        <v>3.0153780531166764E-3</v>
      </c>
      <c r="AO161" s="13">
        <f t="shared" si="254"/>
        <v>1.357459042533275E-3</v>
      </c>
      <c r="AP161" s="13">
        <f t="shared" si="255"/>
        <v>4.0739945256079523E-4</v>
      </c>
      <c r="AQ161" s="13">
        <f t="shared" si="256"/>
        <v>9.1701282734705665E-5</v>
      </c>
      <c r="AR161" s="13">
        <f t="shared" si="257"/>
        <v>5.5054296575534744E-4</v>
      </c>
      <c r="AS161" s="13">
        <f t="shared" si="258"/>
        <v>7.1126804409841571E-4</v>
      </c>
      <c r="AT161" s="13">
        <f t="shared" si="259"/>
        <v>4.5945753739809014E-4</v>
      </c>
      <c r="AU161" s="13">
        <f t="shared" si="260"/>
        <v>1.9786373592298206E-4</v>
      </c>
      <c r="AV161" s="13">
        <f t="shared" si="261"/>
        <v>6.3906979655464777E-5</v>
      </c>
      <c r="AW161" s="13">
        <f t="shared" si="262"/>
        <v>5.3354973256538479E-7</v>
      </c>
      <c r="AX161" s="13">
        <f t="shared" si="263"/>
        <v>7.2113676495541015E-4</v>
      </c>
      <c r="AY161" s="13">
        <f t="shared" si="264"/>
        <v>6.4928085649500243E-4</v>
      </c>
      <c r="AZ161" s="13">
        <f t="shared" si="265"/>
        <v>2.922924271077419E-4</v>
      </c>
      <c r="BA161" s="13">
        <f t="shared" si="266"/>
        <v>8.7722554464063121E-5</v>
      </c>
      <c r="BB161" s="13">
        <f t="shared" si="267"/>
        <v>1.9745413791196103E-5</v>
      </c>
      <c r="BC161" s="13">
        <f t="shared" si="268"/>
        <v>3.5555860694437793E-6</v>
      </c>
      <c r="BD161" s="13">
        <f t="shared" si="269"/>
        <v>8.2614243167644975E-5</v>
      </c>
      <c r="BE161" s="13">
        <f t="shared" si="270"/>
        <v>1.0673258003015545E-4</v>
      </c>
      <c r="BF161" s="13">
        <f t="shared" si="271"/>
        <v>6.8946002548111706E-5</v>
      </c>
      <c r="BG161" s="13">
        <f t="shared" si="272"/>
        <v>2.9691348015268249E-5</v>
      </c>
      <c r="BH161" s="13">
        <f t="shared" si="273"/>
        <v>9.5898541726396146E-6</v>
      </c>
      <c r="BI161" s="13">
        <f t="shared" si="274"/>
        <v>2.4779017242383715E-6</v>
      </c>
      <c r="BJ161" s="14">
        <f t="shared" si="275"/>
        <v>0.45532925577989752</v>
      </c>
      <c r="BK161" s="14">
        <f t="shared" si="276"/>
        <v>0.28521647509772263</v>
      </c>
      <c r="BL161" s="14">
        <f t="shared" si="277"/>
        <v>0.24608759871115921</v>
      </c>
      <c r="BM161" s="14">
        <f t="shared" si="278"/>
        <v>0.37478737683037661</v>
      </c>
      <c r="BN161" s="14">
        <f t="shared" si="279"/>
        <v>0.62478006756073723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1.62917933130699</v>
      </c>
      <c r="F162" s="10">
        <f>VLOOKUP(B162,home!$B$2:$E$405,3,FALSE)</f>
        <v>0.81</v>
      </c>
      <c r="G162" s="10">
        <f>VLOOKUP(C162,away!$B$2:$E$405,4,FALSE)</f>
        <v>0.51</v>
      </c>
      <c r="H162" s="10">
        <f>VLOOKUP(A162,away!$A$2:$E$405,3,FALSE)</f>
        <v>1.4103343465045599</v>
      </c>
      <c r="I162" s="10">
        <f>VLOOKUP(C162,away!$B$2:$E$405,3,FALSE)</f>
        <v>1.1599999999999999</v>
      </c>
      <c r="J162" s="10">
        <f>VLOOKUP(B162,home!$B$2:$E$405,4,FALSE)</f>
        <v>1.42</v>
      </c>
      <c r="K162" s="12">
        <f t="shared" si="224"/>
        <v>0.6730139817629176</v>
      </c>
      <c r="L162" s="12">
        <f t="shared" si="225"/>
        <v>2.3231027355623106</v>
      </c>
      <c r="M162" s="13">
        <f t="shared" si="226"/>
        <v>4.9980781505890019E-2</v>
      </c>
      <c r="N162" s="13">
        <f t="shared" si="227"/>
        <v>3.3637764772901438E-2</v>
      </c>
      <c r="O162" s="13">
        <f t="shared" si="228"/>
        <v>0.11611049024187524</v>
      </c>
      <c r="P162" s="13">
        <f t="shared" si="229"/>
        <v>7.8143983362128841E-2</v>
      </c>
      <c r="Q162" s="13">
        <f t="shared" si="230"/>
        <v>1.1319343003707398E-2</v>
      </c>
      <c r="R162" s="13">
        <f t="shared" si="231"/>
        <v>0.13486829875419071</v>
      </c>
      <c r="S162" s="13">
        <f t="shared" si="232"/>
        <v>3.0544150930198282E-2</v>
      </c>
      <c r="T162" s="13">
        <f t="shared" si="233"/>
        <v>2.6295996696680757E-2</v>
      </c>
      <c r="U162" s="13">
        <f t="shared" si="234"/>
        <v>9.0768250758148622E-2</v>
      </c>
      <c r="V162" s="13">
        <f t="shared" si="235"/>
        <v>5.3061320108910006E-3</v>
      </c>
      <c r="W162" s="13">
        <f t="shared" si="236"/>
        <v>2.5393587019551136E-3</v>
      </c>
      <c r="X162" s="13">
        <f t="shared" si="237"/>
        <v>5.8991911470858823E-3</v>
      </c>
      <c r="Y162" s="13">
        <f t="shared" si="238"/>
        <v>6.8522135457000904E-3</v>
      </c>
      <c r="Z162" s="13">
        <f t="shared" si="239"/>
        <v>0.10443763792549847</v>
      </c>
      <c r="AA162" s="13">
        <f t="shared" si="240"/>
        <v>7.0287990546153617E-2</v>
      </c>
      <c r="AB162" s="13">
        <f t="shared" si="241"/>
        <v>2.3652400193790578E-2</v>
      </c>
      <c r="AC162" s="13">
        <f t="shared" si="242"/>
        <v>5.1850216108498346E-4</v>
      </c>
      <c r="AD162" s="13">
        <f t="shared" si="243"/>
        <v>4.2725597778178113E-4</v>
      </c>
      <c r="AE162" s="13">
        <f t="shared" si="244"/>
        <v>9.9255953077020541E-4</v>
      </c>
      <c r="AF162" s="13">
        <f t="shared" si="245"/>
        <v>1.1529088805703541E-3</v>
      </c>
      <c r="AG162" s="13">
        <f t="shared" si="246"/>
        <v>8.9277525810235704E-4</v>
      </c>
      <c r="AH162" s="13">
        <f t="shared" si="247"/>
        <v>6.065484059009791E-2</v>
      </c>
      <c r="AI162" s="13">
        <f t="shared" si="248"/>
        <v>4.0821555778736827E-2</v>
      </c>
      <c r="AJ162" s="13">
        <f t="shared" si="249"/>
        <v>1.3736738898202355E-2</v>
      </c>
      <c r="AK162" s="13">
        <f t="shared" si="250"/>
        <v>3.0816724474389072E-3</v>
      </c>
      <c r="AL162" s="13">
        <f t="shared" si="251"/>
        <v>3.2426723255039867E-5</v>
      </c>
      <c r="AM162" s="13">
        <f t="shared" si="252"/>
        <v>5.7509849367785043E-5</v>
      </c>
      <c r="AN162" s="13">
        <f t="shared" si="253"/>
        <v>1.3360128838807783E-4</v>
      </c>
      <c r="AO162" s="13">
        <f t="shared" si="254"/>
        <v>1.5518475926449643E-4</v>
      </c>
      <c r="AP162" s="13">
        <f t="shared" si="255"/>
        <v>1.2017004625497677E-4</v>
      </c>
      <c r="AQ162" s="13">
        <f t="shared" si="256"/>
        <v>6.9791840796896485E-5</v>
      </c>
      <c r="AR162" s="13">
        <f t="shared" si="257"/>
        <v>2.8181485219990431E-2</v>
      </c>
      <c r="AS162" s="13">
        <f t="shared" si="258"/>
        <v>1.8966533579898574E-2</v>
      </c>
      <c r="AT162" s="13">
        <f t="shared" si="259"/>
        <v>6.382371142423811E-3</v>
      </c>
      <c r="AU162" s="13">
        <f t="shared" si="260"/>
        <v>1.4318083385504636E-3</v>
      </c>
      <c r="AV162" s="13">
        <f t="shared" si="261"/>
        <v>2.409067577622987E-4</v>
      </c>
      <c r="AW162" s="13">
        <f t="shared" si="262"/>
        <v>1.4082931513227841E-6</v>
      </c>
      <c r="AX162" s="13">
        <f t="shared" si="263"/>
        <v>6.4508221189331035E-6</v>
      </c>
      <c r="AY162" s="13">
        <f t="shared" si="264"/>
        <v>1.4985922511119352E-5</v>
      </c>
      <c r="AZ162" s="13">
        <f t="shared" si="265"/>
        <v>1.7406918790253093E-5</v>
      </c>
      <c r="BA162" s="13">
        <f t="shared" si="266"/>
        <v>1.3479353553115984E-5</v>
      </c>
      <c r="BB162" s="13">
        <f t="shared" si="267"/>
        <v>7.8284807782138242E-6</v>
      </c>
      <c r="BC162" s="13">
        <f t="shared" si="268"/>
        <v>3.6372730222330959E-6</v>
      </c>
      <c r="BD162" s="13">
        <f t="shared" si="269"/>
        <v>1.0911414234461441E-2</v>
      </c>
      <c r="BE162" s="13">
        <f t="shared" si="270"/>
        <v>7.3435343405994719E-3</v>
      </c>
      <c r="BF162" s="13">
        <f t="shared" si="271"/>
        <v>2.471150643389786E-3</v>
      </c>
      <c r="BG162" s="13">
        <f t="shared" si="272"/>
        <v>5.5437297801458525E-4</v>
      </c>
      <c r="BH162" s="13">
        <f t="shared" si="273"/>
        <v>9.3275191328840565E-5</v>
      </c>
      <c r="BI162" s="13">
        <f t="shared" si="274"/>
        <v>1.2555101583184192E-5</v>
      </c>
      <c r="BJ162" s="14">
        <f t="shared" si="275"/>
        <v>9.0609414070101466E-2</v>
      </c>
      <c r="BK162" s="14">
        <f t="shared" si="276"/>
        <v>0.16454096261595927</v>
      </c>
      <c r="BL162" s="14">
        <f t="shared" si="277"/>
        <v>0.63057164573663771</v>
      </c>
      <c r="BM162" s="14">
        <f t="shared" si="278"/>
        <v>0.5660854210781433</v>
      </c>
      <c r="BN162" s="14">
        <f t="shared" si="279"/>
        <v>0.42406066164069367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1.62917933130699</v>
      </c>
      <c r="F163" s="10">
        <f>VLOOKUP(B163,home!$B$2:$E$405,3,FALSE)</f>
        <v>1.05</v>
      </c>
      <c r="G163" s="10">
        <f>VLOOKUP(C163,away!$B$2:$E$405,4,FALSE)</f>
        <v>1.19</v>
      </c>
      <c r="H163" s="10">
        <f>VLOOKUP(A163,away!$A$2:$E$405,3,FALSE)</f>
        <v>1.4103343465045599</v>
      </c>
      <c r="I163" s="10">
        <f>VLOOKUP(C163,away!$B$2:$E$405,3,FALSE)</f>
        <v>0.77</v>
      </c>
      <c r="J163" s="10">
        <f>VLOOKUP(B163,home!$B$2:$E$405,4,FALSE)</f>
        <v>1</v>
      </c>
      <c r="K163" s="12">
        <f t="shared" si="224"/>
        <v>2.0356595744680841</v>
      </c>
      <c r="L163" s="12">
        <f t="shared" si="225"/>
        <v>1.0859574468085111</v>
      </c>
      <c r="M163" s="13">
        <f t="shared" si="226"/>
        <v>4.4085823037890118E-2</v>
      </c>
      <c r="N163" s="13">
        <f t="shared" si="227"/>
        <v>8.9743727765386652E-2</v>
      </c>
      <c r="O163" s="13">
        <f t="shared" si="228"/>
        <v>4.7875327826678984E-2</v>
      </c>
      <c r="P163" s="13">
        <f t="shared" si="229"/>
        <v>9.745786947117735E-2</v>
      </c>
      <c r="Q163" s="13">
        <f t="shared" si="230"/>
        <v>9.1343839337033314E-2</v>
      </c>
      <c r="R163" s="13">
        <f t="shared" si="231"/>
        <v>2.599528438589039E-2</v>
      </c>
      <c r="S163" s="13">
        <f t="shared" si="232"/>
        <v>5.3861058200602503E-2</v>
      </c>
      <c r="T163" s="13">
        <f t="shared" si="233"/>
        <v>9.9195522548131521E-2</v>
      </c>
      <c r="U163" s="13">
        <f t="shared" si="234"/>
        <v>5.2917549551158453E-2</v>
      </c>
      <c r="V163" s="13">
        <f t="shared" si="235"/>
        <v>1.3229710238349136E-2</v>
      </c>
      <c r="W163" s="13">
        <f t="shared" si="236"/>
        <v>6.1981653705035424E-2</v>
      </c>
      <c r="X163" s="13">
        <f t="shared" si="237"/>
        <v>6.730943840648955E-2</v>
      </c>
      <c r="Y163" s="13">
        <f t="shared" si="238"/>
        <v>3.6547592939013072E-2</v>
      </c>
      <c r="Z163" s="13">
        <f t="shared" si="239"/>
        <v>9.4099242202542281E-3</v>
      </c>
      <c r="AA163" s="13">
        <f t="shared" si="240"/>
        <v>1.9155402333979638E-2</v>
      </c>
      <c r="AB163" s="13">
        <f t="shared" si="241"/>
        <v>1.9496939081976975E-2</v>
      </c>
      <c r="AC163" s="13">
        <f t="shared" si="242"/>
        <v>1.8278826455763197E-3</v>
      </c>
      <c r="AD163" s="13">
        <f t="shared" si="243"/>
        <v>3.1543386701505138E-2</v>
      </c>
      <c r="AE163" s="13">
        <f t="shared" si="244"/>
        <v>3.4254775686060057E-2</v>
      </c>
      <c r="AF163" s="13">
        <f t="shared" si="245"/>
        <v>1.8599614372516022E-2</v>
      </c>
      <c r="AG163" s="13">
        <f t="shared" si="246"/>
        <v>6.7327965785334634E-3</v>
      </c>
      <c r="AH163" s="13">
        <f t="shared" si="247"/>
        <v>2.5546943202222126E-3</v>
      </c>
      <c r="AI163" s="13">
        <f t="shared" si="248"/>
        <v>5.2004879527995807E-3</v>
      </c>
      <c r="AJ163" s="13">
        <f t="shared" si="249"/>
        <v>5.2932115465111973E-3</v>
      </c>
      <c r="AK163" s="13">
        <f t="shared" si="250"/>
        <v>3.5917255881135111E-3</v>
      </c>
      <c r="AL163" s="13">
        <f t="shared" si="251"/>
        <v>1.6163159583351902E-4</v>
      </c>
      <c r="AM163" s="13">
        <f t="shared" si="252"/>
        <v>1.2842319430013637E-2</v>
      </c>
      <c r="AN163" s="13">
        <f t="shared" si="253"/>
        <v>1.394621241931694E-2</v>
      </c>
      <c r="AO163" s="13">
        <f t="shared" si="254"/>
        <v>7.5724966157652875E-3</v>
      </c>
      <c r="AP163" s="13">
        <f t="shared" si="255"/>
        <v>2.7411363636075212E-3</v>
      </c>
      <c r="AQ163" s="13">
        <f t="shared" si="256"/>
        <v>7.4418936169429748E-4</v>
      </c>
      <c r="AR163" s="13">
        <f t="shared" si="257"/>
        <v>5.5485786427294387E-4</v>
      </c>
      <c r="AS163" s="13">
        <f t="shared" si="258"/>
        <v>1.1295017238761309E-3</v>
      </c>
      <c r="AT163" s="13">
        <f t="shared" si="259"/>
        <v>1.1496404992933263E-3</v>
      </c>
      <c r="AU163" s="13">
        <f t="shared" si="260"/>
        <v>7.8009222986090952E-4</v>
      </c>
      <c r="AV163" s="13">
        <f t="shared" si="261"/>
        <v>3.970005541711294E-4</v>
      </c>
      <c r="AW163" s="13">
        <f t="shared" si="262"/>
        <v>9.9252560647587411E-6</v>
      </c>
      <c r="AX163" s="13">
        <f t="shared" si="263"/>
        <v>4.357098417680793E-3</v>
      </c>
      <c r="AY163" s="13">
        <f t="shared" si="264"/>
        <v>4.731623473158037E-3</v>
      </c>
      <c r="AZ163" s="13">
        <f t="shared" si="265"/>
        <v>2.5691708730849611E-3</v>
      </c>
      <c r="BA163" s="13">
        <f t="shared" si="266"/>
        <v>9.3000341391671264E-4</v>
      </c>
      <c r="BB163" s="13">
        <f t="shared" si="267"/>
        <v>2.5248603322504805E-4</v>
      </c>
      <c r="BC163" s="13">
        <f t="shared" si="268"/>
        <v>5.4837817599176421E-5</v>
      </c>
      <c r="BD163" s="13">
        <f t="shared" si="269"/>
        <v>1.0042533827124491E-4</v>
      </c>
      <c r="BE163" s="13">
        <f t="shared" si="270"/>
        <v>2.0443180137105579E-4</v>
      </c>
      <c r="BF163" s="13">
        <f t="shared" si="271"/>
        <v>2.0807677689337371E-4</v>
      </c>
      <c r="BG163" s="13">
        <f t="shared" si="272"/>
        <v>1.4119116103581853E-4</v>
      </c>
      <c r="BH163" s="13">
        <f t="shared" si="273"/>
        <v>7.1854284698207263E-5</v>
      </c>
      <c r="BI163" s="13">
        <f t="shared" si="274"/>
        <v>2.9254172522492242E-5</v>
      </c>
      <c r="BJ163" s="14">
        <f t="shared" si="275"/>
        <v>0.58799392225876657</v>
      </c>
      <c r="BK163" s="14">
        <f t="shared" si="276"/>
        <v>0.21535559866258694</v>
      </c>
      <c r="BL163" s="14">
        <f t="shared" si="277"/>
        <v>0.18684694899359763</v>
      </c>
      <c r="BM163" s="14">
        <f t="shared" si="278"/>
        <v>0.59838282409405541</v>
      </c>
      <c r="BN163" s="14">
        <f t="shared" si="279"/>
        <v>0.39650187182405683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1.27352941176471</v>
      </c>
      <c r="F164" s="10">
        <f>VLOOKUP(B164,home!$B$2:$E$405,3,FALSE)</f>
        <v>0.65</v>
      </c>
      <c r="G164" s="10">
        <f>VLOOKUP(C164,away!$B$2:$E$405,4,FALSE)</f>
        <v>0.74</v>
      </c>
      <c r="H164" s="10">
        <f>VLOOKUP(A164,away!$A$2:$E$405,3,FALSE)</f>
        <v>1.0794117647058801</v>
      </c>
      <c r="I164" s="10">
        <f>VLOOKUP(C164,away!$B$2:$E$405,3,FALSE)</f>
        <v>1.39</v>
      </c>
      <c r="J164" s="10">
        <f>VLOOKUP(B164,home!$B$2:$E$405,4,FALSE)</f>
        <v>1.04</v>
      </c>
      <c r="K164" s="12">
        <f t="shared" si="224"/>
        <v>0.6125676470588256</v>
      </c>
      <c r="L164" s="12">
        <f t="shared" si="225"/>
        <v>1.5603976470588203</v>
      </c>
      <c r="M164" s="13">
        <f t="shared" si="226"/>
        <v>0.11383954817937329</v>
      </c>
      <c r="N164" s="13">
        <f t="shared" si="227"/>
        <v>6.9734424170478509E-2</v>
      </c>
      <c r="O164" s="13">
        <f t="shared" si="228"/>
        <v>0.17763496312133331</v>
      </c>
      <c r="P164" s="13">
        <f t="shared" si="229"/>
        <v>0.10881343139461641</v>
      </c>
      <c r="Q164" s="13">
        <f t="shared" si="230"/>
        <v>2.1358526066556058E-2</v>
      </c>
      <c r="R164" s="13">
        <f t="shared" si="231"/>
        <v>0.13859058924495443</v>
      </c>
      <c r="S164" s="13">
        <f t="shared" si="232"/>
        <v>2.6002305528335407E-2</v>
      </c>
      <c r="T164" s="13">
        <f t="shared" si="233"/>
        <v>3.3327793818898561E-2</v>
      </c>
      <c r="U164" s="13">
        <f t="shared" si="234"/>
        <v>8.4896111158277915E-2</v>
      </c>
      <c r="V164" s="13">
        <f t="shared" si="235"/>
        <v>2.7615867478586664E-3</v>
      </c>
      <c r="W164" s="13">
        <f t="shared" si="236"/>
        <v>4.3611806857449462E-3</v>
      </c>
      <c r="X164" s="13">
        <f t="shared" si="237"/>
        <v>6.8051760804347878E-3</v>
      </c>
      <c r="Y164" s="13">
        <f t="shared" si="238"/>
        <v>5.3093903718657047E-3</v>
      </c>
      <c r="Z164" s="13">
        <f t="shared" si="239"/>
        <v>7.2085476454107442E-2</v>
      </c>
      <c r="AA164" s="13">
        <f t="shared" si="240"/>
        <v>4.415723069860697E-2</v>
      </c>
      <c r="AB164" s="13">
        <f t="shared" si="241"/>
        <v>1.3524645454839706E-2</v>
      </c>
      <c r="AC164" s="13">
        <f t="shared" si="242"/>
        <v>1.6497876558181933E-4</v>
      </c>
      <c r="AD164" s="13">
        <f t="shared" si="243"/>
        <v>6.6787954776629426E-4</v>
      </c>
      <c r="AE164" s="13">
        <f t="shared" si="244"/>
        <v>1.0421576748532346E-3</v>
      </c>
      <c r="AF164" s="13">
        <f t="shared" si="245"/>
        <v>8.1309019185263939E-4</v>
      </c>
      <c r="AG164" s="13">
        <f t="shared" si="246"/>
        <v>4.2291467407115435E-4</v>
      </c>
      <c r="AH164" s="13">
        <f t="shared" si="247"/>
        <v>2.8120501961525816E-2</v>
      </c>
      <c r="AI164" s="13">
        <f t="shared" si="248"/>
        <v>1.7225709720684958E-2</v>
      </c>
      <c r="AJ164" s="13">
        <f t="shared" si="249"/>
        <v>5.2759562362591625E-3</v>
      </c>
      <c r="AK164" s="13">
        <f t="shared" si="250"/>
        <v>1.0772933658768709E-3</v>
      </c>
      <c r="AL164" s="13">
        <f t="shared" si="251"/>
        <v>6.3077922838975263E-6</v>
      </c>
      <c r="AM164" s="13">
        <f t="shared" si="252"/>
        <v>8.1824280618782302E-5</v>
      </c>
      <c r="AN164" s="13">
        <f t="shared" si="253"/>
        <v>1.2767841494982856E-4</v>
      </c>
      <c r="AO164" s="13">
        <f t="shared" si="254"/>
        <v>9.9614549133956093E-5</v>
      </c>
      <c r="AP164" s="13">
        <f t="shared" si="255"/>
        <v>5.1812769360483441E-5</v>
      </c>
      <c r="AQ164" s="13">
        <f t="shared" si="256"/>
        <v>2.0212130849424929E-5</v>
      </c>
      <c r="AR164" s="13">
        <f t="shared" si="257"/>
        <v>8.7758330189755575E-3</v>
      </c>
      <c r="AS164" s="13">
        <f t="shared" si="258"/>
        <v>5.3757913834150076E-3</v>
      </c>
      <c r="AT164" s="13">
        <f t="shared" si="259"/>
        <v>1.6465179394088202E-3</v>
      </c>
      <c r="AU164" s="13">
        <f t="shared" si="260"/>
        <v>3.3620120666126899E-4</v>
      </c>
      <c r="AV164" s="13">
        <f t="shared" si="261"/>
        <v>5.148649552570787E-5</v>
      </c>
      <c r="AW164" s="13">
        <f t="shared" si="262"/>
        <v>1.6748049091718058E-7</v>
      </c>
      <c r="AX164" s="13">
        <f t="shared" si="263"/>
        <v>8.3538178418214206E-6</v>
      </c>
      <c r="AY164" s="13">
        <f t="shared" si="264"/>
        <v>1.303527770433614E-5</v>
      </c>
      <c r="AZ164" s="13">
        <f t="shared" si="265"/>
        <v>1.0170108329302208E-5</v>
      </c>
      <c r="BA164" s="13">
        <f t="shared" si="266"/>
        <v>5.2898043691254911E-6</v>
      </c>
      <c r="BB164" s="13">
        <f t="shared" si="267"/>
        <v>2.0635495727462213E-6</v>
      </c>
      <c r="BC164" s="13">
        <f t="shared" si="268"/>
        <v>6.4399157958048697E-7</v>
      </c>
      <c r="BD164" s="13">
        <f t="shared" si="269"/>
        <v>2.2822981989650908E-3</v>
      </c>
      <c r="BE164" s="13">
        <f t="shared" si="270"/>
        <v>1.398062037626641E-3</v>
      </c>
      <c r="BF164" s="13">
        <f t="shared" si="271"/>
        <v>4.2820378641560938E-4</v>
      </c>
      <c r="BG164" s="13">
        <f t="shared" si="272"/>
        <v>8.7434595302096589E-5</v>
      </c>
      <c r="BH164" s="13">
        <f t="shared" si="273"/>
        <v>1.3389901078936487E-5</v>
      </c>
      <c r="BI164" s="13">
        <f t="shared" si="274"/>
        <v>1.6404440396549112E-6</v>
      </c>
      <c r="BJ164" s="14">
        <f t="shared" si="275"/>
        <v>0.14426323197683125</v>
      </c>
      <c r="BK164" s="14">
        <f t="shared" si="276"/>
        <v>0.25160119368575384</v>
      </c>
      <c r="BL164" s="14">
        <f t="shared" si="277"/>
        <v>0.53089985996977362</v>
      </c>
      <c r="BM164" s="14">
        <f t="shared" si="278"/>
        <v>0.36886541211194068</v>
      </c>
      <c r="BN164" s="14">
        <f t="shared" si="279"/>
        <v>0.62997148217731203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1.27352941176471</v>
      </c>
      <c r="F165" s="10">
        <f>VLOOKUP(B165,home!$B$2:$E$405,3,FALSE)</f>
        <v>1.34</v>
      </c>
      <c r="G165" s="10">
        <f>VLOOKUP(C165,away!$B$2:$E$405,4,FALSE)</f>
        <v>0.88</v>
      </c>
      <c r="H165" s="10">
        <f>VLOOKUP(A165,away!$A$2:$E$405,3,FALSE)</f>
        <v>1.0794117647058801</v>
      </c>
      <c r="I165" s="10">
        <f>VLOOKUP(C165,away!$B$2:$E$405,3,FALSE)</f>
        <v>0.74</v>
      </c>
      <c r="J165" s="10">
        <f>VLOOKUP(B165,home!$B$2:$E$405,4,FALSE)</f>
        <v>1.25</v>
      </c>
      <c r="K165" s="12">
        <f t="shared" ref="K165:K228" si="280">E165*F165*G165</f>
        <v>1.5017458823529461</v>
      </c>
      <c r="L165" s="12">
        <f t="shared" ref="L165:L228" si="281">H165*I165*J165</f>
        <v>0.99845588235293903</v>
      </c>
      <c r="M165" s="13">
        <f t="shared" ref="M165:M228" si="282">_xlfn.POISSON.DIST(0,K165,FALSE) * _xlfn.POISSON.DIST(0,L165,FALSE)</f>
        <v>8.2068438438980457E-2</v>
      </c>
      <c r="N165" s="13">
        <f t="shared" ref="N165:N228" si="283">_xlfn.POISSON.DIST(1,K165,FALSE) * _xlfn.POISSON.DIST(0,L165,FALSE)</f>
        <v>0.12324593949687516</v>
      </c>
      <c r="O165" s="13">
        <f t="shared" ref="O165:O228" si="284">_xlfn.POISSON.DIST(0,K165,FALSE) * _xlfn.POISSON.DIST(1,L165,FALSE)</f>
        <v>8.1941715114920086E-2</v>
      </c>
      <c r="P165" s="13">
        <f t="shared" ref="P165:P228" si="285">_xlfn.POISSON.DIST(1,K165,FALSE) * _xlfn.POISSON.DIST(1,L165,FALSE)</f>
        <v>0.12305563326676944</v>
      </c>
      <c r="Q165" s="13">
        <f t="shared" ref="Q165:Q228" si="286">_xlfn.POISSON.DIST(2,K165,FALSE) * _xlfn.POISSON.DIST(0,L165,FALSE)</f>
        <v>9.2542041078076301E-2</v>
      </c>
      <c r="R165" s="13">
        <f t="shared" ref="R165:R228" si="287">_xlfn.POISSON.DIST(0,K165,FALSE) * _xlfn.POISSON.DIST(2,L165,FALSE)</f>
        <v>4.0907593733290344E-2</v>
      </c>
      <c r="S165" s="13">
        <f t="shared" ref="S165:S228" si="288">_xlfn.POISSON.DIST(2,K165,FALSE) * _xlfn.POISSON.DIST(2,L165,FALSE)</f>
        <v>4.6128235064276699E-2</v>
      </c>
      <c r="T165" s="13">
        <f t="shared" ref="T165:T228" si="289">_xlfn.POISSON.DIST(2,K165,FALSE) * _xlfn.POISSON.DIST(1,L165,FALSE)</f>
        <v>9.2399145279352612E-2</v>
      </c>
      <c r="U165" s="13">
        <f t="shared" ref="U165:U228" si="290">_xlfn.POISSON.DIST(1,K165,FALSE) * _xlfn.POISSON.DIST(2,L165,FALSE)</f>
        <v>6.1432810445935966E-2</v>
      </c>
      <c r="V165" s="13">
        <f t="shared" ref="V165:V228" si="291">_xlfn.POISSON.DIST(3,K165,FALSE) * _xlfn.POISSON.DIST(3,L165,FALSE)</f>
        <v>7.6851023978446462E-3</v>
      </c>
      <c r="W165" s="13">
        <f t="shared" ref="W165:W228" si="292">_xlfn.POISSON.DIST(3,K165,FALSE) * _xlfn.POISSON.DIST(0,L165,FALSE)</f>
        <v>4.632487637784611E-2</v>
      </c>
      <c r="X165" s="13">
        <f t="shared" ref="X165:X228" si="293">_xlfn.POISSON.DIST(3,K165,FALSE) * _xlfn.POISSON.DIST(1,L165,FALSE)</f>
        <v>4.6253345318733166E-2</v>
      </c>
      <c r="Y165" s="13">
        <f t="shared" ref="Y165:Y228" si="294">_xlfn.POISSON.DIST(3,K165,FALSE) * _xlfn.POISSON.DIST(2,L165,FALSE)</f>
        <v>2.3090962355995448E-2</v>
      </c>
      <c r="Z165" s="13">
        <f t="shared" ref="Z165:Z228" si="295">_xlfn.POISSON.DIST(0,K165,FALSE) * _xlfn.POISSON.DIST(3,L165,FALSE)</f>
        <v>1.3614809198635992E-2</v>
      </c>
      <c r="AA165" s="13">
        <f t="shared" ref="AA165:AA228" si="296">_xlfn.POISSON.DIST(1,K165,FALSE) * _xlfn.POISSON.DIST(3,L165,FALSE)</f>
        <v>2.0445983653072618E-2</v>
      </c>
      <c r="AB165" s="13">
        <f t="shared" ref="AB165:AB228" si="297">_xlfn.POISSON.DIST(2,K165,FALSE) * _xlfn.POISSON.DIST(3,L165,FALSE)</f>
        <v>1.5352335880828726E-2</v>
      </c>
      <c r="AC165" s="13">
        <f t="shared" ref="AC165:AC228" si="298">_xlfn.POISSON.DIST(4,K165,FALSE) * _xlfn.POISSON.DIST(4,L165,FALSE)</f>
        <v>7.2020313188812248E-4</v>
      </c>
      <c r="AD165" s="13">
        <f t="shared" ref="AD165:AD228" si="299">_xlfn.POISSON.DIST(4,K165,FALSE) * _xlfn.POISSON.DIST(0,L165,FALSE)</f>
        <v>1.7392048087734917E-2</v>
      </c>
      <c r="AE165" s="13">
        <f t="shared" ref="AE165:AE228" si="300">_xlfn.POISSON.DIST(4,K165,FALSE) * _xlfn.POISSON.DIST(1,L165,FALSE)</f>
        <v>1.7365192719364111E-2</v>
      </c>
      <c r="AF165" s="13">
        <f t="shared" ref="AF165:AF228" si="301">_xlfn.POISSON.DIST(4,K165,FALSE) * _xlfn.POISSON.DIST(2,L165,FALSE)</f>
        <v>8.6691894094207619E-3</v>
      </c>
      <c r="AG165" s="13">
        <f t="shared" ref="AG165:AG228" si="302">_xlfn.POISSON.DIST(4,K165,FALSE) * _xlfn.POISSON.DIST(3,L165,FALSE)</f>
        <v>2.8852677203559875E-3</v>
      </c>
      <c r="AH165" s="13">
        <f t="shared" ref="AH165:AH228" si="303">_xlfn.POISSON.DIST(0,K165,FALSE) * _xlfn.POISSON.DIST(4,L165,FALSE)</f>
        <v>3.3984465828727516E-3</v>
      </c>
      <c r="AI165" s="13">
        <f t="shared" ref="AI165:AI228" si="304">_xlfn.POISSON.DIST(1,K165,FALSE) * _xlfn.POISSON.DIST(4,L165,FALSE)</f>
        <v>5.1036031622255958E-3</v>
      </c>
      <c r="AJ165" s="13">
        <f t="shared" ref="AJ165:AJ228" si="305">_xlfn.POISSON.DIST(2,K165,FALSE) * _xlfn.POISSON.DIST(4,L165,FALSE)</f>
        <v>3.8321575170178817E-3</v>
      </c>
      <c r="AK165" s="13">
        <f t="shared" ref="AK165:AK228" si="306">_xlfn.POISSON.DIST(3,K165,FALSE) * _xlfn.POISSON.DIST(4,L165,FALSE)</f>
        <v>1.9183089239031654E-3</v>
      </c>
      <c r="AL165" s="13">
        <f t="shared" ref="AL165:AL228" si="307">_xlfn.POISSON.DIST(5,K165,FALSE) * _xlfn.POISSON.DIST(5,L165,FALSE)</f>
        <v>4.3195681146582574E-5</v>
      </c>
      <c r="AM165" s="13">
        <f t="shared" ref="AM165:AM228" si="308">_xlfn.POISSON.DIST(5,K165,FALSE) * _xlfn.POISSON.DIST(0,L165,FALSE)</f>
        <v>5.2236873202880629E-3</v>
      </c>
      <c r="AN165" s="13">
        <f t="shared" ref="AN165:AN228" si="309">_xlfn.POISSON.DIST(5,K165,FALSE) * _xlfn.POISSON.DIST(1,L165,FALSE)</f>
        <v>5.2156213325140772E-3</v>
      </c>
      <c r="AO165" s="13">
        <f t="shared" ref="AO165:AO228" si="310">_xlfn.POISSON.DIST(5,K165,FALSE) * _xlfn.POISSON.DIST(2,L165,FALSE)</f>
        <v>2.603783899787077E-3</v>
      </c>
      <c r="AP165" s="13">
        <f t="shared" ref="AP165:AP228" si="311">_xlfn.POISSON.DIST(5,K165,FALSE) * _xlfn.POISSON.DIST(3,L165,FALSE)</f>
        <v>8.6658778370609431E-4</v>
      </c>
      <c r="AQ165" s="13">
        <f t="shared" ref="AQ165:AQ228" si="312">_xlfn.POISSON.DIST(5,K165,FALSE) * _xlfn.POISSON.DIST(4,L165,FALSE)</f>
        <v>2.1631241755413653E-4</v>
      </c>
      <c r="AR165" s="13">
        <f t="shared" ref="AR165:AR228" si="313">_xlfn.POISSON.DIST(0,K165,FALSE) * _xlfn.POISSON.DIST(5,L165,FALSE)</f>
        <v>6.7863979630630917E-4</v>
      </c>
      <c r="AS165" s="13">
        <f t="shared" ref="AS165:AS228" si="314">_xlfn.POISSON.DIST(1,K165,FALSE) * _xlfn.POISSON.DIST(5,L165,FALSE)</f>
        <v>1.0191445197038421E-3</v>
      </c>
      <c r="AT165" s="13">
        <f t="shared" ref="AT165:AT228" si="315">_xlfn.POISSON.DIST(2,K165,FALSE) * _xlfn.POISSON.DIST(5,L165,FALSE)</f>
        <v>7.6524804299390786E-4</v>
      </c>
      <c r="AU165" s="13">
        <f t="shared" ref="AU165:AU228" si="316">_xlfn.POISSON.DIST(3,K165,FALSE) * _xlfn.POISSON.DIST(5,L165,FALSE)</f>
        <v>3.8306936584825061E-4</v>
      </c>
      <c r="AV165" s="13">
        <f t="shared" ref="AV165:AV228" si="317">_xlfn.POISSON.DIST(4,K165,FALSE) * _xlfn.POISSON.DIST(5,L165,FALSE)</f>
        <v>1.4381821070454115E-4</v>
      </c>
      <c r="AW165" s="13">
        <f t="shared" ref="AW165:AW228" si="318">_xlfn.POISSON.DIST(6,K165,FALSE) * _xlfn.POISSON.DIST(6,L165,FALSE)</f>
        <v>1.7991325285563457E-6</v>
      </c>
      <c r="AX165" s="13">
        <f t="shared" ref="AX165:AX228" si="319">_xlfn.POISSON.DIST(6,K165,FALSE) * _xlfn.POISSON.DIST(0,L165,FALSE)</f>
        <v>1.3074418206569837E-3</v>
      </c>
      <c r="AY165" s="13">
        <f t="shared" ref="AY165:AY228" si="320">_xlfn.POISSON.DIST(6,K165,FALSE) * _xlfn.POISSON.DIST(1,L165,FALSE)</f>
        <v>1.3054229766692018E-3</v>
      </c>
      <c r="AZ165" s="13">
        <f t="shared" ref="AZ165:AZ228" si="321">_xlfn.POISSON.DIST(6,K165,FALSE) * _xlfn.POISSON.DIST(2,L165,FALSE)</f>
        <v>6.5170362500702379E-4</v>
      </c>
      <c r="BA165" s="13">
        <f t="shared" ref="BA165:BA228" si="322">_xlfn.POISSON.DIST(6,K165,FALSE) * _xlfn.POISSON.DIST(3,L165,FALSE)</f>
        <v>2.1689910597966566E-4</v>
      </c>
      <c r="BB165" s="13">
        <f t="shared" ref="BB165:BB228" si="323">_xlfn.POISSON.DIST(6,K165,FALSE) * _xlfn.POISSON.DIST(4,L165,FALSE)</f>
        <v>5.4141047060622667E-5</v>
      </c>
      <c r="BC165" s="13">
        <f t="shared" ref="BC165:BC228" si="324">_xlfn.POISSON.DIST(6,K165,FALSE) * _xlfn.POISSON.DIST(5,L165,FALSE)</f>
        <v>1.0811489382885206E-5</v>
      </c>
      <c r="BD165" s="13">
        <f t="shared" ref="BD165:BD228" si="325">_xlfn.POISSON.DIST(0,K165,FALSE) * _xlfn.POISSON.DIST(6,L165,FALSE)</f>
        <v>1.1293198277013905E-4</v>
      </c>
      <c r="BE165" s="13">
        <f t="shared" ref="BE165:BE228" si="326">_xlfn.POISSON.DIST(1,K165,FALSE) * _xlfn.POISSON.DIST(6,L165,FALSE)</f>
        <v>1.695951401110102E-4</v>
      </c>
      <c r="BF165" s="13">
        <f t="shared" ref="BF165:BF228" si="327">_xlfn.POISSON.DIST(2,K165,FALSE) * _xlfn.POISSON.DIST(6,L165,FALSE)</f>
        <v>1.2734440166439027E-4</v>
      </c>
      <c r="BG165" s="13">
        <f t="shared" ref="BG165:BG228" si="328">_xlfn.POISSON.DIST(3,K165,FALSE) * _xlfn.POISSON.DIST(6,L165,FALSE)</f>
        <v>6.3746310280065946E-5</v>
      </c>
      <c r="BH165" s="13">
        <f t="shared" ref="BH165:BH228" si="329">_xlfn.POISSON.DIST(4,K165,FALSE) * _xlfn.POISSON.DIST(6,L165,FALSE)</f>
        <v>2.3932689744570579E-5</v>
      </c>
      <c r="BI165" s="13">
        <f t="shared" ref="BI165:BI228" si="330">_xlfn.POISSON.DIST(5,K165,FALSE) * _xlfn.POISSON.DIST(6,L165,FALSE)</f>
        <v>7.1881636555078827E-6</v>
      </c>
      <c r="BJ165" s="14">
        <f t="shared" ref="BJ165:BJ228" si="331">SUM(N165,Q165,T165,W165,X165,Y165,AD165,AE165,AF165,AG165,AM165,AN165,AO165,AP165,AQ165,AX165,AY165,AZ165,BA165,BB165,BC165)</f>
        <v>0.48784042066236039</v>
      </c>
      <c r="BK165" s="14">
        <f t="shared" ref="BK165:BK228" si="332">SUM(M165,P165,S165,V165,AC165,AL165,AY165)</f>
        <v>0.26100623095757514</v>
      </c>
      <c r="BL165" s="14">
        <f t="shared" ref="BL165:BL228" si="333">SUM(O165,R165,U165,AA165,AB165,AH165,AI165,AJ165,AK165,AR165,AS165,AT165,AU165,AV165,BD165,BE165,BF165,BG165,BH165,BI165)</f>
        <v>0.23782761363784966</v>
      </c>
      <c r="BM165" s="14">
        <f t="shared" ref="BM165:BM228" si="334">SUM(S165:BI165)</f>
        <v>0.45522408948336873</v>
      </c>
      <c r="BN165" s="14">
        <f t="shared" ref="BN165:BN228" si="335">SUM(M165:R165)</f>
        <v>0.54376136112891182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1.27352941176471</v>
      </c>
      <c r="F166" s="10">
        <f>VLOOKUP(B166,home!$B$2:$E$405,3,FALSE)</f>
        <v>0.55000000000000004</v>
      </c>
      <c r="G166" s="10">
        <f>VLOOKUP(C166,away!$B$2:$E$405,4,FALSE)</f>
        <v>1.1499999999999999</v>
      </c>
      <c r="H166" s="10">
        <f>VLOOKUP(A166,away!$A$2:$E$405,3,FALSE)</f>
        <v>1.0794117647058801</v>
      </c>
      <c r="I166" s="10">
        <f>VLOOKUP(C166,away!$B$2:$E$405,3,FALSE)</f>
        <v>0.51</v>
      </c>
      <c r="J166" s="10">
        <f>VLOOKUP(B166,home!$B$2:$E$405,4,FALSE)</f>
        <v>0.93</v>
      </c>
      <c r="K166" s="12">
        <f t="shared" si="280"/>
        <v>0.80550735294117903</v>
      </c>
      <c r="L166" s="12">
        <f t="shared" si="281"/>
        <v>0.511964999999999</v>
      </c>
      <c r="M166" s="13">
        <f t="shared" si="282"/>
        <v>0.26781137980930309</v>
      </c>
      <c r="N166" s="13">
        <f t="shared" si="283"/>
        <v>0.21572403563771644</v>
      </c>
      <c r="O166" s="13">
        <f t="shared" si="284"/>
        <v>0.13711005306406959</v>
      </c>
      <c r="P166" s="13">
        <f t="shared" si="285"/>
        <v>0.11044315590526327</v>
      </c>
      <c r="Q166" s="13">
        <f t="shared" si="286"/>
        <v>8.6883648456162782E-2</v>
      </c>
      <c r="R166" s="13">
        <f t="shared" si="287"/>
        <v>3.5097774158473122E-2</v>
      </c>
      <c r="S166" s="13">
        <f t="shared" si="288"/>
        <v>1.1386456668682021E-2</v>
      </c>
      <c r="T166" s="13">
        <f t="shared" si="289"/>
        <v>4.448138708185928E-2</v>
      </c>
      <c r="U166" s="13">
        <f t="shared" si="290"/>
        <v>2.8271515156519E-2</v>
      </c>
      <c r="V166" s="13">
        <f t="shared" si="291"/>
        <v>5.2174208494684454E-4</v>
      </c>
      <c r="W166" s="13">
        <f t="shared" si="292"/>
        <v>2.3328472560598546E-2</v>
      </c>
      <c r="X166" s="13">
        <f t="shared" si="293"/>
        <v>1.1943361454486811E-2</v>
      </c>
      <c r="Y166" s="13">
        <f t="shared" si="294"/>
        <v>3.0572915235231638E-3</v>
      </c>
      <c r="Z166" s="13">
        <f t="shared" si="295"/>
        <v>5.9896106490142202E-3</v>
      </c>
      <c r="AA166" s="13">
        <f t="shared" si="296"/>
        <v>4.8246754190357415E-3</v>
      </c>
      <c r="AB166" s="13">
        <f t="shared" si="297"/>
        <v>1.9431557627939268E-3</v>
      </c>
      <c r="AC166" s="13">
        <f t="shared" si="298"/>
        <v>1.3447627410183286E-5</v>
      </c>
      <c r="AD166" s="13">
        <f t="shared" si="299"/>
        <v>4.6978140451121647E-3</v>
      </c>
      <c r="AE166" s="13">
        <f t="shared" si="300"/>
        <v>2.4051163676058443E-3</v>
      </c>
      <c r="AF166" s="13">
        <f t="shared" si="301"/>
        <v>6.1566770057066189E-4</v>
      </c>
      <c r="AG166" s="13">
        <f t="shared" si="302"/>
        <v>1.0506677144088611E-4</v>
      </c>
      <c r="AH166" s="13">
        <f t="shared" si="303"/>
        <v>7.6661775398063968E-4</v>
      </c>
      <c r="AI166" s="13">
        <f t="shared" si="304"/>
        <v>6.1751623772665707E-4</v>
      </c>
      <c r="AJ166" s="13">
        <f t="shared" si="305"/>
        <v>2.4870693502469766E-4</v>
      </c>
      <c r="AK166" s="13">
        <f t="shared" si="306"/>
        <v>6.6778421629952675E-5</v>
      </c>
      <c r="AL166" s="13">
        <f t="shared" si="307"/>
        <v>2.218275282665451E-7</v>
      </c>
      <c r="AM166" s="13">
        <f t="shared" si="308"/>
        <v>7.5682475121763878E-4</v>
      </c>
      <c r="AN166" s="13">
        <f t="shared" si="309"/>
        <v>3.874677837571376E-4</v>
      </c>
      <c r="AO166" s="13">
        <f t="shared" si="310"/>
        <v>9.9184971955611282E-5</v>
      </c>
      <c r="AP166" s="13">
        <f t="shared" si="311"/>
        <v>1.6926411389084813E-5</v>
      </c>
      <c r="AQ166" s="13">
        <f t="shared" si="312"/>
        <v>2.1664325517031972E-6</v>
      </c>
      <c r="AR166" s="13">
        <f t="shared" si="313"/>
        <v>7.8496291683339512E-5</v>
      </c>
      <c r="AS166" s="13">
        <f t="shared" si="314"/>
        <v>6.3229340129545487E-5</v>
      </c>
      <c r="AT166" s="13">
        <f t="shared" si="315"/>
        <v>2.5465849197983828E-5</v>
      </c>
      <c r="AU166" s="13">
        <f t="shared" si="316"/>
        <v>6.8376429259557337E-6</v>
      </c>
      <c r="AV166" s="13">
        <f t="shared" si="317"/>
        <v>1.3769429134108951E-6</v>
      </c>
      <c r="AW166" s="13">
        <f t="shared" si="318"/>
        <v>2.5411056412027063E-9</v>
      </c>
      <c r="AX166" s="13">
        <f t="shared" si="319"/>
        <v>1.0160465033228105E-4</v>
      </c>
      <c r="AY166" s="13">
        <f t="shared" si="320"/>
        <v>5.2018024807366159E-5</v>
      </c>
      <c r="AZ166" s="13">
        <f t="shared" si="321"/>
        <v>1.3315704035251581E-5</v>
      </c>
      <c r="BA166" s="13">
        <f t="shared" si="322"/>
        <v>2.2723914721358544E-6</v>
      </c>
      <c r="BB166" s="13">
        <f t="shared" si="323"/>
        <v>2.9084622500800759E-7</v>
      </c>
      <c r="BC166" s="13">
        <f t="shared" si="324"/>
        <v>2.9780617517244872E-8</v>
      </c>
      <c r="BD166" s="13">
        <f t="shared" si="325"/>
        <v>6.6978923286101373E-6</v>
      </c>
      <c r="BE166" s="13">
        <f t="shared" si="326"/>
        <v>5.3952015199037805E-6</v>
      </c>
      <c r="BF166" s="13">
        <f t="shared" si="327"/>
        <v>2.1729372474409604E-6</v>
      </c>
      <c r="BG166" s="13">
        <f t="shared" si="328"/>
        <v>5.8343897676448655E-7</v>
      </c>
      <c r="BH166" s="13">
        <f t="shared" si="329"/>
        <v>1.1749109644406788E-7</v>
      </c>
      <c r="BI166" s="13">
        <f t="shared" si="330"/>
        <v>1.8927988418163585E-8</v>
      </c>
      <c r="BJ166" s="14">
        <f t="shared" si="331"/>
        <v>0.39467396334743726</v>
      </c>
      <c r="BK166" s="14">
        <f t="shared" si="332"/>
        <v>0.39022842194794105</v>
      </c>
      <c r="BL166" s="14">
        <f t="shared" si="333"/>
        <v>0.20913718486526109</v>
      </c>
      <c r="BM166" s="14">
        <f t="shared" si="334"/>
        <v>0.1469071182949637</v>
      </c>
      <c r="BN166" s="14">
        <f t="shared" si="335"/>
        <v>0.85307004703098832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1.27352941176471</v>
      </c>
      <c r="F167" s="10">
        <f>VLOOKUP(B167,home!$B$2:$E$405,3,FALSE)</f>
        <v>1.06</v>
      </c>
      <c r="G167" s="10">
        <f>VLOOKUP(C167,away!$B$2:$E$405,4,FALSE)</f>
        <v>0.92</v>
      </c>
      <c r="H167" s="10">
        <f>VLOOKUP(A167,away!$A$2:$E$405,3,FALSE)</f>
        <v>1.0794117647058801</v>
      </c>
      <c r="I167" s="10">
        <f>VLOOKUP(C167,away!$B$2:$E$405,3,FALSE)</f>
        <v>0.88</v>
      </c>
      <c r="J167" s="10">
        <f>VLOOKUP(B167,home!$B$2:$E$405,4,FALSE)</f>
        <v>1.1399999999999999</v>
      </c>
      <c r="K167" s="12">
        <f t="shared" si="280"/>
        <v>1.2419458823529452</v>
      </c>
      <c r="L167" s="12">
        <f t="shared" si="281"/>
        <v>1.0828658823529389</v>
      </c>
      <c r="M167" s="13">
        <f t="shared" si="282"/>
        <v>9.7801852079166654E-2</v>
      </c>
      <c r="N167" s="13">
        <f t="shared" si="283"/>
        <v>0.12146460747621284</v>
      </c>
      <c r="O167" s="13">
        <f t="shared" si="284"/>
        <v>0.10590628884745841</v>
      </c>
      <c r="P167" s="13">
        <f t="shared" si="285"/>
        <v>0.13152987934938259</v>
      </c>
      <c r="Q167" s="13">
        <f t="shared" si="286"/>
        <v>7.542623455334968E-2</v>
      </c>
      <c r="R167" s="13">
        <f t="shared" si="287"/>
        <v>5.7341153459764121E-2</v>
      </c>
      <c r="S167" s="13">
        <f t="shared" si="288"/>
        <v>4.4222345471687505E-2</v>
      </c>
      <c r="T167" s="13">
        <f t="shared" si="289"/>
        <v>8.1676496032172724E-2</v>
      </c>
      <c r="U167" s="13">
        <f t="shared" si="290"/>
        <v>7.1214609428722375E-2</v>
      </c>
      <c r="V167" s="13">
        <f t="shared" si="291"/>
        <v>6.608099995363304E-3</v>
      </c>
      <c r="W167" s="13">
        <f t="shared" si="292"/>
        <v>3.1225100474973351E-2</v>
      </c>
      <c r="X167" s="13">
        <f t="shared" si="293"/>
        <v>3.381259597739119E-2</v>
      </c>
      <c r="Y167" s="13">
        <f t="shared" si="294"/>
        <v>1.8307253288850567E-2</v>
      </c>
      <c r="Z167" s="13">
        <f t="shared" si="295"/>
        <v>2.0697592912114249E-2</v>
      </c>
      <c r="AA167" s="13">
        <f t="shared" si="296"/>
        <v>2.5705290291817791E-2</v>
      </c>
      <c r="AB167" s="13">
        <f t="shared" si="297"/>
        <v>1.5962289716305127E-2</v>
      </c>
      <c r="AC167" s="13">
        <f t="shared" si="298"/>
        <v>5.5543592519037837E-4</v>
      </c>
      <c r="AD167" s="13">
        <f t="shared" si="299"/>
        <v>9.6949712402375383E-3</v>
      </c>
      <c r="AE167" s="13">
        <f t="shared" si="300"/>
        <v>1.0498353586446187E-2</v>
      </c>
      <c r="AF167" s="13">
        <f t="shared" si="301"/>
        <v>5.6841544598200946E-3</v>
      </c>
      <c r="AG167" s="13">
        <f t="shared" si="302"/>
        <v>2.0517256448544931E-3</v>
      </c>
      <c r="AH167" s="13">
        <f t="shared" si="303"/>
        <v>5.6031793028396325E-3</v>
      </c>
      <c r="AI167" s="13">
        <f t="shared" si="304"/>
        <v>6.9588454632469269E-3</v>
      </c>
      <c r="AJ167" s="13">
        <f t="shared" si="305"/>
        <v>4.3212547345049986E-3</v>
      </c>
      <c r="AK167" s="13">
        <f t="shared" si="306"/>
        <v>1.7889215080388839E-3</v>
      </c>
      <c r="AL167" s="13">
        <f t="shared" si="307"/>
        <v>2.987936063520228E-5</v>
      </c>
      <c r="AM167" s="13">
        <f t="shared" si="308"/>
        <v>2.4081259222686478E-3</v>
      </c>
      <c r="AN167" s="13">
        <f t="shared" si="309"/>
        <v>2.6076774016344242E-3</v>
      </c>
      <c r="AO167" s="13">
        <f t="shared" si="310"/>
        <v>1.4118824452063394E-3</v>
      </c>
      <c r="AP167" s="13">
        <f t="shared" si="311"/>
        <v>5.0962644326899595E-4</v>
      </c>
      <c r="AQ167" s="13">
        <f t="shared" si="312"/>
        <v>1.379642720402178E-4</v>
      </c>
      <c r="AR167" s="13">
        <f t="shared" si="313"/>
        <v>1.2134983399502332E-3</v>
      </c>
      <c r="AS167" s="13">
        <f t="shared" si="314"/>
        <v>1.5070992665433263E-3</v>
      </c>
      <c r="AT167" s="13">
        <f t="shared" si="315"/>
        <v>9.3586786419031431E-4</v>
      </c>
      <c r="AU167" s="13">
        <f t="shared" si="316"/>
        <v>3.8743241345253534E-4</v>
      </c>
      <c r="AV167" s="13">
        <f t="shared" si="317"/>
        <v>1.2029252264436003E-4</v>
      </c>
      <c r="AW167" s="13">
        <f t="shared" si="318"/>
        <v>1.1162105987873772E-6</v>
      </c>
      <c r="AX167" s="13">
        <f t="shared" si="319"/>
        <v>4.9846034555815506E-4</v>
      </c>
      <c r="AY167" s="13">
        <f t="shared" si="320"/>
        <v>5.3976570191078242E-4</v>
      </c>
      <c r="AZ167" s="13">
        <f t="shared" si="321"/>
        <v>2.9224693153173632E-4</v>
      </c>
      <c r="BA167" s="13">
        <f t="shared" si="322"/>
        <v>1.0548807712601753E-4</v>
      </c>
      <c r="BB167" s="13">
        <f t="shared" si="323"/>
        <v>2.855735992869496E-5</v>
      </c>
      <c r="BC167" s="13">
        <f t="shared" si="324"/>
        <v>6.1847581513713477E-6</v>
      </c>
      <c r="BD167" s="13">
        <f t="shared" si="325"/>
        <v>2.1900932510400591E-4</v>
      </c>
      <c r="BE167" s="13">
        <f t="shared" si="326"/>
        <v>2.7199772950981758E-4</v>
      </c>
      <c r="BF167" s="13">
        <f t="shared" si="327"/>
        <v>1.6890323008703415E-4</v>
      </c>
      <c r="BG167" s="13">
        <f t="shared" si="328"/>
        <v>6.9922890374234694E-5</v>
      </c>
      <c r="BH167" s="13">
        <f t="shared" si="329"/>
        <v>2.1710111445624295E-5</v>
      </c>
      <c r="BI167" s="13">
        <f t="shared" si="330"/>
        <v>5.3925567030633293E-6</v>
      </c>
      <c r="BJ167" s="14">
        <f t="shared" si="331"/>
        <v>0.39838747239293409</v>
      </c>
      <c r="BK167" s="14">
        <f t="shared" si="332"/>
        <v>0.28128725788333642</v>
      </c>
      <c r="BL167" s="14">
        <f t="shared" si="333"/>
        <v>0.29972295900270279</v>
      </c>
      <c r="BM167" s="14">
        <f t="shared" si="334"/>
        <v>0.41008661693444121</v>
      </c>
      <c r="BN167" s="14">
        <f t="shared" si="335"/>
        <v>0.58947001576533431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1.27352941176471</v>
      </c>
      <c r="F168" s="10">
        <f>VLOOKUP(B168,home!$B$2:$E$405,3,FALSE)</f>
        <v>0.55000000000000004</v>
      </c>
      <c r="G168" s="10">
        <f>VLOOKUP(C168,away!$B$2:$E$405,4,FALSE)</f>
        <v>1.52</v>
      </c>
      <c r="H168" s="10">
        <f>VLOOKUP(A168,away!$A$2:$E$405,3,FALSE)</f>
        <v>1.0794117647058801</v>
      </c>
      <c r="I168" s="10">
        <f>VLOOKUP(C168,away!$B$2:$E$405,3,FALSE)</f>
        <v>1.1100000000000001</v>
      </c>
      <c r="J168" s="10">
        <f>VLOOKUP(B168,home!$B$2:$E$405,4,FALSE)</f>
        <v>1.04</v>
      </c>
      <c r="K168" s="12">
        <f t="shared" si="280"/>
        <v>1.0646705882352976</v>
      </c>
      <c r="L168" s="12">
        <f t="shared" si="281"/>
        <v>1.2460729411764682</v>
      </c>
      <c r="M168" s="13">
        <f t="shared" si="282"/>
        <v>9.9187475330459365E-2</v>
      </c>
      <c r="N168" s="13">
        <f t="shared" si="283"/>
        <v>0.10560198770565424</v>
      </c>
      <c r="O168" s="13">
        <f t="shared" si="284"/>
        <v>0.12359482911289388</v>
      </c>
      <c r="P168" s="13">
        <f t="shared" si="285"/>
        <v>0.13158777941446581</v>
      </c>
      <c r="Q168" s="13">
        <f t="shared" si="286"/>
        <v>5.6215665184697783E-2</v>
      </c>
      <c r="R168" s="13">
        <f t="shared" si="287"/>
        <v>7.7004086113453343E-2</v>
      </c>
      <c r="S168" s="13">
        <f t="shared" si="288"/>
        <v>4.3642969118684601E-2</v>
      </c>
      <c r="T168" s="13">
        <f t="shared" si="289"/>
        <v>7.004881925688794E-2</v>
      </c>
      <c r="U168" s="13">
        <f t="shared" si="290"/>
        <v>8.1983985658931877E-2</v>
      </c>
      <c r="V168" s="13">
        <f t="shared" si="291"/>
        <v>6.4332510780423765E-3</v>
      </c>
      <c r="W168" s="13">
        <f t="shared" si="292"/>
        <v>1.9950388440076912E-2</v>
      </c>
      <c r="X168" s="13">
        <f t="shared" si="293"/>
        <v>2.4859639201139646E-2</v>
      </c>
      <c r="Y168" s="13">
        <f t="shared" si="294"/>
        <v>1.5488461867974956E-2</v>
      </c>
      <c r="Z168" s="13">
        <f t="shared" si="295"/>
        <v>3.198423602199895E-2</v>
      </c>
      <c r="AA168" s="13">
        <f t="shared" si="296"/>
        <v>3.4052675379798218E-2</v>
      </c>
      <c r="AB168" s="13">
        <f t="shared" si="297"/>
        <v>1.81274409637977E-2</v>
      </c>
      <c r="AC168" s="13">
        <f t="shared" si="298"/>
        <v>5.3341993341078143E-4</v>
      </c>
      <c r="AD168" s="13">
        <f t="shared" si="299"/>
        <v>5.3101479490048412E-3</v>
      </c>
      <c r="AE168" s="13">
        <f t="shared" si="300"/>
        <v>6.6168316728986518E-3</v>
      </c>
      <c r="AF168" s="13">
        <f t="shared" si="301"/>
        <v>4.1225274519592174E-3</v>
      </c>
      <c r="AG168" s="13">
        <f t="shared" si="302"/>
        <v>1.7123233023811847E-3</v>
      </c>
      <c r="AH168" s="13">
        <f t="shared" si="303"/>
        <v>9.9636727628036447E-3</v>
      </c>
      <c r="AI168" s="13">
        <f t="shared" si="304"/>
        <v>1.0608029341358169E-2</v>
      </c>
      <c r="AJ168" s="13">
        <f t="shared" si="305"/>
        <v>5.6470284194405484E-3</v>
      </c>
      <c r="AK168" s="13">
        <f t="shared" si="306"/>
        <v>2.0040750230357375E-3</v>
      </c>
      <c r="AL168" s="13">
        <f t="shared" si="307"/>
        <v>2.8306616051707043E-5</v>
      </c>
      <c r="AM168" s="13">
        <f t="shared" si="308"/>
        <v>1.130711668096689E-3</v>
      </c>
      <c r="AN168" s="13">
        <f t="shared" si="309"/>
        <v>1.4089492138877916E-3</v>
      </c>
      <c r="AO168" s="13">
        <f t="shared" si="310"/>
        <v>8.7782674545871684E-4</v>
      </c>
      <c r="AP168" s="13">
        <f t="shared" si="311"/>
        <v>3.6461205151903681E-4</v>
      </c>
      <c r="AQ168" s="13">
        <f t="shared" si="312"/>
        <v>1.1358330285617804E-4</v>
      </c>
      <c r="AR168" s="13">
        <f t="shared" si="313"/>
        <v>2.4830926048933191E-3</v>
      </c>
      <c r="AS168" s="13">
        <f t="shared" si="314"/>
        <v>2.6436756642944873E-3</v>
      </c>
      <c r="AT168" s="13">
        <f t="shared" si="315"/>
        <v>1.4073218623038763E-3</v>
      </c>
      <c r="AU168" s="13">
        <f t="shared" si="316"/>
        <v>4.9944473165848752E-4</v>
      </c>
      <c r="AV168" s="13">
        <f t="shared" si="317"/>
        <v>1.3293602906146556E-4</v>
      </c>
      <c r="AW168" s="13">
        <f t="shared" si="318"/>
        <v>1.0431437864318725E-6</v>
      </c>
      <c r="AX168" s="13">
        <f t="shared" si="319"/>
        <v>2.0063924279950263E-4</v>
      </c>
      <c r="AY168" s="13">
        <f t="shared" si="320"/>
        <v>2.5001113139059574E-4</v>
      </c>
      <c r="AZ168" s="13">
        <f t="shared" si="321"/>
        <v>1.5576605290936805E-4</v>
      </c>
      <c r="BA168" s="13">
        <f t="shared" si="322"/>
        <v>6.4698621228075217E-5</v>
      </c>
      <c r="BB168" s="13">
        <f t="shared" si="323"/>
        <v>2.0154800310932492E-5</v>
      </c>
      <c r="BC168" s="13">
        <f t="shared" si="324"/>
        <v>5.0228702604536064E-6</v>
      </c>
      <c r="BD168" s="13">
        <f t="shared" si="325"/>
        <v>5.1568575089882575E-4</v>
      </c>
      <c r="BE168" s="13">
        <f t="shared" si="326"/>
        <v>5.4903545175401388E-4</v>
      </c>
      <c r="BF168" s="13">
        <f t="shared" si="327"/>
        <v>2.9227094869048914E-4</v>
      </c>
      <c r="BG168" s="13">
        <f t="shared" si="328"/>
        <v>1.037240942887972E-4</v>
      </c>
      <c r="BH168" s="13">
        <f t="shared" si="329"/>
        <v>2.7607998120156796E-5</v>
      </c>
      <c r="BI168" s="13">
        <f t="shared" si="330"/>
        <v>5.878684719717267E-6</v>
      </c>
      <c r="BJ168" s="14">
        <f t="shared" si="331"/>
        <v>0.31451876773339282</v>
      </c>
      <c r="BK168" s="14">
        <f t="shared" si="332"/>
        <v>0.28166321262250521</v>
      </c>
      <c r="BL168" s="14">
        <f t="shared" si="333"/>
        <v>0.3716464965961967</v>
      </c>
      <c r="BM168" s="14">
        <f t="shared" si="334"/>
        <v>0.40637192212486506</v>
      </c>
      <c r="BN168" s="14">
        <f t="shared" si="335"/>
        <v>0.59319182286162442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1.27352941176471</v>
      </c>
      <c r="F169" s="10">
        <f>VLOOKUP(B169,home!$B$2:$E$405,3,FALSE)</f>
        <v>1.52</v>
      </c>
      <c r="G169" s="10">
        <f>VLOOKUP(C169,away!$B$2:$E$405,4,FALSE)</f>
        <v>0.83</v>
      </c>
      <c r="H169" s="10">
        <f>VLOOKUP(A169,away!$A$2:$E$405,3,FALSE)</f>
        <v>1.0794117647058801</v>
      </c>
      <c r="I169" s="10">
        <f>VLOOKUP(C169,away!$B$2:$E$405,3,FALSE)</f>
        <v>0.92</v>
      </c>
      <c r="J169" s="10">
        <f>VLOOKUP(B169,home!$B$2:$E$405,4,FALSE)</f>
        <v>1.25</v>
      </c>
      <c r="K169" s="12">
        <f t="shared" si="280"/>
        <v>1.6066847058823581</v>
      </c>
      <c r="L169" s="12">
        <f t="shared" si="281"/>
        <v>1.2413235294117622</v>
      </c>
      <c r="M169" s="13">
        <f t="shared" si="282"/>
        <v>5.7959647965680705E-2</v>
      </c>
      <c r="N169" s="13">
        <f t="shared" si="283"/>
        <v>9.3122879944784714E-2</v>
      </c>
      <c r="O169" s="13">
        <f t="shared" si="284"/>
        <v>7.1946674776222033E-2</v>
      </c>
      <c r="P169" s="13">
        <f t="shared" si="285"/>
        <v>0.11559562200204797</v>
      </c>
      <c r="Q169" s="13">
        <f t="shared" si="286"/>
        <v>7.4809553487502303E-2</v>
      </c>
      <c r="R169" s="13">
        <f t="shared" si="287"/>
        <v>4.465455013133008E-2</v>
      </c>
      <c r="S169" s="13">
        <f t="shared" si="288"/>
        <v>5.7636425923223898E-2</v>
      </c>
      <c r="T169" s="13">
        <f t="shared" si="289"/>
        <v>9.2862858968824374E-2</v>
      </c>
      <c r="U169" s="13">
        <f t="shared" si="290"/>
        <v>7.1745782744065081E-2</v>
      </c>
      <c r="V169" s="13">
        <f t="shared" si="291"/>
        <v>1.2772331437890229E-2</v>
      </c>
      <c r="W169" s="13">
        <f t="shared" si="292"/>
        <v>4.0065121814086065E-2</v>
      </c>
      <c r="X169" s="13">
        <f t="shared" si="293"/>
        <v>4.9733778416573497E-2</v>
      </c>
      <c r="Y169" s="13">
        <f t="shared" si="294"/>
        <v>3.0867854677521771E-2</v>
      </c>
      <c r="Z169" s="13">
        <f t="shared" si="295"/>
        <v>1.8476914591105703E-2</v>
      </c>
      <c r="AA169" s="13">
        <f t="shared" si="296"/>
        <v>2.9686576085424115E-2</v>
      </c>
      <c r="AB169" s="13">
        <f t="shared" si="297"/>
        <v>2.3848483883231953E-2</v>
      </c>
      <c r="AC169" s="13">
        <f t="shared" si="298"/>
        <v>1.5920835106838685E-3</v>
      </c>
      <c r="AD169" s="13">
        <f t="shared" si="299"/>
        <v>1.6093004614501423E-2</v>
      </c>
      <c r="AE169" s="13">
        <f t="shared" si="300"/>
        <v>1.9976625286912682E-2</v>
      </c>
      <c r="AF169" s="13">
        <f t="shared" si="301"/>
        <v>1.2398727503443356E-2</v>
      </c>
      <c r="AG169" s="13">
        <f t="shared" si="302"/>
        <v>5.1302773949296636E-3</v>
      </c>
      <c r="AH169" s="13">
        <f t="shared" si="303"/>
        <v>5.7339572082177569E-3</v>
      </c>
      <c r="AI169" s="13">
        <f t="shared" si="304"/>
        <v>9.2126613506273731E-3</v>
      </c>
      <c r="AJ169" s="13">
        <f t="shared" si="305"/>
        <v>7.4009210462632567E-3</v>
      </c>
      <c r="AK169" s="13">
        <f t="shared" si="306"/>
        <v>3.9636488848246781E-3</v>
      </c>
      <c r="AL169" s="13">
        <f t="shared" si="307"/>
        <v>1.2701104313516794E-4</v>
      </c>
      <c r="AM169" s="13">
        <f t="shared" si="308"/>
        <v>5.1712768771627251E-3</v>
      </c>
      <c r="AN169" s="13">
        <f t="shared" si="309"/>
        <v>6.4192276647250697E-3</v>
      </c>
      <c r="AO169" s="13">
        <f t="shared" si="310"/>
        <v>3.9841691704370743E-3</v>
      </c>
      <c r="AP169" s="13">
        <f t="shared" si="311"/>
        <v>1.6485476454734937E-3</v>
      </c>
      <c r="AQ169" s="13">
        <f t="shared" si="312"/>
        <v>5.1159524542065211E-4</v>
      </c>
      <c r="AR169" s="13">
        <f t="shared" si="313"/>
        <v>1.4235391998401743E-3</v>
      </c>
      <c r="AS169" s="13">
        <f t="shared" si="314"/>
        <v>2.2871786606072178E-3</v>
      </c>
      <c r="AT169" s="13">
        <f t="shared" si="315"/>
        <v>1.8373874868090573E-3</v>
      </c>
      <c r="AU169" s="13">
        <f t="shared" si="316"/>
        <v>9.8403412461191167E-4</v>
      </c>
      <c r="AV169" s="13">
        <f t="shared" si="317"/>
        <v>3.9525814452007321E-4</v>
      </c>
      <c r="AW169" s="13">
        <f t="shared" si="318"/>
        <v>7.0364665799865421E-6</v>
      </c>
      <c r="AX169" s="13">
        <f t="shared" si="319"/>
        <v>1.3847685780700738E-3</v>
      </c>
      <c r="AY169" s="13">
        <f t="shared" si="320"/>
        <v>1.7189458187484513E-3</v>
      </c>
      <c r="AZ169" s="13">
        <f t="shared" si="321"/>
        <v>1.0668839452982097E-3</v>
      </c>
      <c r="BA169" s="13">
        <f t="shared" si="322"/>
        <v>4.4144938148343957E-4</v>
      </c>
      <c r="BB169" s="13">
        <f t="shared" si="323"/>
        <v>1.3699537606991571E-4</v>
      </c>
      <c r="BC169" s="13">
        <f t="shared" si="324"/>
        <v>3.4011116747239849E-5</v>
      </c>
      <c r="BD169" s="13">
        <f t="shared" si="325"/>
        <v>2.9451211730026681E-4</v>
      </c>
      <c r="BE169" s="13">
        <f t="shared" si="326"/>
        <v>4.7318811456336968E-4</v>
      </c>
      <c r="BF169" s="13">
        <f t="shared" si="327"/>
        <v>3.801320533371377E-4</v>
      </c>
      <c r="BG169" s="13">
        <f t="shared" si="328"/>
        <v>2.0358411877081199E-4</v>
      </c>
      <c r="BH169" s="13">
        <f t="shared" si="329"/>
        <v>8.1773872497400261E-5</v>
      </c>
      <c r="BI169" s="13">
        <f t="shared" si="330"/>
        <v>2.6276966056469372E-5</v>
      </c>
      <c r="BJ169" s="14">
        <f t="shared" si="331"/>
        <v>0.45757855292871624</v>
      </c>
      <c r="BK169" s="14">
        <f t="shared" si="332"/>
        <v>0.24740206770141032</v>
      </c>
      <c r="BL169" s="14">
        <f t="shared" si="333"/>
        <v>0.27658012096912027</v>
      </c>
      <c r="BM169" s="14">
        <f t="shared" si="334"/>
        <v>0.54023681853061623</v>
      </c>
      <c r="BN169" s="14">
        <f t="shared" si="335"/>
        <v>0.45808892830756781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1.27352941176471</v>
      </c>
      <c r="F170" s="10">
        <f>VLOOKUP(B170,home!$B$2:$E$405,3,FALSE)</f>
        <v>0.79</v>
      </c>
      <c r="G170" s="10">
        <f>VLOOKUP(C170,away!$B$2:$E$405,4,FALSE)</f>
        <v>0.88</v>
      </c>
      <c r="H170" s="10">
        <f>VLOOKUP(A170,away!$A$2:$E$405,3,FALSE)</f>
        <v>1.0794117647058801</v>
      </c>
      <c r="I170" s="10">
        <f>VLOOKUP(C170,away!$B$2:$E$405,3,FALSE)</f>
        <v>0.6</v>
      </c>
      <c r="J170" s="10">
        <f>VLOOKUP(B170,home!$B$2:$E$405,4,FALSE)</f>
        <v>1.1399999999999999</v>
      </c>
      <c r="K170" s="12">
        <f t="shared" si="280"/>
        <v>0.88535764705882647</v>
      </c>
      <c r="L170" s="12">
        <f t="shared" si="281"/>
        <v>0.73831764705882186</v>
      </c>
      <c r="M170" s="13">
        <f t="shared" si="282"/>
        <v>0.19717269810975874</v>
      </c>
      <c r="N170" s="13">
        <f t="shared" si="283"/>
        <v>0.1745683560626963</v>
      </c>
      <c r="O170" s="13">
        <f t="shared" si="284"/>
        <v>0.14557608253263646</v>
      </c>
      <c r="P170" s="13">
        <f t="shared" si="285"/>
        <v>0.12888689789913654</v>
      </c>
      <c r="Q170" s="13">
        <f t="shared" si="286"/>
        <v>7.7277714487298116E-2</v>
      </c>
      <c r="R170" s="13">
        <f t="shared" si="287"/>
        <v>5.3740695361768495E-2</v>
      </c>
      <c r="S170" s="13">
        <f t="shared" si="288"/>
        <v>2.1062541377832207E-2</v>
      </c>
      <c r="T170" s="13">
        <f t="shared" si="289"/>
        <v>5.7055500330345364E-2</v>
      </c>
      <c r="U170" s="13">
        <f t="shared" si="290"/>
        <v>4.7579735596800538E-2</v>
      </c>
      <c r="V170" s="13">
        <f t="shared" si="291"/>
        <v>1.5297844907230824E-3</v>
      </c>
      <c r="W170" s="13">
        <f t="shared" si="292"/>
        <v>2.2806138489519352E-2</v>
      </c>
      <c r="X170" s="13">
        <f t="shared" si="293"/>
        <v>1.6838174508079558E-2</v>
      </c>
      <c r="Y170" s="13">
        <f t="shared" si="294"/>
        <v>6.2159606917855667E-3</v>
      </c>
      <c r="Z170" s="13">
        <f t="shared" si="295"/>
        <v>1.3225901250268622E-2</v>
      </c>
      <c r="AA170" s="13">
        <f t="shared" si="296"/>
        <v>1.1709652811170217E-2</v>
      </c>
      <c r="AB170" s="13">
        <f t="shared" si="297"/>
        <v>5.1836153303867179E-3</v>
      </c>
      <c r="AC170" s="13">
        <f t="shared" si="298"/>
        <v>6.2498884022013426E-5</v>
      </c>
      <c r="AD170" s="13">
        <f t="shared" si="299"/>
        <v>5.0478972778946465E-3</v>
      </c>
      <c r="AE170" s="13">
        <f t="shared" si="300"/>
        <v>3.7269516408098067E-3</v>
      </c>
      <c r="AF170" s="13">
        <f t="shared" si="301"/>
        <v>1.3758370830723556E-3</v>
      </c>
      <c r="AG170" s="13">
        <f t="shared" si="302"/>
        <v>3.386015993034182E-4</v>
      </c>
      <c r="AH170" s="13">
        <f t="shared" si="303"/>
        <v>2.441229072832664E-3</v>
      </c>
      <c r="AI170" s="13">
        <f t="shared" si="304"/>
        <v>2.1613608278547277E-3</v>
      </c>
      <c r="AJ170" s="13">
        <f t="shared" si="305"/>
        <v>9.5678866849728962E-4</v>
      </c>
      <c r="AK170" s="13">
        <f t="shared" si="306"/>
        <v>2.8236672142443602E-4</v>
      </c>
      <c r="AL170" s="13">
        <f t="shared" si="307"/>
        <v>1.6341587574708031E-6</v>
      </c>
      <c r="AM170" s="13">
        <f t="shared" si="308"/>
        <v>8.9383889131029227E-4</v>
      </c>
      <c r="AN170" s="13">
        <f t="shared" si="309"/>
        <v>6.5993702708188088E-4</v>
      </c>
      <c r="AO170" s="13">
        <f t="shared" si="310"/>
        <v>2.4362157652104411E-4</v>
      </c>
      <c r="AP170" s="13">
        <f t="shared" si="311"/>
        <v>5.9956703049926015E-5</v>
      </c>
      <c r="AQ170" s="13">
        <f t="shared" si="312"/>
        <v>1.1066772980306464E-5</v>
      </c>
      <c r="AR170" s="13">
        <f t="shared" si="313"/>
        <v>3.6048050099708046E-4</v>
      </c>
      <c r="AS170" s="13">
        <f t="shared" si="314"/>
        <v>3.1915416817336205E-4</v>
      </c>
      <c r="AT170" s="13">
        <f t="shared" si="315"/>
        <v>1.4128279169149243E-4</v>
      </c>
      <c r="AU170" s="13">
        <f t="shared" si="316"/>
        <v>4.1695266673960691E-5</v>
      </c>
      <c r="AV170" s="13">
        <f t="shared" si="317"/>
        <v>9.2288057989870319E-6</v>
      </c>
      <c r="AW170" s="13">
        <f t="shared" si="318"/>
        <v>2.9672472539202077E-8</v>
      </c>
      <c r="AX170" s="13">
        <f t="shared" si="319"/>
        <v>1.3189451627669169E-4</v>
      </c>
      <c r="AY170" s="13">
        <f t="shared" si="320"/>
        <v>9.738004891736848E-5</v>
      </c>
      <c r="AZ170" s="13">
        <f t="shared" si="321"/>
        <v>3.5948704293572229E-5</v>
      </c>
      <c r="BA170" s="13">
        <f t="shared" si="322"/>
        <v>8.8471875896145389E-6</v>
      </c>
      <c r="BB170" s="13">
        <f t="shared" si="323"/>
        <v>1.6330086810630537E-6</v>
      </c>
      <c r="BC170" s="13">
        <f t="shared" si="324"/>
        <v>2.4113582540582084E-7</v>
      </c>
      <c r="BD170" s="13">
        <f t="shared" si="325"/>
        <v>4.4358185884458275E-5</v>
      </c>
      <c r="BE170" s="13">
        <f t="shared" si="326"/>
        <v>3.9272859082462021E-5</v>
      </c>
      <c r="BF170" s="13">
        <f t="shared" si="327"/>
        <v>1.7385263055260721E-5</v>
      </c>
      <c r="BG170" s="13">
        <f t="shared" si="328"/>
        <v>5.1307251973681261E-6</v>
      </c>
      <c r="BH170" s="13">
        <f t="shared" si="329"/>
        <v>1.135631697111819E-6</v>
      </c>
      <c r="BI170" s="13">
        <f t="shared" si="330"/>
        <v>2.0108804145606848E-7</v>
      </c>
      <c r="BJ170" s="14">
        <f t="shared" si="331"/>
        <v>0.36739549774333163</v>
      </c>
      <c r="BK170" s="14">
        <f t="shared" si="332"/>
        <v>0.34881343496914741</v>
      </c>
      <c r="BL170" s="14">
        <f t="shared" si="333"/>
        <v>0.27061085220966458</v>
      </c>
      <c r="BM170" s="14">
        <f t="shared" si="334"/>
        <v>0.22272589134267276</v>
      </c>
      <c r="BN170" s="14">
        <f t="shared" si="335"/>
        <v>0.77722244445329469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1.27352941176471</v>
      </c>
      <c r="F171" s="10">
        <f>VLOOKUP(B171,home!$B$2:$E$405,3,FALSE)</f>
        <v>1.06</v>
      </c>
      <c r="G171" s="10">
        <f>VLOOKUP(C171,away!$B$2:$E$405,4,FALSE)</f>
        <v>0.74</v>
      </c>
      <c r="H171" s="10">
        <f>VLOOKUP(A171,away!$A$2:$E$405,3,FALSE)</f>
        <v>1.0794117647058801</v>
      </c>
      <c r="I171" s="10">
        <f>VLOOKUP(C171,away!$B$2:$E$405,3,FALSE)</f>
        <v>0.83</v>
      </c>
      <c r="J171" s="10">
        <f>VLOOKUP(B171,home!$B$2:$E$405,4,FALSE)</f>
        <v>0.54</v>
      </c>
      <c r="K171" s="12">
        <f t="shared" si="280"/>
        <v>0.99895647058823855</v>
      </c>
      <c r="L171" s="12">
        <f t="shared" si="281"/>
        <v>0.48379235294117545</v>
      </c>
      <c r="M171" s="13">
        <f t="shared" si="282"/>
        <v>0.22701281178102181</v>
      </c>
      <c r="N171" s="13">
        <f t="shared" si="283"/>
        <v>0.22677591723508161</v>
      </c>
      <c r="O171" s="13">
        <f t="shared" si="284"/>
        <v>0.10982706235933273</v>
      </c>
      <c r="P171" s="13">
        <f t="shared" si="285"/>
        <v>0.10971245458955339</v>
      </c>
      <c r="Q171" s="13">
        <f t="shared" si="286"/>
        <v>0.1132696349477838</v>
      </c>
      <c r="R171" s="13">
        <f t="shared" si="287"/>
        <v>2.6566746457719396E-2</v>
      </c>
      <c r="S171" s="13">
        <f t="shared" si="288"/>
        <v>1.3255664512533795E-2</v>
      </c>
      <c r="T171" s="13">
        <f t="shared" si="289"/>
        <v>5.4798983208176326E-2</v>
      </c>
      <c r="U171" s="13">
        <f t="shared" si="290"/>
        <v>2.6539023276415954E-2</v>
      </c>
      <c r="V171" s="13">
        <f t="shared" si="291"/>
        <v>7.1181077572767058E-4</v>
      </c>
      <c r="W171" s="13">
        <f t="shared" si="292"/>
        <v>3.7717144917418781E-2</v>
      </c>
      <c r="X171" s="13">
        <f t="shared" si="293"/>
        <v>1.8247266285821327E-2</v>
      </c>
      <c r="Y171" s="13">
        <f t="shared" si="294"/>
        <v>4.413943945580842E-3</v>
      </c>
      <c r="Z171" s="13">
        <f t="shared" si="295"/>
        <v>4.2842629262572355E-3</v>
      </c>
      <c r="AA171" s="13">
        <f t="shared" si="296"/>
        <v>4.2797921718859665E-3</v>
      </c>
      <c r="AB171" s="13">
        <f t="shared" si="297"/>
        <v>2.1376630414391886E-3</v>
      </c>
      <c r="AC171" s="13">
        <f t="shared" si="298"/>
        <v>2.1500578204069419E-5</v>
      </c>
      <c r="AD171" s="13">
        <f t="shared" si="299"/>
        <v>9.419446491842445E-3</v>
      </c>
      <c r="AE171" s="13">
        <f t="shared" si="300"/>
        <v>4.5570561816919569E-3</v>
      </c>
      <c r="AF171" s="13">
        <f t="shared" si="301"/>
        <v>1.1023344663129405E-3</v>
      </c>
      <c r="AG171" s="13">
        <f t="shared" si="302"/>
        <v>1.7776699506189748E-4</v>
      </c>
      <c r="AH171" s="13">
        <f t="shared" si="303"/>
        <v>5.1817341042815828E-4</v>
      </c>
      <c r="AI171" s="13">
        <f t="shared" si="304"/>
        <v>5.1763268123398369E-4</v>
      </c>
      <c r="AJ171" s="13">
        <f t="shared" si="305"/>
        <v>2.5854625815331352E-4</v>
      </c>
      <c r="AK171" s="13">
        <f t="shared" si="306"/>
        <v>8.6092152509543245E-5</v>
      </c>
      <c r="AL171" s="13">
        <f t="shared" si="307"/>
        <v>4.1563842874885902E-7</v>
      </c>
      <c r="AM171" s="13">
        <f t="shared" si="308"/>
        <v>1.8819234044771393E-3</v>
      </c>
      <c r="AN171" s="13">
        <f t="shared" si="309"/>
        <v>9.1046015190706254E-4</v>
      </c>
      <c r="AO171" s="13">
        <f t="shared" si="310"/>
        <v>2.2023682957514893E-4</v>
      </c>
      <c r="AP171" s="13">
        <f t="shared" si="311"/>
        <v>3.5516297994821998E-5</v>
      </c>
      <c r="AQ171" s="13">
        <f t="shared" si="312"/>
        <v>4.2956283436687198E-6</v>
      </c>
      <c r="AR171" s="13">
        <f t="shared" si="313"/>
        <v>5.0137666692518444E-5</v>
      </c>
      <c r="AS171" s="13">
        <f t="shared" si="314"/>
        <v>5.0085346562687706E-5</v>
      </c>
      <c r="AT171" s="13">
        <f t="shared" si="315"/>
        <v>2.5016540515225635E-5</v>
      </c>
      <c r="AU171" s="13">
        <f t="shared" si="316"/>
        <v>8.3301450064724937E-6</v>
      </c>
      <c r="AV171" s="13">
        <f t="shared" si="317"/>
        <v>2.0803630637885004E-6</v>
      </c>
      <c r="AW171" s="13">
        <f t="shared" si="318"/>
        <v>5.5798016031224031E-9</v>
      </c>
      <c r="AX171" s="13">
        <f t="shared" si="319"/>
        <v>3.1332659367564744E-4</v>
      </c>
      <c r="AY171" s="13">
        <f t="shared" si="320"/>
        <v>1.5158500999338509E-4</v>
      </c>
      <c r="AZ171" s="13">
        <f t="shared" si="321"/>
        <v>3.6667834327655683E-5</v>
      </c>
      <c r="BA171" s="13">
        <f t="shared" si="322"/>
        <v>5.913205948877917E-6</v>
      </c>
      <c r="BB171" s="13">
        <f t="shared" si="323"/>
        <v>7.1519095485835074E-7</v>
      </c>
      <c r="BC171" s="13">
        <f t="shared" si="324"/>
        <v>6.9200782970633532E-8</v>
      </c>
      <c r="BD171" s="13">
        <f t="shared" si="325"/>
        <v>4.04270329002565E-6</v>
      </c>
      <c r="BE171" s="13">
        <f t="shared" si="326"/>
        <v>4.0384846102394827E-6</v>
      </c>
      <c r="BF171" s="13">
        <f t="shared" si="327"/>
        <v>2.0171351663848757E-6</v>
      </c>
      <c r="BG171" s="13">
        <f t="shared" si="328"/>
        <v>6.7167674217041845E-7</v>
      </c>
      <c r="BH171" s="13">
        <f t="shared" si="329"/>
        <v>1.6774395693369185E-7</v>
      </c>
      <c r="BI171" s="13">
        <f t="shared" si="330"/>
        <v>3.351378223619727E-8</v>
      </c>
      <c r="BJ171" s="14">
        <f t="shared" si="331"/>
        <v>0.47404020402275321</v>
      </c>
      <c r="BK171" s="14">
        <f t="shared" si="332"/>
        <v>0.35086624288546286</v>
      </c>
      <c r="BL171" s="14">
        <f t="shared" si="333"/>
        <v>0.17087735312850694</v>
      </c>
      <c r="BM171" s="14">
        <f t="shared" si="334"/>
        <v>0.18675185616229562</v>
      </c>
      <c r="BN171" s="14">
        <f t="shared" si="335"/>
        <v>0.81316462737049278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1.27352941176471</v>
      </c>
      <c r="F172" s="10">
        <f>VLOOKUP(B172,home!$B$2:$E$405,3,FALSE)</f>
        <v>1.1499999999999999</v>
      </c>
      <c r="G172" s="10">
        <f>VLOOKUP(C172,away!$B$2:$E$405,4,FALSE)</f>
        <v>0.88</v>
      </c>
      <c r="H172" s="10">
        <f>VLOOKUP(A172,away!$A$2:$E$405,3,FALSE)</f>
        <v>1.0794117647058801</v>
      </c>
      <c r="I172" s="10">
        <f>VLOOKUP(C172,away!$B$2:$E$405,3,FALSE)</f>
        <v>0.79</v>
      </c>
      <c r="J172" s="10">
        <f>VLOOKUP(B172,home!$B$2:$E$405,4,FALSE)</f>
        <v>0.98</v>
      </c>
      <c r="K172" s="12">
        <f t="shared" si="280"/>
        <v>1.2888117647058865</v>
      </c>
      <c r="L172" s="12">
        <f t="shared" si="281"/>
        <v>0.83568058823529234</v>
      </c>
      <c r="M172" s="13">
        <f t="shared" si="282"/>
        <v>0.1194936134536595</v>
      </c>
      <c r="N172" s="13">
        <f t="shared" si="283"/>
        <v>0.15400477482629396</v>
      </c>
      <c r="O172" s="13">
        <f t="shared" si="284"/>
        <v>9.9858493181314817E-2</v>
      </c>
      <c r="P172" s="13">
        <f t="shared" si="285"/>
        <v>0.12869880081788107</v>
      </c>
      <c r="Q172" s="13">
        <f t="shared" si="286"/>
        <v>9.9241582808504314E-2</v>
      </c>
      <c r="R172" s="13">
        <f t="shared" si="287"/>
        <v>4.1724902161025548E-2</v>
      </c>
      <c r="S172" s="13">
        <f t="shared" si="288"/>
        <v>3.4653277387046356E-2</v>
      </c>
      <c r="T172" s="13">
        <f t="shared" si="289"/>
        <v>8.2934264298812357E-2</v>
      </c>
      <c r="U172" s="13">
        <f t="shared" si="290"/>
        <v>5.37755447863318E-2</v>
      </c>
      <c r="V172" s="13">
        <f t="shared" si="291"/>
        <v>4.1469768552868397E-3</v>
      </c>
      <c r="W172" s="13">
        <f t="shared" si="292"/>
        <v>4.2634573157211288E-2</v>
      </c>
      <c r="X172" s="13">
        <f t="shared" si="293"/>
        <v>3.5628885175178933E-2</v>
      </c>
      <c r="Y172" s="13">
        <f t="shared" si="294"/>
        <v>1.4887183860680608E-2</v>
      </c>
      <c r="Z172" s="13">
        <f t="shared" si="295"/>
        <v>1.1622896927328616E-2</v>
      </c>
      <c r="AA172" s="13">
        <f t="shared" si="296"/>
        <v>1.497972629990502E-2</v>
      </c>
      <c r="AB172" s="13">
        <f t="shared" si="297"/>
        <v>9.6530237436958845E-3</v>
      </c>
      <c r="AC172" s="13">
        <f t="shared" si="298"/>
        <v>2.7915244425484533E-4</v>
      </c>
      <c r="AD172" s="13">
        <f t="shared" si="299"/>
        <v>1.3736984867056915E-2</v>
      </c>
      <c r="AE172" s="13">
        <f t="shared" si="300"/>
        <v>1.1479731594281431E-2</v>
      </c>
      <c r="AF172" s="13">
        <f t="shared" si="301"/>
        <v>4.796694425746189E-3</v>
      </c>
      <c r="AG172" s="13">
        <f t="shared" si="302"/>
        <v>1.3361681397641742E-3</v>
      </c>
      <c r="AH172" s="13">
        <f t="shared" si="303"/>
        <v>2.428257335307037E-3</v>
      </c>
      <c r="AI172" s="13">
        <f t="shared" si="304"/>
        <v>3.1295666214770758E-3</v>
      </c>
      <c r="AJ172" s="13">
        <f t="shared" si="305"/>
        <v>2.0167111400952549E-3</v>
      </c>
      <c r="AK172" s="13">
        <f t="shared" si="306"/>
        <v>8.6638701445606225E-4</v>
      </c>
      <c r="AL172" s="13">
        <f t="shared" si="307"/>
        <v>1.2026277817738468E-5</v>
      </c>
      <c r="AM172" s="13">
        <f t="shared" si="308"/>
        <v>3.5408775416499363E-3</v>
      </c>
      <c r="AN172" s="13">
        <f t="shared" si="309"/>
        <v>2.9590426268751545E-3</v>
      </c>
      <c r="AO172" s="13">
        <f t="shared" si="310"/>
        <v>1.2364072415201671E-3</v>
      </c>
      <c r="AP172" s="13">
        <f t="shared" si="311"/>
        <v>3.444138436306494E-4</v>
      </c>
      <c r="AQ172" s="13">
        <f t="shared" si="312"/>
        <v>7.1954990860409763E-5</v>
      </c>
      <c r="AR172" s="13">
        <f t="shared" si="313"/>
        <v>4.0584950367120978E-4</v>
      </c>
      <c r="AS172" s="13">
        <f t="shared" si="314"/>
        <v>5.2306361503150006E-4</v>
      </c>
      <c r="AT172" s="13">
        <f t="shared" si="315"/>
        <v>3.3706527037109406E-4</v>
      </c>
      <c r="AU172" s="13">
        <f t="shared" si="316"/>
        <v>1.4480456197601223E-4</v>
      </c>
      <c r="AV172" s="13">
        <f t="shared" si="317"/>
        <v>4.6656455764441773E-5</v>
      </c>
      <c r="AW172" s="13">
        <f t="shared" si="318"/>
        <v>3.5979782812731666E-7</v>
      </c>
      <c r="AX172" s="13">
        <f t="shared" si="319"/>
        <v>7.6058743884354968E-4</v>
      </c>
      <c r="AY172" s="13">
        <f t="shared" si="320"/>
        <v>6.3560815829715204E-4</v>
      </c>
      <c r="AZ172" s="13">
        <f t="shared" si="321"/>
        <v>2.655826998064574E-4</v>
      </c>
      <c r="BA172" s="13">
        <f t="shared" si="322"/>
        <v>7.3980768933125783E-5</v>
      </c>
      <c r="BB172" s="13">
        <f t="shared" si="323"/>
        <v>1.5456073125033449E-5</v>
      </c>
      <c r="BC172" s="13">
        <f t="shared" si="324"/>
        <v>2.58326805618713E-6</v>
      </c>
      <c r="BD172" s="13">
        <f t="shared" si="325"/>
        <v>5.6526758660492983E-5</v>
      </c>
      <c r="BE172" s="13">
        <f t="shared" si="326"/>
        <v>7.2852351582333721E-5</v>
      </c>
      <c r="BF172" s="13">
        <f t="shared" si="327"/>
        <v>4.69464839029006E-5</v>
      </c>
      <c r="BG172" s="13">
        <f t="shared" si="328"/>
        <v>2.0168393588544613E-5</v>
      </c>
      <c r="BH172" s="13">
        <f t="shared" si="329"/>
        <v>6.4983157330337631E-6</v>
      </c>
      <c r="BI172" s="13">
        <f t="shared" si="330"/>
        <v>1.6750211535014543E-6</v>
      </c>
      <c r="BJ172" s="14">
        <f t="shared" si="331"/>
        <v>0.47058733780512813</v>
      </c>
      <c r="BK172" s="14">
        <f t="shared" si="332"/>
        <v>0.28791945539424352</v>
      </c>
      <c r="BL172" s="14">
        <f t="shared" si="333"/>
        <v>0.23009471901504355</v>
      </c>
      <c r="BM172" s="14">
        <f t="shared" si="334"/>
        <v>0.35656699353259552</v>
      </c>
      <c r="BN172" s="14">
        <f t="shared" si="335"/>
        <v>0.64302216724867911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1.27352941176471</v>
      </c>
      <c r="F173" s="10">
        <f>VLOOKUP(B173,home!$B$2:$E$405,3,FALSE)</f>
        <v>0.69</v>
      </c>
      <c r="G173" s="10">
        <f>VLOOKUP(C173,away!$B$2:$E$405,4,FALSE)</f>
        <v>1.25</v>
      </c>
      <c r="H173" s="10">
        <f>VLOOKUP(A173,away!$A$2:$E$405,3,FALSE)</f>
        <v>1.0794117647058801</v>
      </c>
      <c r="I173" s="10">
        <f>VLOOKUP(C173,away!$B$2:$E$405,3,FALSE)</f>
        <v>1.06</v>
      </c>
      <c r="J173" s="10">
        <f>VLOOKUP(B173,home!$B$2:$E$405,4,FALSE)</f>
        <v>1.63</v>
      </c>
      <c r="K173" s="12">
        <f t="shared" si="280"/>
        <v>1.0984191176470623</v>
      </c>
      <c r="L173" s="12">
        <f t="shared" si="281"/>
        <v>1.8650076470588195</v>
      </c>
      <c r="M173" s="13">
        <f t="shared" si="282"/>
        <v>5.1641649836453682E-2</v>
      </c>
      <c r="N173" s="13">
        <f t="shared" si="283"/>
        <v>5.6724175447196018E-2</v>
      </c>
      <c r="O173" s="13">
        <f t="shared" si="284"/>
        <v>9.6312071851719958E-2</v>
      </c>
      <c r="P173" s="13">
        <f t="shared" si="285"/>
        <v>0.10579102098212671</v>
      </c>
      <c r="Q173" s="13">
        <f t="shared" si="286"/>
        <v>3.1153459371983095E-2</v>
      </c>
      <c r="R173" s="13">
        <f t="shared" si="287"/>
        <v>8.9811375253768116E-2</v>
      </c>
      <c r="S173" s="13">
        <f t="shared" si="288"/>
        <v>5.4179814916275958E-2</v>
      </c>
      <c r="T173" s="13">
        <f t="shared" si="289"/>
        <v>5.8101439961084717E-2</v>
      </c>
      <c r="U173" s="13">
        <f t="shared" si="290"/>
        <v>9.8650531560913191E-2</v>
      </c>
      <c r="V173" s="13">
        <f t="shared" si="291"/>
        <v>1.2332289397258899E-2</v>
      </c>
      <c r="W173" s="13">
        <f t="shared" si="292"/>
        <v>1.140651845167576E-2</v>
      </c>
      <c r="X173" s="13">
        <f t="shared" si="293"/>
        <v>2.1273244138692818E-2</v>
      </c>
      <c r="Y173" s="13">
        <f t="shared" si="294"/>
        <v>1.9837381498205665E-2</v>
      </c>
      <c r="Z173" s="13">
        <f t="shared" si="295"/>
        <v>5.5832967213715577E-2</v>
      </c>
      <c r="AA173" s="13">
        <f t="shared" si="296"/>
        <v>6.1327998582506829E-2</v>
      </c>
      <c r="AB173" s="13">
        <f t="shared" si="297"/>
        <v>3.3681923045028712E-2</v>
      </c>
      <c r="AC173" s="13">
        <f t="shared" si="298"/>
        <v>1.5789647146668639E-3</v>
      </c>
      <c r="AD173" s="13">
        <f t="shared" si="299"/>
        <v>3.1322844832786557E-3</v>
      </c>
      <c r="AE173" s="13">
        <f t="shared" si="300"/>
        <v>5.8417345140783757E-3</v>
      </c>
      <c r="AF173" s="13">
        <f t="shared" si="301"/>
        <v>5.4474397704218054E-3</v>
      </c>
      <c r="AG173" s="13">
        <f t="shared" si="302"/>
        <v>3.3865056095763353E-3</v>
      </c>
      <c r="AH173" s="13">
        <f t="shared" si="303"/>
        <v>2.6032227702890983E-2</v>
      </c>
      <c r="AI173" s="13">
        <f t="shared" si="304"/>
        <v>2.8594296583796926E-2</v>
      </c>
      <c r="AJ173" s="13">
        <f t="shared" si="305"/>
        <v>1.5704261011656312E-2</v>
      </c>
      <c r="AK173" s="13">
        <f t="shared" si="306"/>
        <v>5.7499535079075636E-3</v>
      </c>
      <c r="AL173" s="13">
        <f t="shared" si="307"/>
        <v>1.293841616512002E-4</v>
      </c>
      <c r="AM173" s="13">
        <f t="shared" si="308"/>
        <v>6.8811223166850529E-4</v>
      </c>
      <c r="AN173" s="13">
        <f t="shared" si="309"/>
        <v>1.2833345740964723E-3</v>
      </c>
      <c r="AO173" s="13">
        <f t="shared" si="310"/>
        <v>1.1967143972124474E-3</v>
      </c>
      <c r="AP173" s="13">
        <f t="shared" si="311"/>
        <v>7.4396050071553327E-4</v>
      </c>
      <c r="AQ173" s="13">
        <f t="shared" si="312"/>
        <v>3.4687300573604454E-4</v>
      </c>
      <c r="AR173" s="13">
        <f t="shared" si="313"/>
        <v>9.710060747173628E-3</v>
      </c>
      <c r="AS173" s="13">
        <f t="shared" si="314"/>
        <v>1.0665716358209832E-2</v>
      </c>
      <c r="AT173" s="13">
        <f t="shared" si="315"/>
        <v>5.8577133756293398E-3</v>
      </c>
      <c r="AU173" s="13">
        <f t="shared" si="316"/>
        <v>2.1447414524960583E-3</v>
      </c>
      <c r="AV173" s="13">
        <f t="shared" si="317"/>
        <v>5.889562534579498E-4</v>
      </c>
      <c r="AW173" s="13">
        <f t="shared" si="318"/>
        <v>7.3625340330619989E-6</v>
      </c>
      <c r="AX173" s="13">
        <f t="shared" si="319"/>
        <v>1.2597260505857837E-4</v>
      </c>
      <c r="AY173" s="13">
        <f t="shared" si="320"/>
        <v>2.3493987175416924E-4</v>
      </c>
      <c r="AZ173" s="13">
        <f t="shared" si="321"/>
        <v>2.1908232871027203E-4</v>
      </c>
      <c r="BA173" s="13">
        <f t="shared" si="322"/>
        <v>1.3619673946003709E-4</v>
      </c>
      <c r="BB173" s="13">
        <f t="shared" si="323"/>
        <v>6.3501990149361726E-5</v>
      </c>
      <c r="BC173" s="13">
        <f t="shared" si="324"/>
        <v>2.3686339446402695E-5</v>
      </c>
      <c r="BD173" s="13">
        <f t="shared" si="325"/>
        <v>3.0182229244807486E-3</v>
      </c>
      <c r="BE173" s="13">
        <f t="shared" si="326"/>
        <v>3.3152737615702805E-3</v>
      </c>
      <c r="BF173" s="13">
        <f t="shared" si="327"/>
        <v>1.8207800399712417E-3</v>
      </c>
      <c r="BG173" s="13">
        <f t="shared" si="328"/>
        <v>6.6665986831153151E-4</v>
      </c>
      <c r="BH173" s="13">
        <f t="shared" si="329"/>
        <v>1.830679860803648E-4</v>
      </c>
      <c r="BI173" s="13">
        <f t="shared" si="330"/>
        <v>4.0217075147963805E-5</v>
      </c>
      <c r="BJ173" s="14">
        <f t="shared" si="331"/>
        <v>0.22136655783020109</v>
      </c>
      <c r="BK173" s="14">
        <f t="shared" si="332"/>
        <v>0.22588806388018748</v>
      </c>
      <c r="BL173" s="14">
        <f t="shared" si="333"/>
        <v>0.49387604894271742</v>
      </c>
      <c r="BM173" s="14">
        <f t="shared" si="334"/>
        <v>0.56530230778585289</v>
      </c>
      <c r="BN173" s="14">
        <f t="shared" si="335"/>
        <v>0.43143375274324758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1.5814814814814799</v>
      </c>
      <c r="F174" s="10">
        <f>VLOOKUP(B174,home!$B$2:$E$405,3,FALSE)</f>
        <v>1.01</v>
      </c>
      <c r="G174" s="10">
        <f>VLOOKUP(C174,away!$B$2:$E$405,4,FALSE)</f>
        <v>1.6</v>
      </c>
      <c r="H174" s="10">
        <f>VLOOKUP(A174,away!$A$2:$E$405,3,FALSE)</f>
        <v>1.3925925925925899</v>
      </c>
      <c r="I174" s="10">
        <f>VLOOKUP(C174,away!$B$2:$E$405,3,FALSE)</f>
        <v>0.93</v>
      </c>
      <c r="J174" s="10">
        <f>VLOOKUP(B174,home!$B$2:$E$405,4,FALSE)</f>
        <v>0.72</v>
      </c>
      <c r="K174" s="12">
        <f t="shared" si="280"/>
        <v>2.5556740740740715</v>
      </c>
      <c r="L174" s="12">
        <f t="shared" si="281"/>
        <v>0.9324799999999982</v>
      </c>
      <c r="M174" s="13">
        <f t="shared" si="282"/>
        <v>3.0557226518895517E-2</v>
      </c>
      <c r="N174" s="13">
        <f t="shared" si="283"/>
        <v>7.8094311589949963E-2</v>
      </c>
      <c r="O174" s="13">
        <f t="shared" si="284"/>
        <v>2.8494002584339633E-2</v>
      </c>
      <c r="P174" s="13">
        <f t="shared" si="285"/>
        <v>7.28213836713964E-2</v>
      </c>
      <c r="Q174" s="13">
        <f t="shared" si="286"/>
        <v>9.9791803731548723E-2</v>
      </c>
      <c r="R174" s="13">
        <f t="shared" si="287"/>
        <v>1.3285043764922486E-2</v>
      </c>
      <c r="S174" s="13">
        <f t="shared" si="288"/>
        <v>4.3385432219589355E-2</v>
      </c>
      <c r="T174" s="13">
        <f t="shared" si="289"/>
        <v>9.305386114359436E-2</v>
      </c>
      <c r="U174" s="13">
        <f t="shared" si="290"/>
        <v>3.3952241922951792E-2</v>
      </c>
      <c r="V174" s="13">
        <f t="shared" si="291"/>
        <v>1.1488052510475443E-2</v>
      </c>
      <c r="W174" s="13">
        <f t="shared" si="292"/>
        <v>8.5011775200602407E-2</v>
      </c>
      <c r="X174" s="13">
        <f t="shared" si="293"/>
        <v>7.9271780139057585E-2</v>
      </c>
      <c r="Y174" s="13">
        <f t="shared" si="294"/>
        <v>3.6959674772034136E-2</v>
      </c>
      <c r="Z174" s="13">
        <f t="shared" si="295"/>
        <v>4.1293458699716325E-3</v>
      </c>
      <c r="AA174" s="13">
        <f t="shared" si="296"/>
        <v>1.0553262182771342E-2</v>
      </c>
      <c r="AB174" s="13">
        <f t="shared" si="297"/>
        <v>1.3485349278707537E-2</v>
      </c>
      <c r="AC174" s="13">
        <f t="shared" si="298"/>
        <v>1.7110843628617021E-3</v>
      </c>
      <c r="AD174" s="13">
        <f t="shared" si="299"/>
        <v>5.4315597467798175E-2</v>
      </c>
      <c r="AE174" s="13">
        <f t="shared" si="300"/>
        <v>5.0648208326772338E-2</v>
      </c>
      <c r="AF174" s="13">
        <f t="shared" si="301"/>
        <v>2.3614220650274294E-2</v>
      </c>
      <c r="AG174" s="13">
        <f t="shared" si="302"/>
        <v>7.3399294906559102E-3</v>
      </c>
      <c r="AH174" s="13">
        <f t="shared" si="303"/>
        <v>9.6263310920778481E-4</v>
      </c>
      <c r="AI174" s="13">
        <f t="shared" si="304"/>
        <v>2.4601764800476502E-3</v>
      </c>
      <c r="AJ174" s="13">
        <f t="shared" si="305"/>
        <v>3.1437046238522938E-3</v>
      </c>
      <c r="AK174" s="13">
        <f t="shared" si="306"/>
        <v>2.6780948012420291E-3</v>
      </c>
      <c r="AL174" s="13">
        <f t="shared" si="307"/>
        <v>1.631084297588702E-4</v>
      </c>
      <c r="AM174" s="13">
        <f t="shared" si="308"/>
        <v>2.7762592853259008E-2</v>
      </c>
      <c r="AN174" s="13">
        <f t="shared" si="309"/>
        <v>2.5888062583806909E-2</v>
      </c>
      <c r="AO174" s="13">
        <f t="shared" si="310"/>
        <v>1.207005029907411E-2</v>
      </c>
      <c r="AP174" s="13">
        <f t="shared" si="311"/>
        <v>3.7516935009602021E-3</v>
      </c>
      <c r="AQ174" s="13">
        <f t="shared" si="312"/>
        <v>8.7459478894384029E-4</v>
      </c>
      <c r="AR174" s="13">
        <f t="shared" si="313"/>
        <v>1.7952722433481477E-4</v>
      </c>
      <c r="AS174" s="13">
        <f t="shared" si="314"/>
        <v>4.5881307282296584E-4</v>
      </c>
      <c r="AT174" s="13">
        <f t="shared" si="315"/>
        <v>5.8628833752995648E-4</v>
      </c>
      <c r="AU174" s="13">
        <f t="shared" si="316"/>
        <v>4.9945396805243277E-4</v>
      </c>
      <c r="AV174" s="13">
        <f t="shared" si="317"/>
        <v>3.1911038933625551E-4</v>
      </c>
      <c r="AW174" s="13">
        <f t="shared" si="318"/>
        <v>1.0797392754364672E-5</v>
      </c>
      <c r="AX174" s="13">
        <f t="shared" si="319"/>
        <v>1.1825356464024689E-2</v>
      </c>
      <c r="AY174" s="13">
        <f t="shared" si="320"/>
        <v>1.102690839557372E-2</v>
      </c>
      <c r="AZ174" s="13">
        <f t="shared" si="321"/>
        <v>5.1411857703522815E-3</v>
      </c>
      <c r="BA174" s="13">
        <f t="shared" si="322"/>
        <v>1.5980176357126956E-3</v>
      </c>
      <c r="BB174" s="13">
        <f t="shared" si="323"/>
        <v>3.7252987123734277E-4</v>
      </c>
      <c r="BC174" s="13">
        <f t="shared" si="324"/>
        <v>6.947533086627937E-5</v>
      </c>
      <c r="BD174" s="13">
        <f t="shared" si="325"/>
        <v>2.790092435795461E-5</v>
      </c>
      <c r="BE174" s="13">
        <f t="shared" si="326"/>
        <v>7.1305669024326359E-5</v>
      </c>
      <c r="BF174" s="13">
        <f t="shared" si="327"/>
        <v>9.1117024829988748E-5</v>
      </c>
      <c r="BG174" s="13">
        <f t="shared" si="328"/>
        <v>7.7621806021588551E-5</v>
      </c>
      <c r="BH174" s="13">
        <f t="shared" si="329"/>
        <v>4.9594009308045139E-5</v>
      </c>
      <c r="BI174" s="13">
        <f t="shared" si="330"/>
        <v>2.534922476359182E-5</v>
      </c>
      <c r="BJ174" s="14">
        <f t="shared" si="331"/>
        <v>0.70848163000609898</v>
      </c>
      <c r="BK174" s="14">
        <f t="shared" si="332"/>
        <v>0.17115319610855101</v>
      </c>
      <c r="BL174" s="14">
        <f t="shared" si="333"/>
        <v>0.11140059039842445</v>
      </c>
      <c r="BM174" s="14">
        <f t="shared" si="334"/>
        <v>0.66110487951917407</v>
      </c>
      <c r="BN174" s="14">
        <f t="shared" si="335"/>
        <v>0.32304377186105276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1.5814814814814799</v>
      </c>
      <c r="F175" s="10">
        <f>VLOOKUP(B175,home!$B$2:$E$405,3,FALSE)</f>
        <v>0.89</v>
      </c>
      <c r="G175" s="10">
        <f>VLOOKUP(C175,away!$B$2:$E$405,4,FALSE)</f>
        <v>0.84</v>
      </c>
      <c r="H175" s="10">
        <f>VLOOKUP(A175,away!$A$2:$E$405,3,FALSE)</f>
        <v>1.3925925925925899</v>
      </c>
      <c r="I175" s="10">
        <f>VLOOKUP(C175,away!$B$2:$E$405,3,FALSE)</f>
        <v>1.01</v>
      </c>
      <c r="J175" s="10">
        <f>VLOOKUP(B175,home!$B$2:$E$405,4,FALSE)</f>
        <v>1.44</v>
      </c>
      <c r="K175" s="12">
        <f t="shared" si="280"/>
        <v>1.1823155555555542</v>
      </c>
      <c r="L175" s="12">
        <f t="shared" si="281"/>
        <v>2.0253866666666629</v>
      </c>
      <c r="M175" s="13">
        <f t="shared" si="282"/>
        <v>4.0449450419915219E-2</v>
      </c>
      <c r="N175" s="13">
        <f t="shared" si="283"/>
        <v>4.782401444513891E-2</v>
      </c>
      <c r="O175" s="13">
        <f t="shared" si="284"/>
        <v>8.1925777554490542E-2</v>
      </c>
      <c r="P175" s="13">
        <f t="shared" si="285"/>
        <v>9.6862121203658239E-2</v>
      </c>
      <c r="Q175" s="13">
        <f t="shared" si="286"/>
        <v>2.8271538103800641E-2</v>
      </c>
      <c r="R175" s="13">
        <f t="shared" si="287"/>
        <v>8.2965688757582062E-2</v>
      </c>
      <c r="S175" s="13">
        <f t="shared" si="288"/>
        <v>5.7987626696238359E-2</v>
      </c>
      <c r="T175" s="13">
        <f t="shared" si="289"/>
        <v>5.7260796321596329E-2</v>
      </c>
      <c r="U175" s="13">
        <f t="shared" si="290"/>
        <v>9.8091624395469826E-2</v>
      </c>
      <c r="V175" s="13">
        <f t="shared" si="291"/>
        <v>1.5428871968054952E-2</v>
      </c>
      <c r="W175" s="13">
        <f t="shared" si="292"/>
        <v>1.1141959759868357E-2</v>
      </c>
      <c r="X175" s="13">
        <f t="shared" si="293"/>
        <v>2.2566776738173866E-2</v>
      </c>
      <c r="Y175" s="13">
        <f t="shared" si="294"/>
        <v>2.2853224357570378E-2</v>
      </c>
      <c r="Z175" s="13">
        <f t="shared" si="295"/>
        <v>5.6012533266807649E-2</v>
      </c>
      <c r="AA175" s="13">
        <f t="shared" si="296"/>
        <v>6.6224489387419649E-2</v>
      </c>
      <c r="AB175" s="13">
        <f t="shared" si="297"/>
        <v>3.9149121980735002E-2</v>
      </c>
      <c r="AC175" s="13">
        <f t="shared" si="298"/>
        <v>2.3091680651575399E-3</v>
      </c>
      <c r="AD175" s="13">
        <f t="shared" si="299"/>
        <v>3.2933280858665967E-3</v>
      </c>
      <c r="AE175" s="13">
        <f t="shared" si="300"/>
        <v>6.6702627940730475E-3</v>
      </c>
      <c r="AF175" s="13">
        <f t="shared" si="301"/>
        <v>6.7549306631391366E-3</v>
      </c>
      <c r="AG175" s="13">
        <f t="shared" si="302"/>
        <v>4.5604488331266015E-3</v>
      </c>
      <c r="AH175" s="13">
        <f t="shared" si="303"/>
        <v>2.8361759511203778E-2</v>
      </c>
      <c r="AI175" s="13">
        <f t="shared" si="304"/>
        <v>3.353254945302192E-2</v>
      </c>
      <c r="AJ175" s="13">
        <f t="shared" si="305"/>
        <v>1.9823027417871859E-2</v>
      </c>
      <c r="AK175" s="13">
        <f t="shared" si="306"/>
        <v>7.8123578914513839E-3</v>
      </c>
      <c r="AL175" s="13">
        <f t="shared" si="307"/>
        <v>2.2118561778706612E-4</v>
      </c>
      <c r="AM175" s="13">
        <f t="shared" si="308"/>
        <v>7.7875060509361392E-4</v>
      </c>
      <c r="AN175" s="13">
        <f t="shared" si="309"/>
        <v>1.5772710922152015E-3</v>
      </c>
      <c r="AO175" s="13">
        <f t="shared" si="310"/>
        <v>1.5972919199457171E-3</v>
      </c>
      <c r="AP175" s="13">
        <f t="shared" si="311"/>
        <v>1.0783779191441501E-3</v>
      </c>
      <c r="AQ175" s="13">
        <f t="shared" si="312"/>
        <v>5.4603306476557541E-4</v>
      </c>
      <c r="AR175" s="13">
        <f t="shared" si="313"/>
        <v>1.1488705911439705E-2</v>
      </c>
      <c r="AS175" s="13">
        <f t="shared" si="314"/>
        <v>1.3583275712298214E-2</v>
      </c>
      <c r="AT175" s="13">
        <f t="shared" si="315"/>
        <v>8.0298590850250689E-3</v>
      </c>
      <c r="AU175" s="13">
        <f t="shared" si="316"/>
        <v>3.1646091017147426E-3</v>
      </c>
      <c r="AV175" s="13">
        <f t="shared" si="317"/>
        <v>9.3539164205250723E-4</v>
      </c>
      <c r="AW175" s="13">
        <f t="shared" si="318"/>
        <v>1.4712813631296471E-5</v>
      </c>
      <c r="AX175" s="13">
        <f t="shared" si="319"/>
        <v>1.5345482571674677E-4</v>
      </c>
      <c r="AY175" s="13">
        <f t="shared" si="320"/>
        <v>3.1080535794235549E-4</v>
      </c>
      <c r="AZ175" s="13">
        <f t="shared" si="321"/>
        <v>3.147505139525032E-4</v>
      </c>
      <c r="BA175" s="13">
        <f t="shared" si="322"/>
        <v>2.1249716476195982E-4</v>
      </c>
      <c r="BB175" s="13">
        <f t="shared" si="323"/>
        <v>1.075972310533356E-4</v>
      </c>
      <c r="BC175" s="13">
        <f t="shared" si="324"/>
        <v>4.3585199429135617E-5</v>
      </c>
      <c r="BD175" s="13">
        <f t="shared" si="325"/>
        <v>3.8781786283807458E-3</v>
      </c>
      <c r="BE175" s="13">
        <f t="shared" si="326"/>
        <v>4.5852309195576584E-3</v>
      </c>
      <c r="BF175" s="13">
        <f t="shared" si="327"/>
        <v>2.7105949210036603E-3</v>
      </c>
      <c r="BG175" s="13">
        <f t="shared" si="328"/>
        <v>1.0682595133041687E-3</v>
      </c>
      <c r="BH175" s="13">
        <f t="shared" si="329"/>
        <v>3.1575495998743098E-4</v>
      </c>
      <c r="BI175" s="13">
        <f t="shared" si="330"/>
        <v>7.4664400187392151E-5</v>
      </c>
      <c r="BJ175" s="14">
        <f t="shared" si="331"/>
        <v>0.21791769499637412</v>
      </c>
      <c r="BK175" s="14">
        <f t="shared" si="332"/>
        <v>0.21356922932875375</v>
      </c>
      <c r="BL175" s="14">
        <f t="shared" si="333"/>
        <v>0.50772092114419742</v>
      </c>
      <c r="BM175" s="14">
        <f t="shared" si="334"/>
        <v>0.61662569570723613</v>
      </c>
      <c r="BN175" s="14">
        <f t="shared" si="335"/>
        <v>0.37829859048458558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1.5814814814814799</v>
      </c>
      <c r="F176" s="10">
        <f>VLOOKUP(B176,home!$B$2:$E$405,3,FALSE)</f>
        <v>0.97</v>
      </c>
      <c r="G176" s="10">
        <f>VLOOKUP(C176,away!$B$2:$E$405,4,FALSE)</f>
        <v>1.22</v>
      </c>
      <c r="H176" s="10">
        <f>VLOOKUP(A176,away!$A$2:$E$405,3,FALSE)</f>
        <v>1.3925925925925899</v>
      </c>
      <c r="I176" s="10">
        <f>VLOOKUP(C176,away!$B$2:$E$405,3,FALSE)</f>
        <v>0.93</v>
      </c>
      <c r="J176" s="10">
        <f>VLOOKUP(B176,home!$B$2:$E$405,4,FALSE)</f>
        <v>0.38</v>
      </c>
      <c r="K176" s="12">
        <f t="shared" si="280"/>
        <v>1.8715251851851833</v>
      </c>
      <c r="L176" s="12">
        <f t="shared" si="281"/>
        <v>0.49214222222222131</v>
      </c>
      <c r="M176" s="13">
        <f t="shared" si="282"/>
        <v>9.4074579965021624E-2</v>
      </c>
      <c r="N176" s="13">
        <f t="shared" si="283"/>
        <v>0.17606294569025541</v>
      </c>
      <c r="O176" s="13">
        <f t="shared" si="284"/>
        <v>4.6298072838607797E-2</v>
      </c>
      <c r="P176" s="13">
        <f t="shared" si="285"/>
        <v>8.6648009342992563E-2</v>
      </c>
      <c r="Q176" s="13">
        <f t="shared" si="286"/>
        <v>0.16475311851860211</v>
      </c>
      <c r="R176" s="13">
        <f t="shared" si="287"/>
        <v>1.1392618225699353E-2</v>
      </c>
      <c r="S176" s="13">
        <f t="shared" si="288"/>
        <v>1.995192943166707E-2</v>
      </c>
      <c r="T176" s="13">
        <f t="shared" si="289"/>
        <v>8.1081965865785852E-2</v>
      </c>
      <c r="U176" s="13">
        <f t="shared" si="290"/>
        <v>2.1321571934596075E-2</v>
      </c>
      <c r="V176" s="13">
        <f t="shared" si="291"/>
        <v>2.0418728399066275E-3</v>
      </c>
      <c r="W176" s="13">
        <f t="shared" si="292"/>
        <v>0.10277987021512107</v>
      </c>
      <c r="X176" s="13">
        <f t="shared" si="293"/>
        <v>5.058231372738118E-2</v>
      </c>
      <c r="Y176" s="13">
        <f t="shared" si="294"/>
        <v>1.2446846141467471E-2</v>
      </c>
      <c r="Z176" s="13">
        <f t="shared" si="295"/>
        <v>1.8689294835083532E-3</v>
      </c>
      <c r="AA176" s="13">
        <f t="shared" si="296"/>
        <v>3.4977485977210196E-3</v>
      </c>
      <c r="AB176" s="13">
        <f t="shared" si="297"/>
        <v>3.2730622960405243E-3</v>
      </c>
      <c r="AC176" s="13">
        <f t="shared" si="298"/>
        <v>1.175425238247246E-4</v>
      </c>
      <c r="AD176" s="13">
        <f t="shared" si="299"/>
        <v>4.8088778909415889E-2</v>
      </c>
      <c r="AE176" s="13">
        <f t="shared" si="300"/>
        <v>2.3666518516433022E-2</v>
      </c>
      <c r="AF176" s="13">
        <f t="shared" si="301"/>
        <v>5.8236465074703488E-3</v>
      </c>
      <c r="AG176" s="13">
        <f t="shared" si="302"/>
        <v>9.5535411120771171E-4</v>
      </c>
      <c r="AH176" s="13">
        <f t="shared" si="303"/>
        <v>2.2994477729760732E-4</v>
      </c>
      <c r="AI176" s="13">
        <f t="shared" si="304"/>
        <v>4.3034744191427029E-4</v>
      </c>
      <c r="AJ176" s="13">
        <f t="shared" si="305"/>
        <v>4.027030379612874E-4</v>
      </c>
      <c r="AK176" s="13">
        <f t="shared" si="306"/>
        <v>2.5122295923171137E-4</v>
      </c>
      <c r="AL176" s="13">
        <f t="shared" si="307"/>
        <v>4.3305325227497363E-6</v>
      </c>
      <c r="AM176" s="13">
        <f t="shared" si="308"/>
        <v>1.7999872170754785E-2</v>
      </c>
      <c r="AN176" s="13">
        <f t="shared" si="309"/>
        <v>8.8584970898311789E-3</v>
      </c>
      <c r="AO176" s="13">
        <f t="shared" si="310"/>
        <v>2.1798202216692982E-3</v>
      </c>
      <c r="AP176" s="13">
        <f t="shared" si="311"/>
        <v>3.5759385597908787E-4</v>
      </c>
      <c r="AQ176" s="13">
        <f t="shared" si="312"/>
        <v>4.3996758733640318E-5</v>
      </c>
      <c r="AR176" s="13">
        <f t="shared" si="313"/>
        <v>2.2633106737527662E-5</v>
      </c>
      <c r="AS176" s="13">
        <f t="shared" si="314"/>
        <v>4.2358429278267477E-5</v>
      </c>
      <c r="AT176" s="13">
        <f t="shared" si="315"/>
        <v>3.9637433599581526E-5</v>
      </c>
      <c r="AU176" s="13">
        <f t="shared" si="316"/>
        <v>2.4727485085907402E-5</v>
      </c>
      <c r="AV176" s="13">
        <f t="shared" si="317"/>
        <v>1.1569527776141677E-5</v>
      </c>
      <c r="AW176" s="13">
        <f t="shared" si="318"/>
        <v>1.1079626121898563E-7</v>
      </c>
      <c r="AX176" s="13">
        <f t="shared" si="319"/>
        <v>5.6145356829469121E-3</v>
      </c>
      <c r="AY176" s="13">
        <f t="shared" si="320"/>
        <v>2.7631500677514505E-3</v>
      </c>
      <c r="AZ176" s="13">
        <f t="shared" si="321"/>
        <v>6.7993140733834008E-4</v>
      </c>
      <c r="BA176" s="13">
        <f t="shared" si="322"/>
        <v>1.1154098458872435E-4</v>
      </c>
      <c r="BB176" s="13">
        <f t="shared" si="323"/>
        <v>1.3723507006087335E-5</v>
      </c>
      <c r="BC176" s="13">
        <f t="shared" si="324"/>
        <v>1.3507834469316095E-6</v>
      </c>
      <c r="BD176" s="13">
        <f t="shared" si="325"/>
        <v>1.8564512409332642E-6</v>
      </c>
      <c r="BE176" s="13">
        <f t="shared" si="326"/>
        <v>3.4743952524748902E-6</v>
      </c>
      <c r="BF176" s="13">
        <f t="shared" si="327"/>
        <v>3.2512091091472963E-6</v>
      </c>
      <c r="BG176" s="13">
        <f t="shared" si="328"/>
        <v>2.0282399100242159E-6</v>
      </c>
      <c r="BH176" s="13">
        <f t="shared" si="329"/>
        <v>9.4897551830201242E-7</v>
      </c>
      <c r="BI176" s="13">
        <f t="shared" si="330"/>
        <v>3.5520631652527588E-7</v>
      </c>
      <c r="BJ176" s="14">
        <f t="shared" si="331"/>
        <v>0.70486537073318678</v>
      </c>
      <c r="BK176" s="14">
        <f t="shared" si="332"/>
        <v>0.20560141470368681</v>
      </c>
      <c r="BL176" s="14">
        <f t="shared" si="333"/>
        <v>8.7250132568894481E-2</v>
      </c>
      <c r="BM176" s="14">
        <f t="shared" si="334"/>
        <v>0.41759346363660704</v>
      </c>
      <c r="BN176" s="14">
        <f t="shared" si="335"/>
        <v>0.57922934458117892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1.5814814814814799</v>
      </c>
      <c r="F177" s="10">
        <f>VLOOKUP(B177,home!$B$2:$E$405,3,FALSE)</f>
        <v>0.76</v>
      </c>
      <c r="G177" s="10">
        <f>VLOOKUP(C177,away!$B$2:$E$405,4,FALSE)</f>
        <v>0.93</v>
      </c>
      <c r="H177" s="10">
        <f>VLOOKUP(A177,away!$A$2:$E$405,3,FALSE)</f>
        <v>1.3925925925925899</v>
      </c>
      <c r="I177" s="10">
        <f>VLOOKUP(C177,away!$B$2:$E$405,3,FALSE)</f>
        <v>1.39</v>
      </c>
      <c r="J177" s="10">
        <f>VLOOKUP(B177,home!$B$2:$E$405,4,FALSE)</f>
        <v>1.01</v>
      </c>
      <c r="K177" s="12">
        <f t="shared" si="280"/>
        <v>1.1177911111111101</v>
      </c>
      <c r="L177" s="12">
        <f t="shared" si="281"/>
        <v>1.955060740740737</v>
      </c>
      <c r="M177" s="13">
        <f t="shared" si="282"/>
        <v>4.6288957194658524E-2</v>
      </c>
      <c r="N177" s="13">
        <f t="shared" si="283"/>
        <v>5.1741384894791957E-2</v>
      </c>
      <c r="O177" s="13">
        <f t="shared" si="284"/>
        <v>9.0497722941105349E-2</v>
      </c>
      <c r="P177" s="13">
        <f t="shared" si="285"/>
        <v>0.10115755027936353</v>
      </c>
      <c r="Q177" s="13">
        <f t="shared" si="286"/>
        <v>2.8918030055988562E-2</v>
      </c>
      <c r="R177" s="13">
        <f t="shared" si="287"/>
        <v>8.8464272624293738E-2</v>
      </c>
      <c r="S177" s="13">
        <f t="shared" si="288"/>
        <v>5.5266150928232519E-2</v>
      </c>
      <c r="T177" s="13">
        <f t="shared" si="289"/>
        <v>5.6536505262023889E-2</v>
      </c>
      <c r="U177" s="13">
        <f t="shared" si="290"/>
        <v>9.888457759034544E-2</v>
      </c>
      <c r="V177" s="13">
        <f t="shared" si="291"/>
        <v>1.3419539586129995E-2</v>
      </c>
      <c r="W177" s="13">
        <f t="shared" si="292"/>
        <v>1.0774772315809304E-2</v>
      </c>
      <c r="X177" s="13">
        <f t="shared" si="293"/>
        <v>2.1065334345058924E-2</v>
      </c>
      <c r="Y177" s="13">
        <f t="shared" si="294"/>
        <v>2.0592004084301098E-2</v>
      </c>
      <c r="Z177" s="13">
        <f t="shared" si="295"/>
        <v>5.7651008788647401E-2</v>
      </c>
      <c r="AA177" s="13">
        <f t="shared" si="296"/>
        <v>6.4441785170538543E-2</v>
      </c>
      <c r="AB177" s="13">
        <f t="shared" si="297"/>
        <v>3.6016227323879872E-2</v>
      </c>
      <c r="AC177" s="13">
        <f t="shared" si="298"/>
        <v>1.8328990226292336E-3</v>
      </c>
      <c r="AD177" s="13">
        <f t="shared" si="299"/>
        <v>3.0109861797144298E-3</v>
      </c>
      <c r="AE177" s="13">
        <f t="shared" si="300"/>
        <v>5.8866608708726138E-3</v>
      </c>
      <c r="AF177" s="13">
        <f t="shared" si="301"/>
        <v>5.7543897813488636E-3</v>
      </c>
      <c r="AG177" s="13">
        <f t="shared" si="302"/>
        <v>3.7500605161449457E-3</v>
      </c>
      <c r="AH177" s="13">
        <f t="shared" si="303"/>
        <v>2.8177805986695954E-2</v>
      </c>
      <c r="AI177" s="13">
        <f t="shared" si="304"/>
        <v>3.1496901062542153E-2</v>
      </c>
      <c r="AJ177" s="13">
        <f t="shared" si="305"/>
        <v>1.7603478017627856E-2</v>
      </c>
      <c r="AK177" s="13">
        <f t="shared" si="306"/>
        <v>6.5590037509147435E-3</v>
      </c>
      <c r="AL177" s="13">
        <f t="shared" si="307"/>
        <v>1.6022099980252593E-4</v>
      </c>
      <c r="AM177" s="13">
        <f t="shared" si="308"/>
        <v>6.7313071747263781E-4</v>
      </c>
      <c r="AN177" s="13">
        <f t="shared" si="309"/>
        <v>1.3160114391173989E-3</v>
      </c>
      <c r="AO177" s="13">
        <f t="shared" si="310"/>
        <v>1.2864411494920729E-3</v>
      </c>
      <c r="AP177" s="13">
        <f t="shared" si="311"/>
        <v>8.3835686221511241E-4</v>
      </c>
      <c r="AQ177" s="13">
        <f t="shared" si="312"/>
        <v>4.0975964701183977E-4</v>
      </c>
      <c r="AR177" s="13">
        <f t="shared" si="313"/>
        <v>1.1017864448959705E-2</v>
      </c>
      <c r="AS177" s="13">
        <f t="shared" si="314"/>
        <v>1.2315670944474265E-2</v>
      </c>
      <c r="AT177" s="13">
        <f t="shared" si="315"/>
        <v>6.8831737545513539E-3</v>
      </c>
      <c r="AU177" s="13">
        <f t="shared" si="316"/>
        <v>2.5646501463569282E-3</v>
      </c>
      <c r="AV177" s="13">
        <f t="shared" si="317"/>
        <v>7.1668578417689594E-4</v>
      </c>
      <c r="AW177" s="13">
        <f t="shared" si="318"/>
        <v>9.726080128917373E-6</v>
      </c>
      <c r="AX177" s="13">
        <f t="shared" si="319"/>
        <v>1.2540325543445964E-4</v>
      </c>
      <c r="AY177" s="13">
        <f t="shared" si="320"/>
        <v>2.4517098146099452E-4</v>
      </c>
      <c r="AZ177" s="13">
        <f t="shared" si="321"/>
        <v>2.3966208031163277E-4</v>
      </c>
      <c r="BA177" s="13">
        <f t="shared" si="322"/>
        <v>1.561846414205089E-4</v>
      </c>
      <c r="BB177" s="13">
        <f t="shared" si="323"/>
        <v>7.6337615186976702E-5</v>
      </c>
      <c r="BC177" s="13">
        <f t="shared" si="324"/>
        <v>2.984893489876638E-5</v>
      </c>
      <c r="BD177" s="13">
        <f t="shared" si="325"/>
        <v>3.5900990384940324E-3</v>
      </c>
      <c r="BE177" s="13">
        <f t="shared" si="326"/>
        <v>4.0129807932371715E-3</v>
      </c>
      <c r="BF177" s="13">
        <f t="shared" si="327"/>
        <v>2.2428371298700614E-3</v>
      </c>
      <c r="BG177" s="13">
        <f t="shared" si="328"/>
        <v>8.3567446914623597E-4</v>
      </c>
      <c r="BH177" s="13">
        <f t="shared" si="329"/>
        <v>2.3352737334853969E-4</v>
      </c>
      <c r="BI177" s="13">
        <f t="shared" si="330"/>
        <v>5.2206964426024645E-5</v>
      </c>
      <c r="BJ177" s="14">
        <f t="shared" si="331"/>
        <v>0.21342643563007696</v>
      </c>
      <c r="BK177" s="14">
        <f t="shared" si="332"/>
        <v>0.21837048899227729</v>
      </c>
      <c r="BL177" s="14">
        <f t="shared" si="333"/>
        <v>0.50660714531498485</v>
      </c>
      <c r="BM177" s="14">
        <f t="shared" si="334"/>
        <v>0.58875171583445307</v>
      </c>
      <c r="BN177" s="14">
        <f t="shared" si="335"/>
        <v>0.4070679179902017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1.5814814814814799</v>
      </c>
      <c r="F178" s="10">
        <f>VLOOKUP(B178,home!$B$2:$E$405,3,FALSE)</f>
        <v>0.97</v>
      </c>
      <c r="G178" s="10">
        <f>VLOOKUP(C178,away!$B$2:$E$405,4,FALSE)</f>
        <v>1.31</v>
      </c>
      <c r="H178" s="10">
        <f>VLOOKUP(A178,away!$A$2:$E$405,3,FALSE)</f>
        <v>1.3925925925925899</v>
      </c>
      <c r="I178" s="10">
        <f>VLOOKUP(C178,away!$B$2:$E$405,3,FALSE)</f>
        <v>0.51</v>
      </c>
      <c r="J178" s="10">
        <f>VLOOKUP(B178,home!$B$2:$E$405,4,FALSE)</f>
        <v>1.05</v>
      </c>
      <c r="K178" s="12">
        <f t="shared" si="280"/>
        <v>2.0095885185185165</v>
      </c>
      <c r="L178" s="12">
        <f t="shared" si="281"/>
        <v>0.74573333333333192</v>
      </c>
      <c r="M178" s="13">
        <f t="shared" si="282"/>
        <v>6.3588550282228831E-2</v>
      </c>
      <c r="N178" s="13">
        <f t="shared" si="283"/>
        <v>0.12778682055640442</v>
      </c>
      <c r="O178" s="13">
        <f t="shared" si="284"/>
        <v>4.7420101563800686E-2</v>
      </c>
      <c r="P178" s="13">
        <f t="shared" si="285"/>
        <v>9.5294891649595814E-2</v>
      </c>
      <c r="Q178" s="13">
        <f t="shared" si="286"/>
        <v>0.12839946370406816</v>
      </c>
      <c r="R178" s="13">
        <f t="shared" si="287"/>
        <v>1.7681375203089111E-2</v>
      </c>
      <c r="S178" s="13">
        <f t="shared" si="288"/>
        <v>3.570263960336785E-2</v>
      </c>
      <c r="T178" s="13">
        <f t="shared" si="289"/>
        <v>9.5751760066246902E-2</v>
      </c>
      <c r="U178" s="13">
        <f t="shared" si="290"/>
        <v>3.553228859974588E-2</v>
      </c>
      <c r="V178" s="13">
        <f t="shared" si="291"/>
        <v>5.9449542016727017E-3</v>
      </c>
      <c r="W178" s="13">
        <f t="shared" si="292"/>
        <v>8.6010029347876785E-2</v>
      </c>
      <c r="X178" s="13">
        <f t="shared" si="293"/>
        <v>6.4140545885689862E-2</v>
      </c>
      <c r="Y178" s="13">
        <f t="shared" si="294"/>
        <v>2.3915871542577505E-2</v>
      </c>
      <c r="Z178" s="13">
        <f t="shared" si="295"/>
        <v>4.3951969560389889E-3</v>
      </c>
      <c r="AA178" s="13">
        <f t="shared" si="296"/>
        <v>8.8325373394834844E-3</v>
      </c>
      <c r="AB178" s="13">
        <f t="shared" si="297"/>
        <v>8.874882813406048E-3</v>
      </c>
      <c r="AC178" s="13">
        <f t="shared" si="298"/>
        <v>5.5682564313442966E-4</v>
      </c>
      <c r="AD178" s="13">
        <f t="shared" si="299"/>
        <v>4.3211191863733463E-2</v>
      </c>
      <c r="AE178" s="13">
        <f t="shared" si="300"/>
        <v>3.2224026145848107E-2</v>
      </c>
      <c r="AF178" s="13">
        <f t="shared" si="301"/>
        <v>1.2015265215581871E-2</v>
      </c>
      <c r="AG178" s="13">
        <f t="shared" si="302"/>
        <v>2.9867279266999687E-3</v>
      </c>
      <c r="AH178" s="13">
        <f t="shared" si="303"/>
        <v>8.1941121917086693E-4</v>
      </c>
      <c r="AI178" s="13">
        <f t="shared" si="304"/>
        <v>1.6466793779910339E-3</v>
      </c>
      <c r="AJ178" s="13">
        <f t="shared" si="305"/>
        <v>1.6545739858459972E-3</v>
      </c>
      <c r="AK178" s="13">
        <f t="shared" si="306"/>
        <v>1.1083376283318447E-3</v>
      </c>
      <c r="AL178" s="13">
        <f t="shared" si="307"/>
        <v>3.3378738212902121E-5</v>
      </c>
      <c r="AM178" s="13">
        <f t="shared" si="308"/>
        <v>1.7367343008171898E-2</v>
      </c>
      <c r="AN178" s="13">
        <f t="shared" si="309"/>
        <v>1.2951406592627364E-2</v>
      </c>
      <c r="AO178" s="13">
        <f t="shared" si="310"/>
        <v>4.829147804837646E-3</v>
      </c>
      <c r="AP178" s="13">
        <f t="shared" si="311"/>
        <v>1.2004188298869738E-3</v>
      </c>
      <c r="AQ178" s="13">
        <f t="shared" si="312"/>
        <v>2.2379808385192767E-4</v>
      </c>
      <c r="AR178" s="13">
        <f t="shared" si="313"/>
        <v>1.2221245196860405E-4</v>
      </c>
      <c r="AS178" s="13">
        <f t="shared" si="314"/>
        <v>2.4559674029610236E-4</v>
      </c>
      <c r="AT178" s="13">
        <f t="shared" si="315"/>
        <v>2.4677419474231061E-4</v>
      </c>
      <c r="AU178" s="13">
        <f t="shared" si="316"/>
        <v>1.6530486280693331E-4</v>
      </c>
      <c r="AV178" s="13">
        <f t="shared" si="317"/>
        <v>8.3048688588022941E-5</v>
      </c>
      <c r="AW178" s="13">
        <f t="shared" si="318"/>
        <v>1.3894985930298478E-6</v>
      </c>
      <c r="AX178" s="13">
        <f t="shared" si="319"/>
        <v>5.8168688510658456E-3</v>
      </c>
      <c r="AY178" s="13">
        <f t="shared" si="320"/>
        <v>4.3378329978681612E-3</v>
      </c>
      <c r="AZ178" s="13">
        <f t="shared" si="321"/>
        <v>1.6174333304717716E-3</v>
      </c>
      <c r="BA178" s="13">
        <f t="shared" si="322"/>
        <v>4.0205798299238241E-4</v>
      </c>
      <c r="BB178" s="13">
        <f t="shared" si="323"/>
        <v>7.4957009962546326E-5</v>
      </c>
      <c r="BC178" s="13">
        <f t="shared" si="324"/>
        <v>1.1179588179213892E-5</v>
      </c>
      <c r="BD178" s="13">
        <f t="shared" si="325"/>
        <v>1.5189649863564462E-5</v>
      </c>
      <c r="BE178" s="13">
        <f t="shared" si="326"/>
        <v>3.052494596613549E-5</v>
      </c>
      <c r="BF178" s="13">
        <f t="shared" si="327"/>
        <v>3.0671290470972001E-5</v>
      </c>
      <c r="BG178" s="13">
        <f t="shared" si="328"/>
        <v>2.0545557726203905E-5</v>
      </c>
      <c r="BH178" s="13">
        <f t="shared" si="329"/>
        <v>1.0322029228284693E-5</v>
      </c>
      <c r="BI178" s="13">
        <f t="shared" si="330"/>
        <v>4.148606284994691E-6</v>
      </c>
      <c r="BJ178" s="14">
        <f t="shared" si="331"/>
        <v>0.66527414633464277</v>
      </c>
      <c r="BK178" s="14">
        <f t="shared" si="332"/>
        <v>0.20545907311608066</v>
      </c>
      <c r="BL178" s="14">
        <f t="shared" si="333"/>
        <v>0.12454452674880707</v>
      </c>
      <c r="BM178" s="14">
        <f t="shared" si="334"/>
        <v>0.51516529669710742</v>
      </c>
      <c r="BN178" s="14">
        <f t="shared" si="335"/>
        <v>0.48017120295918703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1.2328244274809199</v>
      </c>
      <c r="F179" s="10">
        <f>VLOOKUP(B179,home!$B$2:$E$405,3,FALSE)</f>
        <v>0.64</v>
      </c>
      <c r="G179" s="10">
        <f>VLOOKUP(C179,away!$B$2:$E$405,4,FALSE)</f>
        <v>1.1000000000000001</v>
      </c>
      <c r="H179" s="10">
        <f>VLOOKUP(A179,away!$A$2:$E$405,3,FALSE)</f>
        <v>1.1412213740457999</v>
      </c>
      <c r="I179" s="10">
        <f>VLOOKUP(C179,away!$B$2:$E$405,3,FALSE)</f>
        <v>0.64</v>
      </c>
      <c r="J179" s="10">
        <f>VLOOKUP(B179,home!$B$2:$E$405,4,FALSE)</f>
        <v>1.06</v>
      </c>
      <c r="K179" s="12">
        <f t="shared" si="280"/>
        <v>0.86790839694656774</v>
      </c>
      <c r="L179" s="12">
        <f t="shared" si="281"/>
        <v>0.77420458015267068</v>
      </c>
      <c r="M179" s="13">
        <f t="shared" si="282"/>
        <v>0.19357059962764298</v>
      </c>
      <c r="N179" s="13">
        <f t="shared" si="283"/>
        <v>0.16800154881881349</v>
      </c>
      <c r="O179" s="13">
        <f t="shared" si="284"/>
        <v>0.14986324481462004</v>
      </c>
      <c r="P179" s="13">
        <f t="shared" si="285"/>
        <v>0.1300675685682679</v>
      </c>
      <c r="Q179" s="13">
        <f t="shared" si="286"/>
        <v>7.2904977459938472E-2</v>
      </c>
      <c r="R179" s="13">
        <f t="shared" si="287"/>
        <v>5.8012405266009905E-2</v>
      </c>
      <c r="S179" s="13">
        <f t="shared" si="288"/>
        <v>2.1849356805480943E-2</v>
      </c>
      <c r="T179" s="13">
        <f t="shared" si="289"/>
        <v>5.6443367465411586E-2</v>
      </c>
      <c r="U179" s="13">
        <f t="shared" si="290"/>
        <v>5.0349453657437281E-2</v>
      </c>
      <c r="V179" s="13">
        <f t="shared" si="291"/>
        <v>1.6312697164274244E-3</v>
      </c>
      <c r="W179" s="13">
        <f t="shared" si="292"/>
        <v>2.1091614038893623E-2</v>
      </c>
      <c r="X179" s="13">
        <f t="shared" si="293"/>
        <v>1.632922419172381E-2</v>
      </c>
      <c r="Y179" s="13">
        <f t="shared" si="294"/>
        <v>6.3210800797861826E-3</v>
      </c>
      <c r="Z179" s="13">
        <f t="shared" si="295"/>
        <v>1.4971156620872599E-2</v>
      </c>
      <c r="AA179" s="13">
        <f t="shared" si="296"/>
        <v>1.2993592543257531E-2</v>
      </c>
      <c r="AB179" s="13">
        <f t="shared" si="297"/>
        <v>5.6386240373977594E-3</v>
      </c>
      <c r="AC179" s="13">
        <f t="shared" si="298"/>
        <v>6.850707380889335E-5</v>
      </c>
      <c r="AD179" s="13">
        <f t="shared" si="299"/>
        <v>4.5763972323779704E-3</v>
      </c>
      <c r="AE179" s="13">
        <f t="shared" si="300"/>
        <v>3.5430676979050311E-3</v>
      </c>
      <c r="AF179" s="13">
        <f t="shared" si="301"/>
        <v>1.371529619754527E-3</v>
      </c>
      <c r="AG179" s="13">
        <f t="shared" si="302"/>
        <v>3.5394817114300199E-4</v>
      </c>
      <c r="AH179" s="13">
        <f t="shared" si="303"/>
        <v>2.8976845065156356E-3</v>
      </c>
      <c r="AI179" s="13">
        <f t="shared" si="304"/>
        <v>2.5149247149068915E-3</v>
      </c>
      <c r="AJ179" s="13">
        <f t="shared" si="305"/>
        <v>1.091362138878072E-3</v>
      </c>
      <c r="AK179" s="13">
        <f t="shared" si="306"/>
        <v>3.1573412148061498E-4</v>
      </c>
      <c r="AL179" s="13">
        <f t="shared" si="307"/>
        <v>1.8413020442546906E-6</v>
      </c>
      <c r="AM179" s="13">
        <f t="shared" si="308"/>
        <v>7.9437871714877492E-4</v>
      </c>
      <c r="AN179" s="13">
        <f t="shared" si="309"/>
        <v>6.150116411923845E-4</v>
      </c>
      <c r="AO179" s="13">
        <f t="shared" si="310"/>
        <v>2.3807241472917747E-4</v>
      </c>
      <c r="AP179" s="13">
        <f t="shared" si="311"/>
        <v>6.1438917963778467E-5</v>
      </c>
      <c r="AQ179" s="13">
        <f t="shared" si="312"/>
        <v>1.1891572921795367E-5</v>
      </c>
      <c r="AR179" s="13">
        <f t="shared" si="313"/>
        <v>4.4868012335636746E-4</v>
      </c>
      <c r="AS179" s="13">
        <f t="shared" si="314"/>
        <v>3.8941324660401311E-4</v>
      </c>
      <c r="AT179" s="13">
        <f t="shared" si="315"/>
        <v>1.6898751330492374E-4</v>
      </c>
      <c r="AU179" s="13">
        <f t="shared" si="316"/>
        <v>4.8888560592154386E-5</v>
      </c>
      <c r="AV179" s="13">
        <f t="shared" si="317"/>
        <v>1.0607698063140463E-5</v>
      </c>
      <c r="AW179" s="13">
        <f t="shared" si="318"/>
        <v>3.4367833917599689E-8</v>
      </c>
      <c r="AX179" s="13">
        <f t="shared" si="319"/>
        <v>1.1490799316151066E-4</v>
      </c>
      <c r="AY179" s="13">
        <f t="shared" si="320"/>
        <v>8.8962294601793325E-5</v>
      </c>
      <c r="AZ179" s="13">
        <f t="shared" si="321"/>
        <v>3.4437507970799798E-5</v>
      </c>
      <c r="BA179" s="13">
        <f t="shared" si="322"/>
        <v>8.8872254666791062E-6</v>
      </c>
      <c r="BB179" s="13">
        <f t="shared" si="323"/>
        <v>1.7201326652881044E-6</v>
      </c>
      <c r="BC179" s="13">
        <f t="shared" si="324"/>
        <v>2.6634691758725433E-7</v>
      </c>
      <c r="BD179" s="13">
        <f t="shared" si="325"/>
        <v>5.7895034420994132E-5</v>
      </c>
      <c r="BE179" s="13">
        <f t="shared" si="326"/>
        <v>5.0247586515491375E-5</v>
      </c>
      <c r="BF179" s="13">
        <f t="shared" si="327"/>
        <v>2.1805151131547044E-5</v>
      </c>
      <c r="BG179" s="13">
        <f t="shared" si="328"/>
        <v>6.3082912545862121E-6</v>
      </c>
      <c r="BH179" s="13">
        <f t="shared" si="329"/>
        <v>1.3687547375599927E-6</v>
      </c>
      <c r="BI179" s="13">
        <f t="shared" si="330"/>
        <v>2.3759074601774272E-7</v>
      </c>
      <c r="BJ179" s="14">
        <f t="shared" si="331"/>
        <v>0.35290672954048719</v>
      </c>
      <c r="BK179" s="14">
        <f t="shared" si="332"/>
        <v>0.34727810538827419</v>
      </c>
      <c r="BL179" s="14">
        <f t="shared" si="333"/>
        <v>0.28488146535123049</v>
      </c>
      <c r="BM179" s="14">
        <f t="shared" si="334"/>
        <v>0.22752818441880385</v>
      </c>
      <c r="BN179" s="14">
        <f t="shared" si="335"/>
        <v>0.77242034455529285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1.2328244274809199</v>
      </c>
      <c r="F180" s="10">
        <f>VLOOKUP(B180,home!$B$2:$E$405,3,FALSE)</f>
        <v>1.1000000000000001</v>
      </c>
      <c r="G180" s="10">
        <f>VLOOKUP(C180,away!$B$2:$E$405,4,FALSE)</f>
        <v>1.1599999999999999</v>
      </c>
      <c r="H180" s="10">
        <f>VLOOKUP(A180,away!$A$2:$E$405,3,FALSE)</f>
        <v>1.1412213740457999</v>
      </c>
      <c r="I180" s="10">
        <f>VLOOKUP(C180,away!$B$2:$E$405,3,FALSE)</f>
        <v>0.64</v>
      </c>
      <c r="J180" s="10">
        <f>VLOOKUP(B180,home!$B$2:$E$405,4,FALSE)</f>
        <v>0.94</v>
      </c>
      <c r="K180" s="12">
        <f t="shared" si="280"/>
        <v>1.5730839694656538</v>
      </c>
      <c r="L180" s="12">
        <f t="shared" si="281"/>
        <v>0.68655877862595327</v>
      </c>
      <c r="M180" s="13">
        <f t="shared" si="282"/>
        <v>0.1043877708244486</v>
      </c>
      <c r="N180" s="13">
        <f t="shared" si="283"/>
        <v>0.16421072889219457</v>
      </c>
      <c r="O180" s="13">
        <f t="shared" si="284"/>
        <v>7.1668340440719347E-2</v>
      </c>
      <c r="P180" s="13">
        <f t="shared" si="285"/>
        <v>0.11274031746550263</v>
      </c>
      <c r="Q180" s="13">
        <f t="shared" si="286"/>
        <v>0.12915863261729088</v>
      </c>
      <c r="R180" s="13">
        <f t="shared" si="287"/>
        <v>2.4602264139564643E-2</v>
      </c>
      <c r="S180" s="13">
        <f t="shared" si="288"/>
        <v>3.044029746453171E-2</v>
      </c>
      <c r="T180" s="13">
        <f t="shared" si="289"/>
        <v>8.8674993058725435E-2</v>
      </c>
      <c r="U180" s="13">
        <f t="shared" si="290"/>
        <v>3.8701427330508853E-2</v>
      </c>
      <c r="V180" s="13">
        <f t="shared" si="291"/>
        <v>3.6528851062736746E-3</v>
      </c>
      <c r="W180" s="13">
        <f t="shared" si="292"/>
        <v>6.7725791496121346E-2</v>
      </c>
      <c r="X180" s="13">
        <f t="shared" si="293"/>
        <v>4.6497736691053039E-2</v>
      </c>
      <c r="Y180" s="13">
        <f t="shared" si="294"/>
        <v>1.5961714655740273E-2</v>
      </c>
      <c r="Z180" s="13">
        <f t="shared" si="295"/>
        <v>5.6303001396975317E-3</v>
      </c>
      <c r="AA180" s="13">
        <f t="shared" si="296"/>
        <v>8.8569348930384179E-3</v>
      </c>
      <c r="AB180" s="13">
        <f t="shared" si="297"/>
        <v>6.9663511494198653E-3</v>
      </c>
      <c r="AC180" s="13">
        <f t="shared" si="298"/>
        <v>2.4657307992935311E-4</v>
      </c>
      <c r="AD180" s="13">
        <f t="shared" si="299"/>
        <v>2.6634589230480437E-2</v>
      </c>
      <c r="AE180" s="13">
        <f t="shared" si="300"/>
        <v>1.8286211051282617E-2</v>
      </c>
      <c r="AF180" s="13">
        <f t="shared" si="301"/>
        <v>6.2772793625325007E-3</v>
      </c>
      <c r="AG180" s="13">
        <f t="shared" si="302"/>
        <v>1.4365737507447392E-3</v>
      </c>
      <c r="AH180" s="13">
        <f t="shared" si="303"/>
        <v>9.6638299680206754E-4</v>
      </c>
      <c r="AI180" s="13">
        <f t="shared" si="304"/>
        <v>1.5202016006335105E-3</v>
      </c>
      <c r="AJ180" s="13">
        <f t="shared" si="305"/>
        <v>1.1957023841563017E-3</v>
      </c>
      <c r="AK180" s="13">
        <f t="shared" si="306"/>
        <v>6.269800842560472E-4</v>
      </c>
      <c r="AL180" s="13">
        <f t="shared" si="307"/>
        <v>1.0652101137951034E-5</v>
      </c>
      <c r="AM180" s="13">
        <f t="shared" si="308"/>
        <v>8.3796890703542598E-3</v>
      </c>
      <c r="AN180" s="13">
        <f t="shared" si="309"/>
        <v>5.7531490934076704E-3</v>
      </c>
      <c r="AO180" s="13">
        <f t="shared" si="310"/>
        <v>1.9749375074114904E-3</v>
      </c>
      <c r="AP180" s="13">
        <f t="shared" si="311"/>
        <v>4.5197022765033917E-4</v>
      </c>
      <c r="AQ180" s="13">
        <f t="shared" si="312"/>
        <v>7.7576031867727713E-5</v>
      </c>
      <c r="AR180" s="13">
        <f t="shared" si="313"/>
        <v>1.326957459938632E-4</v>
      </c>
      <c r="AS180" s="13">
        <f t="shared" si="314"/>
        <v>2.0874155083923246E-4</v>
      </c>
      <c r="AT180" s="13">
        <f t="shared" si="315"/>
        <v>1.641839936932982E-4</v>
      </c>
      <c r="AU180" s="13">
        <f t="shared" si="316"/>
        <v>8.6091736173925815E-5</v>
      </c>
      <c r="AV180" s="13">
        <f t="shared" si="317"/>
        <v>3.3857382519667252E-5</v>
      </c>
      <c r="AW180" s="13">
        <f t="shared" si="318"/>
        <v>3.195673567470903E-7</v>
      </c>
      <c r="AX180" s="13">
        <f t="shared" si="319"/>
        <v>2.1969924242801414E-3</v>
      </c>
      <c r="AY180" s="13">
        <f t="shared" si="320"/>
        <v>1.5083644354642459E-3</v>
      </c>
      <c r="AZ180" s="13">
        <f t="shared" si="321"/>
        <v>5.1779042226757905E-4</v>
      </c>
      <c r="BA180" s="13">
        <f t="shared" si="322"/>
        <v>1.1849785329874858E-4</v>
      </c>
      <c r="BB180" s="13">
        <f t="shared" si="323"/>
        <v>2.0338935357646548E-5</v>
      </c>
      <c r="BC180" s="13">
        <f t="shared" si="324"/>
        <v>2.7927749235396065E-6</v>
      </c>
      <c r="BD180" s="13">
        <f t="shared" si="325"/>
        <v>1.5183904883067739E-5</v>
      </c>
      <c r="BE180" s="13">
        <f t="shared" si="326"/>
        <v>2.3885557365445124E-5</v>
      </c>
      <c r="BF180" s="13">
        <f t="shared" si="327"/>
        <v>1.8786993696667E-5</v>
      </c>
      <c r="BG180" s="13">
        <f t="shared" si="328"/>
        <v>9.8511728728930494E-6</v>
      </c>
      <c r="BH180" s="13">
        <f t="shared" si="329"/>
        <v>3.8741805316957401E-6</v>
      </c>
      <c r="BI180" s="13">
        <f t="shared" si="330"/>
        <v>1.2188822578452978E-6</v>
      </c>
      <c r="BJ180" s="14">
        <f t="shared" si="331"/>
        <v>0.58586634958244932</v>
      </c>
      <c r="BK180" s="14">
        <f t="shared" si="332"/>
        <v>0.25298686047728813</v>
      </c>
      <c r="BL180" s="14">
        <f t="shared" si="333"/>
        <v>0.1558029561199267</v>
      </c>
      <c r="BM180" s="14">
        <f t="shared" si="334"/>
        <v>0.39201036707153331</v>
      </c>
      <c r="BN180" s="14">
        <f t="shared" si="335"/>
        <v>0.6067680543797207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1.2328244274809199</v>
      </c>
      <c r="F181" s="10">
        <f>VLOOKUP(B181,home!$B$2:$E$405,3,FALSE)</f>
        <v>1.04</v>
      </c>
      <c r="G181" s="10">
        <f>VLOOKUP(C181,away!$B$2:$E$405,4,FALSE)</f>
        <v>1.27</v>
      </c>
      <c r="H181" s="10">
        <f>VLOOKUP(A181,away!$A$2:$E$405,3,FALSE)</f>
        <v>1.1412213740457999</v>
      </c>
      <c r="I181" s="10">
        <f>VLOOKUP(C181,away!$B$2:$E$405,3,FALSE)</f>
        <v>0.98</v>
      </c>
      <c r="J181" s="10">
        <f>VLOOKUP(B181,home!$B$2:$E$405,4,FALSE)</f>
        <v>0.81</v>
      </c>
      <c r="K181" s="12">
        <f t="shared" si="280"/>
        <v>1.6283145038167992</v>
      </c>
      <c r="L181" s="12">
        <f t="shared" si="281"/>
        <v>0.90590152671755608</v>
      </c>
      <c r="M181" s="13">
        <f t="shared" si="282"/>
        <v>7.9323882396244286E-2</v>
      </c>
      <c r="N181" s="13">
        <f t="shared" si="283"/>
        <v>0.12916422820486265</v>
      </c>
      <c r="O181" s="13">
        <f t="shared" si="284"/>
        <v>7.1859626167921561E-2</v>
      </c>
      <c r="P181" s="13">
        <f t="shared" si="285"/>
        <v>0.11701007152807988</v>
      </c>
      <c r="Q181" s="13">
        <f t="shared" si="286"/>
        <v>0.10515999308014037</v>
      </c>
      <c r="R181" s="13">
        <f t="shared" si="287"/>
        <v>3.254887252743649E-2</v>
      </c>
      <c r="S181" s="13">
        <f t="shared" si="288"/>
        <v>4.3150172512404064E-2</v>
      </c>
      <c r="T181" s="13">
        <f t="shared" si="289"/>
        <v>9.526459828090679E-2</v>
      </c>
      <c r="U181" s="13">
        <f t="shared" si="290"/>
        <v>5.2999801219308994E-2</v>
      </c>
      <c r="V181" s="13">
        <f t="shared" si="291"/>
        <v>7.0722777717031641E-3</v>
      </c>
      <c r="W181" s="13">
        <f t="shared" si="292"/>
        <v>5.7077847317888959E-2</v>
      </c>
      <c r="X181" s="13">
        <f t="shared" si="293"/>
        <v>5.1706909027027168E-2</v>
      </c>
      <c r="Y181" s="13">
        <f t="shared" si="294"/>
        <v>2.3420683914714847E-2</v>
      </c>
      <c r="Z181" s="13">
        <f t="shared" si="295"/>
        <v>9.8286911051799486E-3</v>
      </c>
      <c r="AA181" s="13">
        <f t="shared" si="296"/>
        <v>1.6004200280099676E-2</v>
      </c>
      <c r="AB181" s="13">
        <f t="shared" si="297"/>
        <v>1.3029935719037591E-2</v>
      </c>
      <c r="AC181" s="13">
        <f t="shared" si="298"/>
        <v>6.5201653566932015E-4</v>
      </c>
      <c r="AD181" s="13">
        <f t="shared" si="299"/>
        <v>2.3235171658589841E-2</v>
      </c>
      <c r="AE181" s="13">
        <f t="shared" si="300"/>
        <v>2.1048777479061028E-2</v>
      </c>
      <c r="AF181" s="13">
        <f t="shared" si="301"/>
        <v>9.5340598269097465E-3</v>
      </c>
      <c r="AG181" s="13">
        <f t="shared" si="302"/>
        <v>2.8789731176713535E-3</v>
      </c>
      <c r="AH181" s="13">
        <f t="shared" si="303"/>
        <v>2.225956569454444E-3</v>
      </c>
      <c r="AI181" s="13">
        <f t="shared" si="304"/>
        <v>3.6245573669089572E-3</v>
      </c>
      <c r="AJ181" s="13">
        <f t="shared" si="305"/>
        <v>2.9509596652269421E-3</v>
      </c>
      <c r="AK181" s="13">
        <f t="shared" si="306"/>
        <v>1.6016968076891327E-3</v>
      </c>
      <c r="AL181" s="13">
        <f t="shared" si="307"/>
        <v>3.8471390542916852E-5</v>
      </c>
      <c r="AM181" s="13">
        <f t="shared" si="308"/>
        <v>7.5668334020709731E-3</v>
      </c>
      <c r="AN181" s="13">
        <f t="shared" si="309"/>
        <v>6.8548059313534929E-3</v>
      </c>
      <c r="AO181" s="13">
        <f t="shared" si="310"/>
        <v>3.1048895792828439E-3</v>
      </c>
      <c r="AP181" s="13">
        <f t="shared" si="311"/>
        <v>9.3757473672058649E-4</v>
      </c>
      <c r="AQ181" s="13">
        <f t="shared" si="312"/>
        <v>2.1233759635174744E-4</v>
      </c>
      <c r="AR181" s="13">
        <f t="shared" si="313"/>
        <v>4.0329949093515107E-4</v>
      </c>
      <c r="AS181" s="13">
        <f t="shared" si="314"/>
        <v>6.5669841047163817E-4</v>
      </c>
      <c r="AT181" s="13">
        <f t="shared" si="315"/>
        <v>5.346557732022032E-4</v>
      </c>
      <c r="AU181" s="13">
        <f t="shared" si="316"/>
        <v>2.9019591668484433E-4</v>
      </c>
      <c r="AV181" s="13">
        <f t="shared" si="317"/>
        <v>1.1813255502158585E-4</v>
      </c>
      <c r="AW181" s="13">
        <f t="shared" si="318"/>
        <v>1.5763573141275913E-6</v>
      </c>
      <c r="AX181" s="13">
        <f t="shared" si="319"/>
        <v>2.0535307627595977E-3</v>
      </c>
      <c r="AY181" s="13">
        <f t="shared" si="320"/>
        <v>1.8602966531453869E-3</v>
      </c>
      <c r="AZ181" s="13">
        <f t="shared" si="321"/>
        <v>8.4262278911598285E-4</v>
      </c>
      <c r="BA181" s="13">
        <f t="shared" si="322"/>
        <v>2.5444442370239147E-4</v>
      </c>
      <c r="BB181" s="13">
        <f t="shared" si="323"/>
        <v>5.7625397974191265E-5</v>
      </c>
      <c r="BC181" s="13">
        <f t="shared" si="324"/>
        <v>1.044058720050533E-5</v>
      </c>
      <c r="BD181" s="13">
        <f t="shared" si="325"/>
        <v>6.0891604093761054E-5</v>
      </c>
      <c r="BE181" s="13">
        <f t="shared" si="326"/>
        <v>9.9150682106541508E-5</v>
      </c>
      <c r="BF181" s="13">
        <f t="shared" si="327"/>
        <v>8.0724246868705174E-5</v>
      </c>
      <c r="BG181" s="13">
        <f t="shared" si="328"/>
        <v>4.3814820662000173E-5</v>
      </c>
      <c r="BH181" s="13">
        <f t="shared" si="329"/>
        <v>1.7836076991516708E-5</v>
      </c>
      <c r="BI181" s="13">
        <f t="shared" si="330"/>
        <v>5.8085485712959504E-6</v>
      </c>
      <c r="BJ181" s="14">
        <f t="shared" si="331"/>
        <v>0.54224664376745046</v>
      </c>
      <c r="BK181" s="14">
        <f t="shared" si="332"/>
        <v>0.24910718878778901</v>
      </c>
      <c r="BL181" s="14">
        <f t="shared" si="333"/>
        <v>0.19915681444869299</v>
      </c>
      <c r="BM181" s="14">
        <f t="shared" si="334"/>
        <v>0.46341394390859619</v>
      </c>
      <c r="BN181" s="14">
        <f t="shared" si="335"/>
        <v>0.53506667390468521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1.2328244274809199</v>
      </c>
      <c r="F182" s="10">
        <f>VLOOKUP(B182,home!$B$2:$E$405,3,FALSE)</f>
        <v>1.51</v>
      </c>
      <c r="G182" s="10">
        <f>VLOOKUP(C182,away!$B$2:$E$405,4,FALSE)</f>
        <v>1.27</v>
      </c>
      <c r="H182" s="10">
        <f>VLOOKUP(A182,away!$A$2:$E$405,3,FALSE)</f>
        <v>1.1412213740457999</v>
      </c>
      <c r="I182" s="10">
        <f>VLOOKUP(C182,away!$B$2:$E$405,3,FALSE)</f>
        <v>0.52</v>
      </c>
      <c r="J182" s="10">
        <f>VLOOKUP(B182,home!$B$2:$E$405,4,FALSE)</f>
        <v>0.56000000000000005</v>
      </c>
      <c r="K182" s="12">
        <f t="shared" si="280"/>
        <v>2.3641874045801603</v>
      </c>
      <c r="L182" s="12">
        <f t="shared" si="281"/>
        <v>0.33232366412213699</v>
      </c>
      <c r="M182" s="13">
        <f t="shared" si="282"/>
        <v>6.7440397666948454E-2</v>
      </c>
      <c r="N182" s="13">
        <f t="shared" si="283"/>
        <v>0.15944173872407674</v>
      </c>
      <c r="O182" s="13">
        <f t="shared" si="284"/>
        <v>2.2412040062534326E-2</v>
      </c>
      <c r="P182" s="13">
        <f t="shared" si="285"/>
        <v>5.2986262826789594E-2</v>
      </c>
      <c r="Q182" s="13">
        <f t="shared" si="286"/>
        <v>0.18847507522791157</v>
      </c>
      <c r="R182" s="13">
        <f t="shared" si="287"/>
        <v>3.7240256370167663E-3</v>
      </c>
      <c r="S182" s="13">
        <f t="shared" si="288"/>
        <v>1.0407501087903436E-2</v>
      </c>
      <c r="T182" s="13">
        <f t="shared" si="289"/>
        <v>6.263472759543498E-2</v>
      </c>
      <c r="U182" s="13">
        <f t="shared" si="290"/>
        <v>8.8042945053686469E-3</v>
      </c>
      <c r="V182" s="13">
        <f t="shared" si="291"/>
        <v>9.0854642204395934E-4</v>
      </c>
      <c r="W182" s="13">
        <f t="shared" si="292"/>
        <v>0.14853013297704221</v>
      </c>
      <c r="X182" s="13">
        <f t="shared" si="293"/>
        <v>4.9360078023478915E-2</v>
      </c>
      <c r="Y182" s="13">
        <f t="shared" si="294"/>
        <v>8.2017609950585397E-3</v>
      </c>
      <c r="Z182" s="13">
        <f t="shared" si="295"/>
        <v>4.1252728165939572E-4</v>
      </c>
      <c r="AA182" s="13">
        <f t="shared" si="296"/>
        <v>9.7529180334483541E-4</v>
      </c>
      <c r="AB182" s="13">
        <f t="shared" si="297"/>
        <v>1.1528862986290656E-3</v>
      </c>
      <c r="AC182" s="13">
        <f t="shared" si="298"/>
        <v>4.4613912037652366E-5</v>
      </c>
      <c r="AD182" s="13">
        <f t="shared" si="299"/>
        <v>8.7788267396234895E-2</v>
      </c>
      <c r="AE182" s="13">
        <f t="shared" si="300"/>
        <v>2.9174118688050713E-2</v>
      </c>
      <c r="AF182" s="13">
        <f t="shared" si="301"/>
        <v>4.8476250099735605E-3</v>
      </c>
      <c r="AG182" s="13">
        <f t="shared" si="302"/>
        <v>5.3699350186817488E-4</v>
      </c>
      <c r="AH182" s="13">
        <f t="shared" si="303"/>
        <v>3.4273144447848799E-5</v>
      </c>
      <c r="AI182" s="13">
        <f t="shared" si="304"/>
        <v>8.1028136418960584E-5</v>
      </c>
      <c r="AJ182" s="13">
        <f t="shared" si="305"/>
        <v>9.5782849769154822E-5</v>
      </c>
      <c r="AK182" s="13">
        <f t="shared" si="306"/>
        <v>7.5482868999676505E-5</v>
      </c>
      <c r="AL182" s="13">
        <f t="shared" si="307"/>
        <v>1.4020821648368457E-6</v>
      </c>
      <c r="AM182" s="13">
        <f t="shared" si="308"/>
        <v>4.1509583209618707E-2</v>
      </c>
      <c r="AN182" s="13">
        <f t="shared" si="309"/>
        <v>1.3794616788403224E-2</v>
      </c>
      <c r="AO182" s="13">
        <f t="shared" si="310"/>
        <v>2.2921387981414518E-3</v>
      </c>
      <c r="AP182" s="13">
        <f t="shared" si="311"/>
        <v>2.539106546916262E-4</v>
      </c>
      <c r="AQ182" s="13">
        <f t="shared" si="312"/>
        <v>2.1095129781692971E-5</v>
      </c>
      <c r="AR182" s="13">
        <f t="shared" si="313"/>
        <v>2.2779553887792792E-6</v>
      </c>
      <c r="AS182" s="13">
        <f t="shared" si="314"/>
        <v>5.3855134383474743E-6</v>
      </c>
      <c r="AT182" s="13">
        <f t="shared" si="315"/>
        <v>6.3661815190691472E-6</v>
      </c>
      <c r="AU182" s="13">
        <f t="shared" si="316"/>
        <v>5.0169487208847555E-6</v>
      </c>
      <c r="AV182" s="13">
        <f t="shared" si="317"/>
        <v>2.9652517438350718E-6</v>
      </c>
      <c r="AW182" s="13">
        <f t="shared" si="318"/>
        <v>3.0599485974466017E-8</v>
      </c>
      <c r="AX182" s="13">
        <f t="shared" si="319"/>
        <v>1.6356072298925446E-2</v>
      </c>
      <c r="AY182" s="13">
        <f t="shared" si="320"/>
        <v>5.4355098770254885E-3</v>
      </c>
      <c r="AZ182" s="13">
        <f t="shared" si="321"/>
        <v>9.0317427935258812E-4</v>
      </c>
      <c r="BA182" s="13">
        <f t="shared" si="322"/>
        <v>1.0004872861844087E-4</v>
      </c>
      <c r="BB182" s="13">
        <f t="shared" si="323"/>
        <v>8.3121400213103942E-6</v>
      </c>
      <c r="BC182" s="13">
        <f t="shared" si="324"/>
        <v>5.5246416571562598E-7</v>
      </c>
      <c r="BD182" s="13">
        <f t="shared" si="325"/>
        <v>1.261697469176494E-7</v>
      </c>
      <c r="BE182" s="13">
        <f t="shared" si="326"/>
        <v>2.9828892650177319E-7</v>
      </c>
      <c r="BF182" s="13">
        <f t="shared" si="327"/>
        <v>3.5260546148061478E-7</v>
      </c>
      <c r="BG182" s="13">
        <f t="shared" si="328"/>
        <v>2.7787513027288142E-7</v>
      </c>
      <c r="BH182" s="13">
        <f t="shared" si="329"/>
        <v>1.6423722075930439E-7</v>
      </c>
      <c r="BI182" s="13">
        <f t="shared" si="330"/>
        <v>7.7657513736479689E-8</v>
      </c>
      <c r="BJ182" s="14">
        <f t="shared" si="331"/>
        <v>0.8196655325078761</v>
      </c>
      <c r="BK182" s="14">
        <f t="shared" si="332"/>
        <v>0.13722423387491342</v>
      </c>
      <c r="BL182" s="14">
        <f t="shared" si="333"/>
        <v>3.7378413991339877E-2</v>
      </c>
      <c r="BM182" s="14">
        <f t="shared" si="334"/>
        <v>0.49476568823297179</v>
      </c>
      <c r="BN182" s="14">
        <f t="shared" si="335"/>
        <v>0.49447954014527751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1.2619047619047601</v>
      </c>
      <c r="F183" s="10">
        <f>VLOOKUP(B183,home!$B$2:$E$405,3,FALSE)</f>
        <v>0.89</v>
      </c>
      <c r="G183" s="10">
        <f>VLOOKUP(C183,away!$B$2:$E$405,4,FALSE)</f>
        <v>1.4</v>
      </c>
      <c r="H183" s="10">
        <f>VLOOKUP(A183,away!$A$2:$E$405,3,FALSE)</f>
        <v>1.14761904761905</v>
      </c>
      <c r="I183" s="10">
        <f>VLOOKUP(C183,away!$B$2:$E$405,3,FALSE)</f>
        <v>0.56000000000000005</v>
      </c>
      <c r="J183" s="10">
        <f>VLOOKUP(B183,home!$B$2:$E$405,4,FALSE)</f>
        <v>1.03</v>
      </c>
      <c r="K183" s="12">
        <f t="shared" si="280"/>
        <v>1.5723333333333311</v>
      </c>
      <c r="L183" s="12">
        <f t="shared" si="281"/>
        <v>0.66194666666666813</v>
      </c>
      <c r="M183" s="13">
        <f t="shared" si="282"/>
        <v>0.10706919192562581</v>
      </c>
      <c r="N183" s="13">
        <f t="shared" si="283"/>
        <v>0.16834845943772539</v>
      </c>
      <c r="O183" s="13">
        <f t="shared" si="284"/>
        <v>7.0874094697861739E-2</v>
      </c>
      <c r="P183" s="13">
        <f t="shared" si="285"/>
        <v>0.11143770156327111</v>
      </c>
      <c r="Q183" s="13">
        <f t="shared" si="286"/>
        <v>0.13234994719462498</v>
      </c>
      <c r="R183" s="13">
        <f t="shared" si="287"/>
        <v>2.345743536913367E-2</v>
      </c>
      <c r="S183" s="13">
        <f t="shared" si="288"/>
        <v>2.8996112481942816E-2</v>
      </c>
      <c r="T183" s="13">
        <f t="shared" si="289"/>
        <v>8.7608606378991538E-2</v>
      </c>
      <c r="U183" s="13">
        <f t="shared" si="290"/>
        <v>3.688290754540112E-2</v>
      </c>
      <c r="V183" s="13">
        <f t="shared" si="291"/>
        <v>3.3532419250932571E-3</v>
      </c>
      <c r="W183" s="13">
        <f t="shared" si="292"/>
        <v>6.9366077879671667E-2</v>
      </c>
      <c r="X183" s="13">
        <f t="shared" si="293"/>
        <v>4.5916644032189161E-2</v>
      </c>
      <c r="Y183" s="13">
        <f t="shared" si="294"/>
        <v>1.5197184730813783E-2</v>
      </c>
      <c r="Z183" s="13">
        <f t="shared" si="295"/>
        <v>5.1758570503822798E-3</v>
      </c>
      <c r="AA183" s="13">
        <f t="shared" si="296"/>
        <v>8.1381725688843918E-3</v>
      </c>
      <c r="AB183" s="13">
        <f t="shared" si="297"/>
        <v>6.3979600012379388E-3</v>
      </c>
      <c r="AC183" s="13">
        <f t="shared" si="298"/>
        <v>2.1812855675232501E-4</v>
      </c>
      <c r="AD183" s="13">
        <f t="shared" si="299"/>
        <v>2.7266649113200907E-2</v>
      </c>
      <c r="AE183" s="13">
        <f t="shared" si="300"/>
        <v>1.8049067491653002E-2</v>
      </c>
      <c r="AF183" s="13">
        <f t="shared" si="301"/>
        <v>5.9737600312707107E-3</v>
      </c>
      <c r="AG183" s="13">
        <f t="shared" si="302"/>
        <v>1.3181035133887394E-3</v>
      </c>
      <c r="AH183" s="13">
        <f t="shared" si="303"/>
        <v>8.5653533041093067E-4</v>
      </c>
      <c r="AI183" s="13">
        <f t="shared" si="304"/>
        <v>1.3467590511827847E-3</v>
      </c>
      <c r="AJ183" s="13">
        <f t="shared" si="305"/>
        <v>1.0587770740715314E-3</v>
      </c>
      <c r="AK183" s="13">
        <f t="shared" si="306"/>
        <v>5.549168287106006E-4</v>
      </c>
      <c r="AL183" s="13">
        <f t="shared" si="307"/>
        <v>9.0811351323834376E-6</v>
      </c>
      <c r="AM183" s="13">
        <f t="shared" si="308"/>
        <v>8.5744522577978956E-3</v>
      </c>
      <c r="AN183" s="13">
        <f t="shared" si="309"/>
        <v>5.675830090541803E-3</v>
      </c>
      <c r="AO183" s="13">
        <f t="shared" si="310"/>
        <v>1.8785484045002593E-3</v>
      </c>
      <c r="AP183" s="13">
        <f t="shared" si="311"/>
        <v>4.1449961817697817E-4</v>
      </c>
      <c r="AQ183" s="13">
        <f t="shared" si="312"/>
        <v>6.8594160146714331E-5</v>
      </c>
      <c r="AR183" s="13">
        <f t="shared" si="313"/>
        <v>1.1339614136954981E-4</v>
      </c>
      <c r="AS183" s="13">
        <f t="shared" si="314"/>
        <v>1.7829653294672187E-4</v>
      </c>
      <c r="AT183" s="13">
        <f t="shared" si="315"/>
        <v>1.4017079098494769E-4</v>
      </c>
      <c r="AU183" s="13">
        <f t="shared" si="316"/>
        <v>7.3465069008444144E-5</v>
      </c>
      <c r="AV183" s="13">
        <f t="shared" si="317"/>
        <v>2.887789420940255E-5</v>
      </c>
      <c r="AW183" s="13">
        <f t="shared" si="318"/>
        <v>2.6254591087261108E-7</v>
      </c>
      <c r="AX183" s="13">
        <f t="shared" si="319"/>
        <v>2.2469828500018144E-3</v>
      </c>
      <c r="AY183" s="13">
        <f t="shared" si="320"/>
        <v>1.4873828076158709E-3</v>
      </c>
      <c r="AZ183" s="13">
        <f t="shared" si="321"/>
        <v>4.9228404577931779E-4</v>
      </c>
      <c r="BA183" s="13">
        <f t="shared" si="322"/>
        <v>1.0862192771893363E-4</v>
      </c>
      <c r="BB183" s="13">
        <f t="shared" si="323"/>
        <v>1.7975480745113968E-5</v>
      </c>
      <c r="BC183" s="13">
        <f t="shared" si="324"/>
        <v>2.3797619121918144E-6</v>
      </c>
      <c r="BD183" s="13">
        <f t="shared" si="325"/>
        <v>1.2510366298739284E-5</v>
      </c>
      <c r="BE183" s="13">
        <f t="shared" si="326"/>
        <v>1.9670465943717704E-5</v>
      </c>
      <c r="BF183" s="13">
        <f t="shared" si="327"/>
        <v>1.5464264642752719E-5</v>
      </c>
      <c r="BG183" s="13">
        <f t="shared" si="328"/>
        <v>8.1049929244293844E-6</v>
      </c>
      <c r="BH183" s="13">
        <f t="shared" si="329"/>
        <v>3.1859376353777802E-6</v>
      </c>
      <c r="BI183" s="13">
        <f t="shared" si="330"/>
        <v>1.0018711884051308E-6</v>
      </c>
      <c r="BJ183" s="14">
        <f t="shared" si="331"/>
        <v>0.59236205120846686</v>
      </c>
      <c r="BK183" s="14">
        <f t="shared" si="332"/>
        <v>0.25257084039543354</v>
      </c>
      <c r="BL183" s="14">
        <f t="shared" si="333"/>
        <v>0.15016170279404714</v>
      </c>
      <c r="BM183" s="14">
        <f t="shared" si="334"/>
        <v>0.38524650099838204</v>
      </c>
      <c r="BN183" s="14">
        <f t="shared" si="335"/>
        <v>0.61353683018824268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1.2619047619047601</v>
      </c>
      <c r="F184" s="10">
        <f>VLOOKUP(B184,home!$B$2:$E$405,3,FALSE)</f>
        <v>0.98</v>
      </c>
      <c r="G184" s="10">
        <f>VLOOKUP(C184,away!$B$2:$E$405,4,FALSE)</f>
        <v>1.26</v>
      </c>
      <c r="H184" s="10">
        <f>VLOOKUP(A184,away!$A$2:$E$405,3,FALSE)</f>
        <v>1.14761904761905</v>
      </c>
      <c r="I184" s="10">
        <f>VLOOKUP(C184,away!$B$2:$E$405,3,FALSE)</f>
        <v>1.21</v>
      </c>
      <c r="J184" s="10">
        <f>VLOOKUP(B184,home!$B$2:$E$405,4,FALSE)</f>
        <v>1.03</v>
      </c>
      <c r="K184" s="12">
        <f t="shared" si="280"/>
        <v>1.5581999999999976</v>
      </c>
      <c r="L184" s="12">
        <f t="shared" si="281"/>
        <v>1.4302776190476221</v>
      </c>
      <c r="M184" s="13">
        <f t="shared" si="282"/>
        <v>5.0364051663169068E-2</v>
      </c>
      <c r="N184" s="13">
        <f t="shared" si="283"/>
        <v>7.8477265301549914E-2</v>
      </c>
      <c r="O184" s="13">
        <f t="shared" si="284"/>
        <v>7.2034575898388881E-2</v>
      </c>
      <c r="P184" s="13">
        <f t="shared" si="285"/>
        <v>0.11224427616486939</v>
      </c>
      <c r="Q184" s="13">
        <f t="shared" si="286"/>
        <v>6.1141637396437451E-2</v>
      </c>
      <c r="R184" s="13">
        <f t="shared" si="287"/>
        <v>5.1514720852526445E-2</v>
      </c>
      <c r="S184" s="13">
        <f t="shared" si="288"/>
        <v>6.2538542451047882E-2</v>
      </c>
      <c r="T184" s="13">
        <f t="shared" si="289"/>
        <v>8.7449515560049609E-2</v>
      </c>
      <c r="U184" s="13">
        <f t="shared" si="290"/>
        <v>8.0270238032406585E-2</v>
      </c>
      <c r="V184" s="13">
        <f t="shared" si="291"/>
        <v>1.548633995438372E-2</v>
      </c>
      <c r="W184" s="13">
        <f t="shared" si="292"/>
        <v>3.1756966463709582E-2</v>
      </c>
      <c r="X184" s="13">
        <f t="shared" si="293"/>
        <v>4.5421278381889724E-2</v>
      </c>
      <c r="Y184" s="13">
        <f t="shared" si="294"/>
        <v>3.2482518949074238E-2</v>
      </c>
      <c r="Z184" s="13">
        <f t="shared" si="295"/>
        <v>2.4560117428951471E-2</v>
      </c>
      <c r="AA184" s="13">
        <f t="shared" si="296"/>
        <v>3.8269574977792119E-2</v>
      </c>
      <c r="AB184" s="13">
        <f t="shared" si="297"/>
        <v>2.9815825865197796E-2</v>
      </c>
      <c r="AC184" s="13">
        <f t="shared" si="298"/>
        <v>2.1571102815657584E-3</v>
      </c>
      <c r="AD184" s="13">
        <f t="shared" si="299"/>
        <v>1.2370926285938043E-2</v>
      </c>
      <c r="AE184" s="13">
        <f t="shared" si="300"/>
        <v>1.7693858993665108E-2</v>
      </c>
      <c r="AF184" s="13">
        <f t="shared" si="301"/>
        <v>1.2653565256611845E-2</v>
      </c>
      <c r="AG184" s="13">
        <f t="shared" si="302"/>
        <v>6.0327037292301671E-3</v>
      </c>
      <c r="AH184" s="13">
        <f t="shared" si="303"/>
        <v>8.7819465699526776E-3</v>
      </c>
      <c r="AI184" s="13">
        <f t="shared" si="304"/>
        <v>1.3684029145300243E-2</v>
      </c>
      <c r="AJ184" s="13">
        <f t="shared" si="305"/>
        <v>1.0661227107103403E-2</v>
      </c>
      <c r="AK184" s="13">
        <f t="shared" si="306"/>
        <v>5.5374413594295024E-3</v>
      </c>
      <c r="AL184" s="13">
        <f t="shared" si="307"/>
        <v>1.9229849399841624E-4</v>
      </c>
      <c r="AM184" s="13">
        <f t="shared" si="308"/>
        <v>3.8552754677497253E-3</v>
      </c>
      <c r="AN184" s="13">
        <f t="shared" si="309"/>
        <v>5.5141142167857852E-3</v>
      </c>
      <c r="AO184" s="13">
        <f t="shared" si="310"/>
        <v>3.9433570765705084E-3</v>
      </c>
      <c r="AP184" s="13">
        <f t="shared" si="311"/>
        <v>1.8800317901772859E-3</v>
      </c>
      <c r="AQ184" s="13">
        <f t="shared" si="312"/>
        <v>6.7224184814715176E-4</v>
      </c>
      <c r="AR184" s="13">
        <f t="shared" si="313"/>
        <v>2.5121243261350692E-3</v>
      </c>
      <c r="AS184" s="13">
        <f t="shared" si="314"/>
        <v>3.9143921249836589E-3</v>
      </c>
      <c r="AT184" s="13">
        <f t="shared" si="315"/>
        <v>3.0497029045747641E-3</v>
      </c>
      <c r="AU184" s="13">
        <f t="shared" si="316"/>
        <v>1.5840156886361308E-3</v>
      </c>
      <c r="AV184" s="13">
        <f t="shared" si="317"/>
        <v>6.1705331150820367E-4</v>
      </c>
      <c r="AW184" s="13">
        <f t="shared" si="318"/>
        <v>1.1904658047901104E-5</v>
      </c>
      <c r="AX184" s="13">
        <f t="shared" si="319"/>
        <v>1.0012150389746024E-3</v>
      </c>
      <c r="AY184" s="13">
        <f t="shared" si="320"/>
        <v>1.4320154620992666E-3</v>
      </c>
      <c r="AZ184" s="13">
        <f t="shared" si="321"/>
        <v>1.0240898327853599E-3</v>
      </c>
      <c r="BA184" s="13">
        <f t="shared" si="322"/>
        <v>4.8824425590904058E-4</v>
      </c>
      <c r="BB184" s="13">
        <f t="shared" si="323"/>
        <v>1.745812079638151E-4</v>
      </c>
      <c r="BC184" s="13">
        <f t="shared" si="324"/>
        <v>4.9939918891388636E-5</v>
      </c>
      <c r="BD184" s="13">
        <f t="shared" si="325"/>
        <v>5.9883919998934571E-4</v>
      </c>
      <c r="BE184" s="13">
        <f t="shared" si="326"/>
        <v>9.3311124142339715E-4</v>
      </c>
      <c r="BF184" s="13">
        <f t="shared" si="327"/>
        <v>7.2698696819296763E-4</v>
      </c>
      <c r="BG184" s="13">
        <f t="shared" si="328"/>
        <v>3.7759703127942699E-4</v>
      </c>
      <c r="BH184" s="13">
        <f t="shared" si="329"/>
        <v>1.4709292353490053E-4</v>
      </c>
      <c r="BI184" s="13">
        <f t="shared" si="330"/>
        <v>4.5840038690416317E-5</v>
      </c>
      <c r="BJ184" s="14">
        <f t="shared" si="331"/>
        <v>0.40551534243420945</v>
      </c>
      <c r="BK184" s="14">
        <f t="shared" si="332"/>
        <v>0.24441463447113351</v>
      </c>
      <c r="BL184" s="14">
        <f t="shared" si="333"/>
        <v>0.32507633556704596</v>
      </c>
      <c r="BM184" s="14">
        <f t="shared" si="334"/>
        <v>0.57236979182034764</v>
      </c>
      <c r="BN184" s="14">
        <f t="shared" si="335"/>
        <v>0.42577652727694115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1.2619047619047601</v>
      </c>
      <c r="F185" s="10">
        <f>VLOOKUP(B185,home!$B$2:$E$405,3,FALSE)</f>
        <v>0.89</v>
      </c>
      <c r="G185" s="10">
        <f>VLOOKUP(C185,away!$B$2:$E$405,4,FALSE)</f>
        <v>0.7</v>
      </c>
      <c r="H185" s="10">
        <f>VLOOKUP(A185,away!$A$2:$E$405,3,FALSE)</f>
        <v>1.14761904761905</v>
      </c>
      <c r="I185" s="10">
        <f>VLOOKUP(C185,away!$B$2:$E$405,3,FALSE)</f>
        <v>0.51</v>
      </c>
      <c r="J185" s="10">
        <f>VLOOKUP(B185,home!$B$2:$E$405,4,FALSE)</f>
        <v>1.03</v>
      </c>
      <c r="K185" s="12">
        <f t="shared" si="280"/>
        <v>0.78616666666666557</v>
      </c>
      <c r="L185" s="12">
        <f t="shared" si="281"/>
        <v>0.60284428571428705</v>
      </c>
      <c r="M185" s="13">
        <f t="shared" si="282"/>
        <v>0.24932177383347456</v>
      </c>
      <c r="N185" s="13">
        <f t="shared" si="283"/>
        <v>0.19600846786208301</v>
      </c>
      <c r="O185" s="13">
        <f t="shared" si="284"/>
        <v>0.15030220665966001</v>
      </c>
      <c r="P185" s="13">
        <f t="shared" si="285"/>
        <v>0.11816258480226924</v>
      </c>
      <c r="Q185" s="13">
        <f t="shared" si="286"/>
        <v>7.7047661908787007E-2</v>
      </c>
      <c r="R185" s="13">
        <f t="shared" si="287"/>
        <v>4.5304413207511947E-2</v>
      </c>
      <c r="S185" s="13">
        <f t="shared" si="288"/>
        <v>1.400037813833213E-2</v>
      </c>
      <c r="T185" s="13">
        <f t="shared" si="289"/>
        <v>4.6447742709358586E-2</v>
      </c>
      <c r="U185" s="13">
        <f t="shared" si="290"/>
        <v>3.5616819516638934E-2</v>
      </c>
      <c r="V185" s="13">
        <f t="shared" si="291"/>
        <v>7.3725381889627696E-4</v>
      </c>
      <c r="W185" s="13">
        <f t="shared" si="292"/>
        <v>2.019076784576377E-2</v>
      </c>
      <c r="X185" s="13">
        <f t="shared" si="293"/>
        <v>1.2171889020002455E-2</v>
      </c>
      <c r="Y185" s="13">
        <f t="shared" si="294"/>
        <v>3.6688768710284765E-3</v>
      </c>
      <c r="Z185" s="13">
        <f t="shared" si="295"/>
        <v>9.1038355399291528E-3</v>
      </c>
      <c r="AA185" s="13">
        <f t="shared" si="296"/>
        <v>7.1571320403076262E-3</v>
      </c>
      <c r="AB185" s="13">
        <f t="shared" si="297"/>
        <v>2.8133493195109183E-3</v>
      </c>
      <c r="AC185" s="13">
        <f t="shared" si="298"/>
        <v>2.1838199176477157E-5</v>
      </c>
      <c r="AD185" s="13">
        <f t="shared" si="299"/>
        <v>3.9683271636861486E-3</v>
      </c>
      <c r="AE185" s="13">
        <f t="shared" si="300"/>
        <v>2.392283354472979E-3</v>
      </c>
      <c r="AF185" s="13">
        <f t="shared" si="301"/>
        <v>7.2108717502672079E-4</v>
      </c>
      <c r="AG185" s="13">
        <f t="shared" si="302"/>
        <v>1.4490109432223889E-4</v>
      </c>
      <c r="AH185" s="13">
        <f t="shared" si="303"/>
        <v>1.3720488083322326E-3</v>
      </c>
      <c r="AI185" s="13">
        <f t="shared" si="304"/>
        <v>1.0786590381505223E-3</v>
      </c>
      <c r="AJ185" s="13">
        <f t="shared" si="305"/>
        <v>4.2400289024633372E-4</v>
      </c>
      <c r="AK185" s="13">
        <f t="shared" si="306"/>
        <v>1.111123129606641E-4</v>
      </c>
      <c r="AL185" s="13">
        <f t="shared" si="307"/>
        <v>4.139964227661644E-7</v>
      </c>
      <c r="AM185" s="13">
        <f t="shared" si="308"/>
        <v>6.2395330770358473E-4</v>
      </c>
      <c r="AN185" s="13">
        <f t="shared" si="309"/>
        <v>3.7614668610163433E-4</v>
      </c>
      <c r="AO185" s="13">
        <f t="shared" si="310"/>
        <v>1.1337894015336793E-4</v>
      </c>
      <c r="AP185" s="13">
        <f t="shared" si="311"/>
        <v>2.2783282063933335E-5</v>
      </c>
      <c r="AQ185" s="13">
        <f t="shared" si="312"/>
        <v>3.4336928505147546E-6</v>
      </c>
      <c r="AR185" s="13">
        <f t="shared" si="313"/>
        <v>1.6542635676483676E-4</v>
      </c>
      <c r="AS185" s="13">
        <f t="shared" si="314"/>
        <v>1.3005268747662234E-4</v>
      </c>
      <c r="AT185" s="13">
        <f t="shared" si="315"/>
        <v>5.112154390226888E-5</v>
      </c>
      <c r="AU185" s="13">
        <f t="shared" si="316"/>
        <v>1.3396684588166778E-5</v>
      </c>
      <c r="AV185" s="13">
        <f t="shared" si="317"/>
        <v>2.6330067167659417E-6</v>
      </c>
      <c r="AW185" s="13">
        <f t="shared" si="318"/>
        <v>5.4502178562248633E-9</v>
      </c>
      <c r="AX185" s="13">
        <f t="shared" si="319"/>
        <v>8.1755215345494535E-5</v>
      </c>
      <c r="AY185" s="13">
        <f t="shared" si="320"/>
        <v>4.9285664398372378E-5</v>
      </c>
      <c r="AZ185" s="13">
        <f t="shared" si="321"/>
        <v>1.485579057509543E-5</v>
      </c>
      <c r="BA185" s="13">
        <f t="shared" si="322"/>
        <v>2.9852428193214814E-6</v>
      </c>
      <c r="BB185" s="13">
        <f t="shared" si="323"/>
        <v>4.4990914377439071E-7</v>
      </c>
      <c r="BC185" s="13">
        <f t="shared" si="324"/>
        <v>5.4245031282999822E-8</v>
      </c>
      <c r="BD185" s="13">
        <f t="shared" si="325"/>
        <v>1.66210556470358E-5</v>
      </c>
      <c r="BE185" s="13">
        <f t="shared" si="326"/>
        <v>1.3066919914511296E-5</v>
      </c>
      <c r="BF185" s="13">
        <f t="shared" si="327"/>
        <v>5.1363884363958071E-6</v>
      </c>
      <c r="BG185" s="13">
        <f t="shared" si="328"/>
        <v>1.3460191252488328E-6</v>
      </c>
      <c r="BH185" s="13">
        <f t="shared" si="329"/>
        <v>2.6454884224161398E-7</v>
      </c>
      <c r="BI185" s="13">
        <f t="shared" si="330"/>
        <v>4.1595896295123058E-8</v>
      </c>
      <c r="BJ185" s="14">
        <f t="shared" si="331"/>
        <v>0.36405108698071781</v>
      </c>
      <c r="BK185" s="14">
        <f t="shared" si="332"/>
        <v>0.38229352845296982</v>
      </c>
      <c r="BL185" s="14">
        <f t="shared" si="333"/>
        <v>0.24457885060062953</v>
      </c>
      <c r="BM185" s="14">
        <f t="shared" si="334"/>
        <v>0.16383091308628003</v>
      </c>
      <c r="BN185" s="14">
        <f t="shared" si="335"/>
        <v>0.8361471082737858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1.2619047619047601</v>
      </c>
      <c r="F186" s="10">
        <f>VLOOKUP(B186,home!$B$2:$E$405,3,FALSE)</f>
        <v>0.79</v>
      </c>
      <c r="G186" s="10">
        <f>VLOOKUP(C186,away!$B$2:$E$405,4,FALSE)</f>
        <v>1.17</v>
      </c>
      <c r="H186" s="10">
        <f>VLOOKUP(A186,away!$A$2:$E$405,3,FALSE)</f>
        <v>1.14761904761905</v>
      </c>
      <c r="I186" s="10">
        <f>VLOOKUP(C186,away!$B$2:$E$405,3,FALSE)</f>
        <v>0.51</v>
      </c>
      <c r="J186" s="10">
        <f>VLOOKUP(B186,home!$B$2:$E$405,4,FALSE)</f>
        <v>1.49</v>
      </c>
      <c r="K186" s="12">
        <f t="shared" si="280"/>
        <v>1.1663785714285697</v>
      </c>
      <c r="L186" s="12">
        <f t="shared" si="281"/>
        <v>0.87207571428571606</v>
      </c>
      <c r="M186" s="13">
        <f t="shared" si="282"/>
        <v>0.13022985352886979</v>
      </c>
      <c r="N186" s="13">
        <f t="shared" si="283"/>
        <v>0.15189731051635502</v>
      </c>
      <c r="O186" s="13">
        <f t="shared" si="284"/>
        <v>0.1135702925375133</v>
      </c>
      <c r="P186" s="13">
        <f t="shared" si="285"/>
        <v>0.13246595556662949</v>
      </c>
      <c r="Q186" s="13">
        <f t="shared" si="286"/>
        <v>8.8584884021954025E-2</v>
      </c>
      <c r="R186" s="13">
        <f t="shared" si="287"/>
        <v>4.952094699314482E-2</v>
      </c>
      <c r="S186" s="13">
        <f t="shared" si="288"/>
        <v>3.3685113107130876E-2</v>
      </c>
      <c r="T186" s="13">
        <f t="shared" si="289"/>
        <v>7.725272600836286E-2</v>
      </c>
      <c r="U186" s="13">
        <f t="shared" si="290"/>
        <v>5.7760171409654171E-2</v>
      </c>
      <c r="V186" s="13">
        <f t="shared" si="291"/>
        <v>3.8070556491675272E-3</v>
      </c>
      <c r="W186" s="13">
        <f t="shared" si="292"/>
        <v>3.4441170158564099E-2</v>
      </c>
      <c r="X186" s="13">
        <f t="shared" si="293"/>
        <v>3.0035308066865673E-2</v>
      </c>
      <c r="Y186" s="13">
        <f t="shared" si="294"/>
        <v>1.3096531368101705E-2</v>
      </c>
      <c r="Z186" s="13">
        <f t="shared" si="295"/>
        <v>1.4395338407050618E-2</v>
      </c>
      <c r="AA186" s="13">
        <f t="shared" si="296"/>
        <v>1.6790414246446519E-2</v>
      </c>
      <c r="AB186" s="13">
        <f t="shared" si="297"/>
        <v>9.7919896912321003E-3</v>
      </c>
      <c r="AC186" s="13">
        <f t="shared" si="298"/>
        <v>2.4202652598320865E-4</v>
      </c>
      <c r="AD186" s="13">
        <f t="shared" si="299"/>
        <v>1.0042860711968568E-2</v>
      </c>
      <c r="AE186" s="13">
        <f t="shared" si="300"/>
        <v>8.758134928861943E-3</v>
      </c>
      <c r="AF186" s="13">
        <f t="shared" si="301"/>
        <v>3.8188783869489789E-3</v>
      </c>
      <c r="AG186" s="13">
        <f t="shared" si="302"/>
        <v>1.1101170323562714E-3</v>
      </c>
      <c r="AH186" s="13">
        <f t="shared" si="303"/>
        <v>3.1384562559283171E-3</v>
      </c>
      <c r="AI186" s="13">
        <f t="shared" si="304"/>
        <v>3.6606281242807276E-3</v>
      </c>
      <c r="AJ186" s="13">
        <f t="shared" si="305"/>
        <v>2.1348391010649003E-3</v>
      </c>
      <c r="AK186" s="13">
        <f t="shared" si="306"/>
        <v>8.3001019364331032E-4</v>
      </c>
      <c r="AL186" s="13">
        <f t="shared" si="307"/>
        <v>9.8472889796286828E-6</v>
      </c>
      <c r="AM186" s="13">
        <f t="shared" si="308"/>
        <v>2.3427555060564005E-3</v>
      </c>
      <c r="AN186" s="13">
        <f t="shared" si="309"/>
        <v>2.0430601813409294E-3</v>
      </c>
      <c r="AO186" s="13">
        <f t="shared" si="310"/>
        <v>8.9085158348579778E-4</v>
      </c>
      <c r="AP186" s="13">
        <f t="shared" si="311"/>
        <v>2.5896334366364617E-4</v>
      </c>
      <c r="AQ186" s="13">
        <f t="shared" si="312"/>
        <v>5.6458910724822881E-5</v>
      </c>
      <c r="AR186" s="13">
        <f t="shared" si="313"/>
        <v>5.4739429622863243E-4</v>
      </c>
      <c r="AS186" s="13">
        <f t="shared" si="314"/>
        <v>6.3846897724329952E-4</v>
      </c>
      <c r="AT186" s="13">
        <f t="shared" si="315"/>
        <v>3.7234826678924986E-4</v>
      </c>
      <c r="AU186" s="13">
        <f t="shared" si="316"/>
        <v>1.4476634649718311E-4</v>
      </c>
      <c r="AV186" s="13">
        <f t="shared" si="317"/>
        <v>4.2213091104579437E-5</v>
      </c>
      <c r="AW186" s="13">
        <f t="shared" si="318"/>
        <v>2.782325312345791E-7</v>
      </c>
      <c r="AX186" s="13">
        <f t="shared" si="319"/>
        <v>4.5542330339341347E-4</v>
      </c>
      <c r="AY186" s="13">
        <f t="shared" si="320"/>
        <v>3.971636026091714E-4</v>
      </c>
      <c r="AZ186" s="13">
        <f t="shared" si="321"/>
        <v>1.7317836621684069E-4</v>
      </c>
      <c r="BA186" s="13">
        <f t="shared" si="322"/>
        <v>5.0341549139128231E-5</v>
      </c>
      <c r="BB186" s="13">
        <f t="shared" si="323"/>
        <v>1.097541060593868E-5</v>
      </c>
      <c r="BC186" s="13">
        <f t="shared" si="324"/>
        <v>1.9142778087506004E-6</v>
      </c>
      <c r="BD186" s="13">
        <f t="shared" si="325"/>
        <v>7.9561545313251876E-5</v>
      </c>
      <c r="BE186" s="13">
        <f t="shared" si="326"/>
        <v>9.2798881563120126E-5</v>
      </c>
      <c r="BF186" s="13">
        <f t="shared" si="327"/>
        <v>5.4119313453880556E-5</v>
      </c>
      <c r="BG186" s="13">
        <f t="shared" si="328"/>
        <v>2.1041202504344064E-5</v>
      </c>
      <c r="BH186" s="13">
        <f t="shared" si="329"/>
        <v>6.1355019295390175E-6</v>
      </c>
      <c r="BI186" s="13">
        <f t="shared" si="330"/>
        <v>1.4312635951145899E-6</v>
      </c>
      <c r="BJ186" s="14">
        <f t="shared" si="331"/>
        <v>0.42571900723538403</v>
      </c>
      <c r="BK186" s="14">
        <f t="shared" si="332"/>
        <v>0.30083701526936962</v>
      </c>
      <c r="BL186" s="14">
        <f t="shared" si="333"/>
        <v>0.25919802723913032</v>
      </c>
      <c r="BM186" s="14">
        <f t="shared" si="334"/>
        <v>0.33348325961639019</v>
      </c>
      <c r="BN186" s="14">
        <f t="shared" si="335"/>
        <v>0.66626924316446656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1.2619047619047601</v>
      </c>
      <c r="F187" s="10">
        <f>VLOOKUP(B187,home!$B$2:$E$405,3,FALSE)</f>
        <v>0.65</v>
      </c>
      <c r="G187" s="10">
        <f>VLOOKUP(C187,away!$B$2:$E$405,4,FALSE)</f>
        <v>1.63</v>
      </c>
      <c r="H187" s="10">
        <f>VLOOKUP(A187,away!$A$2:$E$405,3,FALSE)</f>
        <v>1.14761904761905</v>
      </c>
      <c r="I187" s="10">
        <f>VLOOKUP(C187,away!$B$2:$E$405,3,FALSE)</f>
        <v>0.84</v>
      </c>
      <c r="J187" s="10">
        <f>VLOOKUP(B187,home!$B$2:$E$405,4,FALSE)</f>
        <v>1.08</v>
      </c>
      <c r="K187" s="12">
        <f t="shared" si="280"/>
        <v>1.3369880952380933</v>
      </c>
      <c r="L187" s="12">
        <f t="shared" si="281"/>
        <v>1.0411200000000023</v>
      </c>
      <c r="M187" s="13">
        <f t="shared" si="282"/>
        <v>9.272584012646462E-2</v>
      </c>
      <c r="N187" s="13">
        <f t="shared" si="283"/>
        <v>0.12397334437003385</v>
      </c>
      <c r="O187" s="13">
        <f t="shared" si="284"/>
        <v>9.6538726672465061E-2</v>
      </c>
      <c r="P187" s="13">
        <f t="shared" si="285"/>
        <v>0.12907112829052994</v>
      </c>
      <c r="Q187" s="13">
        <f t="shared" si="286"/>
        <v>8.2875442774793903E-2</v>
      </c>
      <c r="R187" s="13">
        <f t="shared" si="287"/>
        <v>5.0254199556618501E-2</v>
      </c>
      <c r="S187" s="13">
        <f t="shared" si="288"/>
        <v>4.4915624747830514E-2</v>
      </c>
      <c r="T187" s="13">
        <f t="shared" si="289"/>
        <v>8.6283280981693619E-2</v>
      </c>
      <c r="U187" s="13">
        <f t="shared" si="290"/>
        <v>6.7189266542918388E-2</v>
      </c>
      <c r="V187" s="13">
        <f t="shared" si="291"/>
        <v>6.9467755172666328E-3</v>
      </c>
      <c r="W187" s="13">
        <f t="shared" si="292"/>
        <v>3.6934493459161784E-2</v>
      </c>
      <c r="X187" s="13">
        <f t="shared" si="293"/>
        <v>3.8453239830202601E-2</v>
      </c>
      <c r="Y187" s="13">
        <f t="shared" si="294"/>
        <v>2.0017218526010305E-2</v>
      </c>
      <c r="Z187" s="13">
        <f t="shared" si="295"/>
        <v>1.744021741412893E-2</v>
      </c>
      <c r="AA187" s="13">
        <f t="shared" si="296"/>
        <v>2.3317363061054454E-2</v>
      </c>
      <c r="AB187" s="13">
        <f t="shared" si="297"/>
        <v>1.558751841248714E-2</v>
      </c>
      <c r="AC187" s="13">
        <f t="shared" si="298"/>
        <v>6.04354293778683E-4</v>
      </c>
      <c r="AD187" s="13">
        <f t="shared" si="299"/>
        <v>1.2345244514637123E-2</v>
      </c>
      <c r="AE187" s="13">
        <f t="shared" si="300"/>
        <v>1.2852880969079031E-2</v>
      </c>
      <c r="AF187" s="13">
        <f t="shared" si="301"/>
        <v>6.6906957172637926E-3</v>
      </c>
      <c r="AG187" s="13">
        <f t="shared" si="302"/>
        <v>2.3219390417192321E-3</v>
      </c>
      <c r="AH187" s="13">
        <f t="shared" si="303"/>
        <v>4.5393397885494869E-3</v>
      </c>
      <c r="AI187" s="13">
        <f t="shared" si="304"/>
        <v>6.0690432575312659E-3</v>
      </c>
      <c r="AJ187" s="13">
        <f t="shared" si="305"/>
        <v>4.0571192924021612E-3</v>
      </c>
      <c r="AK187" s="13">
        <f t="shared" si="306"/>
        <v>1.8081067316341628E-3</v>
      </c>
      <c r="AL187" s="13">
        <f t="shared" si="307"/>
        <v>3.3649602086690809E-5</v>
      </c>
      <c r="AM187" s="13">
        <f t="shared" si="308"/>
        <v>3.3010889897746414E-3</v>
      </c>
      <c r="AN187" s="13">
        <f t="shared" si="309"/>
        <v>3.4368297690341824E-3</v>
      </c>
      <c r="AO187" s="13">
        <f t="shared" si="310"/>
        <v>1.7890761045684371E-3</v>
      </c>
      <c r="AP187" s="13">
        <f t="shared" si="311"/>
        <v>6.2088097132943201E-4</v>
      </c>
      <c r="AQ187" s="13">
        <f t="shared" si="312"/>
        <v>1.6160289921762487E-4</v>
      </c>
      <c r="AR187" s="13">
        <f t="shared" si="313"/>
        <v>9.4519948813093062E-4</v>
      </c>
      <c r="AS187" s="13">
        <f t="shared" si="314"/>
        <v>1.2637204632561935E-3</v>
      </c>
      <c r="AT187" s="13">
        <f t="shared" si="315"/>
        <v>8.4478960754114964E-4</v>
      </c>
      <c r="AU187" s="13">
        <f t="shared" si="316"/>
        <v>3.7649121608779285E-4</v>
      </c>
      <c r="AV187" s="13">
        <f t="shared" si="317"/>
        <v>1.2584106846777281E-4</v>
      </c>
      <c r="AW187" s="13">
        <f t="shared" si="318"/>
        <v>1.3010852751907827E-6</v>
      </c>
      <c r="AX187" s="13">
        <f t="shared" si="319"/>
        <v>7.3558611344170762E-4</v>
      </c>
      <c r="AY187" s="13">
        <f t="shared" si="320"/>
        <v>7.6583341442643235E-4</v>
      </c>
      <c r="AZ187" s="13">
        <f t="shared" si="321"/>
        <v>3.9866224221382434E-4</v>
      </c>
      <c r="BA187" s="13">
        <f t="shared" si="322"/>
        <v>1.3835174453788595E-4</v>
      </c>
      <c r="BB187" s="13">
        <f t="shared" si="323"/>
        <v>3.6010192068321028E-5</v>
      </c>
      <c r="BC187" s="13">
        <f t="shared" si="324"/>
        <v>7.4981862332340962E-6</v>
      </c>
      <c r="BD187" s="13">
        <f t="shared" si="325"/>
        <v>1.6401101518047939E-4</v>
      </c>
      <c r="BE187" s="13">
        <f t="shared" si="326"/>
        <v>2.1928077478421508E-4</v>
      </c>
      <c r="BF187" s="13">
        <f t="shared" si="327"/>
        <v>1.4658789270054055E-4</v>
      </c>
      <c r="BG187" s="13">
        <f t="shared" si="328"/>
        <v>6.5328755815553937E-5</v>
      </c>
      <c r="BH187" s="13">
        <f t="shared" si="329"/>
        <v>2.1835942200527976E-5</v>
      </c>
      <c r="BI187" s="13">
        <f t="shared" si="330"/>
        <v>5.8388789540825991E-6</v>
      </c>
      <c r="BJ187" s="14">
        <f t="shared" si="331"/>
        <v>0.43413920081144103</v>
      </c>
      <c r="BK187" s="14">
        <f t="shared" si="332"/>
        <v>0.27506320599238354</v>
      </c>
      <c r="BL187" s="14">
        <f t="shared" si="333"/>
        <v>0.27353960841877983</v>
      </c>
      <c r="BM187" s="14">
        <f t="shared" si="334"/>
        <v>0.42397901851667619</v>
      </c>
      <c r="BN187" s="14">
        <f t="shared" si="335"/>
        <v>0.57543868179090585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1.34848484848485</v>
      </c>
      <c r="F188" s="10">
        <f>VLOOKUP(B188,home!$B$2:$E$405,3,FALSE)</f>
        <v>0.37</v>
      </c>
      <c r="G188" s="10">
        <f>VLOOKUP(C188,away!$B$2:$E$405,4,FALSE)</f>
        <v>1.3</v>
      </c>
      <c r="H188" s="10">
        <f>VLOOKUP(A188,away!$A$2:$E$405,3,FALSE)</f>
        <v>1.1393939393939401</v>
      </c>
      <c r="I188" s="10">
        <f>VLOOKUP(C188,away!$B$2:$E$405,3,FALSE)</f>
        <v>0.6</v>
      </c>
      <c r="J188" s="10">
        <f>VLOOKUP(B188,home!$B$2:$E$405,4,FALSE)</f>
        <v>1.04</v>
      </c>
      <c r="K188" s="12">
        <f t="shared" si="280"/>
        <v>0.64862121212121282</v>
      </c>
      <c r="L188" s="12">
        <f t="shared" si="281"/>
        <v>0.7109818181818186</v>
      </c>
      <c r="M188" s="13">
        <f t="shared" si="282"/>
        <v>0.2567626837300197</v>
      </c>
      <c r="N188" s="13">
        <f t="shared" si="283"/>
        <v>0.16654172314846097</v>
      </c>
      <c r="O188" s="13">
        <f t="shared" si="284"/>
        <v>0.18255359971961266</v>
      </c>
      <c r="P188" s="13">
        <f t="shared" si="285"/>
        <v>0.11840813712722587</v>
      </c>
      <c r="Q188" s="13">
        <f t="shared" si="286"/>
        <v>5.4011247168655102E-2</v>
      </c>
      <c r="R188" s="13">
        <f t="shared" si="287"/>
        <v>6.4896145122143062E-2</v>
      </c>
      <c r="S188" s="13">
        <f t="shared" si="288"/>
        <v>1.3651211630777852E-2</v>
      </c>
      <c r="T188" s="13">
        <f t="shared" si="289"/>
        <v>3.8401014714238006E-2</v>
      </c>
      <c r="U188" s="13">
        <f t="shared" si="290"/>
        <v>4.2093016311118565E-2</v>
      </c>
      <c r="V188" s="13">
        <f t="shared" si="291"/>
        <v>6.9948488154642906E-4</v>
      </c>
      <c r="W188" s="13">
        <f t="shared" si="292"/>
        <v>1.1677613535570498E-2</v>
      </c>
      <c r="X188" s="13">
        <f t="shared" si="293"/>
        <v>8.3025709035445278E-3</v>
      </c>
      <c r="Y188" s="13">
        <f t="shared" si="294"/>
        <v>2.951488478292776E-3</v>
      </c>
      <c r="Z188" s="13">
        <f t="shared" si="295"/>
        <v>1.5379993083977478E-2</v>
      </c>
      <c r="AA188" s="13">
        <f t="shared" si="296"/>
        <v>9.9757897565453425E-3</v>
      </c>
      <c r="AB188" s="13">
        <f t="shared" si="297"/>
        <v>3.2352544218784089E-3</v>
      </c>
      <c r="AC188" s="13">
        <f t="shared" si="298"/>
        <v>2.0160810697198907E-5</v>
      </c>
      <c r="AD188" s="13">
        <f t="shared" si="299"/>
        <v>1.8935869615312043E-3</v>
      </c>
      <c r="AE188" s="13">
        <f t="shared" si="300"/>
        <v>1.3463059007948412E-3</v>
      </c>
      <c r="AF188" s="13">
        <f t="shared" si="301"/>
        <v>4.7859950858801352E-4</v>
      </c>
      <c r="AG188" s="13">
        <f t="shared" si="302"/>
        <v>1.1342518293227693E-4</v>
      </c>
      <c r="AH188" s="13">
        <f t="shared" si="303"/>
        <v>2.7337238616175251E-3</v>
      </c>
      <c r="AI188" s="13">
        <f t="shared" si="304"/>
        <v>1.773151284727042E-3</v>
      </c>
      <c r="AJ188" s="13">
        <f t="shared" si="305"/>
        <v>5.7505176778696978E-4</v>
      </c>
      <c r="AK188" s="13">
        <f t="shared" si="306"/>
        <v>1.2433025821814351E-4</v>
      </c>
      <c r="AL188" s="13">
        <f t="shared" si="307"/>
        <v>3.7189267582824675E-7</v>
      </c>
      <c r="AM188" s="13">
        <f t="shared" si="308"/>
        <v>2.4564413404905896E-4</v>
      </c>
      <c r="AN188" s="13">
        <f t="shared" si="309"/>
        <v>1.7464851305189831E-4</v>
      </c>
      <c r="AO188" s="13">
        <f t="shared" si="310"/>
        <v>6.2085958676194865E-5</v>
      </c>
      <c r="AP188" s="13">
        <f t="shared" si="311"/>
        <v>1.471399592772076E-5</v>
      </c>
      <c r="AQ188" s="13">
        <f t="shared" si="312"/>
        <v>2.6153458943526948E-6</v>
      </c>
      <c r="AR188" s="13">
        <f t="shared" si="313"/>
        <v>3.8872559230797017E-4</v>
      </c>
      <c r="AS188" s="13">
        <f t="shared" si="314"/>
        <v>2.5213566486533202E-4</v>
      </c>
      <c r="AT188" s="13">
        <f t="shared" si="315"/>
        <v>8.1770270281969763E-5</v>
      </c>
      <c r="AU188" s="13">
        <f t="shared" si="316"/>
        <v>1.7679310608590136E-5</v>
      </c>
      <c r="AV188" s="13">
        <f t="shared" si="317"/>
        <v>2.8667939691027877E-6</v>
      </c>
      <c r="AW188" s="13">
        <f t="shared" si="318"/>
        <v>4.7639233669415118E-9</v>
      </c>
      <c r="AX188" s="13">
        <f t="shared" si="319"/>
        <v>2.6554999329561027E-5</v>
      </c>
      <c r="AY188" s="13">
        <f t="shared" si="320"/>
        <v>1.8880121705148274E-5</v>
      </c>
      <c r="AZ188" s="13">
        <f t="shared" si="321"/>
        <v>6.7117116287101675E-6</v>
      </c>
      <c r="BA188" s="13">
        <f t="shared" si="322"/>
        <v>1.5906349789641368E-6</v>
      </c>
      <c r="BB188" s="13">
        <f t="shared" si="323"/>
        <v>2.8272813735188015E-7</v>
      </c>
      <c r="BC188" s="13">
        <f t="shared" si="324"/>
        <v>4.0202913029119743E-8</v>
      </c>
      <c r="BD188" s="13">
        <f t="shared" si="325"/>
        <v>4.6062804732154151E-5</v>
      </c>
      <c r="BE188" s="13">
        <f t="shared" si="326"/>
        <v>2.9877312239072565E-5</v>
      </c>
      <c r="BF188" s="13">
        <f t="shared" si="327"/>
        <v>9.6895292397155963E-6</v>
      </c>
      <c r="BG188" s="13">
        <f t="shared" si="328"/>
        <v>2.0949447334494213E-6</v>
      </c>
      <c r="BH188" s="13">
        <f t="shared" si="329"/>
        <v>3.3970639808422861E-7</v>
      </c>
      <c r="BI188" s="13">
        <f t="shared" si="330"/>
        <v>4.4068155138144748E-8</v>
      </c>
      <c r="BJ188" s="14">
        <f t="shared" si="331"/>
        <v>0.28627134384890018</v>
      </c>
      <c r="BK188" s="14">
        <f t="shared" si="332"/>
        <v>0.38956093019464805</v>
      </c>
      <c r="BL188" s="14">
        <f t="shared" si="333"/>
        <v>0.30879134850117823</v>
      </c>
      <c r="BM188" s="14">
        <f t="shared" si="334"/>
        <v>0.15681120425480483</v>
      </c>
      <c r="BN188" s="14">
        <f t="shared" si="335"/>
        <v>0.84317353601611744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1.34848484848485</v>
      </c>
      <c r="F189" s="10">
        <f>VLOOKUP(B189,home!$B$2:$E$405,3,FALSE)</f>
        <v>0.74</v>
      </c>
      <c r="G189" s="10">
        <f>VLOOKUP(C189,away!$B$2:$E$405,4,FALSE)</f>
        <v>0.6</v>
      </c>
      <c r="H189" s="10">
        <f>VLOOKUP(A189,away!$A$2:$E$405,3,FALSE)</f>
        <v>1.1393939393939401</v>
      </c>
      <c r="I189" s="10">
        <f>VLOOKUP(C189,away!$B$2:$E$405,3,FALSE)</f>
        <v>1.07</v>
      </c>
      <c r="J189" s="10">
        <f>VLOOKUP(B189,home!$B$2:$E$405,4,FALSE)</f>
        <v>1.1000000000000001</v>
      </c>
      <c r="K189" s="12">
        <f t="shared" si="280"/>
        <v>0.59872727272727333</v>
      </c>
      <c r="L189" s="12">
        <f t="shared" si="281"/>
        <v>1.3410666666666677</v>
      </c>
      <c r="M189" s="13">
        <f t="shared" si="282"/>
        <v>0.14373356455180156</v>
      </c>
      <c r="N189" s="13">
        <f t="shared" si="283"/>
        <v>8.6057205103469633E-2</v>
      </c>
      <c r="O189" s="13">
        <f t="shared" si="284"/>
        <v>0.19275629230160282</v>
      </c>
      <c r="P189" s="13">
        <f t="shared" si="285"/>
        <v>0.11540844919075977</v>
      </c>
      <c r="Q189" s="13">
        <f t="shared" si="286"/>
        <v>2.5762397855065972E-2</v>
      </c>
      <c r="R189" s="13">
        <f t="shared" si="287"/>
        <v>0.1292495191979682</v>
      </c>
      <c r="S189" s="13">
        <f t="shared" si="288"/>
        <v>2.3166318504221007E-2</v>
      </c>
      <c r="T189" s="13">
        <f t="shared" si="289"/>
        <v>3.4549093016833836E-2</v>
      </c>
      <c r="U189" s="13">
        <f t="shared" si="290"/>
        <v>7.7385212130710854E-2</v>
      </c>
      <c r="V189" s="13">
        <f t="shared" si="291"/>
        <v>2.0667784408899517E-3</v>
      </c>
      <c r="W189" s="13">
        <f t="shared" si="292"/>
        <v>5.1415500688928696E-3</v>
      </c>
      <c r="X189" s="13">
        <f t="shared" si="293"/>
        <v>6.8951614123899368E-3</v>
      </c>
      <c r="Y189" s="13">
        <f t="shared" si="294"/>
        <v>4.6234355657212038E-3</v>
      </c>
      <c r="Z189" s="13">
        <f t="shared" si="295"/>
        <v>5.7777407293029583E-2</v>
      </c>
      <c r="AA189" s="13">
        <f t="shared" si="296"/>
        <v>3.4592909493808471E-2</v>
      </c>
      <c r="AB189" s="13">
        <f t="shared" si="297"/>
        <v>1.0355859178464672E-2</v>
      </c>
      <c r="AC189" s="13">
        <f t="shared" si="298"/>
        <v>1.0371781263643263E-4</v>
      </c>
      <c r="AD189" s="13">
        <f t="shared" si="299"/>
        <v>7.6959656258473791E-4</v>
      </c>
      <c r="AE189" s="13">
        <f t="shared" si="300"/>
        <v>1.0320802968636399E-3</v>
      </c>
      <c r="AF189" s="13">
        <f t="shared" si="301"/>
        <v>6.9204424172363346E-4</v>
      </c>
      <c r="AG189" s="13">
        <f t="shared" si="302"/>
        <v>3.0935915481139162E-4</v>
      </c>
      <c r="AH189" s="13">
        <f t="shared" si="303"/>
        <v>1.9370838751776396E-2</v>
      </c>
      <c r="AI189" s="13">
        <f t="shared" si="304"/>
        <v>1.159784945629086E-2</v>
      </c>
      <c r="AJ189" s="13">
        <f t="shared" si="305"/>
        <v>3.4719743872332577E-3</v>
      </c>
      <c r="AK189" s="13">
        <f t="shared" si="306"/>
        <v>6.9292191861570487E-4</v>
      </c>
      <c r="AL189" s="13">
        <f t="shared" si="307"/>
        <v>3.3311389575994358E-6</v>
      </c>
      <c r="AM189" s="13">
        <f t="shared" si="308"/>
        <v>9.2155690203328953E-5</v>
      </c>
      <c r="AN189" s="13">
        <f t="shared" si="309"/>
        <v>1.2358692427534443E-4</v>
      </c>
      <c r="AO189" s="13">
        <f t="shared" si="310"/>
        <v>8.2869152290761038E-5</v>
      </c>
      <c r="AP189" s="13">
        <f t="shared" si="311"/>
        <v>3.7044352610687793E-5</v>
      </c>
      <c r="AQ189" s="13">
        <f t="shared" si="312"/>
        <v>1.2419736618609936E-5</v>
      </c>
      <c r="AR189" s="13">
        <f t="shared" si="313"/>
        <v>5.1955172310764576E-3</v>
      </c>
      <c r="AS189" s="13">
        <f t="shared" si="314"/>
        <v>3.1106978621699621E-3</v>
      </c>
      <c r="AT189" s="13">
        <f t="shared" si="315"/>
        <v>9.3122982364779027E-4</v>
      </c>
      <c r="AU189" s="13">
        <f t="shared" si="316"/>
        <v>1.8585089753164709E-4</v>
      </c>
      <c r="AV189" s="13">
        <f t="shared" si="317"/>
        <v>2.7818500253259742E-5</v>
      </c>
      <c r="AW189" s="13">
        <f t="shared" si="318"/>
        <v>7.4296722847014952E-8</v>
      </c>
      <c r="AX189" s="13">
        <f t="shared" si="319"/>
        <v>9.196020843623102E-6</v>
      </c>
      <c r="AY189" s="13">
        <f t="shared" si="320"/>
        <v>1.2332477019354831E-5</v>
      </c>
      <c r="AZ189" s="13">
        <f t="shared" si="321"/>
        <v>8.2693369240447346E-6</v>
      </c>
      <c r="BA189" s="13">
        <f t="shared" si="322"/>
        <v>3.6965773680907566E-6</v>
      </c>
      <c r="BB189" s="13">
        <f t="shared" si="323"/>
        <v>1.2393391722752285E-6</v>
      </c>
      <c r="BC189" s="13">
        <f t="shared" si="324"/>
        <v>3.3240729052651358E-7</v>
      </c>
      <c r="BD189" s="13">
        <f t="shared" si="325"/>
        <v>1.1612558291148223E-3</v>
      </c>
      <c r="BE189" s="13">
        <f t="shared" si="326"/>
        <v>6.9527553550456601E-4</v>
      </c>
      <c r="BF189" s="13">
        <f t="shared" si="327"/>
        <v>2.081402125833216E-4</v>
      </c>
      <c r="BG189" s="13">
        <f t="shared" si="328"/>
        <v>4.1539740608295689E-5</v>
      </c>
      <c r="BH189" s="13">
        <f t="shared" si="329"/>
        <v>6.2177439010508098E-6</v>
      </c>
      <c r="BI189" s="13">
        <f t="shared" si="330"/>
        <v>7.4454656967855817E-7</v>
      </c>
      <c r="BJ189" s="14">
        <f t="shared" si="331"/>
        <v>0.16621506529297347</v>
      </c>
      <c r="BK189" s="14">
        <f t="shared" si="332"/>
        <v>0.28449449211628564</v>
      </c>
      <c r="BL189" s="14">
        <f t="shared" si="333"/>
        <v>0.49103766473943194</v>
      </c>
      <c r="BM189" s="14">
        <f t="shared" si="334"/>
        <v>0.3065449430607563</v>
      </c>
      <c r="BN189" s="14">
        <f t="shared" si="335"/>
        <v>0.69296742820066792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1.34848484848485</v>
      </c>
      <c r="F190" s="10">
        <f>VLOOKUP(B190,home!$B$2:$E$405,3,FALSE)</f>
        <v>0.7</v>
      </c>
      <c r="G190" s="10">
        <f>VLOOKUP(C190,away!$B$2:$E$405,4,FALSE)</f>
        <v>0.65</v>
      </c>
      <c r="H190" s="10">
        <f>VLOOKUP(A190,away!$A$2:$E$405,3,FALSE)</f>
        <v>1.1393939393939401</v>
      </c>
      <c r="I190" s="10">
        <f>VLOOKUP(C190,away!$B$2:$E$405,3,FALSE)</f>
        <v>1.07</v>
      </c>
      <c r="J190" s="10">
        <f>VLOOKUP(B190,home!$B$2:$E$405,4,FALSE)</f>
        <v>1.1499999999999999</v>
      </c>
      <c r="K190" s="12">
        <f t="shared" si="280"/>
        <v>0.61356060606060669</v>
      </c>
      <c r="L190" s="12">
        <f t="shared" si="281"/>
        <v>1.4020242424242433</v>
      </c>
      <c r="M190" s="13">
        <f t="shared" si="282"/>
        <v>0.13324245392656883</v>
      </c>
      <c r="N190" s="13">
        <f t="shared" si="283"/>
        <v>8.1752320784188037E-2</v>
      </c>
      <c r="O190" s="13">
        <f t="shared" si="284"/>
        <v>0.1868091505251448</v>
      </c>
      <c r="P190" s="13">
        <f t="shared" si="285"/>
        <v>0.11461873561387494</v>
      </c>
      <c r="Q190" s="13">
        <f t="shared" si="286"/>
        <v>2.508000174360377E-2</v>
      </c>
      <c r="R190" s="13">
        <f t="shared" si="287"/>
        <v>0.13095547887146633</v>
      </c>
      <c r="S190" s="13">
        <f t="shared" si="288"/>
        <v>2.4649528297046266E-2</v>
      </c>
      <c r="T190" s="13">
        <f t="shared" si="289"/>
        <v>3.5162770444574776E-2</v>
      </c>
      <c r="U190" s="13">
        <f t="shared" si="290"/>
        <v>8.0349122983333854E-2</v>
      </c>
      <c r="V190" s="13">
        <f t="shared" si="291"/>
        <v>2.356020658936797E-3</v>
      </c>
      <c r="W190" s="13">
        <f t="shared" si="292"/>
        <v>5.1293670232688679E-3</v>
      </c>
      <c r="X190" s="13">
        <f t="shared" si="293"/>
        <v>7.1914969149144293E-3</v>
      </c>
      <c r="Y190" s="13">
        <f t="shared" si="294"/>
        <v>5.0413265070145949E-3</v>
      </c>
      <c r="Z190" s="13">
        <f t="shared" si="295"/>
        <v>6.1200918685357174E-2</v>
      </c>
      <c r="AA190" s="13">
        <f t="shared" si="296"/>
        <v>3.7550472760053653E-2</v>
      </c>
      <c r="AB190" s="13">
        <f t="shared" si="297"/>
        <v>1.1519745412260409E-2</v>
      </c>
      <c r="AC190" s="13">
        <f t="shared" si="298"/>
        <v>1.2666951347406512E-4</v>
      </c>
      <c r="AD190" s="13">
        <f t="shared" si="299"/>
        <v>7.8679438487603399E-4</v>
      </c>
      <c r="AE190" s="13">
        <f t="shared" si="300"/>
        <v>1.1031048013994699E-3</v>
      </c>
      <c r="AF190" s="13">
        <f t="shared" si="301"/>
        <v>7.7328983674831888E-4</v>
      </c>
      <c r="AG190" s="13">
        <f t="shared" si="302"/>
        <v>3.6139036584714274E-4</v>
      </c>
      <c r="AH190" s="13">
        <f t="shared" si="303"/>
        <v>2.1451292913876405E-2</v>
      </c>
      <c r="AI190" s="13">
        <f t="shared" si="304"/>
        <v>1.3161668281021603E-2</v>
      </c>
      <c r="AJ190" s="13">
        <f t="shared" si="305"/>
        <v>4.0377405836361391E-3</v>
      </c>
      <c r="AK190" s="13">
        <f t="shared" si="306"/>
        <v>8.2579951987043251E-4</v>
      </c>
      <c r="AL190" s="13">
        <f t="shared" si="307"/>
        <v>4.358580631732718E-6</v>
      </c>
      <c r="AM190" s="13">
        <f t="shared" si="308"/>
        <v>9.6549207925924376E-5</v>
      </c>
      <c r="AN190" s="13">
        <f t="shared" si="309"/>
        <v>1.3536433009900487E-4</v>
      </c>
      <c r="AO190" s="13">
        <f t="shared" si="310"/>
        <v>9.4892036179161282E-5</v>
      </c>
      <c r="AP190" s="13">
        <f t="shared" si="311"/>
        <v>4.4346978378727473E-5</v>
      </c>
      <c r="AQ190" s="13">
        <f t="shared" si="312"/>
        <v>1.5543884691309923E-5</v>
      </c>
      <c r="AR190" s="13">
        <f t="shared" si="313"/>
        <v>6.0150465393196207E-3</v>
      </c>
      <c r="AS190" s="13">
        <f t="shared" si="314"/>
        <v>3.6905956001477011E-3</v>
      </c>
      <c r="AT190" s="13">
        <f t="shared" si="315"/>
        <v>1.1322020365756159E-3</v>
      </c>
      <c r="AU190" s="13">
        <f t="shared" si="316"/>
        <v>2.3155818924812938E-4</v>
      </c>
      <c r="AV190" s="13">
        <f t="shared" si="317"/>
        <v>3.5518745733344726E-5</v>
      </c>
      <c r="AW190" s="13">
        <f t="shared" si="318"/>
        <v>1.0414911279696357E-7</v>
      </c>
      <c r="AX190" s="13">
        <f t="shared" si="319"/>
        <v>9.8731317549502763E-6</v>
      </c>
      <c r="AY190" s="13">
        <f t="shared" si="320"/>
        <v>1.3842370069088899E-5</v>
      </c>
      <c r="AZ190" s="13">
        <f t="shared" si="321"/>
        <v>9.7036692047351954E-6</v>
      </c>
      <c r="BA190" s="13">
        <f t="shared" si="322"/>
        <v>4.5349264885014392E-6</v>
      </c>
      <c r="BB190" s="13">
        <f t="shared" si="323"/>
        <v>1.5895192186227162E-6</v>
      </c>
      <c r="BC190" s="13">
        <f t="shared" si="324"/>
        <v>4.4570889566165772E-7</v>
      </c>
      <c r="BD190" s="13">
        <f t="shared" si="325"/>
        <v>1.4055401779060255E-3</v>
      </c>
      <c r="BE190" s="13">
        <f t="shared" si="326"/>
        <v>8.6238408339855391E-4</v>
      </c>
      <c r="BF190" s="13">
        <f t="shared" si="327"/>
        <v>2.645624504335187E-4</v>
      </c>
      <c r="BG190" s="13">
        <f t="shared" si="328"/>
        <v>5.4108365809622995E-5</v>
      </c>
      <c r="BH190" s="13">
        <f t="shared" si="329"/>
        <v>8.2996904297753225E-6</v>
      </c>
      <c r="BI190" s="13">
        <f t="shared" si="330"/>
        <v>1.0184726180416732E-6</v>
      </c>
      <c r="BJ190" s="14">
        <f t="shared" si="331"/>
        <v>0.1628085485693411</v>
      </c>
      <c r="BK190" s="14">
        <f t="shared" si="332"/>
        <v>0.27501160896060173</v>
      </c>
      <c r="BL190" s="14">
        <f t="shared" si="333"/>
        <v>0.50036130620228358</v>
      </c>
      <c r="BM190" s="14">
        <f t="shared" si="334"/>
        <v>0.32691050273178057</v>
      </c>
      <c r="BN190" s="14">
        <f t="shared" si="335"/>
        <v>0.67245814146484673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1.34848484848485</v>
      </c>
      <c r="F191" s="10">
        <f>VLOOKUP(B191,home!$B$2:$E$405,3,FALSE)</f>
        <v>1.25</v>
      </c>
      <c r="G191" s="10">
        <f>VLOOKUP(C191,away!$B$2:$E$405,4,FALSE)</f>
        <v>0.88</v>
      </c>
      <c r="H191" s="10">
        <f>VLOOKUP(A191,away!$A$2:$E$405,3,FALSE)</f>
        <v>1.1393939393939401</v>
      </c>
      <c r="I191" s="10">
        <f>VLOOKUP(C191,away!$B$2:$E$405,3,FALSE)</f>
        <v>0.6</v>
      </c>
      <c r="J191" s="10">
        <f>VLOOKUP(B191,home!$B$2:$E$405,4,FALSE)</f>
        <v>0.55000000000000004</v>
      </c>
      <c r="K191" s="12">
        <f t="shared" si="280"/>
        <v>1.4833333333333349</v>
      </c>
      <c r="L191" s="12">
        <f t="shared" si="281"/>
        <v>0.37600000000000028</v>
      </c>
      <c r="M191" s="13">
        <f t="shared" si="282"/>
        <v>0.15577644672318239</v>
      </c>
      <c r="N191" s="13">
        <f t="shared" si="283"/>
        <v>0.23106839597272075</v>
      </c>
      <c r="O191" s="13">
        <f t="shared" si="284"/>
        <v>5.8571943967916609E-2</v>
      </c>
      <c r="P191" s="13">
        <f t="shared" si="285"/>
        <v>8.688171688574306E-2</v>
      </c>
      <c r="Q191" s="13">
        <f t="shared" si="286"/>
        <v>0.17137572701310144</v>
      </c>
      <c r="R191" s="13">
        <f t="shared" si="287"/>
        <v>1.1011525465968331E-2</v>
      </c>
      <c r="S191" s="13">
        <f t="shared" si="288"/>
        <v>1.2114207391102133E-2</v>
      </c>
      <c r="T191" s="13">
        <f t="shared" si="289"/>
        <v>6.4437273356926186E-2</v>
      </c>
      <c r="U191" s="13">
        <f t="shared" si="290"/>
        <v>1.6333762774519707E-2</v>
      </c>
      <c r="V191" s="13">
        <f t="shared" si="291"/>
        <v>7.5072191877007877E-4</v>
      </c>
      <c r="W191" s="13">
        <f t="shared" si="292"/>
        <v>8.47357761342558E-2</v>
      </c>
      <c r="X191" s="13">
        <f t="shared" si="293"/>
        <v>3.18606518264802E-2</v>
      </c>
      <c r="Y191" s="13">
        <f t="shared" si="294"/>
        <v>5.9898025433782831E-3</v>
      </c>
      <c r="Z191" s="13">
        <f t="shared" si="295"/>
        <v>1.3801111917346987E-3</v>
      </c>
      <c r="AA191" s="13">
        <f t="shared" si="296"/>
        <v>2.0471649344064717E-3</v>
      </c>
      <c r="AB191" s="13">
        <f t="shared" si="297"/>
        <v>1.5183139930181353E-3</v>
      </c>
      <c r="AC191" s="13">
        <f t="shared" si="298"/>
        <v>2.6168914885127032E-5</v>
      </c>
      <c r="AD191" s="13">
        <f t="shared" si="299"/>
        <v>3.142285031645322E-2</v>
      </c>
      <c r="AE191" s="13">
        <f t="shared" si="300"/>
        <v>1.1814991718986418E-2</v>
      </c>
      <c r="AF191" s="13">
        <f t="shared" si="301"/>
        <v>2.2212184431694483E-3</v>
      </c>
      <c r="AG191" s="13">
        <f t="shared" si="302"/>
        <v>2.7839271154390445E-4</v>
      </c>
      <c r="AH191" s="13">
        <f t="shared" si="303"/>
        <v>1.2973045202306177E-4</v>
      </c>
      <c r="AI191" s="13">
        <f t="shared" si="304"/>
        <v>1.9243350383420848E-4</v>
      </c>
      <c r="AJ191" s="13">
        <f t="shared" si="305"/>
        <v>1.4272151534370481E-4</v>
      </c>
      <c r="AK191" s="13">
        <f t="shared" si="306"/>
        <v>7.0567860364387444E-5</v>
      </c>
      <c r="AL191" s="13">
        <f t="shared" si="307"/>
        <v>5.8381104514392865E-7</v>
      </c>
      <c r="AM191" s="13">
        <f t="shared" si="308"/>
        <v>9.3221122605477939E-3</v>
      </c>
      <c r="AN191" s="13">
        <f t="shared" si="309"/>
        <v>3.5051142099659727E-3</v>
      </c>
      <c r="AO191" s="13">
        <f t="shared" si="310"/>
        <v>6.5896147147360344E-4</v>
      </c>
      <c r="AP191" s="13">
        <f t="shared" si="311"/>
        <v>8.2589837758025039E-5</v>
      </c>
      <c r="AQ191" s="13">
        <f t="shared" si="312"/>
        <v>7.7634447492543586E-6</v>
      </c>
      <c r="AR191" s="13">
        <f t="shared" si="313"/>
        <v>9.7557299921342598E-6</v>
      </c>
      <c r="AS191" s="13">
        <f t="shared" si="314"/>
        <v>1.44709994883325E-5</v>
      </c>
      <c r="AT191" s="13">
        <f t="shared" si="315"/>
        <v>1.0732657953846618E-5</v>
      </c>
      <c r="AU191" s="13">
        <f t="shared" si="316"/>
        <v>5.3067030994019441E-6</v>
      </c>
      <c r="AV191" s="13">
        <f t="shared" si="317"/>
        <v>1.9679023993615558E-6</v>
      </c>
      <c r="AW191" s="13">
        <f t="shared" si="318"/>
        <v>9.0447466734705687E-9</v>
      </c>
      <c r="AX191" s="13">
        <f t="shared" si="319"/>
        <v>2.3046333088576495E-3</v>
      </c>
      <c r="AY191" s="13">
        <f t="shared" si="320"/>
        <v>8.6654212413047672E-4</v>
      </c>
      <c r="AZ191" s="13">
        <f t="shared" si="321"/>
        <v>1.6290991933652976E-4</v>
      </c>
      <c r="BA191" s="13">
        <f t="shared" si="322"/>
        <v>2.0418043223511748E-5</v>
      </c>
      <c r="BB191" s="13">
        <f t="shared" si="323"/>
        <v>1.9192960630101053E-6</v>
      </c>
      <c r="BC191" s="13">
        <f t="shared" si="324"/>
        <v>1.4433106393836016E-7</v>
      </c>
      <c r="BD191" s="13">
        <f t="shared" si="325"/>
        <v>6.1135907950708018E-7</v>
      </c>
      <c r="BE191" s="13">
        <f t="shared" si="326"/>
        <v>9.0684930126883656E-7</v>
      </c>
      <c r="BF191" s="13">
        <f t="shared" si="327"/>
        <v>6.7257989844105467E-7</v>
      </c>
      <c r="BG191" s="13">
        <f t="shared" si="328"/>
        <v>3.3255339422918845E-7</v>
      </c>
      <c r="BH191" s="13">
        <f t="shared" si="329"/>
        <v>1.2332188369332415E-7</v>
      </c>
      <c r="BI191" s="13">
        <f t="shared" si="330"/>
        <v>3.6585492162352861E-8</v>
      </c>
      <c r="BJ191" s="14">
        <f t="shared" si="331"/>
        <v>0.65213818828418557</v>
      </c>
      <c r="BK191" s="14">
        <f t="shared" si="332"/>
        <v>0.25641638776885833</v>
      </c>
      <c r="BL191" s="14">
        <f t="shared" si="333"/>
        <v>9.0063081709376977E-2</v>
      </c>
      <c r="BM191" s="14">
        <f t="shared" si="334"/>
        <v>0.28444547984613916</v>
      </c>
      <c r="BN191" s="14">
        <f t="shared" si="335"/>
        <v>0.71468575602863249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1.1717171717171699</v>
      </c>
      <c r="F192" s="10">
        <f>VLOOKUP(B192,home!$B$2:$E$405,3,FALSE)</f>
        <v>0.9</v>
      </c>
      <c r="G192" s="10">
        <f>VLOOKUP(C192,away!$B$2:$E$405,4,FALSE)</f>
        <v>0.95</v>
      </c>
      <c r="H192" s="10">
        <f>VLOOKUP(A192,away!$A$2:$E$405,3,FALSE)</f>
        <v>0.85606060606060597</v>
      </c>
      <c r="I192" s="10">
        <f>VLOOKUP(C192,away!$B$2:$E$405,3,FALSE)</f>
        <v>0.43</v>
      </c>
      <c r="J192" s="10">
        <f>VLOOKUP(B192,home!$B$2:$E$405,4,FALSE)</f>
        <v>0.78</v>
      </c>
      <c r="K192" s="12">
        <f t="shared" si="280"/>
        <v>1.0018181818181802</v>
      </c>
      <c r="L192" s="12">
        <f t="shared" si="281"/>
        <v>0.28712272727272725</v>
      </c>
      <c r="M192" s="13">
        <f t="shared" si="282"/>
        <v>0.27556247431015624</v>
      </c>
      <c r="N192" s="13">
        <f t="shared" si="283"/>
        <v>0.27606349699071969</v>
      </c>
      <c r="O192" s="13">
        <f t="shared" si="284"/>
        <v>7.9120249157952904E-2</v>
      </c>
      <c r="P192" s="13">
        <f t="shared" si="285"/>
        <v>7.9264104156421766E-2</v>
      </c>
      <c r="Q192" s="13">
        <f t="shared" si="286"/>
        <v>0.13828271531080569</v>
      </c>
      <c r="R192" s="13">
        <f t="shared" si="287"/>
        <v>1.1358610860364568E-2</v>
      </c>
      <c r="S192" s="13">
        <f t="shared" si="288"/>
        <v>5.699976224491787E-3</v>
      </c>
      <c r="T192" s="13">
        <f t="shared" si="289"/>
        <v>3.9704110354716653E-2</v>
      </c>
      <c r="U192" s="13">
        <f t="shared" si="290"/>
        <v>1.1379262880110666E-2</v>
      </c>
      <c r="V192" s="13">
        <f t="shared" si="291"/>
        <v>1.8217426023235282E-4</v>
      </c>
      <c r="W192" s="13">
        <f t="shared" si="292"/>
        <v>4.6178046143184139E-2</v>
      </c>
      <c r="X192" s="13">
        <f t="shared" si="293"/>
        <v>1.3258766548756873E-2</v>
      </c>
      <c r="Y192" s="13">
        <f t="shared" si="294"/>
        <v>1.9034466058757394E-3</v>
      </c>
      <c r="Z192" s="13">
        <f t="shared" si="295"/>
        <v>1.087105109419165E-3</v>
      </c>
      <c r="AA192" s="13">
        <f t="shared" si="296"/>
        <v>1.0890816641635616E-3</v>
      </c>
      <c r="AB192" s="13">
        <f t="shared" si="297"/>
        <v>5.4553090632192844E-4</v>
      </c>
      <c r="AC192" s="13">
        <f t="shared" si="298"/>
        <v>3.2750920580317417E-6</v>
      </c>
      <c r="AD192" s="13">
        <f t="shared" si="299"/>
        <v>1.1565501556770186E-2</v>
      </c>
      <c r="AE192" s="13">
        <f t="shared" si="300"/>
        <v>3.320718349256829E-3</v>
      </c>
      <c r="AF192" s="13">
        <f t="shared" si="301"/>
        <v>4.7672685447160476E-4</v>
      </c>
      <c r="AG192" s="13">
        <f t="shared" si="302"/>
        <v>4.5626371540011918E-5</v>
      </c>
      <c r="AH192" s="13">
        <f t="shared" si="303"/>
        <v>7.8033145962136803E-5</v>
      </c>
      <c r="AI192" s="13">
        <f t="shared" si="304"/>
        <v>7.8175024409340559E-5</v>
      </c>
      <c r="AJ192" s="13">
        <f t="shared" si="305"/>
        <v>3.9158580408678699E-5</v>
      </c>
      <c r="AK192" s="13">
        <f t="shared" si="306"/>
        <v>1.307659260920117E-5</v>
      </c>
      <c r="AL192" s="13">
        <f t="shared" si="307"/>
        <v>3.7682523886399886E-8</v>
      </c>
      <c r="AM192" s="13">
        <f t="shared" si="308"/>
        <v>2.3173059482837696E-3</v>
      </c>
      <c r="AN192" s="13">
        <f t="shared" si="309"/>
        <v>6.6535120379654941E-4</v>
      </c>
      <c r="AO192" s="13">
        <f t="shared" si="310"/>
        <v>9.5518726114128706E-5</v>
      </c>
      <c r="AP192" s="13">
        <f t="shared" si="311"/>
        <v>9.1418657158351049E-6</v>
      </c>
      <c r="AQ192" s="13">
        <f t="shared" si="312"/>
        <v>6.5620935417290463E-7</v>
      </c>
      <c r="AR192" s="13">
        <f t="shared" si="313"/>
        <v>4.4810179372639059E-6</v>
      </c>
      <c r="AS192" s="13">
        <f t="shared" si="314"/>
        <v>4.4891652426043784E-6</v>
      </c>
      <c r="AT192" s="13">
        <f t="shared" si="315"/>
        <v>2.2486636806136433E-6</v>
      </c>
      <c r="AU192" s="13">
        <f t="shared" si="316"/>
        <v>7.5091738667764589E-7</v>
      </c>
      <c r="AV192" s="13">
        <f t="shared" si="317"/>
        <v>1.8807067275426459E-7</v>
      </c>
      <c r="AW192" s="13">
        <f t="shared" si="318"/>
        <v>3.0108835731612728E-10</v>
      </c>
      <c r="AX192" s="13">
        <f t="shared" si="319"/>
        <v>3.8691987197101639E-4</v>
      </c>
      <c r="AY192" s="13">
        <f t="shared" si="320"/>
        <v>1.1109348887633269E-4</v>
      </c>
      <c r="AZ192" s="13">
        <f t="shared" si="321"/>
        <v>1.5948732754207514E-5</v>
      </c>
      <c r="BA192" s="13">
        <f t="shared" si="322"/>
        <v>1.5264145483106459E-6</v>
      </c>
      <c r="BB192" s="13">
        <f t="shared" si="323"/>
        <v>1.0956707701493018E-7</v>
      </c>
      <c r="BC192" s="13">
        <f t="shared" si="324"/>
        <v>6.2918395943655421E-9</v>
      </c>
      <c r="BD192" s="13">
        <f t="shared" si="325"/>
        <v>2.1443368185087049E-7</v>
      </c>
      <c r="BE192" s="13">
        <f t="shared" si="326"/>
        <v>2.1482356127241717E-7</v>
      </c>
      <c r="BF192" s="13">
        <f t="shared" si="327"/>
        <v>1.0760707478281967E-7</v>
      </c>
      <c r="BG192" s="13">
        <f t="shared" si="328"/>
        <v>3.5934241336565786E-8</v>
      </c>
      <c r="BH192" s="13">
        <f t="shared" si="329"/>
        <v>8.9998940802035055E-9</v>
      </c>
      <c r="BI192" s="13">
        <f t="shared" si="330"/>
        <v>1.8032515047971368E-9</v>
      </c>
      <c r="BJ192" s="14">
        <f t="shared" si="331"/>
        <v>0.5344027334064283</v>
      </c>
      <c r="BK192" s="14">
        <f t="shared" si="332"/>
        <v>0.36082313521476045</v>
      </c>
      <c r="BL192" s="14">
        <f t="shared" si="333"/>
        <v>0.1037139202489277</v>
      </c>
      <c r="BM192" s="14">
        <f t="shared" si="334"/>
        <v>0.14026415000532677</v>
      </c>
      <c r="BN192" s="14">
        <f t="shared" si="335"/>
        <v>0.85965165078642103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1.1717171717171699</v>
      </c>
      <c r="F193" s="10">
        <f>VLOOKUP(B193,home!$B$2:$E$405,3,FALSE)</f>
        <v>1.37</v>
      </c>
      <c r="G193" s="10">
        <f>VLOOKUP(C193,away!$B$2:$E$405,4,FALSE)</f>
        <v>0.76</v>
      </c>
      <c r="H193" s="10">
        <f>VLOOKUP(A193,away!$A$2:$E$405,3,FALSE)</f>
        <v>0.85606060606060597</v>
      </c>
      <c r="I193" s="10">
        <f>VLOOKUP(C193,away!$B$2:$E$405,3,FALSE)</f>
        <v>0.66</v>
      </c>
      <c r="J193" s="10">
        <f>VLOOKUP(B193,home!$B$2:$E$405,4,FALSE)</f>
        <v>0.91</v>
      </c>
      <c r="K193" s="12">
        <f t="shared" si="280"/>
        <v>1.2199919191919175</v>
      </c>
      <c r="L193" s="12">
        <f t="shared" si="281"/>
        <v>0.51415</v>
      </c>
      <c r="M193" s="13">
        <f t="shared" si="282"/>
        <v>0.17655163087329628</v>
      </c>
      <c r="N193" s="13">
        <f t="shared" si="283"/>
        <v>0.21539156298557569</v>
      </c>
      <c r="O193" s="13">
        <f t="shared" si="284"/>
        <v>9.0774021013505277E-2</v>
      </c>
      <c r="P193" s="13">
        <f t="shared" si="285"/>
        <v>0.11074357210903374</v>
      </c>
      <c r="Q193" s="13">
        <f t="shared" si="286"/>
        <v>0.13138798315225969</v>
      </c>
      <c r="R193" s="13">
        <f t="shared" si="287"/>
        <v>2.3335731452046864E-2</v>
      </c>
      <c r="S193" s="13">
        <f t="shared" si="288"/>
        <v>1.7366221290063044E-2</v>
      </c>
      <c r="T193" s="13">
        <f t="shared" si="289"/>
        <v>6.7553131537734318E-2</v>
      </c>
      <c r="U193" s="13">
        <f t="shared" si="290"/>
        <v>2.8469403799929842E-2</v>
      </c>
      <c r="V193" s="13">
        <f t="shared" si="291"/>
        <v>1.2103462125338613E-3</v>
      </c>
      <c r="W193" s="13">
        <f t="shared" si="292"/>
        <v>5.3430759241560197E-2</v>
      </c>
      <c r="X193" s="13">
        <f t="shared" si="293"/>
        <v>2.7471424864048175E-2</v>
      </c>
      <c r="Y193" s="13">
        <f t="shared" si="294"/>
        <v>7.0622165469251827E-3</v>
      </c>
      <c r="Z193" s="13">
        <f t="shared" si="295"/>
        <v>3.9993554420232995E-3</v>
      </c>
      <c r="AA193" s="13">
        <f t="shared" si="296"/>
        <v>4.8791813212446444E-3</v>
      </c>
      <c r="AB193" s="13">
        <f t="shared" si="297"/>
        <v>2.9762808920953056E-3</v>
      </c>
      <c r="AC193" s="13">
        <f t="shared" si="298"/>
        <v>4.7450022976859762E-5</v>
      </c>
      <c r="AD193" s="13">
        <f t="shared" si="299"/>
        <v>1.6296273627748076E-2</v>
      </c>
      <c r="AE193" s="13">
        <f t="shared" si="300"/>
        <v>8.3787290857066741E-3</v>
      </c>
      <c r="AF193" s="13">
        <f t="shared" si="301"/>
        <v>2.1539617797080427E-3</v>
      </c>
      <c r="AG193" s="13">
        <f t="shared" si="302"/>
        <v>3.691531496789635E-4</v>
      </c>
      <c r="AH193" s="13">
        <f t="shared" si="303"/>
        <v>5.1406715012906976E-4</v>
      </c>
      <c r="AI193" s="13">
        <f t="shared" si="304"/>
        <v>6.271577690794833E-4</v>
      </c>
      <c r="AJ193" s="13">
        <f t="shared" si="305"/>
        <v>3.8256370516770026E-4</v>
      </c>
      <c r="AK193" s="13">
        <f t="shared" si="306"/>
        <v>1.5557487629357116E-4</v>
      </c>
      <c r="AL193" s="13">
        <f t="shared" si="307"/>
        <v>1.1905378647868326E-6</v>
      </c>
      <c r="AM193" s="13">
        <f t="shared" si="308"/>
        <v>3.976264427758603E-3</v>
      </c>
      <c r="AN193" s="13">
        <f t="shared" si="309"/>
        <v>2.044396355532086E-3</v>
      </c>
      <c r="AO193" s="13">
        <f t="shared" si="310"/>
        <v>5.255631930984109E-4</v>
      </c>
      <c r="AP193" s="13">
        <f t="shared" si="311"/>
        <v>9.0072771910516003E-5</v>
      </c>
      <c r="AQ193" s="13">
        <f t="shared" si="312"/>
        <v>1.157772891944795E-5</v>
      </c>
      <c r="AR193" s="13">
        <f t="shared" si="313"/>
        <v>5.2861525047772249E-5</v>
      </c>
      <c r="AS193" s="13">
        <f t="shared" si="314"/>
        <v>6.4490633394443273E-5</v>
      </c>
      <c r="AT193" s="13">
        <f t="shared" si="315"/>
        <v>3.9339025802394622E-5</v>
      </c>
      <c r="AU193" s="13">
        <f t="shared" si="316"/>
        <v>1.5997764529267923E-5</v>
      </c>
      <c r="AV193" s="13">
        <f t="shared" si="317"/>
        <v>4.8792858627104893E-6</v>
      </c>
      <c r="AW193" s="13">
        <f t="shared" si="318"/>
        <v>2.0743761285988711E-8</v>
      </c>
      <c r="AX193" s="13">
        <f t="shared" si="319"/>
        <v>8.0850174507262717E-4</v>
      </c>
      <c r="AY193" s="13">
        <f t="shared" si="320"/>
        <v>4.1569117222909127E-4</v>
      </c>
      <c r="AZ193" s="13">
        <f t="shared" si="321"/>
        <v>1.0686380810079361E-4</v>
      </c>
      <c r="BA193" s="13">
        <f t="shared" si="322"/>
        <v>1.8314675645007682E-5</v>
      </c>
      <c r="BB193" s="13">
        <f t="shared" si="323"/>
        <v>2.3541226207201745E-6</v>
      </c>
      <c r="BC193" s="13">
        <f t="shared" si="324"/>
        <v>2.4207442908865557E-7</v>
      </c>
      <c r="BD193" s="13">
        <f t="shared" si="325"/>
        <v>4.5297921838853505E-6</v>
      </c>
      <c r="BE193" s="13">
        <f t="shared" si="326"/>
        <v>5.5263098599588347E-6</v>
      </c>
      <c r="BF193" s="13">
        <f t="shared" si="327"/>
        <v>3.371026686050199E-6</v>
      </c>
      <c r="BG193" s="13">
        <f t="shared" si="328"/>
        <v>1.3708751054538505E-6</v>
      </c>
      <c r="BH193" s="13">
        <f t="shared" si="329"/>
        <v>4.1811413771876638E-7</v>
      </c>
      <c r="BI193" s="13">
        <f t="shared" si="330"/>
        <v>1.0201917386335833E-7</v>
      </c>
      <c r="BJ193" s="14">
        <f t="shared" si="331"/>
        <v>0.53749503804626153</v>
      </c>
      <c r="BK193" s="14">
        <f t="shared" si="332"/>
        <v>0.30633610221799767</v>
      </c>
      <c r="BL193" s="14">
        <f t="shared" si="333"/>
        <v>0.1523068683512753</v>
      </c>
      <c r="BM193" s="14">
        <f t="shared" si="334"/>
        <v>0.25153719204337238</v>
      </c>
      <c r="BN193" s="14">
        <f t="shared" si="335"/>
        <v>0.74818450158571759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1.1717171717171699</v>
      </c>
      <c r="F194" s="10">
        <f>VLOOKUP(B194,home!$B$2:$E$405,3,FALSE)</f>
        <v>1.28</v>
      </c>
      <c r="G194" s="10">
        <f>VLOOKUP(C194,away!$B$2:$E$405,4,FALSE)</f>
        <v>0.85</v>
      </c>
      <c r="H194" s="10">
        <f>VLOOKUP(A194,away!$A$2:$E$405,3,FALSE)</f>
        <v>0.85606060606060597</v>
      </c>
      <c r="I194" s="10">
        <f>VLOOKUP(C194,away!$B$2:$E$405,3,FALSE)</f>
        <v>0.76</v>
      </c>
      <c r="J194" s="10">
        <f>VLOOKUP(B194,home!$B$2:$E$405,4,FALSE)</f>
        <v>0.65</v>
      </c>
      <c r="K194" s="12">
        <f t="shared" si="280"/>
        <v>1.2748282828282809</v>
      </c>
      <c r="L194" s="12">
        <f t="shared" si="281"/>
        <v>0.42289393939393938</v>
      </c>
      <c r="M194" s="13">
        <f t="shared" si="282"/>
        <v>0.18310011079008115</v>
      </c>
      <c r="N194" s="13">
        <f t="shared" si="283"/>
        <v>0.2334211998241871</v>
      </c>
      <c r="O194" s="13">
        <f t="shared" si="284"/>
        <v>7.7431927155484151E-2</v>
      </c>
      <c r="P194" s="13">
        <f t="shared" si="285"/>
        <v>9.8712410731710387E-2</v>
      </c>
      <c r="Q194" s="13">
        <f t="shared" si="286"/>
        <v>0.14878597367379276</v>
      </c>
      <c r="R194" s="13">
        <f t="shared" si="287"/>
        <v>1.6372746354823622E-2</v>
      </c>
      <c r="S194" s="13">
        <f t="shared" si="288"/>
        <v>1.3304388498755832E-2</v>
      </c>
      <c r="T194" s="13">
        <f t="shared" si="289"/>
        <v>6.2920686533473172E-2</v>
      </c>
      <c r="U194" s="13">
        <f t="shared" si="290"/>
        <v>2.0872440120702794E-2</v>
      </c>
      <c r="V194" s="13">
        <f t="shared" si="291"/>
        <v>7.9695823009152641E-4</v>
      </c>
      <c r="W194" s="13">
        <f t="shared" si="292"/>
        <v>6.3225522442498336E-2</v>
      </c>
      <c r="X194" s="13">
        <f t="shared" si="293"/>
        <v>2.6737690255948042E-2</v>
      </c>
      <c r="Y194" s="13">
        <f t="shared" si="294"/>
        <v>5.6536035813164074E-3</v>
      </c>
      <c r="Z194" s="13">
        <f t="shared" si="295"/>
        <v>2.3079784015630407E-3</v>
      </c>
      <c r="AA194" s="13">
        <f t="shared" si="296"/>
        <v>2.9422761424693715E-3</v>
      </c>
      <c r="AB194" s="13">
        <f t="shared" si="297"/>
        <v>1.8754484211554239E-3</v>
      </c>
      <c r="AC194" s="13">
        <f t="shared" si="298"/>
        <v>2.6853365832682427E-5</v>
      </c>
      <c r="AD194" s="13">
        <f t="shared" si="299"/>
        <v>2.0150421051572769E-2</v>
      </c>
      <c r="AE194" s="13">
        <f t="shared" si="300"/>
        <v>8.5214909389461739E-3</v>
      </c>
      <c r="AF194" s="13">
        <f t="shared" si="301"/>
        <v>1.8018434363403536E-3</v>
      </c>
      <c r="AG194" s="13">
        <f t="shared" si="302"/>
        <v>2.5399622298836159E-4</v>
      </c>
      <c r="AH194" s="13">
        <f t="shared" si="303"/>
        <v>2.4400751956828043E-4</v>
      </c>
      <c r="AI194" s="13">
        <f t="shared" si="304"/>
        <v>3.1106768716841906E-4</v>
      </c>
      <c r="AJ194" s="13">
        <f t="shared" si="305"/>
        <v>1.9827894273814032E-4</v>
      </c>
      <c r="AK194" s="13">
        <f t="shared" si="306"/>
        <v>8.4257201363956803E-5</v>
      </c>
      <c r="AL194" s="13">
        <f t="shared" si="307"/>
        <v>5.7908440714023337E-7</v>
      </c>
      <c r="AM194" s="13">
        <f t="shared" si="308"/>
        <v>5.1376653334886738E-3</v>
      </c>
      <c r="AN194" s="13">
        <f t="shared" si="309"/>
        <v>2.1726875321667022E-3</v>
      </c>
      <c r="AO194" s="13">
        <f t="shared" si="310"/>
        <v>4.5940819477503656E-4</v>
      </c>
      <c r="AP194" s="13">
        <f t="shared" si="311"/>
        <v>6.4760313759424471E-5</v>
      </c>
      <c r="AQ194" s="13">
        <f t="shared" si="312"/>
        <v>6.8466860505276372E-6</v>
      </c>
      <c r="AR194" s="13">
        <f t="shared" si="313"/>
        <v>2.0637860238394785E-5</v>
      </c>
      <c r="AS194" s="13">
        <f t="shared" si="314"/>
        <v>2.630972792896288E-5</v>
      </c>
      <c r="AT194" s="13">
        <f t="shared" si="315"/>
        <v>1.6770192638679507E-5</v>
      </c>
      <c r="AU194" s="13">
        <f t="shared" si="316"/>
        <v>7.1263719614224233E-6</v>
      </c>
      <c r="AV194" s="13">
        <f t="shared" si="317"/>
        <v>2.2712251325939387E-6</v>
      </c>
      <c r="AW194" s="13">
        <f t="shared" si="318"/>
        <v>8.6720649399113362E-9</v>
      </c>
      <c r="AX194" s="13">
        <f t="shared" si="319"/>
        <v>1.0916068458062904E-3</v>
      </c>
      <c r="AY194" s="13">
        <f t="shared" si="320"/>
        <v>4.6163391929241463E-4</v>
      </c>
      <c r="AZ194" s="13">
        <f t="shared" si="321"/>
        <v>9.7611093343716557E-5</v>
      </c>
      <c r="BA194" s="13">
        <f t="shared" si="322"/>
        <v>1.3759713264224608E-5</v>
      </c>
      <c r="BB194" s="13">
        <f t="shared" si="323"/>
        <v>1.4547248368097465E-6</v>
      </c>
      <c r="BC194" s="13">
        <f t="shared" si="324"/>
        <v>1.2303886339453593E-7</v>
      </c>
      <c r="BD194" s="13">
        <f t="shared" si="325"/>
        <v>1.4546043361460512E-6</v>
      </c>
      <c r="BE194" s="13">
        <f t="shared" si="326"/>
        <v>1.8543707480436419E-6</v>
      </c>
      <c r="BF194" s="13">
        <f t="shared" si="327"/>
        <v>1.1820021382277356E-6</v>
      </c>
      <c r="BG194" s="13">
        <f t="shared" si="328"/>
        <v>5.0228325205874E-7</v>
      </c>
      <c r="BH194" s="13">
        <f t="shared" si="329"/>
        <v>1.6008122392886203E-7</v>
      </c>
      <c r="BI194" s="13">
        <f t="shared" si="330"/>
        <v>4.0815214362856157E-8</v>
      </c>
      <c r="BJ194" s="14">
        <f t="shared" si="331"/>
        <v>0.58097998535671092</v>
      </c>
      <c r="BK194" s="14">
        <f t="shared" si="332"/>
        <v>0.29640293462017114</v>
      </c>
      <c r="BL194" s="14">
        <f t="shared" si="333"/>
        <v>0.12041075908028698</v>
      </c>
      <c r="BM194" s="14">
        <f t="shared" si="334"/>
        <v>0.24181566368142521</v>
      </c>
      <c r="BN194" s="14">
        <f t="shared" si="335"/>
        <v>0.75782436853007917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1.4842105263157901</v>
      </c>
      <c r="F195" s="10">
        <f>VLOOKUP(B195,home!$B$2:$E$405,3,FALSE)</f>
        <v>1.53</v>
      </c>
      <c r="G195" s="10">
        <f>VLOOKUP(C195,away!$B$2:$E$405,4,FALSE)</f>
        <v>0.82</v>
      </c>
      <c r="H195" s="10">
        <f>VLOOKUP(A195,away!$A$2:$E$405,3,FALSE)</f>
        <v>1.1789473684210501</v>
      </c>
      <c r="I195" s="10">
        <f>VLOOKUP(C195,away!$B$2:$E$405,3,FALSE)</f>
        <v>0.97</v>
      </c>
      <c r="J195" s="10">
        <f>VLOOKUP(B195,home!$B$2:$E$405,4,FALSE)</f>
        <v>0.56999999999999995</v>
      </c>
      <c r="K195" s="12">
        <f t="shared" si="280"/>
        <v>1.8620905263157901</v>
      </c>
      <c r="L195" s="12">
        <f t="shared" si="281"/>
        <v>0.65183999999999853</v>
      </c>
      <c r="M195" s="13">
        <f t="shared" si="282"/>
        <v>8.0949439224274278E-2</v>
      </c>
      <c r="N195" s="13">
        <f t="shared" si="283"/>
        <v>0.15073518389009696</v>
      </c>
      <c r="O195" s="13">
        <f t="shared" si="284"/>
        <v>5.2766082463950828E-2</v>
      </c>
      <c r="P195" s="13">
        <f t="shared" si="285"/>
        <v>9.8255222266920586E-2</v>
      </c>
      <c r="Q195" s="13">
        <f t="shared" si="286"/>
        <v>0.14034127895210904</v>
      </c>
      <c r="R195" s="13">
        <f t="shared" si="287"/>
        <v>1.7197521596650816E-2</v>
      </c>
      <c r="S195" s="13">
        <f t="shared" si="288"/>
        <v>2.9815180917976639E-2</v>
      </c>
      <c r="T195" s="13">
        <f t="shared" si="289"/>
        <v>9.1480059272142561E-2</v>
      </c>
      <c r="U195" s="13">
        <f t="shared" si="290"/>
        <v>3.2023342041234686E-2</v>
      </c>
      <c r="V195" s="13">
        <f t="shared" si="291"/>
        <v>4.0210246682609047E-3</v>
      </c>
      <c r="W195" s="13">
        <f t="shared" si="292"/>
        <v>8.7109388662587953E-2</v>
      </c>
      <c r="X195" s="13">
        <f t="shared" si="293"/>
        <v>5.6781383905821201E-2</v>
      </c>
      <c r="Y195" s="13">
        <f t="shared" si="294"/>
        <v>1.8506188642585207E-2</v>
      </c>
      <c r="Z195" s="13">
        <f t="shared" si="295"/>
        <v>3.7366774925202805E-3</v>
      </c>
      <c r="AA195" s="13">
        <f t="shared" si="296"/>
        <v>6.958031758719457E-3</v>
      </c>
      <c r="AB195" s="13">
        <f t="shared" si="297"/>
        <v>6.4782425098579488E-3</v>
      </c>
      <c r="AC195" s="13">
        <f t="shared" si="298"/>
        <v>3.0504123647025764E-4</v>
      </c>
      <c r="AD195" s="13">
        <f t="shared" si="299"/>
        <v>4.0551391845441272E-2</v>
      </c>
      <c r="AE195" s="13">
        <f t="shared" si="300"/>
        <v>2.6433019260532379E-2</v>
      </c>
      <c r="AF195" s="13">
        <f t="shared" si="301"/>
        <v>8.6150496373926938E-3</v>
      </c>
      <c r="AG195" s="13">
        <f t="shared" si="302"/>
        <v>1.8718779852126804E-3</v>
      </c>
      <c r="AH195" s="13">
        <f t="shared" si="303"/>
        <v>6.0892896418110346E-4</v>
      </c>
      <c r="AI195" s="13">
        <f t="shared" si="304"/>
        <v>1.1338808554009199E-3</v>
      </c>
      <c r="AJ195" s="13">
        <f t="shared" si="305"/>
        <v>1.0556943994064487E-3</v>
      </c>
      <c r="AK195" s="13">
        <f t="shared" si="306"/>
        <v>6.5526617993979532E-4</v>
      </c>
      <c r="AL195" s="13">
        <f t="shared" si="307"/>
        <v>1.4810180170327255E-5</v>
      </c>
      <c r="AM195" s="13">
        <f t="shared" si="308"/>
        <v>1.5102072516863114E-2</v>
      </c>
      <c r="AN195" s="13">
        <f t="shared" si="309"/>
        <v>9.8441349493920294E-3</v>
      </c>
      <c r="AO195" s="13">
        <f t="shared" si="310"/>
        <v>3.2084004627058434E-3</v>
      </c>
      <c r="AP195" s="13">
        <f t="shared" si="311"/>
        <v>6.9712125253672404E-4</v>
      </c>
      <c r="AQ195" s="13">
        <f t="shared" si="312"/>
        <v>1.1360287931338427E-4</v>
      </c>
      <c r="AR195" s="13">
        <f t="shared" si="313"/>
        <v>7.9384851202361957E-5</v>
      </c>
      <c r="AS195" s="13">
        <f t="shared" si="314"/>
        <v>1.4782177935690686E-4</v>
      </c>
      <c r="AT195" s="13">
        <f t="shared" si="315"/>
        <v>1.3762876746181967E-4</v>
      </c>
      <c r="AU195" s="13">
        <f t="shared" si="316"/>
        <v>8.5425741346391098E-5</v>
      </c>
      <c r="AV195" s="13">
        <f t="shared" si="317"/>
        <v>3.9767615916154478E-5</v>
      </c>
      <c r="AW195" s="13">
        <f t="shared" si="318"/>
        <v>4.993437736476073E-7</v>
      </c>
      <c r="AX195" s="13">
        <f t="shared" si="319"/>
        <v>4.6869043602308109E-3</v>
      </c>
      <c r="AY195" s="13">
        <f t="shared" si="320"/>
        <v>3.055111738172845E-3</v>
      </c>
      <c r="AZ195" s="13">
        <f t="shared" si="321"/>
        <v>9.9572201770529154E-4</v>
      </c>
      <c r="BA195" s="13">
        <f t="shared" si="322"/>
        <v>2.1635048000700525E-4</v>
      </c>
      <c r="BB195" s="13">
        <f t="shared" si="323"/>
        <v>3.5256474221941483E-5</v>
      </c>
      <c r="BC195" s="13">
        <f t="shared" si="324"/>
        <v>4.5963160313660594E-6</v>
      </c>
      <c r="BD195" s="13">
        <f t="shared" si="325"/>
        <v>8.6243702346245786E-6</v>
      </c>
      <c r="BE195" s="13">
        <f t="shared" si="326"/>
        <v>1.6059358109334314E-5</v>
      </c>
      <c r="BF195" s="13">
        <f t="shared" si="327"/>
        <v>1.4951989297052046E-5</v>
      </c>
      <c r="BG195" s="13">
        <f t="shared" si="328"/>
        <v>9.2806525398719017E-6</v>
      </c>
      <c r="BH195" s="13">
        <f t="shared" si="329"/>
        <v>4.3203537931310103E-6</v>
      </c>
      <c r="BI195" s="13">
        <f t="shared" si="330"/>
        <v>1.6089779737043483E-6</v>
      </c>
      <c r="BJ195" s="14">
        <f t="shared" si="331"/>
        <v>0.66038409550110244</v>
      </c>
      <c r="BK195" s="14">
        <f t="shared" si="332"/>
        <v>0.21641583023224584</v>
      </c>
      <c r="BL195" s="14">
        <f t="shared" si="333"/>
        <v>0.11942186522657335</v>
      </c>
      <c r="BM195" s="14">
        <f t="shared" si="334"/>
        <v>0.45665912766403999</v>
      </c>
      <c r="BN195" s="14">
        <f t="shared" si="335"/>
        <v>0.5402447283940025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1.3323170731707299</v>
      </c>
      <c r="F196" s="10">
        <f>VLOOKUP(B196,home!$B$2:$E$405,3,FALSE)</f>
        <v>1.03</v>
      </c>
      <c r="G196" s="10">
        <f>VLOOKUP(C196,away!$B$2:$E$405,4,FALSE)</f>
        <v>0.8</v>
      </c>
      <c r="H196" s="10">
        <f>VLOOKUP(A196,away!$A$2:$E$405,3,FALSE)</f>
        <v>1.3201219512195099</v>
      </c>
      <c r="I196" s="10">
        <f>VLOOKUP(C196,away!$B$2:$E$405,3,FALSE)</f>
        <v>1.17</v>
      </c>
      <c r="J196" s="10">
        <f>VLOOKUP(B196,home!$B$2:$E$405,4,FALSE)</f>
        <v>1.28</v>
      </c>
      <c r="K196" s="12">
        <f t="shared" si="280"/>
        <v>1.0978292682926816</v>
      </c>
      <c r="L196" s="12">
        <f t="shared" si="281"/>
        <v>1.9770146341463379</v>
      </c>
      <c r="M196" s="13">
        <f t="shared" si="282"/>
        <v>4.6196839032780969E-2</v>
      </c>
      <c r="N196" s="13">
        <f t="shared" si="283"/>
        <v>5.0716241992792718E-2</v>
      </c>
      <c r="O196" s="13">
        <f t="shared" si="284"/>
        <v>9.1331826819110729E-2</v>
      </c>
      <c r="P196" s="13">
        <f t="shared" si="285"/>
        <v>0.10026675260865825</v>
      </c>
      <c r="Q196" s="13">
        <f t="shared" si="286"/>
        <v>2.7838887418751099E-2</v>
      </c>
      <c r="R196" s="13">
        <f t="shared" si="287"/>
        <v>9.0282179092350479E-2</v>
      </c>
      <c r="S196" s="13">
        <f t="shared" si="288"/>
        <v>5.4405354831485529E-2</v>
      </c>
      <c r="T196" s="13">
        <f t="shared" si="289"/>
        <v>5.50378878252233E-2</v>
      </c>
      <c r="U196" s="13">
        <f t="shared" si="290"/>
        <v>9.9114418612823954E-2</v>
      </c>
      <c r="V196" s="13">
        <f t="shared" si="291"/>
        <v>1.3120301849618283E-2</v>
      </c>
      <c r="W196" s="13">
        <f t="shared" si="292"/>
        <v>1.0187448468336621E-2</v>
      </c>
      <c r="X196" s="13">
        <f t="shared" si="293"/>
        <v>2.0140734706513196E-2</v>
      </c>
      <c r="Y196" s="13">
        <f t="shared" si="294"/>
        <v>1.9909263628617824E-2</v>
      </c>
      <c r="Z196" s="13">
        <f t="shared" si="295"/>
        <v>5.949639642273246E-2</v>
      </c>
      <c r="AA196" s="13">
        <f t="shared" si="296"/>
        <v>6.5316885350819684E-2</v>
      </c>
      <c r="AB196" s="13">
        <f t="shared" si="297"/>
        <v>3.5853394225923672E-2</v>
      </c>
      <c r="AC196" s="13">
        <f t="shared" si="298"/>
        <v>1.7797890603146935E-3</v>
      </c>
      <c r="AD196" s="13">
        <f t="shared" si="299"/>
        <v>2.7960197744408477E-3</v>
      </c>
      <c r="AE196" s="13">
        <f t="shared" si="300"/>
        <v>5.5277720114320986E-3</v>
      </c>
      <c r="AF196" s="13">
        <f t="shared" si="301"/>
        <v>5.4642430804129E-3</v>
      </c>
      <c r="AG196" s="13">
        <f t="shared" si="302"/>
        <v>3.600962844836388E-3</v>
      </c>
      <c r="AH196" s="13">
        <f t="shared" si="303"/>
        <v>2.94063116016785E-2</v>
      </c>
      <c r="AI196" s="13">
        <f t="shared" si="304"/>
        <v>3.2283109548857297E-2</v>
      </c>
      <c r="AJ196" s="13">
        <f t="shared" si="305"/>
        <v>1.7720671267117242E-2</v>
      </c>
      <c r="AK196" s="13">
        <f t="shared" si="306"/>
        <v>6.4847571902781577E-3</v>
      </c>
      <c r="AL196" s="13">
        <f t="shared" si="307"/>
        <v>1.5451591333297957E-4</v>
      </c>
      <c r="AM196" s="13">
        <f t="shared" si="308"/>
        <v>6.1391046862125309E-4</v>
      </c>
      <c r="AN196" s="13">
        <f t="shared" si="309"/>
        <v>1.2137099805198536E-3</v>
      </c>
      <c r="AO196" s="13">
        <f t="shared" si="310"/>
        <v>1.1997611965486089E-3</v>
      </c>
      <c r="AP196" s="13">
        <f t="shared" si="311"/>
        <v>7.906484810191733E-4</v>
      </c>
      <c r="AQ196" s="13">
        <f t="shared" si="312"/>
        <v>3.9078090436011996E-4</v>
      </c>
      <c r="AR196" s="13">
        <f t="shared" si="313"/>
        <v>1.1627341674557128E-2</v>
      </c>
      <c r="AS196" s="13">
        <f t="shared" si="314"/>
        <v>1.2764836002768055E-2</v>
      </c>
      <c r="AT196" s="13">
        <f t="shared" si="315"/>
        <v>7.0068052843974653E-3</v>
      </c>
      <c r="AU196" s="13">
        <f t="shared" si="316"/>
        <v>2.5640919728131218E-3</v>
      </c>
      <c r="AV196" s="13">
        <f t="shared" si="317"/>
        <v>7.0373380358714182E-4</v>
      </c>
      <c r="AW196" s="13">
        <f t="shared" si="318"/>
        <v>9.3156980125277468E-6</v>
      </c>
      <c r="AX196" s="13">
        <f t="shared" si="319"/>
        <v>1.1232814676061454E-4</v>
      </c>
      <c r="AY196" s="13">
        <f t="shared" si="320"/>
        <v>2.2207438997227252E-4</v>
      </c>
      <c r="AZ196" s="13">
        <f t="shared" si="321"/>
        <v>2.1952215942215182E-4</v>
      </c>
      <c r="BA196" s="13">
        <f t="shared" si="322"/>
        <v>1.446661738989998E-4</v>
      </c>
      <c r="BB196" s="13">
        <f t="shared" si="323"/>
        <v>7.1501785716070459E-5</v>
      </c>
      <c r="BC196" s="13">
        <f t="shared" si="324"/>
        <v>2.8272015345653381E-5</v>
      </c>
      <c r="BD196" s="13">
        <f t="shared" si="325"/>
        <v>3.8312374411364983E-3</v>
      </c>
      <c r="BE196" s="13">
        <f t="shared" si="326"/>
        <v>4.2060445966584075E-3</v>
      </c>
      <c r="BF196" s="13">
        <f t="shared" si="327"/>
        <v>2.3087594309779431E-3</v>
      </c>
      <c r="BG196" s="13">
        <f t="shared" si="328"/>
        <v>8.4487455892478126E-4</v>
      </c>
      <c r="BH196" s="13">
        <f t="shared" si="329"/>
        <v>2.3188200470587362E-4</v>
      </c>
      <c r="BI196" s="13">
        <f t="shared" si="330"/>
        <v>5.0913370311297894E-5</v>
      </c>
      <c r="BJ196" s="14">
        <f t="shared" si="331"/>
        <v>0.20622663745354178</v>
      </c>
      <c r="BK196" s="14">
        <f t="shared" si="332"/>
        <v>0.21614562768616299</v>
      </c>
      <c r="BL196" s="14">
        <f t="shared" si="333"/>
        <v>0.51393407384979739</v>
      </c>
      <c r="BM196" s="14">
        <f t="shared" si="334"/>
        <v>0.58895724975583041</v>
      </c>
      <c r="BN196" s="14">
        <f t="shared" si="335"/>
        <v>0.40663272696444425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1.3323170731707299</v>
      </c>
      <c r="F197" s="10">
        <f>VLOOKUP(B197,home!$B$2:$E$405,3,FALSE)</f>
        <v>1.59</v>
      </c>
      <c r="G197" s="10">
        <f>VLOOKUP(C197,away!$B$2:$E$405,4,FALSE)</f>
        <v>0.89</v>
      </c>
      <c r="H197" s="10">
        <f>VLOOKUP(A197,away!$A$2:$E$405,3,FALSE)</f>
        <v>1.3201219512195099</v>
      </c>
      <c r="I197" s="10">
        <f>VLOOKUP(C197,away!$B$2:$E$405,3,FALSE)</f>
        <v>1.41</v>
      </c>
      <c r="J197" s="10">
        <f>VLOOKUP(B197,home!$B$2:$E$405,4,FALSE)</f>
        <v>0.99</v>
      </c>
      <c r="K197" s="12">
        <f t="shared" si="280"/>
        <v>1.8853618902439</v>
      </c>
      <c r="L197" s="12">
        <f t="shared" si="281"/>
        <v>1.8427582317073137</v>
      </c>
      <c r="M197" s="13">
        <f t="shared" si="282"/>
        <v>2.4037981863343685E-2</v>
      </c>
      <c r="N197" s="13">
        <f t="shared" si="283"/>
        <v>4.5320294923522235E-2</v>
      </c>
      <c r="O197" s="13">
        <f t="shared" si="284"/>
        <v>4.4296188952307684E-2</v>
      </c>
      <c r="P197" s="13">
        <f t="shared" si="285"/>
        <v>8.3514346533723777E-2</v>
      </c>
      <c r="Q197" s="13">
        <f t="shared" si="286"/>
        <v>4.2722578451711464E-2</v>
      </c>
      <c r="R197" s="13">
        <f t="shared" si="287"/>
        <v>4.0813583412563782E-2</v>
      </c>
      <c r="S197" s="13">
        <f t="shared" si="288"/>
        <v>7.2537766654100569E-2</v>
      </c>
      <c r="T197" s="13">
        <f t="shared" si="289"/>
        <v>7.8727383121652797E-2</v>
      </c>
      <c r="U197" s="13">
        <f t="shared" si="290"/>
        <v>7.6948374770338335E-2</v>
      </c>
      <c r="V197" s="13">
        <f t="shared" si="291"/>
        <v>2.8001722974972863E-2</v>
      </c>
      <c r="W197" s="13">
        <f t="shared" si="292"/>
        <v>2.6849173755270673E-2</v>
      </c>
      <c r="X197" s="13">
        <f t="shared" si="293"/>
        <v>4.9476535952065005E-2</v>
      </c>
      <c r="Y197" s="13">
        <f t="shared" si="294"/>
        <v>4.5586646951015324E-2</v>
      </c>
      <c r="Z197" s="13">
        <f t="shared" si="295"/>
        <v>2.5069855599658325E-2</v>
      </c>
      <c r="AA197" s="13">
        <f t="shared" si="296"/>
        <v>4.7265750341513445E-2</v>
      </c>
      <c r="AB197" s="13">
        <f t="shared" si="297"/>
        <v>4.4556522203836033E-2</v>
      </c>
      <c r="AC197" s="13">
        <f t="shared" si="298"/>
        <v>6.0803398798407026E-3</v>
      </c>
      <c r="AD197" s="13">
        <f t="shared" si="299"/>
        <v>1.2655102245681008E-2</v>
      </c>
      <c r="AE197" s="13">
        <f t="shared" si="300"/>
        <v>2.3320293836326389E-2</v>
      </c>
      <c r="AF197" s="13">
        <f t="shared" si="301"/>
        <v>2.1486831716361895E-2</v>
      </c>
      <c r="AG197" s="13">
        <f t="shared" si="302"/>
        <v>1.3198345339545222E-2</v>
      </c>
      <c r="AH197" s="13">
        <f t="shared" si="303"/>
        <v>1.1549420693496015E-2</v>
      </c>
      <c r="AI197" s="13">
        <f t="shared" si="304"/>
        <v>2.1774837629911663E-2</v>
      </c>
      <c r="AJ197" s="13">
        <f t="shared" si="305"/>
        <v>2.0526724516842131E-2</v>
      </c>
      <c r="AK197" s="13">
        <f t="shared" si="306"/>
        <v>1.290010137852976E-2</v>
      </c>
      <c r="AL197" s="13">
        <f t="shared" si="307"/>
        <v>8.4498875929712167E-4</v>
      </c>
      <c r="AM197" s="13">
        <f t="shared" si="308"/>
        <v>4.771889498229394E-3</v>
      </c>
      <c r="AN197" s="13">
        <f t="shared" si="309"/>
        <v>8.7934386536598977E-3</v>
      </c>
      <c r="AO197" s="13">
        <f t="shared" si="310"/>
        <v>8.1020907320225287E-3</v>
      </c>
      <c r="AP197" s="13">
        <f t="shared" si="311"/>
        <v>4.9767314634913493E-3</v>
      </c>
      <c r="AQ197" s="13">
        <f t="shared" si="312"/>
        <v>2.292728217836367E-3</v>
      </c>
      <c r="AR197" s="13">
        <f t="shared" si="313"/>
        <v>4.2565580108781184E-3</v>
      </c>
      <c r="AS197" s="13">
        <f t="shared" si="314"/>
        <v>8.0251522573219838E-3</v>
      </c>
      <c r="AT197" s="13">
        <f t="shared" si="315"/>
        <v>7.5651581146798401E-3</v>
      </c>
      <c r="AU197" s="13">
        <f t="shared" si="316"/>
        <v>4.7543536010289204E-3</v>
      </c>
      <c r="AV197" s="13">
        <f t="shared" si="317"/>
        <v>2.2409192730309447E-3</v>
      </c>
      <c r="AW197" s="13">
        <f t="shared" si="318"/>
        <v>8.1547662156574103E-5</v>
      </c>
      <c r="AX197" s="13">
        <f t="shared" si="319"/>
        <v>1.499456434069463E-3</v>
      </c>
      <c r="AY197" s="13">
        <f t="shared" si="320"/>
        <v>2.763135686967998E-3</v>
      </c>
      <c r="AZ197" s="13">
        <f t="shared" si="321"/>
        <v>2.545895516242261E-3</v>
      </c>
      <c r="BA197" s="13">
        <f t="shared" si="322"/>
        <v>1.5638233065407223E-3</v>
      </c>
      <c r="BB197" s="13">
        <f t="shared" si="323"/>
        <v>7.2043706776591624E-4</v>
      </c>
      <c r="BC197" s="13">
        <f t="shared" si="324"/>
        <v>2.6551826741054462E-4</v>
      </c>
      <c r="BD197" s="13">
        <f t="shared" si="325"/>
        <v>1.3073012188808929E-3</v>
      </c>
      <c r="BE197" s="13">
        <f t="shared" si="326"/>
        <v>2.4647358971474349E-3</v>
      </c>
      <c r="BF197" s="13">
        <f t="shared" si="327"/>
        <v>2.3234595649989417E-3</v>
      </c>
      <c r="BG197" s="13">
        <f t="shared" si="328"/>
        <v>1.4601873724572245E-3</v>
      </c>
      <c r="BH197" s="13">
        <f t="shared" si="329"/>
        <v>6.8824540616155673E-4</v>
      </c>
      <c r="BI197" s="13">
        <f t="shared" si="330"/>
        <v>2.5951833198248667E-4</v>
      </c>
      <c r="BJ197" s="14">
        <f t="shared" si="331"/>
        <v>0.39763833113738839</v>
      </c>
      <c r="BK197" s="14">
        <f t="shared" si="332"/>
        <v>0.2177802823522467</v>
      </c>
      <c r="BL197" s="14">
        <f t="shared" si="333"/>
        <v>0.35597709294790725</v>
      </c>
      <c r="BM197" s="14">
        <f t="shared" si="334"/>
        <v>0.7130789998752165</v>
      </c>
      <c r="BN197" s="14">
        <f t="shared" si="335"/>
        <v>0.2807049741371726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1.3323170731707299</v>
      </c>
      <c r="F198" s="10">
        <f>VLOOKUP(B198,home!$B$2:$E$405,3,FALSE)</f>
        <v>1.31</v>
      </c>
      <c r="G198" s="10">
        <f>VLOOKUP(C198,away!$B$2:$E$405,4,FALSE)</f>
        <v>1.45</v>
      </c>
      <c r="H198" s="10">
        <f>VLOOKUP(A198,away!$A$2:$E$405,3,FALSE)</f>
        <v>1.3201219512195099</v>
      </c>
      <c r="I198" s="10">
        <f>VLOOKUP(C198,away!$B$2:$E$405,3,FALSE)</f>
        <v>0.33</v>
      </c>
      <c r="J198" s="10">
        <f>VLOOKUP(B198,home!$B$2:$E$405,4,FALSE)</f>
        <v>0.85</v>
      </c>
      <c r="K198" s="12">
        <f t="shared" si="280"/>
        <v>2.5307362804878015</v>
      </c>
      <c r="L198" s="12">
        <f t="shared" si="281"/>
        <v>0.37029420731707252</v>
      </c>
      <c r="M198" s="13">
        <f t="shared" si="282"/>
        <v>5.4966548503841077E-2</v>
      </c>
      <c r="N198" s="13">
        <f t="shared" si="283"/>
        <v>0.13910583851186312</v>
      </c>
      <c r="O198" s="13">
        <f t="shared" si="284"/>
        <v>2.0353794507185247E-2</v>
      </c>
      <c r="P198" s="13">
        <f t="shared" si="285"/>
        <v>5.1510086204927044E-2</v>
      </c>
      <c r="Q198" s="13">
        <f t="shared" si="286"/>
        <v>0.17602009617482467</v>
      </c>
      <c r="R198" s="13">
        <f t="shared" si="287"/>
        <v>3.768446101466373E-3</v>
      </c>
      <c r="S198" s="13">
        <f t="shared" si="288"/>
        <v>1.2067744169226869E-2</v>
      </c>
      <c r="T198" s="13">
        <f t="shared" si="289"/>
        <v>6.5179221984931549E-2</v>
      </c>
      <c r="U198" s="13">
        <f t="shared" si="290"/>
        <v>9.5369432700437677E-3</v>
      </c>
      <c r="V198" s="13">
        <f t="shared" si="291"/>
        <v>1.2565431145058531E-3</v>
      </c>
      <c r="W198" s="13">
        <f t="shared" si="292"/>
        <v>0.14848681449486029</v>
      </c>
      <c r="X198" s="13">
        <f t="shared" si="293"/>
        <v>5.4983807270411474E-2</v>
      </c>
      <c r="Y198" s="13">
        <f t="shared" si="294"/>
        <v>1.0180092664235854E-2</v>
      </c>
      <c r="Z198" s="13">
        <f t="shared" si="295"/>
        <v>4.6514458731986756E-4</v>
      </c>
      <c r="AA198" s="13">
        <f t="shared" si="296"/>
        <v>1.1771582828029152E-3</v>
      </c>
      <c r="AB198" s="13">
        <f t="shared" si="297"/>
        <v>1.4895385870830288E-3</v>
      </c>
      <c r="AC198" s="13">
        <f t="shared" si="298"/>
        <v>7.3595493429836964E-5</v>
      </c>
      <c r="AD198" s="13">
        <f t="shared" si="299"/>
        <v>9.3945242154051214E-2</v>
      </c>
      <c r="AE198" s="13">
        <f t="shared" si="300"/>
        <v>3.4787378974644817E-2</v>
      </c>
      <c r="AF198" s="13">
        <f t="shared" si="301"/>
        <v>6.440782461027349E-3</v>
      </c>
      <c r="AG198" s="13">
        <f t="shared" si="302"/>
        <v>7.9499481196927506E-4</v>
      </c>
      <c r="AH198" s="13">
        <f t="shared" si="303"/>
        <v>4.3060086562359302E-5</v>
      </c>
      <c r="AI198" s="13">
        <f t="shared" si="304"/>
        <v>1.0897372330430796E-4</v>
      </c>
      <c r="AJ198" s="13">
        <f t="shared" si="305"/>
        <v>1.3789187759302561E-4</v>
      </c>
      <c r="AK198" s="13">
        <f t="shared" si="306"/>
        <v>1.1632265913641761E-4</v>
      </c>
      <c r="AL198" s="13">
        <f t="shared" si="307"/>
        <v>2.7587034762425621E-6</v>
      </c>
      <c r="AM198" s="13">
        <f t="shared" si="308"/>
        <v>4.7550126539693885E-2</v>
      </c>
      <c r="AN198" s="13">
        <f t="shared" si="309"/>
        <v>1.7607536414842435E-2</v>
      </c>
      <c r="AO198" s="13">
        <f t="shared" si="310"/>
        <v>3.2599843697702848E-3</v>
      </c>
      <c r="AP198" s="13">
        <f t="shared" si="311"/>
        <v>4.023844426900445E-4</v>
      </c>
      <c r="AQ198" s="13">
        <f t="shared" si="312"/>
        <v>3.7250157060658015E-5</v>
      </c>
      <c r="AR198" s="13">
        <f t="shared" si="313"/>
        <v>3.1889801241226726E-6</v>
      </c>
      <c r="AS198" s="13">
        <f t="shared" si="314"/>
        <v>8.070467697871741E-6</v>
      </c>
      <c r="AT198" s="13">
        <f t="shared" si="315"/>
        <v>1.0212112701754441E-5</v>
      </c>
      <c r="AU198" s="13">
        <f t="shared" si="316"/>
        <v>8.6147213715867554E-6</v>
      </c>
      <c r="AV198" s="13">
        <f t="shared" si="317"/>
        <v>5.450396980342059E-6</v>
      </c>
      <c r="AW198" s="13">
        <f t="shared" si="318"/>
        <v>7.1811885664502629E-8</v>
      </c>
      <c r="AX198" s="13">
        <f t="shared" si="319"/>
        <v>2.005613839596487E-2</v>
      </c>
      <c r="AY198" s="13">
        <f t="shared" si="320"/>
        <v>7.4266718691753117E-3</v>
      </c>
      <c r="AZ198" s="13">
        <f t="shared" si="321"/>
        <v>1.3750267864001367E-3</v>
      </c>
      <c r="BA198" s="13">
        <f t="shared" si="322"/>
        <v>1.6972148463659337E-4</v>
      </c>
      <c r="BB198" s="13">
        <f t="shared" si="323"/>
        <v>1.5711720654546013E-5</v>
      </c>
      <c r="BC198" s="13">
        <f t="shared" si="324"/>
        <v>1.1635918290724784E-6</v>
      </c>
      <c r="BD198" s="13">
        <f t="shared" si="325"/>
        <v>1.9681014453531735E-7</v>
      </c>
      <c r="BE198" s="13">
        <f t="shared" si="326"/>
        <v>4.9807457314357572E-7</v>
      </c>
      <c r="BF198" s="13">
        <f t="shared" si="327"/>
        <v>6.3024769632146121E-7</v>
      </c>
      <c r="BG198" s="13">
        <f t="shared" si="328"/>
        <v>5.3166357025819345E-7</v>
      </c>
      <c r="BH198" s="13">
        <f t="shared" si="329"/>
        <v>3.3637507156652132E-7</v>
      </c>
      <c r="BI198" s="13">
        <f t="shared" si="330"/>
        <v>1.7025531949301527E-7</v>
      </c>
      <c r="BJ198" s="14">
        <f t="shared" si="331"/>
        <v>0.82782598527553752</v>
      </c>
      <c r="BK198" s="14">
        <f t="shared" si="332"/>
        <v>0.12730394805858222</v>
      </c>
      <c r="BL198" s="14">
        <f t="shared" si="333"/>
        <v>3.677002920042844E-2</v>
      </c>
      <c r="BM198" s="14">
        <f t="shared" si="334"/>
        <v>0.53921369706047084</v>
      </c>
      <c r="BN198" s="14">
        <f t="shared" si="335"/>
        <v>0.44572481000410752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1.3941176470588199</v>
      </c>
      <c r="F199" s="10">
        <f>VLOOKUP(B199,home!$B$2:$E$405,3,FALSE)</f>
        <v>0.63</v>
      </c>
      <c r="G199" s="10">
        <f>VLOOKUP(C199,away!$B$2:$E$405,4,FALSE)</f>
        <v>0.68</v>
      </c>
      <c r="H199" s="10">
        <f>VLOOKUP(A199,away!$A$2:$E$405,3,FALSE)</f>
        <v>1.3441176470588201</v>
      </c>
      <c r="I199" s="10">
        <f>VLOOKUP(C199,away!$B$2:$E$405,3,FALSE)</f>
        <v>1.05</v>
      </c>
      <c r="J199" s="10">
        <f>VLOOKUP(B199,home!$B$2:$E$405,4,FALSE)</f>
        <v>0.92</v>
      </c>
      <c r="K199" s="12">
        <f t="shared" si="280"/>
        <v>0.59723999999999855</v>
      </c>
      <c r="L199" s="12">
        <f t="shared" si="281"/>
        <v>1.2984176470588205</v>
      </c>
      <c r="M199" s="13">
        <f t="shared" si="282"/>
        <v>0.1502195111346597</v>
      </c>
      <c r="N199" s="13">
        <f t="shared" si="283"/>
        <v>8.9717100830063942E-2</v>
      </c>
      <c r="O199" s="13">
        <f t="shared" si="284"/>
        <v>0.19504766418979114</v>
      </c>
      <c r="P199" s="13">
        <f t="shared" si="285"/>
        <v>0.11649026696071058</v>
      </c>
      <c r="Q199" s="13">
        <f t="shared" si="286"/>
        <v>2.6791320649873621E-2</v>
      </c>
      <c r="R199" s="13">
        <f t="shared" si="287"/>
        <v>0.12662666460081382</v>
      </c>
      <c r="S199" s="13">
        <f t="shared" si="288"/>
        <v>2.2583588167207555E-2</v>
      </c>
      <c r="T199" s="13">
        <f t="shared" si="289"/>
        <v>3.4786323519807302E-2</v>
      </c>
      <c r="U199" s="13">
        <f t="shared" si="290"/>
        <v>7.5626509166189862E-2</v>
      </c>
      <c r="V199" s="13">
        <f t="shared" si="291"/>
        <v>1.9458695956615999E-3</v>
      </c>
      <c r="W199" s="13">
        <f t="shared" si="292"/>
        <v>5.3336161149768278E-3</v>
      </c>
      <c r="X199" s="13">
        <f t="shared" si="293"/>
        <v>6.9252612863232215E-3</v>
      </c>
      <c r="Y199" s="13">
        <f t="shared" si="294"/>
        <v>4.4959407323276693E-3</v>
      </c>
      <c r="Z199" s="13">
        <f t="shared" si="295"/>
        <v>5.4804765301965007E-2</v>
      </c>
      <c r="AA199" s="13">
        <f t="shared" si="296"/>
        <v>3.2731598028945499E-2</v>
      </c>
      <c r="AB199" s="13">
        <f t="shared" si="297"/>
        <v>9.7743098034036788E-3</v>
      </c>
      <c r="AC199" s="13">
        <f t="shared" si="298"/>
        <v>9.4309848200308893E-5</v>
      </c>
      <c r="AD199" s="13">
        <f t="shared" si="299"/>
        <v>7.9636222212718817E-4</v>
      </c>
      <c r="AE199" s="13">
        <f t="shared" si="300"/>
        <v>1.0340107626609176E-3</v>
      </c>
      <c r="AF199" s="13">
        <f t="shared" si="301"/>
        <v>6.7128891074384267E-4</v>
      </c>
      <c r="AG199" s="13">
        <f t="shared" si="302"/>
        <v>2.9053778932823277E-4</v>
      </c>
      <c r="AH199" s="13">
        <f t="shared" si="303"/>
        <v>1.7789868602747089E-2</v>
      </c>
      <c r="AI199" s="13">
        <f t="shared" si="304"/>
        <v>1.0624821124304646E-2</v>
      </c>
      <c r="AJ199" s="13">
        <f t="shared" si="305"/>
        <v>3.1727840841398449E-3</v>
      </c>
      <c r="AK199" s="13">
        <f t="shared" si="306"/>
        <v>6.3163785547055886E-4</v>
      </c>
      <c r="AL199" s="13">
        <f t="shared" si="307"/>
        <v>2.925366834413362E-6</v>
      </c>
      <c r="AM199" s="13">
        <f t="shared" si="308"/>
        <v>9.5123874708648155E-5</v>
      </c>
      <c r="AN199" s="13">
        <f t="shared" si="309"/>
        <v>1.2351051757832098E-4</v>
      </c>
      <c r="AO199" s="13">
        <f t="shared" si="310"/>
        <v>8.0184117810530337E-5</v>
      </c>
      <c r="AP199" s="13">
        <f t="shared" si="311"/>
        <v>3.4704157859678669E-5</v>
      </c>
      <c r="AQ199" s="13">
        <f t="shared" si="312"/>
        <v>1.1265122747830471E-5</v>
      </c>
      <c r="AR199" s="13">
        <f t="shared" si="313"/>
        <v>4.6197358665328843E-3</v>
      </c>
      <c r="AS199" s="13">
        <f t="shared" si="314"/>
        <v>2.7590910489280933E-3</v>
      </c>
      <c r="AT199" s="13">
        <f t="shared" si="315"/>
        <v>8.2391976903090503E-4</v>
      </c>
      <c r="AU199" s="13">
        <f t="shared" si="316"/>
        <v>1.6402594761867219E-4</v>
      </c>
      <c r="AV199" s="13">
        <f t="shared" si="317"/>
        <v>2.4490714238943882E-5</v>
      </c>
      <c r="AW199" s="13">
        <f t="shared" si="318"/>
        <v>6.3014592024700924E-8</v>
      </c>
      <c r="AX199" s="13">
        <f t="shared" si="319"/>
        <v>9.4686304884988083E-6</v>
      </c>
      <c r="AY199" s="13">
        <f t="shared" si="320"/>
        <v>1.2294236919746035E-5</v>
      </c>
      <c r="AZ199" s="13">
        <f t="shared" si="321"/>
        <v>7.9815270868601661E-6</v>
      </c>
      <c r="BA199" s="13">
        <f t="shared" si="322"/>
        <v>3.4544518733524042E-6</v>
      </c>
      <c r="BB199" s="13">
        <f t="shared" si="323"/>
        <v>1.1213303183190418E-6</v>
      </c>
      <c r="BC199" s="13">
        <f t="shared" si="324"/>
        <v>2.9119101469750519E-7</v>
      </c>
      <c r="BD199" s="13">
        <f t="shared" si="325"/>
        <v>9.9972442897614607E-4</v>
      </c>
      <c r="BE199" s="13">
        <f t="shared" si="326"/>
        <v>5.9707541796171198E-4</v>
      </c>
      <c r="BF199" s="13">
        <f t="shared" si="327"/>
        <v>1.7829866131172597E-4</v>
      </c>
      <c r="BG199" s="13">
        <f t="shared" si="328"/>
        <v>3.5495697493938317E-5</v>
      </c>
      <c r="BH199" s="13">
        <f t="shared" si="329"/>
        <v>5.2998625928199174E-6</v>
      </c>
      <c r="BI199" s="13">
        <f t="shared" si="330"/>
        <v>6.3305798698715198E-7</v>
      </c>
      <c r="BJ199" s="14">
        <f t="shared" si="331"/>
        <v>0.17122116197663925</v>
      </c>
      <c r="BK199" s="14">
        <f t="shared" si="332"/>
        <v>0.29134876531019394</v>
      </c>
      <c r="BL199" s="14">
        <f t="shared" si="333"/>
        <v>0.48223364792847889</v>
      </c>
      <c r="BM199" s="14">
        <f t="shared" si="334"/>
        <v>0.29470358092903665</v>
      </c>
      <c r="BN199" s="14">
        <f t="shared" si="335"/>
        <v>0.70489252836591287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1.3941176470588199</v>
      </c>
      <c r="F200" s="10">
        <f>VLOOKUP(B200,home!$B$2:$E$405,3,FALSE)</f>
        <v>1.31</v>
      </c>
      <c r="G200" s="10">
        <f>VLOOKUP(C200,away!$B$2:$E$405,4,FALSE)</f>
        <v>1.05</v>
      </c>
      <c r="H200" s="10">
        <f>VLOOKUP(A200,away!$A$2:$E$405,3,FALSE)</f>
        <v>1.3441176470588201</v>
      </c>
      <c r="I200" s="10">
        <f>VLOOKUP(C200,away!$B$2:$E$405,3,FALSE)</f>
        <v>0.76</v>
      </c>
      <c r="J200" s="10">
        <f>VLOOKUP(B200,home!$B$2:$E$405,4,FALSE)</f>
        <v>1.18</v>
      </c>
      <c r="K200" s="12">
        <f t="shared" si="280"/>
        <v>1.9176088235294069</v>
      </c>
      <c r="L200" s="12">
        <f t="shared" si="281"/>
        <v>1.2054047058823498</v>
      </c>
      <c r="M200" s="13">
        <f t="shared" si="282"/>
        <v>4.4024299796224887E-2</v>
      </c>
      <c r="N200" s="13">
        <f t="shared" si="283"/>
        <v>8.4421385738944699E-2</v>
      </c>
      <c r="O200" s="13">
        <f t="shared" si="284"/>
        <v>5.3067098147544858E-2</v>
      </c>
      <c r="P200" s="13">
        <f t="shared" si="285"/>
        <v>0.10176193564683306</v>
      </c>
      <c r="Q200" s="13">
        <f t="shared" si="286"/>
        <v>8.0943597093790023E-2</v>
      </c>
      <c r="R200" s="13">
        <f t="shared" si="287"/>
        <v>3.1983664917285548E-2</v>
      </c>
      <c r="S200" s="13">
        <f t="shared" si="288"/>
        <v>5.8805543725411982E-2</v>
      </c>
      <c r="T200" s="13">
        <f t="shared" si="289"/>
        <v>9.7569792847899392E-2</v>
      </c>
      <c r="U200" s="13">
        <f t="shared" si="290"/>
        <v>6.1332158054194702E-2</v>
      </c>
      <c r="V200" s="13">
        <f t="shared" si="291"/>
        <v>1.510318918304787E-2</v>
      </c>
      <c r="W200" s="13">
        <f t="shared" si="292"/>
        <v>5.1739385331753679E-2</v>
      </c>
      <c r="X200" s="13">
        <f t="shared" si="293"/>
        <v>6.2366898558356108E-2</v>
      </c>
      <c r="Y200" s="13">
        <f t="shared" si="294"/>
        <v>3.7588676506764798E-2</v>
      </c>
      <c r="Z200" s="13">
        <f t="shared" si="295"/>
        <v>1.2851086734220073E-2</v>
      </c>
      <c r="AA200" s="13">
        <f t="shared" si="296"/>
        <v>2.464335731348212E-2</v>
      </c>
      <c r="AB200" s="13">
        <f t="shared" si="297"/>
        <v>2.3628159712860631E-2</v>
      </c>
      <c r="AC200" s="13">
        <f t="shared" si="298"/>
        <v>2.1819338592851604E-3</v>
      </c>
      <c r="AD200" s="13">
        <f t="shared" si="299"/>
        <v>2.4803975459039701E-2</v>
      </c>
      <c r="AE200" s="13">
        <f t="shared" si="300"/>
        <v>2.9898828742916776E-2</v>
      </c>
      <c r="AF200" s="13">
        <f t="shared" si="301"/>
        <v>1.8020094433541172E-2</v>
      </c>
      <c r="AG200" s="13">
        <f t="shared" si="302"/>
        <v>7.2405022102116209E-3</v>
      </c>
      <c r="AH200" s="13">
        <f t="shared" si="303"/>
        <v>3.8726901062827784E-3</v>
      </c>
      <c r="AI200" s="13">
        <f t="shared" si="304"/>
        <v>7.4263047186028915E-3</v>
      </c>
      <c r="AJ200" s="13">
        <f t="shared" si="305"/>
        <v>7.1203737273054877E-3</v>
      </c>
      <c r="AK200" s="13">
        <f t="shared" si="306"/>
        <v>4.5513638287693258E-3</v>
      </c>
      <c r="AL200" s="13">
        <f t="shared" si="307"/>
        <v>2.0174114205288277E-4</v>
      </c>
      <c r="AM200" s="13">
        <f t="shared" si="308"/>
        <v>9.51286443977227E-3</v>
      </c>
      <c r="AN200" s="13">
        <f t="shared" si="309"/>
        <v>1.1466851562122359E-2</v>
      </c>
      <c r="AO200" s="13">
        <f t="shared" si="310"/>
        <v>6.9110984173183327E-3</v>
      </c>
      <c r="AP200" s="13">
        <f t="shared" si="311"/>
        <v>2.7768901850171927E-3</v>
      </c>
      <c r="AQ200" s="13">
        <f t="shared" si="312"/>
        <v>8.3681912418455829E-4</v>
      </c>
      <c r="AR200" s="13">
        <f t="shared" si="313"/>
        <v>9.3363177570745647E-4</v>
      </c>
      <c r="AS200" s="13">
        <f t="shared" si="314"/>
        <v>1.7903405310240464E-3</v>
      </c>
      <c r="AT200" s="13">
        <f t="shared" si="315"/>
        <v>1.7165863997070179E-3</v>
      </c>
      <c r="AU200" s="13">
        <f t="shared" si="316"/>
        <v>1.097247075476252E-3</v>
      </c>
      <c r="AV200" s="13">
        <f t="shared" si="317"/>
        <v>5.2602266838127428E-4</v>
      </c>
      <c r="AW200" s="13">
        <f t="shared" si="318"/>
        <v>1.295343279477293E-5</v>
      </c>
      <c r="AX200" s="13">
        <f t="shared" si="319"/>
        <v>3.0403254644577422E-3</v>
      </c>
      <c r="AY200" s="13">
        <f t="shared" si="320"/>
        <v>3.6648226222713034E-3</v>
      </c>
      <c r="AZ200" s="13">
        <f t="shared" si="321"/>
        <v>2.2087972175549612E-3</v>
      </c>
      <c r="BA200" s="13">
        <f t="shared" si="322"/>
        <v>8.8749818679353021E-4</v>
      </c>
      <c r="BB200" s="13">
        <f t="shared" si="323"/>
        <v>2.6744862270574351E-4</v>
      </c>
      <c r="BC200" s="13">
        <f t="shared" si="324"/>
        <v>6.4476765678251309E-5</v>
      </c>
      <c r="BD200" s="13">
        <f t="shared" si="325"/>
        <v>1.8756735599984346E-4</v>
      </c>
      <c r="BE200" s="13">
        <f t="shared" si="326"/>
        <v>3.5968081687138116E-4</v>
      </c>
      <c r="BF200" s="13">
        <f t="shared" si="327"/>
        <v>3.4486355404341271E-4</v>
      </c>
      <c r="BG200" s="13">
        <f t="shared" si="328"/>
        <v>2.204377980491196E-4</v>
      </c>
      <c r="BH200" s="13">
        <f t="shared" si="329"/>
        <v>1.0567836664459629E-4</v>
      </c>
      <c r="BI200" s="13">
        <f t="shared" si="330"/>
        <v>4.0529953666770687E-5</v>
      </c>
      <c r="BJ200" s="14">
        <f t="shared" si="331"/>
        <v>0.53623102953109403</v>
      </c>
      <c r="BK200" s="14">
        <f t="shared" si="332"/>
        <v>0.22574346597512715</v>
      </c>
      <c r="BL200" s="14">
        <f t="shared" si="333"/>
        <v>0.22494775682189955</v>
      </c>
      <c r="BM200" s="14">
        <f t="shared" si="334"/>
        <v>0.5999194885322412</v>
      </c>
      <c r="BN200" s="14">
        <f t="shared" si="335"/>
        <v>0.39620198134062307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1.3941176470588199</v>
      </c>
      <c r="F201" s="10">
        <f>VLOOKUP(B201,home!$B$2:$E$405,3,FALSE)</f>
        <v>0.3</v>
      </c>
      <c r="G201" s="10">
        <f>VLOOKUP(C201,away!$B$2:$E$405,4,FALSE)</f>
        <v>0.8</v>
      </c>
      <c r="H201" s="10">
        <f>VLOOKUP(A201,away!$A$2:$E$405,3,FALSE)</f>
        <v>1.3441176470588201</v>
      </c>
      <c r="I201" s="10">
        <f>VLOOKUP(C201,away!$B$2:$E$405,3,FALSE)</f>
        <v>0.8</v>
      </c>
      <c r="J201" s="10">
        <f>VLOOKUP(B201,home!$B$2:$E$405,4,FALSE)</f>
        <v>0.96</v>
      </c>
      <c r="K201" s="12">
        <f t="shared" si="280"/>
        <v>0.3345882352941168</v>
      </c>
      <c r="L201" s="12">
        <f t="shared" si="281"/>
        <v>1.0322823529411738</v>
      </c>
      <c r="M201" s="13">
        <f t="shared" si="282"/>
        <v>0.25490341042289621</v>
      </c>
      <c r="N201" s="13">
        <f t="shared" si="283"/>
        <v>8.5287682263848821E-2</v>
      </c>
      <c r="O201" s="13">
        <f t="shared" si="284"/>
        <v>0.26313229228407697</v>
      </c>
      <c r="P201" s="13">
        <f t="shared" si="285"/>
        <v>8.8040969324225074E-2</v>
      </c>
      <c r="Q201" s="13">
        <f t="shared" si="286"/>
        <v>1.4268127550493261E-2</v>
      </c>
      <c r="R201" s="13">
        <f t="shared" si="287"/>
        <v>0.1358134109069058</v>
      </c>
      <c r="S201" s="13">
        <f t="shared" si="288"/>
        <v>7.6021072714263904E-3</v>
      </c>
      <c r="T201" s="13">
        <f t="shared" si="289"/>
        <v>1.4728736279887968E-2</v>
      </c>
      <c r="U201" s="13">
        <f t="shared" si="290"/>
        <v>4.5441569484616376E-2</v>
      </c>
      <c r="V201" s="13">
        <f t="shared" si="291"/>
        <v>2.9174314039307229E-4</v>
      </c>
      <c r="W201" s="13">
        <f t="shared" si="292"/>
        <v>1.5913158726903035E-3</v>
      </c>
      <c r="X201" s="13">
        <f t="shared" si="293"/>
        <v>1.6426872933333837E-3</v>
      </c>
      <c r="Y201" s="13">
        <f t="shared" si="294"/>
        <v>8.4785855215437664E-4</v>
      </c>
      <c r="Z201" s="13">
        <f t="shared" si="295"/>
        <v>4.6732595790649076E-2</v>
      </c>
      <c r="AA201" s="13">
        <f t="shared" si="296"/>
        <v>1.5636176756306547E-2</v>
      </c>
      <c r="AB201" s="13">
        <f t="shared" si="297"/>
        <v>2.6158403938197471E-3</v>
      </c>
      <c r="AC201" s="13">
        <f t="shared" si="298"/>
        <v>6.2978141483293638E-6</v>
      </c>
      <c r="AD201" s="13">
        <f t="shared" si="299"/>
        <v>1.3310889240974151E-4</v>
      </c>
      <c r="AE201" s="13">
        <f t="shared" si="300"/>
        <v>1.3740596065412147E-4</v>
      </c>
      <c r="AF201" s="13">
        <f t="shared" si="301"/>
        <v>7.0920874186089421E-5</v>
      </c>
      <c r="AG201" s="13">
        <f t="shared" si="302"/>
        <v>2.4403455625820452E-5</v>
      </c>
      <c r="AH201" s="13">
        <f t="shared" si="303"/>
        <v>1.2060308485455001E-2</v>
      </c>
      <c r="AI201" s="13">
        <f t="shared" si="304"/>
        <v>4.0352373332510523E-3</v>
      </c>
      <c r="AJ201" s="13">
        <f t="shared" si="305"/>
        <v>6.7507146916270366E-4</v>
      </c>
      <c r="AK201" s="13">
        <f t="shared" si="306"/>
        <v>7.5290323854851959E-5</v>
      </c>
      <c r="AL201" s="13">
        <f t="shared" si="307"/>
        <v>8.7007962949236831E-8</v>
      </c>
      <c r="AM201" s="13">
        <f t="shared" si="308"/>
        <v>8.9073338826659772E-6</v>
      </c>
      <c r="AN201" s="13">
        <f t="shared" si="309"/>
        <v>9.194883578831075E-6</v>
      </c>
      <c r="AO201" s="13">
        <f t="shared" si="310"/>
        <v>4.7458580278879506E-6</v>
      </c>
      <c r="AP201" s="13">
        <f t="shared" si="311"/>
        <v>1.6330218305843109E-6</v>
      </c>
      <c r="AQ201" s="13">
        <f t="shared" si="312"/>
        <v>4.2143490441996877E-7</v>
      </c>
      <c r="AR201" s="13">
        <f t="shared" si="313"/>
        <v>2.4899287241123796E-3</v>
      </c>
      <c r="AS201" s="13">
        <f t="shared" si="314"/>
        <v>8.3310085780889296E-4</v>
      </c>
      <c r="AT201" s="13">
        <f t="shared" si="315"/>
        <v>1.3937287291814621E-4</v>
      </c>
      <c r="AU201" s="13">
        <f t="shared" si="316"/>
        <v>1.5544174532517916E-5</v>
      </c>
      <c r="AV201" s="13">
        <f t="shared" si="317"/>
        <v>1.3002244814847305E-6</v>
      </c>
      <c r="AW201" s="13">
        <f t="shared" si="318"/>
        <v>8.3476776384831217E-10</v>
      </c>
      <c r="AX201" s="13">
        <f t="shared" si="319"/>
        <v>4.9671485416278357E-7</v>
      </c>
      <c r="AY201" s="13">
        <f t="shared" si="320"/>
        <v>5.1274997839599013E-7</v>
      </c>
      <c r="AZ201" s="13">
        <f t="shared" si="321"/>
        <v>2.6465137708457433E-7</v>
      </c>
      <c r="BA201" s="13">
        <f t="shared" si="322"/>
        <v>9.1064982081995413E-8</v>
      </c>
      <c r="BB201" s="13">
        <f t="shared" si="323"/>
        <v>2.350119349353701E-8</v>
      </c>
      <c r="BC201" s="13">
        <f t="shared" si="324"/>
        <v>4.8519734632868392E-9</v>
      </c>
      <c r="BD201" s="13">
        <f t="shared" si="325"/>
        <v>4.2838491366375687E-4</v>
      </c>
      <c r="BE201" s="13">
        <f t="shared" si="326"/>
        <v>1.43332552289379E-4</v>
      </c>
      <c r="BF201" s="13">
        <f t="shared" si="327"/>
        <v>2.3978692865352521E-5</v>
      </c>
      <c r="BG201" s="13">
        <f t="shared" si="328"/>
        <v>2.6743295101593104E-6</v>
      </c>
      <c r="BH201" s="13">
        <f t="shared" si="329"/>
        <v>2.2369979784979581E-7</v>
      </c>
      <c r="BI201" s="13">
        <f t="shared" si="330"/>
        <v>1.4969464119642774E-8</v>
      </c>
      <c r="BJ201" s="14">
        <f t="shared" si="331"/>
        <v>0.11875854306186694</v>
      </c>
      <c r="BK201" s="14">
        <f t="shared" si="332"/>
        <v>0.35084512773103049</v>
      </c>
      <c r="BL201" s="14">
        <f t="shared" si="333"/>
        <v>0.483563053448893</v>
      </c>
      <c r="BM201" s="14">
        <f t="shared" si="334"/>
        <v>0.15845291536478279</v>
      </c>
      <c r="BN201" s="14">
        <f t="shared" si="335"/>
        <v>0.84144589275244608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1.3941176470588199</v>
      </c>
      <c r="F202" s="10">
        <f>VLOOKUP(B202,home!$B$2:$E$405,3,FALSE)</f>
        <v>1.1399999999999999</v>
      </c>
      <c r="G202" s="10">
        <f>VLOOKUP(C202,away!$B$2:$E$405,4,FALSE)</f>
        <v>1.1000000000000001</v>
      </c>
      <c r="H202" s="10">
        <f>VLOOKUP(A202,away!$A$2:$E$405,3,FALSE)</f>
        <v>1.3441176470588201</v>
      </c>
      <c r="I202" s="10">
        <f>VLOOKUP(C202,away!$B$2:$E$405,3,FALSE)</f>
        <v>0.76</v>
      </c>
      <c r="J202" s="10">
        <f>VLOOKUP(B202,home!$B$2:$E$405,4,FALSE)</f>
        <v>1.23</v>
      </c>
      <c r="K202" s="12">
        <f t="shared" si="280"/>
        <v>1.7482235294117601</v>
      </c>
      <c r="L202" s="12">
        <f t="shared" si="281"/>
        <v>1.2564811764705852</v>
      </c>
      <c r="M202" s="13">
        <f t="shared" si="282"/>
        <v>4.9553384991261024E-2</v>
      </c>
      <c r="N202" s="13">
        <f t="shared" si="283"/>
        <v>8.6630393603722086E-2</v>
      </c>
      <c r="O202" s="13">
        <f t="shared" si="284"/>
        <v>6.2262895471919495E-2</v>
      </c>
      <c r="P202" s="13">
        <f t="shared" si="285"/>
        <v>0.10884945887331458</v>
      </c>
      <c r="Q202" s="13">
        <f t="shared" si="286"/>
        <v>7.5724646230114503E-2</v>
      </c>
      <c r="R202" s="13">
        <f t="shared" si="287"/>
        <v>3.911607807651124E-2</v>
      </c>
      <c r="S202" s="13">
        <f t="shared" si="288"/>
        <v>5.9774951292948471E-2</v>
      </c>
      <c r="T202" s="13">
        <f t="shared" si="289"/>
        <v>9.5146592583033138E-2</v>
      </c>
      <c r="U202" s="13">
        <f t="shared" si="290"/>
        <v>6.8383648071664457E-2</v>
      </c>
      <c r="V202" s="13">
        <f t="shared" si="291"/>
        <v>1.4589139243046502E-2</v>
      </c>
      <c r="W202" s="13">
        <f t="shared" si="292"/>
        <v>4.4127869431955916E-2</v>
      </c>
      <c r="X202" s="13">
        <f t="shared" si="293"/>
        <v>5.544583729900434E-2</v>
      </c>
      <c r="Y202" s="13">
        <f t="shared" si="294"/>
        <v>3.4833325439924817E-2</v>
      </c>
      <c r="Z202" s="13">
        <f t="shared" si="295"/>
        <v>1.6382871933496704E-2</v>
      </c>
      <c r="AA202" s="13">
        <f t="shared" si="296"/>
        <v>2.8640922193478476E-2</v>
      </c>
      <c r="AB202" s="13">
        <f t="shared" si="297"/>
        <v>2.5035367041345277E-2</v>
      </c>
      <c r="AC202" s="13">
        <f t="shared" si="298"/>
        <v>2.0029155328050562E-3</v>
      </c>
      <c r="AD202" s="13">
        <f t="shared" si="299"/>
        <v>1.9286344910938821E-2</v>
      </c>
      <c r="AE202" s="13">
        <f t="shared" si="300"/>
        <v>2.4232929343513898E-2</v>
      </c>
      <c r="AF202" s="13">
        <f t="shared" si="301"/>
        <v>1.5224109785433454E-2</v>
      </c>
      <c r="AG202" s="13">
        <f t="shared" si="302"/>
        <v>6.3762691246395924E-3</v>
      </c>
      <c r="AH202" s="13">
        <f t="shared" si="303"/>
        <v>5.1461925502417185E-3</v>
      </c>
      <c r="AI202" s="13">
        <f t="shared" si="304"/>
        <v>8.996694903216083E-3</v>
      </c>
      <c r="AJ202" s="13">
        <f t="shared" si="305"/>
        <v>7.8641168583706081E-3</v>
      </c>
      <c r="AK202" s="13">
        <f t="shared" si="306"/>
        <v>4.5827447099490637E-3</v>
      </c>
      <c r="AL202" s="13">
        <f t="shared" si="307"/>
        <v>1.7598496809308583E-4</v>
      </c>
      <c r="AM202" s="13">
        <f t="shared" si="308"/>
        <v>6.7433683939307956E-3</v>
      </c>
      <c r="AN202" s="13">
        <f t="shared" si="309"/>
        <v>8.4729154529807268E-3</v>
      </c>
      <c r="AO202" s="13">
        <f t="shared" si="310"/>
        <v>5.3230293882485132E-3</v>
      </c>
      <c r="AP202" s="13">
        <f t="shared" si="311"/>
        <v>2.2294287427113307E-3</v>
      </c>
      <c r="AQ202" s="13">
        <f t="shared" si="312"/>
        <v>7.0030881237481766E-4</v>
      </c>
      <c r="AR202" s="13">
        <f t="shared" si="313"/>
        <v>1.2932188139743749E-3</v>
      </c>
      <c r="AS202" s="13">
        <f t="shared" si="314"/>
        <v>2.2608355592679723E-3</v>
      </c>
      <c r="AT202" s="13">
        <f t="shared" si="315"/>
        <v>1.9762229604215328E-3</v>
      </c>
      <c r="AU202" s="13">
        <f t="shared" si="316"/>
        <v>1.1516264929242299E-3</v>
      </c>
      <c r="AV202" s="13">
        <f t="shared" si="317"/>
        <v>5.0332513300602112E-4</v>
      </c>
      <c r="AW202" s="13">
        <f t="shared" si="318"/>
        <v>1.073806481083659E-5</v>
      </c>
      <c r="AX202" s="13">
        <f t="shared" si="319"/>
        <v>1.9648192156269005E-3</v>
      </c>
      <c r="AY202" s="13">
        <f t="shared" si="320"/>
        <v>2.468758359602901E-3</v>
      </c>
      <c r="AZ202" s="13">
        <f t="shared" si="321"/>
        <v>1.5509742040477226E-3</v>
      </c>
      <c r="BA202" s="13">
        <f t="shared" si="322"/>
        <v>6.4958996419247066E-4</v>
      </c>
      <c r="BB202" s="13">
        <f t="shared" si="323"/>
        <v>2.0404939060801028E-4</v>
      </c>
      <c r="BC202" s="13">
        <f t="shared" si="324"/>
        <v>5.1276843673851736E-5</v>
      </c>
      <c r="BD202" s="13">
        <f t="shared" si="325"/>
        <v>2.7081751613606972E-4</v>
      </c>
      <c r="BE202" s="13">
        <f t="shared" si="326"/>
        <v>4.7344955388592608E-4</v>
      </c>
      <c r="BF202" s="13">
        <f t="shared" si="327"/>
        <v>4.1384782504643857E-4</v>
      </c>
      <c r="BG202" s="13">
        <f t="shared" si="328"/>
        <v>2.4116616844735517E-4</v>
      </c>
      <c r="BH202" s="13">
        <f t="shared" si="329"/>
        <v>1.0540309254443659E-4</v>
      </c>
      <c r="BI202" s="13">
        <f t="shared" si="330"/>
        <v>3.6853633291789832E-5</v>
      </c>
      <c r="BJ202" s="14">
        <f t="shared" si="331"/>
        <v>0.48738683652027859</v>
      </c>
      <c r="BK202" s="14">
        <f t="shared" si="332"/>
        <v>0.23741459326107159</v>
      </c>
      <c r="BL202" s="14">
        <f t="shared" si="333"/>
        <v>0.2587554266256426</v>
      </c>
      <c r="BM202" s="14">
        <f t="shared" si="334"/>
        <v>0.57534485079885456</v>
      </c>
      <c r="BN202" s="14">
        <f t="shared" si="335"/>
        <v>0.42213685724684291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1.3941176470588199</v>
      </c>
      <c r="F203" s="10">
        <f>VLOOKUP(B203,home!$B$2:$E$405,3,FALSE)</f>
        <v>0.76</v>
      </c>
      <c r="G203" s="10">
        <f>VLOOKUP(C203,away!$B$2:$E$405,4,FALSE)</f>
        <v>0.97</v>
      </c>
      <c r="H203" s="10">
        <f>VLOOKUP(A203,away!$A$2:$E$405,3,FALSE)</f>
        <v>1.3441176470588201</v>
      </c>
      <c r="I203" s="10">
        <f>VLOOKUP(C203,away!$B$2:$E$405,3,FALSE)</f>
        <v>1.01</v>
      </c>
      <c r="J203" s="10">
        <f>VLOOKUP(B203,home!$B$2:$E$405,4,FALSE)</f>
        <v>1.4</v>
      </c>
      <c r="K203" s="12">
        <f t="shared" si="280"/>
        <v>1.0277435294117621</v>
      </c>
      <c r="L203" s="12">
        <f t="shared" si="281"/>
        <v>1.9005823529411714</v>
      </c>
      <c r="M203" s="13">
        <f t="shared" si="282"/>
        <v>5.3486505937966694E-2</v>
      </c>
      <c r="N203" s="13">
        <f t="shared" si="283"/>
        <v>5.4970410388589054E-2</v>
      </c>
      <c r="O203" s="13">
        <f t="shared" si="284"/>
        <v>0.10165550930618265</v>
      </c>
      <c r="P203" s="13">
        <f t="shared" si="285"/>
        <v>0.10447579191848638</v>
      </c>
      <c r="Q203" s="13">
        <f t="shared" si="286"/>
        <v>2.8247741792990749E-2</v>
      </c>
      <c r="R203" s="13">
        <f t="shared" si="287"/>
        <v>9.6602333533288898E-2</v>
      </c>
      <c r="S203" s="13">
        <f t="shared" si="288"/>
        <v>5.1018434021724263E-2</v>
      </c>
      <c r="T203" s="13">
        <f t="shared" si="289"/>
        <v>5.3687159562197009E-2</v>
      </c>
      <c r="U203" s="13">
        <f t="shared" si="290"/>
        <v>9.9282423214914553E-2</v>
      </c>
      <c r="V203" s="13">
        <f t="shared" si="291"/>
        <v>1.1072764373800115E-2</v>
      </c>
      <c r="W203" s="13">
        <f t="shared" si="292"/>
        <v>9.6771446160801508E-3</v>
      </c>
      <c r="X203" s="13">
        <f t="shared" si="293"/>
        <v>1.8392210284181598E-2</v>
      </c>
      <c r="Y203" s="13">
        <f t="shared" si="294"/>
        <v>1.7477955148849339E-2</v>
      </c>
      <c r="Z203" s="13">
        <f t="shared" si="295"/>
        <v>6.1200230122102024E-2</v>
      </c>
      <c r="AA203" s="13">
        <f t="shared" si="296"/>
        <v>6.2898140506501166E-2</v>
      </c>
      <c r="AB203" s="13">
        <f t="shared" si="297"/>
        <v>3.2321578458794208E-2</v>
      </c>
      <c r="AC203" s="13">
        <f t="shared" si="298"/>
        <v>1.3517846772666141E-3</v>
      </c>
      <c r="AD203" s="13">
        <f t="shared" si="299"/>
        <v>2.4864056905895614E-3</v>
      </c>
      <c r="AE203" s="13">
        <f t="shared" si="300"/>
        <v>4.7256187777870258E-3</v>
      </c>
      <c r="AF203" s="13">
        <f t="shared" si="301"/>
        <v>4.4907138278947253E-3</v>
      </c>
      <c r="AG203" s="13">
        <f t="shared" si="302"/>
        <v>2.8449904844685377E-3</v>
      </c>
      <c r="AH203" s="13">
        <f t="shared" si="303"/>
        <v>2.9079019341501457E-2</v>
      </c>
      <c r="AI203" s="13">
        <f t="shared" si="304"/>
        <v>2.98857739698676E-2</v>
      </c>
      <c r="AJ203" s="13">
        <f t="shared" si="305"/>
        <v>1.5357455409496944E-2</v>
      </c>
      <c r="AK203" s="13">
        <f t="shared" si="306"/>
        <v>5.2611751417800503E-3</v>
      </c>
      <c r="AL203" s="13">
        <f t="shared" si="307"/>
        <v>1.0561824683369762E-4</v>
      </c>
      <c r="AM203" s="13">
        <f t="shared" si="308"/>
        <v>5.110774719992012E-4</v>
      </c>
      <c r="AN203" s="13">
        <f t="shared" si="309"/>
        <v>9.7134482426746729E-4</v>
      </c>
      <c r="AO203" s="13">
        <f t="shared" si="310"/>
        <v>9.23060415811746E-4</v>
      </c>
      <c r="AP203" s="13">
        <f t="shared" si="311"/>
        <v>5.847841123301148E-4</v>
      </c>
      <c r="AQ203" s="13">
        <f t="shared" si="312"/>
        <v>2.7785759104374602E-4</v>
      </c>
      <c r="AR203" s="13">
        <f t="shared" si="313"/>
        <v>1.1053414200258524E-2</v>
      </c>
      <c r="AS203" s="13">
        <f t="shared" si="314"/>
        <v>1.1360074922223785E-2</v>
      </c>
      <c r="AT203" s="13">
        <f t="shared" si="315"/>
        <v>5.8376217474741601E-3</v>
      </c>
      <c r="AU203" s="13">
        <f t="shared" si="316"/>
        <v>1.9998593260399842E-3</v>
      </c>
      <c r="AV203" s="13">
        <f t="shared" si="317"/>
        <v>5.1383562051784027E-4</v>
      </c>
      <c r="AW203" s="13">
        <f t="shared" si="318"/>
        <v>5.7307029468280648E-6</v>
      </c>
      <c r="AX203" s="13">
        <f t="shared" si="319"/>
        <v>8.754276081254996E-5</v>
      </c>
      <c r="AY203" s="13">
        <f t="shared" si="320"/>
        <v>1.6638222632808235E-4</v>
      </c>
      <c r="AZ203" s="13">
        <f t="shared" si="321"/>
        <v>1.5811156160110867E-4</v>
      </c>
      <c r="BA203" s="13">
        <f t="shared" si="322"/>
        <v>1.0016801459167937E-4</v>
      </c>
      <c r="BB203" s="13">
        <f t="shared" si="323"/>
        <v>4.7594390215524896E-5</v>
      </c>
      <c r="BC203" s="13">
        <f t="shared" si="324"/>
        <v>1.8091411628524499E-5</v>
      </c>
      <c r="BD203" s="13">
        <f t="shared" si="325"/>
        <v>3.5013206614601202E-3</v>
      </c>
      <c r="BE203" s="13">
        <f t="shared" si="326"/>
        <v>3.5984596542113492E-3</v>
      </c>
      <c r="BF203" s="13">
        <f t="shared" si="327"/>
        <v>1.8491468127325001E-3</v>
      </c>
      <c r="BG203" s="13">
        <f t="shared" si="328"/>
        <v>6.3348289057273686E-4</v>
      </c>
      <c r="BH203" s="13">
        <f t="shared" si="329"/>
        <v>1.6276448544479743E-4</v>
      </c>
      <c r="BI203" s="13">
        <f t="shared" si="330"/>
        <v>3.3456029346785099E-5</v>
      </c>
      <c r="BJ203" s="14">
        <f t="shared" si="331"/>
        <v>0.20084636535425748</v>
      </c>
      <c r="BK203" s="14">
        <f t="shared" si="332"/>
        <v>0.22167728140240586</v>
      </c>
      <c r="BL203" s="14">
        <f t="shared" si="333"/>
        <v>0.51288684523261019</v>
      </c>
      <c r="BM203" s="14">
        <f t="shared" si="334"/>
        <v>0.5570117777104896</v>
      </c>
      <c r="BN203" s="14">
        <f t="shared" si="335"/>
        <v>0.43943829287750441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1.3941176470588199</v>
      </c>
      <c r="F204" s="10">
        <f>VLOOKUP(B204,home!$B$2:$E$405,3,FALSE)</f>
        <v>1.39</v>
      </c>
      <c r="G204" s="10">
        <f>VLOOKUP(C204,away!$B$2:$E$405,4,FALSE)</f>
        <v>1.01</v>
      </c>
      <c r="H204" s="10">
        <f>VLOOKUP(A204,away!$A$2:$E$405,3,FALSE)</f>
        <v>1.3441176470588201</v>
      </c>
      <c r="I204" s="10">
        <f>VLOOKUP(C204,away!$B$2:$E$405,3,FALSE)</f>
        <v>0.84</v>
      </c>
      <c r="J204" s="10">
        <f>VLOOKUP(B204,home!$B$2:$E$405,4,FALSE)</f>
        <v>1.44</v>
      </c>
      <c r="K204" s="12">
        <f t="shared" si="280"/>
        <v>1.9572017647058773</v>
      </c>
      <c r="L204" s="12">
        <f t="shared" si="281"/>
        <v>1.6258447058823486</v>
      </c>
      <c r="M204" s="13">
        <f t="shared" si="282"/>
        <v>2.7790904986066862E-2</v>
      </c>
      <c r="N204" s="13">
        <f t="shared" si="283"/>
        <v>5.4392408281503435E-2</v>
      </c>
      <c r="O204" s="13">
        <f t="shared" si="284"/>
        <v>4.518369574327618E-2</v>
      </c>
      <c r="P204" s="13">
        <f t="shared" si="285"/>
        <v>8.8433609044673581E-2</v>
      </c>
      <c r="Q204" s="13">
        <f t="shared" si="286"/>
        <v>5.3228458737580545E-2</v>
      </c>
      <c r="R204" s="13">
        <f t="shared" si="287"/>
        <v>3.6730836258202192E-2</v>
      </c>
      <c r="S204" s="13">
        <f t="shared" si="288"/>
        <v>7.0351282304291884E-2</v>
      </c>
      <c r="T204" s="13">
        <f t="shared" si="289"/>
        <v>8.6541207840772377E-2</v>
      </c>
      <c r="U204" s="13">
        <f t="shared" si="290"/>
        <v>7.1889657543675961E-2</v>
      </c>
      <c r="V204" s="13">
        <f t="shared" si="291"/>
        <v>2.4873916277479018E-2</v>
      </c>
      <c r="W204" s="13">
        <f t="shared" si="292"/>
        <v>3.472627779125554E-2</v>
      </c>
      <c r="X204" s="13">
        <f t="shared" si="293"/>
        <v>5.6459534901912606E-2</v>
      </c>
      <c r="Y204" s="13">
        <f t="shared" si="294"/>
        <v>4.5897217958427147E-2</v>
      </c>
      <c r="Z204" s="13">
        <f t="shared" si="295"/>
        <v>1.9906211891009818E-2</v>
      </c>
      <c r="AA204" s="13">
        <f t="shared" si="296"/>
        <v>3.896047304169354E-2</v>
      </c>
      <c r="AB204" s="13">
        <f t="shared" si="297"/>
        <v>3.8126753295489174E-2</v>
      </c>
      <c r="AC204" s="13">
        <f t="shared" si="298"/>
        <v>4.9469650875784473E-3</v>
      </c>
      <c r="AD204" s="13">
        <f t="shared" si="299"/>
        <v>1.6991583043677965E-2</v>
      </c>
      <c r="AE204" s="13">
        <f t="shared" si="300"/>
        <v>2.7625675336124103E-2</v>
      </c>
      <c r="AF204" s="13">
        <f t="shared" si="301"/>
        <v>2.2457528995830974E-2</v>
      </c>
      <c r="AG204" s="13">
        <f t="shared" si="302"/>
        <v>1.2170818208357043E-2</v>
      </c>
      <c r="AH204" s="13">
        <f t="shared" si="303"/>
        <v>8.0911023042926425E-3</v>
      </c>
      <c r="AI204" s="13">
        <f t="shared" si="304"/>
        <v>1.583591970837735E-2</v>
      </c>
      <c r="AJ204" s="13">
        <f t="shared" si="305"/>
        <v>1.5497044999488367E-2</v>
      </c>
      <c r="AK204" s="13">
        <f t="shared" si="306"/>
        <v>1.0110281273575009E-2</v>
      </c>
      <c r="AL204" s="13">
        <f t="shared" si="307"/>
        <v>6.296707167066254E-4</v>
      </c>
      <c r="AM204" s="13">
        <f t="shared" si="308"/>
        <v>6.651191263646594E-3</v>
      </c>
      <c r="AN204" s="13">
        <f t="shared" si="309"/>
        <v>1.0813804103810745E-2</v>
      </c>
      <c r="AO204" s="13">
        <f t="shared" si="310"/>
        <v>8.7907830763147565E-3</v>
      </c>
      <c r="AP204" s="13">
        <f t="shared" si="311"/>
        <v>4.7641493750621659E-3</v>
      </c>
      <c r="AQ204" s="13">
        <f t="shared" si="312"/>
        <v>1.9364417598693802E-3</v>
      </c>
      <c r="AR204" s="13">
        <f t="shared" si="313"/>
        <v>2.6309751692373301E-3</v>
      </c>
      <c r="AS204" s="13">
        <f t="shared" si="314"/>
        <v>5.1493492441286471E-3</v>
      </c>
      <c r="AT204" s="13">
        <f t="shared" si="315"/>
        <v>5.0391577138477316E-3</v>
      </c>
      <c r="AU204" s="13">
        <f t="shared" si="316"/>
        <v>3.2875494567246718E-3</v>
      </c>
      <c r="AV204" s="13">
        <f t="shared" si="317"/>
        <v>1.6085993995648439E-3</v>
      </c>
      <c r="AW204" s="13">
        <f t="shared" si="318"/>
        <v>5.5657751275932699E-5</v>
      </c>
      <c r="AX204" s="13">
        <f t="shared" si="319"/>
        <v>2.1696205464342391E-3</v>
      </c>
      <c r="AY204" s="13">
        <f t="shared" si="320"/>
        <v>3.5274660791936763E-3</v>
      </c>
      <c r="AZ204" s="13">
        <f t="shared" si="321"/>
        <v>2.8675560250183019E-3</v>
      </c>
      <c r="BA204" s="13">
        <f t="shared" si="322"/>
        <v>1.5540669273656795E-3</v>
      </c>
      <c r="BB204" s="13">
        <f t="shared" si="323"/>
        <v>6.3166787161108456E-4</v>
      </c>
      <c r="BC204" s="13">
        <f t="shared" si="324"/>
        <v>2.0539877298697039E-4</v>
      </c>
      <c r="BD204" s="13">
        <f t="shared" si="325"/>
        <v>7.1292617503540502E-4</v>
      </c>
      <c r="BE204" s="13">
        <f t="shared" si="326"/>
        <v>1.395340367884306E-3</v>
      </c>
      <c r="BF204" s="13">
        <f t="shared" si="327"/>
        <v>1.3654813151942559E-3</v>
      </c>
      <c r="BG204" s="13">
        <f t="shared" si="328"/>
        <v>8.9084081325703339E-4</v>
      </c>
      <c r="BH204" s="13">
        <f t="shared" si="329"/>
        <v>4.3588880294467109E-4</v>
      </c>
      <c r="BI204" s="13">
        <f t="shared" si="330"/>
        <v>1.7062446686776851E-4</v>
      </c>
      <c r="BJ204" s="14">
        <f t="shared" si="331"/>
        <v>0.45440285689675536</v>
      </c>
      <c r="BK204" s="14">
        <f t="shared" si="332"/>
        <v>0.2205538144959901</v>
      </c>
      <c r="BL204" s="14">
        <f t="shared" si="333"/>
        <v>0.30311249709275695</v>
      </c>
      <c r="BM204" s="14">
        <f t="shared" si="334"/>
        <v>0.68874365899729195</v>
      </c>
      <c r="BN204" s="14">
        <f t="shared" si="335"/>
        <v>0.30575991305130273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1.3941176470588199</v>
      </c>
      <c r="F205" s="10">
        <f>VLOOKUP(B205,home!$B$2:$E$405,3,FALSE)</f>
        <v>1.65</v>
      </c>
      <c r="G205" s="10">
        <f>VLOOKUP(C205,away!$B$2:$E$405,4,FALSE)</f>
        <v>0.68</v>
      </c>
      <c r="H205" s="10">
        <f>VLOOKUP(A205,away!$A$2:$E$405,3,FALSE)</f>
        <v>1.3441176470588201</v>
      </c>
      <c r="I205" s="10">
        <f>VLOOKUP(C205,away!$B$2:$E$405,3,FALSE)</f>
        <v>1.31</v>
      </c>
      <c r="J205" s="10">
        <f>VLOOKUP(B205,home!$B$2:$E$405,4,FALSE)</f>
        <v>0.74</v>
      </c>
      <c r="K205" s="12">
        <f t="shared" si="280"/>
        <v>1.5641999999999958</v>
      </c>
      <c r="L205" s="12">
        <f t="shared" si="281"/>
        <v>1.3029876470588202</v>
      </c>
      <c r="M205" s="13">
        <f t="shared" si="282"/>
        <v>5.6858608408357755E-2</v>
      </c>
      <c r="N205" s="13">
        <f t="shared" si="283"/>
        <v>8.8938235272352964E-2</v>
      </c>
      <c r="O205" s="13">
        <f t="shared" si="284"/>
        <v>7.408606438504492E-2</v>
      </c>
      <c r="P205" s="13">
        <f t="shared" si="285"/>
        <v>0.11588542191108696</v>
      </c>
      <c r="Q205" s="13">
        <f t="shared" si="286"/>
        <v>6.9558593806507085E-2</v>
      </c>
      <c r="R205" s="13">
        <f t="shared" si="287"/>
        <v>4.826661335645898E-2</v>
      </c>
      <c r="S205" s="13">
        <f t="shared" si="288"/>
        <v>5.9047483694380308E-2</v>
      </c>
      <c r="T205" s="13">
        <f t="shared" si="289"/>
        <v>9.063398847666089E-2</v>
      </c>
      <c r="U205" s="13">
        <f t="shared" si="290"/>
        <v>7.5498636612172945E-2</v>
      </c>
      <c r="V205" s="13">
        <f t="shared" si="291"/>
        <v>1.3371849052432352E-2</v>
      </c>
      <c r="W205" s="13">
        <f t="shared" si="292"/>
        <v>3.6267850810712689E-2</v>
      </c>
      <c r="X205" s="13">
        <f t="shared" si="293"/>
        <v>4.7256561591730847E-2</v>
      </c>
      <c r="Y205" s="13">
        <f t="shared" si="294"/>
        <v>3.0787357998249804E-2</v>
      </c>
      <c r="Z205" s="13">
        <f t="shared" si="295"/>
        <v>2.0963600322943435E-2</v>
      </c>
      <c r="AA205" s="13">
        <f t="shared" si="296"/>
        <v>3.2791263625148032E-2</v>
      </c>
      <c r="AB205" s="13">
        <f t="shared" si="297"/>
        <v>2.5646047281228213E-2</v>
      </c>
      <c r="AC205" s="13">
        <f t="shared" si="298"/>
        <v>1.7033506584913985E-3</v>
      </c>
      <c r="AD205" s="13">
        <f t="shared" si="299"/>
        <v>1.4182543059529158E-2</v>
      </c>
      <c r="AE205" s="13">
        <f t="shared" si="300"/>
        <v>1.8479678410446298E-2</v>
      </c>
      <c r="AF205" s="13">
        <f t="shared" si="301"/>
        <v>1.2039396345215553E-2</v>
      </c>
      <c r="AG205" s="13">
        <f t="shared" si="302"/>
        <v>5.2290615719536573E-3</v>
      </c>
      <c r="AH205" s="13">
        <f t="shared" si="303"/>
        <v>6.8288280646684003E-3</v>
      </c>
      <c r="AI205" s="13">
        <f t="shared" si="304"/>
        <v>1.0681652858754283E-2</v>
      </c>
      <c r="AJ205" s="13">
        <f t="shared" si="305"/>
        <v>8.3541207008317048E-3</v>
      </c>
      <c r="AK205" s="13">
        <f t="shared" si="306"/>
        <v>4.3558385334136378E-3</v>
      </c>
      <c r="AL205" s="13">
        <f t="shared" si="307"/>
        <v>1.388662264149173E-4</v>
      </c>
      <c r="AM205" s="13">
        <f t="shared" si="308"/>
        <v>4.4368667707430894E-3</v>
      </c>
      <c r="AN205" s="13">
        <f t="shared" si="309"/>
        <v>5.7811825939240039E-3</v>
      </c>
      <c r="AO205" s="13">
        <f t="shared" si="310"/>
        <v>3.7664047526372231E-3</v>
      </c>
      <c r="AP205" s="13">
        <f t="shared" si="311"/>
        <v>1.6358596221699774E-3</v>
      </c>
      <c r="AQ205" s="13">
        <f t="shared" si="312"/>
        <v>5.3287622000244763E-4</v>
      </c>
      <c r="AR205" s="13">
        <f t="shared" si="313"/>
        <v>1.7795757224303007E-3</v>
      </c>
      <c r="AS205" s="13">
        <f t="shared" si="314"/>
        <v>2.7836123450254691E-3</v>
      </c>
      <c r="AT205" s="13">
        <f t="shared" si="315"/>
        <v>2.177063215044414E-3</v>
      </c>
      <c r="AU205" s="13">
        <f t="shared" si="316"/>
        <v>1.135120760324154E-3</v>
      </c>
      <c r="AV205" s="13">
        <f t="shared" si="317"/>
        <v>4.4388897332475925E-4</v>
      </c>
      <c r="AW205" s="13">
        <f t="shared" si="318"/>
        <v>7.861885477254872E-6</v>
      </c>
      <c r="AX205" s="13">
        <f t="shared" si="319"/>
        <v>1.1566911671327194E-3</v>
      </c>
      <c r="AY205" s="13">
        <f t="shared" si="320"/>
        <v>1.5071543022359825E-3</v>
      </c>
      <c r="AZ205" s="13">
        <f t="shared" si="321"/>
        <v>9.8190171901252061E-4</v>
      </c>
      <c r="BA205" s="13">
        <f t="shared" si="322"/>
        <v>4.2646860349971163E-4</v>
      </c>
      <c r="BB205" s="13">
        <f t="shared" si="323"/>
        <v>1.389208305546376E-4</v>
      </c>
      <c r="BC205" s="13">
        <f t="shared" si="324"/>
        <v>3.6202425226368816E-5</v>
      </c>
      <c r="BD205" s="13">
        <f t="shared" si="325"/>
        <v>3.8646086388874335E-4</v>
      </c>
      <c r="BE205" s="13">
        <f t="shared" si="326"/>
        <v>6.0450208329477075E-4</v>
      </c>
      <c r="BF205" s="13">
        <f t="shared" si="327"/>
        <v>4.7278107934483905E-4</v>
      </c>
      <c r="BG205" s="13">
        <f t="shared" si="328"/>
        <v>2.4650805477039833E-4</v>
      </c>
      <c r="BH205" s="13">
        <f t="shared" si="329"/>
        <v>9.6396974817964024E-5</v>
      </c>
      <c r="BI205" s="13">
        <f t="shared" si="330"/>
        <v>3.0156829602051779E-5</v>
      </c>
      <c r="BJ205" s="14">
        <f t="shared" si="331"/>
        <v>0.43377379635049762</v>
      </c>
      <c r="BK205" s="14">
        <f t="shared" si="332"/>
        <v>0.24851273425339968</v>
      </c>
      <c r="BL205" s="14">
        <f t="shared" si="333"/>
        <v>0.29666513231958891</v>
      </c>
      <c r="BM205" s="14">
        <f t="shared" si="334"/>
        <v>0.54482243368986227</v>
      </c>
      <c r="BN205" s="14">
        <f t="shared" si="335"/>
        <v>0.45359353713980866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1.62917933130699</v>
      </c>
      <c r="F206" s="10">
        <f>VLOOKUP(B206,home!$B$2:$E$405,3,FALSE)</f>
        <v>1.19</v>
      </c>
      <c r="G206" s="10">
        <f>VLOOKUP(C206,away!$B$2:$E$405,4,FALSE)</f>
        <v>0.92</v>
      </c>
      <c r="H206" s="10">
        <f>VLOOKUP(A206,away!$A$2:$E$405,3,FALSE)</f>
        <v>1.4103343465045599</v>
      </c>
      <c r="I206" s="10">
        <f>VLOOKUP(C206,away!$B$2:$E$405,3,FALSE)</f>
        <v>0.46</v>
      </c>
      <c r="J206" s="10">
        <f>VLOOKUP(B206,home!$B$2:$E$405,4,FALSE)</f>
        <v>0.89</v>
      </c>
      <c r="K206" s="12">
        <f t="shared" si="280"/>
        <v>1.7836255319148928</v>
      </c>
      <c r="L206" s="12">
        <f t="shared" si="281"/>
        <v>0.57739088145896678</v>
      </c>
      <c r="M206" s="13">
        <f t="shared" si="282"/>
        <v>9.4324301974747005E-2</v>
      </c>
      <c r="N206" s="13">
        <f t="shared" si="283"/>
        <v>0.16823923328220908</v>
      </c>
      <c r="O206" s="13">
        <f t="shared" si="284"/>
        <v>5.446199186020094E-2</v>
      </c>
      <c r="P206" s="13">
        <f t="shared" si="285"/>
        <v>9.7139799200795462E-2</v>
      </c>
      <c r="Q206" s="13">
        <f t="shared" si="286"/>
        <v>0.15003789597596698</v>
      </c>
      <c r="R206" s="13">
        <f t="shared" si="287"/>
        <v>1.5722928743086246E-2</v>
      </c>
      <c r="S206" s="13">
        <f t="shared" si="288"/>
        <v>2.5009834133989019E-2</v>
      </c>
      <c r="T206" s="13">
        <f t="shared" si="289"/>
        <v>8.6630513009812352E-2</v>
      </c>
      <c r="U206" s="13">
        <f t="shared" si="290"/>
        <v>2.804381714264716E-2</v>
      </c>
      <c r="V206" s="13">
        <f t="shared" si="291"/>
        <v>2.8618172917602202E-3</v>
      </c>
      <c r="W206" s="13">
        <f t="shared" si="292"/>
        <v>8.9203807339175142E-2</v>
      </c>
      <c r="X206" s="13">
        <f t="shared" si="293"/>
        <v>5.1505464949062191E-2</v>
      </c>
      <c r="Y206" s="13">
        <f t="shared" si="294"/>
        <v>1.4869392903446467E-2</v>
      </c>
      <c r="Z206" s="13">
        <f t="shared" si="295"/>
        <v>3.026091895362364E-3</v>
      </c>
      <c r="AA206" s="13">
        <f t="shared" si="296"/>
        <v>5.3974147664890421E-3</v>
      </c>
      <c r="AB206" s="13">
        <f t="shared" si="297"/>
        <v>4.8134833919221583E-3</v>
      </c>
      <c r="AC206" s="13">
        <f t="shared" si="298"/>
        <v>1.842025008739124E-4</v>
      </c>
      <c r="AD206" s="13">
        <f t="shared" si="299"/>
        <v>3.9776547078542494E-2</v>
      </c>
      <c r="AE206" s="13">
        <f t="shared" si="300"/>
        <v>2.2966615579073743E-2</v>
      </c>
      <c r="AF206" s="13">
        <f t="shared" si="301"/>
        <v>6.6303572066653133E-3</v>
      </c>
      <c r="AG206" s="13">
        <f t="shared" si="302"/>
        <v>1.2761025973147659E-3</v>
      </c>
      <c r="AH206" s="13">
        <f t="shared" si="303"/>
        <v>4.3680946670977767E-4</v>
      </c>
      <c r="AI206" s="13">
        <f t="shared" si="304"/>
        <v>7.7910451740568782E-4</v>
      </c>
      <c r="AJ206" s="13">
        <f t="shared" si="305"/>
        <v>6.9481535463750805E-4</v>
      </c>
      <c r="AK206" s="13">
        <f t="shared" si="306"/>
        <v>4.1309680216598663E-4</v>
      </c>
      <c r="AL206" s="13">
        <f t="shared" si="307"/>
        <v>7.5880313228150718E-6</v>
      </c>
      <c r="AM206" s="13">
        <f t="shared" si="308"/>
        <v>1.4189292988140621E-2</v>
      </c>
      <c r="AN206" s="13">
        <f t="shared" si="309"/>
        <v>8.1927683857020497E-3</v>
      </c>
      <c r="AO206" s="13">
        <f t="shared" si="310"/>
        <v>2.3652148799048313E-3</v>
      </c>
      <c r="AP206" s="13">
        <f t="shared" si="311"/>
        <v>4.5521783478270493E-4</v>
      </c>
      <c r="AQ206" s="13">
        <f t="shared" si="312"/>
        <v>6.5709656720257077E-5</v>
      </c>
      <c r="AR206" s="13">
        <f t="shared" si="313"/>
        <v>5.0441960602635956E-5</v>
      </c>
      <c r="AS206" s="13">
        <f t="shared" si="314"/>
        <v>8.9969568810706617E-5</v>
      </c>
      <c r="AT206" s="13">
        <f t="shared" si="315"/>
        <v>8.0236010013075095E-5</v>
      </c>
      <c r="AU206" s="13">
        <f t="shared" si="316"/>
        <v>4.7703665346099898E-5</v>
      </c>
      <c r="AV206" s="13">
        <f t="shared" si="317"/>
        <v>2.1271368869306878E-5</v>
      </c>
      <c r="AW206" s="13">
        <f t="shared" si="318"/>
        <v>2.1707020460142036E-7</v>
      </c>
      <c r="AX206" s="13">
        <f t="shared" si="319"/>
        <v>4.218064208911426E-3</v>
      </c>
      <c r="AY206" s="13">
        <f t="shared" si="320"/>
        <v>2.435471811633888E-3</v>
      </c>
      <c r="AZ206" s="13">
        <f t="shared" si="321"/>
        <v>7.0310960804387853E-4</v>
      </c>
      <c r="BA206" s="13">
        <f t="shared" si="322"/>
        <v>1.3532302545024122E-4</v>
      </c>
      <c r="BB206" s="13">
        <f t="shared" si="323"/>
        <v>1.9533570236602242E-5</v>
      </c>
      <c r="BC206" s="13">
        <f t="shared" si="324"/>
        <v>2.2557010673904818E-6</v>
      </c>
      <c r="BD206" s="13">
        <f t="shared" si="325"/>
        <v>4.8541213491457397E-6</v>
      </c>
      <c r="BE206" s="13">
        <f t="shared" si="326"/>
        <v>8.6579347733495074E-6</v>
      </c>
      <c r="BF206" s="13">
        <f t="shared" si="327"/>
        <v>7.7212567576999819E-6</v>
      </c>
      <c r="BG206" s="13">
        <f t="shared" si="328"/>
        <v>4.5906102305013628E-6</v>
      </c>
      <c r="BH206" s="13">
        <f t="shared" si="329"/>
        <v>2.046982403547987E-6</v>
      </c>
      <c r="BI206" s="13">
        <f t="shared" si="330"/>
        <v>7.302100156697404E-7</v>
      </c>
      <c r="BJ206" s="14">
        <f t="shared" si="331"/>
        <v>0.66391789159186254</v>
      </c>
      <c r="BK206" s="14">
        <f t="shared" si="332"/>
        <v>0.22196301494512233</v>
      </c>
      <c r="BL206" s="14">
        <f t="shared" si="333"/>
        <v>0.11108168573443625</v>
      </c>
      <c r="BM206" s="14">
        <f t="shared" si="334"/>
        <v>0.41762727838834829</v>
      </c>
      <c r="BN206" s="14">
        <f t="shared" si="335"/>
        <v>0.57992615103700573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1.62917933130699</v>
      </c>
      <c r="F207" s="10">
        <f>VLOOKUP(B207,home!$B$2:$E$405,3,FALSE)</f>
        <v>1.1100000000000001</v>
      </c>
      <c r="G207" s="10">
        <f>VLOOKUP(C207,away!$B$2:$E$405,4,FALSE)</f>
        <v>1.19</v>
      </c>
      <c r="H207" s="10">
        <f>VLOOKUP(A207,away!$A$2:$E$405,3,FALSE)</f>
        <v>1.4103343465045599</v>
      </c>
      <c r="I207" s="10">
        <f>VLOOKUP(C207,away!$B$2:$E$405,3,FALSE)</f>
        <v>0.73</v>
      </c>
      <c r="J207" s="10">
        <f>VLOOKUP(B207,home!$B$2:$E$405,4,FALSE)</f>
        <v>1.06</v>
      </c>
      <c r="K207" s="12">
        <f t="shared" si="280"/>
        <v>2.1519829787234031</v>
      </c>
      <c r="L207" s="12">
        <f t="shared" si="281"/>
        <v>1.0913167173252285</v>
      </c>
      <c r="M207" s="13">
        <f t="shared" si="282"/>
        <v>3.90348791228936E-2</v>
      </c>
      <c r="N207" s="13">
        <f t="shared" si="283"/>
        <v>8.4002395448992545E-2</v>
      </c>
      <c r="O207" s="13">
        <f t="shared" si="284"/>
        <v>4.2599416145583338E-2</v>
      </c>
      <c r="P207" s="13">
        <f t="shared" si="285"/>
        <v>9.1673218448850249E-2</v>
      </c>
      <c r="Q207" s="13">
        <f t="shared" si="286"/>
        <v>9.0385862589112118E-2</v>
      </c>
      <c r="R207" s="13">
        <f t="shared" si="287"/>
        <v>2.3244727493984669E-2</v>
      </c>
      <c r="S207" s="13">
        <f t="shared" si="288"/>
        <v>5.3823523792095991E-2</v>
      </c>
      <c r="T207" s="13">
        <f t="shared" si="289"/>
        <v>9.8639602853359015E-2</v>
      </c>
      <c r="U207" s="13">
        <f t="shared" si="290"/>
        <v>5.0022257912118909E-2</v>
      </c>
      <c r="V207" s="13">
        <f t="shared" si="291"/>
        <v>1.4044919612492743E-2</v>
      </c>
      <c r="W207" s="13">
        <f t="shared" si="292"/>
        <v>6.4836279269667244E-2</v>
      </c>
      <c r="X207" s="13">
        <f t="shared" si="293"/>
        <v>7.075691545615502E-2</v>
      </c>
      <c r="Y207" s="13">
        <f t="shared" si="294"/>
        <v>3.8609102351834901E-2</v>
      </c>
      <c r="Z207" s="13">
        <f t="shared" si="295"/>
        <v>8.4557865679516127E-3</v>
      </c>
      <c r="AA207" s="13">
        <f t="shared" si="296"/>
        <v>1.8196708765949851E-2</v>
      </c>
      <c r="AB207" s="13">
        <f t="shared" si="297"/>
        <v>1.9579503766555515E-2</v>
      </c>
      <c r="AC207" s="13">
        <f t="shared" si="298"/>
        <v>2.0615264679042134E-3</v>
      </c>
      <c r="AD207" s="13">
        <f t="shared" si="299"/>
        <v>3.4881642348020235E-2</v>
      </c>
      <c r="AE207" s="13">
        <f t="shared" si="300"/>
        <v>3.8066919422154115E-2</v>
      </c>
      <c r="AF207" s="13">
        <f t="shared" si="301"/>
        <v>2.0771532771234603E-2</v>
      </c>
      <c r="AG207" s="13">
        <f t="shared" si="302"/>
        <v>7.5561069859057198E-3</v>
      </c>
      <c r="AH207" s="13">
        <f t="shared" si="303"/>
        <v>2.3069853099349281E-3</v>
      </c>
      <c r="AI207" s="13">
        <f t="shared" si="304"/>
        <v>4.9645931191448986E-3</v>
      </c>
      <c r="AJ207" s="13">
        <f t="shared" si="305"/>
        <v>5.3418599443435764E-3</v>
      </c>
      <c r="AK207" s="13">
        <f t="shared" si="306"/>
        <v>3.8318638916505737E-3</v>
      </c>
      <c r="AL207" s="13">
        <f t="shared" si="307"/>
        <v>1.9365938409624098E-4</v>
      </c>
      <c r="AM207" s="13">
        <f t="shared" si="308"/>
        <v>1.5012940120571399E-2</v>
      </c>
      <c r="AN207" s="13">
        <f t="shared" si="309"/>
        <v>1.6383872529782198E-2</v>
      </c>
      <c r="AO207" s="13">
        <f t="shared" si="310"/>
        <v>8.9399969931384469E-3</v>
      </c>
      <c r="AP207" s="13">
        <f t="shared" si="311"/>
        <v>3.2521227238164214E-3</v>
      </c>
      <c r="AQ207" s="13">
        <f t="shared" si="312"/>
        <v>8.8727397382352914E-4</v>
      </c>
      <c r="AR207" s="13">
        <f t="shared" si="313"/>
        <v>5.0353032707114228E-4</v>
      </c>
      <c r="AS207" s="13">
        <f t="shared" si="314"/>
        <v>1.083588693128126E-3</v>
      </c>
      <c r="AT207" s="13">
        <f t="shared" si="315"/>
        <v>1.1659322117744324E-3</v>
      </c>
      <c r="AU207" s="13">
        <f t="shared" si="316"/>
        <v>8.3635542469463623E-4</v>
      </c>
      <c r="AV207" s="13">
        <f t="shared" si="317"/>
        <v>4.4995565952646001E-4</v>
      </c>
      <c r="AW207" s="13">
        <f t="shared" si="318"/>
        <v>1.2633558201906401E-5</v>
      </c>
      <c r="AX207" s="13">
        <f t="shared" si="319"/>
        <v>5.3845986000105464E-3</v>
      </c>
      <c r="AY207" s="13">
        <f t="shared" si="320"/>
        <v>5.8763024682775304E-3</v>
      </c>
      <c r="AZ207" s="13">
        <f t="shared" si="321"/>
        <v>3.2064535598453855E-3</v>
      </c>
      <c r="BA207" s="13">
        <f t="shared" si="322"/>
        <v>1.1664187910620867E-3</v>
      </c>
      <c r="BB207" s="13">
        <f t="shared" si="323"/>
        <v>3.182330815220844E-4</v>
      </c>
      <c r="BC207" s="13">
        <f t="shared" si="324"/>
        <v>6.9458616374194616E-5</v>
      </c>
      <c r="BD207" s="13">
        <f t="shared" si="325"/>
        <v>9.1585177268829564E-5</v>
      </c>
      <c r="BE207" s="13">
        <f t="shared" si="326"/>
        <v>1.9708974258588673E-4</v>
      </c>
      <c r="BF207" s="13">
        <f t="shared" si="327"/>
        <v>2.1206688566290268E-4</v>
      </c>
      <c r="BG207" s="13">
        <f t="shared" si="328"/>
        <v>1.5212144276581621E-4</v>
      </c>
      <c r="BH207" s="13">
        <f t="shared" si="329"/>
        <v>8.1840688882720727E-5</v>
      </c>
      <c r="BI207" s="13">
        <f t="shared" si="330"/>
        <v>3.522395388852253E-5</v>
      </c>
      <c r="BJ207" s="14">
        <f t="shared" si="331"/>
        <v>0.60900403095465927</v>
      </c>
      <c r="BK207" s="14">
        <f t="shared" si="332"/>
        <v>0.20670802929661056</v>
      </c>
      <c r="BL207" s="14">
        <f t="shared" si="333"/>
        <v>0.17489720655651578</v>
      </c>
      <c r="BM207" s="14">
        <f t="shared" si="334"/>
        <v>0.6222608852162449</v>
      </c>
      <c r="BN207" s="14">
        <f t="shared" si="335"/>
        <v>0.37094049924941652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1.62917933130699</v>
      </c>
      <c r="F208" s="10">
        <f>VLOOKUP(B208,home!$B$2:$E$405,3,FALSE)</f>
        <v>1.65</v>
      </c>
      <c r="G208" s="10">
        <f>VLOOKUP(C208,away!$B$2:$E$405,4,FALSE)</f>
        <v>0.96</v>
      </c>
      <c r="H208" s="10">
        <f>VLOOKUP(A208,away!$A$2:$E$405,3,FALSE)</f>
        <v>1.4103343465045599</v>
      </c>
      <c r="I208" s="10">
        <f>VLOOKUP(C208,away!$B$2:$E$405,3,FALSE)</f>
        <v>0.65</v>
      </c>
      <c r="J208" s="10">
        <f>VLOOKUP(B208,home!$B$2:$E$405,4,FALSE)</f>
        <v>0.75</v>
      </c>
      <c r="K208" s="12">
        <f t="shared" si="280"/>
        <v>2.5806200607902721</v>
      </c>
      <c r="L208" s="12">
        <f t="shared" si="281"/>
        <v>0.68753799392097303</v>
      </c>
      <c r="M208" s="13">
        <f t="shared" si="282"/>
        <v>3.8076497347460818E-2</v>
      </c>
      <c r="N208" s="13">
        <f t="shared" si="283"/>
        <v>9.8260972899484961E-2</v>
      </c>
      <c r="O208" s="13">
        <f t="shared" si="284"/>
        <v>2.6179038601810464E-2</v>
      </c>
      <c r="P208" s="13">
        <f t="shared" si="285"/>
        <v>6.7558152188034987E-2</v>
      </c>
      <c r="Q208" s="13">
        <f t="shared" si="286"/>
        <v>0.12678711892859013</v>
      </c>
      <c r="R208" s="13">
        <f t="shared" si="287"/>
        <v>8.9995418415342397E-3</v>
      </c>
      <c r="S208" s="13">
        <f t="shared" si="288"/>
        <v>2.9966673965653393E-2</v>
      </c>
      <c r="T208" s="13">
        <f t="shared" si="289"/>
        <v>8.7170961403182687E-2</v>
      </c>
      <c r="U208" s="13">
        <f t="shared" si="290"/>
        <v>2.3224398214184684E-2</v>
      </c>
      <c r="V208" s="13">
        <f t="shared" si="291"/>
        <v>5.907677851383868E-3</v>
      </c>
      <c r="W208" s="13">
        <f t="shared" si="292"/>
        <v>0.10906312751897387</v>
      </c>
      <c r="X208" s="13">
        <f t="shared" si="293"/>
        <v>7.4985043905142573E-2</v>
      </c>
      <c r="Y208" s="13">
        <f t="shared" si="294"/>
        <v>2.5777533330308904E-2</v>
      </c>
      <c r="Z208" s="13">
        <f t="shared" si="295"/>
        <v>2.0625089813121038E-3</v>
      </c>
      <c r="AA208" s="13">
        <f t="shared" si="296"/>
        <v>5.322552052734123E-3</v>
      </c>
      <c r="AB208" s="13">
        <f t="shared" si="297"/>
        <v>6.8677423009430617E-3</v>
      </c>
      <c r="AC208" s="13">
        <f t="shared" si="298"/>
        <v>6.5511507617094754E-4</v>
      </c>
      <c r="AD208" s="13">
        <f t="shared" si="299"/>
        <v>7.0362623691997889E-2</v>
      </c>
      <c r="AE208" s="13">
        <f t="shared" si="300"/>
        <v>4.8376977140212558E-2</v>
      </c>
      <c r="AF208" s="13">
        <f t="shared" si="301"/>
        <v>1.6630504907471255E-2</v>
      </c>
      <c r="AG208" s="13">
        <f t="shared" si="302"/>
        <v>3.8113679939918953E-3</v>
      </c>
      <c r="AH208" s="13">
        <f t="shared" si="303"/>
        <v>3.5451332186382827E-4</v>
      </c>
      <c r="AI208" s="13">
        <f t="shared" si="304"/>
        <v>9.1486419021919374E-4</v>
      </c>
      <c r="AJ208" s="13">
        <f t="shared" si="305"/>
        <v>1.1804584410891497E-3</v>
      </c>
      <c r="AK208" s="13">
        <f t="shared" si="306"/>
        <v>1.0154382446679569E-3</v>
      </c>
      <c r="AL208" s="13">
        <f t="shared" si="307"/>
        <v>4.6494154767189406E-5</v>
      </c>
      <c r="AM208" s="13">
        <f t="shared" si="308"/>
        <v>3.6315839645881309E-2</v>
      </c>
      <c r="AN208" s="13">
        <f t="shared" si="309"/>
        <v>2.4968519537684978E-2</v>
      </c>
      <c r="AO208" s="13">
        <f t="shared" si="310"/>
        <v>8.5834029170582752E-3</v>
      </c>
      <c r="AP208" s="13">
        <f t="shared" si="311"/>
        <v>1.9671385408698916E-3</v>
      </c>
      <c r="AQ208" s="13">
        <f t="shared" si="312"/>
        <v>3.3812062153857876E-4</v>
      </c>
      <c r="AR208" s="13">
        <f t="shared" si="313"/>
        <v>4.8748275626503359E-5</v>
      </c>
      <c r="AS208" s="13">
        <f t="shared" si="314"/>
        <v>1.2580077801068801E-4</v>
      </c>
      <c r="AT208" s="13">
        <f t="shared" si="315"/>
        <v>1.6232200569870267E-4</v>
      </c>
      <c r="AU208" s="13">
        <f t="shared" si="316"/>
        <v>1.3963047473792829E-4</v>
      </c>
      <c r="AV208" s="13">
        <f t="shared" si="317"/>
        <v>9.0083301051591762E-5</v>
      </c>
      <c r="AW208" s="13">
        <f t="shared" si="318"/>
        <v>2.291482937443754E-6</v>
      </c>
      <c r="AX208" s="13">
        <f t="shared" si="319"/>
        <v>1.5619564052434016E-2</v>
      </c>
      <c r="AY208" s="13">
        <f t="shared" si="320"/>
        <v>1.0739043734530627E-2</v>
      </c>
      <c r="AZ208" s="13">
        <f t="shared" si="321"/>
        <v>3.6917502929343909E-3</v>
      </c>
      <c r="BA208" s="13">
        <f t="shared" si="322"/>
        <v>8.4607286348709206E-4</v>
      </c>
      <c r="BB208" s="13">
        <f t="shared" si="323"/>
        <v>1.454268098182221E-4</v>
      </c>
      <c r="BC208" s="13">
        <f t="shared" si="324"/>
        <v>1.9997291416949462E-5</v>
      </c>
      <c r="BD208" s="13">
        <f t="shared" si="325"/>
        <v>5.5860486052254628E-6</v>
      </c>
      <c r="BE208" s="13">
        <f t="shared" si="326"/>
        <v>1.4415469091194347E-5</v>
      </c>
      <c r="BF208" s="13">
        <f t="shared" si="327"/>
        <v>1.860042436121913E-5</v>
      </c>
      <c r="BG208" s="13">
        <f t="shared" si="328"/>
        <v>1.6000209415258052E-5</v>
      </c>
      <c r="BH208" s="13">
        <f t="shared" si="329"/>
        <v>1.032261534846508E-5</v>
      </c>
      <c r="BI208" s="13">
        <f t="shared" si="330"/>
        <v>5.327749649614108E-6</v>
      </c>
      <c r="BJ208" s="14">
        <f t="shared" si="331"/>
        <v>0.76446110802701095</v>
      </c>
      <c r="BK208" s="14">
        <f t="shared" si="332"/>
        <v>0.15294965431800184</v>
      </c>
      <c r="BL208" s="14">
        <f t="shared" si="333"/>
        <v>7.4695384560643077E-2</v>
      </c>
      <c r="BM208" s="14">
        <f t="shared" si="334"/>
        <v>0.6175705818284597</v>
      </c>
      <c r="BN208" s="14">
        <f t="shared" si="335"/>
        <v>0.36586132180691561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1.62917933130699</v>
      </c>
      <c r="F209" s="10">
        <f>VLOOKUP(B209,home!$B$2:$E$405,3,FALSE)</f>
        <v>1.04</v>
      </c>
      <c r="G209" s="10">
        <f>VLOOKUP(C209,away!$B$2:$E$405,4,FALSE)</f>
        <v>0.65</v>
      </c>
      <c r="H209" s="10">
        <f>VLOOKUP(A209,away!$A$2:$E$405,3,FALSE)</f>
        <v>1.4103343465045599</v>
      </c>
      <c r="I209" s="10">
        <f>VLOOKUP(C209,away!$B$2:$E$405,3,FALSE)</f>
        <v>1.19</v>
      </c>
      <c r="J209" s="10">
        <f>VLOOKUP(B209,home!$B$2:$E$405,4,FALSE)</f>
        <v>1.02</v>
      </c>
      <c r="K209" s="12">
        <f t="shared" si="280"/>
        <v>1.1013252279635253</v>
      </c>
      <c r="L209" s="12">
        <f t="shared" si="281"/>
        <v>1.7118638297872348</v>
      </c>
      <c r="M209" s="13">
        <f t="shared" si="282"/>
        <v>6.0013301014646976E-2</v>
      </c>
      <c r="N209" s="13">
        <f t="shared" si="283"/>
        <v>6.609416242079974E-2</v>
      </c>
      <c r="O209" s="13">
        <f t="shared" si="284"/>
        <v>0.1027345993131077</v>
      </c>
      <c r="P209" s="13">
        <f t="shared" si="285"/>
        <v>0.11314420600824977</v>
      </c>
      <c r="Q209" s="13">
        <f t="shared" si="286"/>
        <v>3.6395584247572783E-2</v>
      </c>
      <c r="R209" s="13">
        <f t="shared" si="287"/>
        <v>8.7933822315896804E-2</v>
      </c>
      <c r="S209" s="13">
        <f t="shared" si="288"/>
        <v>5.3328225313388787E-2</v>
      </c>
      <c r="T209" s="13">
        <f t="shared" si="289"/>
        <v>6.2304284237393884E-2</v>
      </c>
      <c r="U209" s="13">
        <f t="shared" si="290"/>
        <v>9.6843736907759187E-2</v>
      </c>
      <c r="V209" s="13">
        <f t="shared" si="291"/>
        <v>1.1171189662030654E-2</v>
      </c>
      <c r="W209" s="13">
        <f t="shared" si="292"/>
        <v>1.3361125039441262E-2</v>
      </c>
      <c r="X209" s="13">
        <f t="shared" si="293"/>
        <v>2.2872426680284035E-2</v>
      </c>
      <c r="Y209" s="13">
        <f t="shared" si="294"/>
        <v>1.9577239966719385E-2</v>
      </c>
      <c r="Z209" s="13">
        <f t="shared" si="295"/>
        <v>5.0176909945840439E-2</v>
      </c>
      <c r="AA209" s="13">
        <f t="shared" si="296"/>
        <v>5.5261096784607999E-2</v>
      </c>
      <c r="AB209" s="13">
        <f t="shared" si="297"/>
        <v>3.0430220006911427E-2</v>
      </c>
      <c r="AC209" s="13">
        <f t="shared" si="298"/>
        <v>1.3163283837793959E-3</v>
      </c>
      <c r="AD209" s="13">
        <f t="shared" si="299"/>
        <v>3.6787360199779522E-3</v>
      </c>
      <c r="AE209" s="13">
        <f t="shared" si="300"/>
        <v>6.2974951319357065E-3</v>
      </c>
      <c r="AF209" s="13">
        <f t="shared" si="301"/>
        <v>5.3902270673109641E-3</v>
      </c>
      <c r="AG209" s="13">
        <f t="shared" si="302"/>
        <v>3.0757782502899207E-3</v>
      </c>
      <c r="AH209" s="13">
        <f t="shared" si="303"/>
        <v>2.1474009306693902E-2</v>
      </c>
      <c r="AI209" s="13">
        <f t="shared" si="304"/>
        <v>2.3649868194985525E-2</v>
      </c>
      <c r="AJ209" s="13">
        <f t="shared" si="305"/>
        <v>1.3023098240574883E-2</v>
      </c>
      <c r="AK209" s="13">
        <f t="shared" si="306"/>
        <v>4.7808888795308402E-3</v>
      </c>
      <c r="AL209" s="13">
        <f t="shared" si="307"/>
        <v>9.9267947145578977E-5</v>
      </c>
      <c r="AM209" s="13">
        <f t="shared" si="308"/>
        <v>8.1029695716396978E-4</v>
      </c>
      <c r="AN209" s="13">
        <f t="shared" si="309"/>
        <v>1.3871180523556562E-3</v>
      </c>
      <c r="AO209" s="13">
        <f t="shared" si="310"/>
        <v>1.187278610736282E-3</v>
      </c>
      <c r="AP209" s="13">
        <f t="shared" si="311"/>
        <v>6.7748643653315981E-4</v>
      </c>
      <c r="AQ209" s="13">
        <f t="shared" si="312"/>
        <v>2.8994113146814035E-4</v>
      </c>
      <c r="AR209" s="13">
        <f t="shared" si="313"/>
        <v>7.3521159625287496E-3</v>
      </c>
      <c r="AS209" s="13">
        <f t="shared" si="314"/>
        <v>8.0970707884462489E-3</v>
      </c>
      <c r="AT209" s="13">
        <f t="shared" si="315"/>
        <v>4.4587541659611837E-3</v>
      </c>
      <c r="AU209" s="13">
        <f t="shared" si="316"/>
        <v>1.6368461494201732E-3</v>
      </c>
      <c r="AV209" s="13">
        <f t="shared" si="317"/>
        <v>4.5067498966284758E-4</v>
      </c>
      <c r="AW209" s="13">
        <f t="shared" si="318"/>
        <v>5.1986591453535602E-6</v>
      </c>
      <c r="AX209" s="13">
        <f t="shared" si="319"/>
        <v>1.4873341351112648E-4</v>
      </c>
      <c r="AY209" s="13">
        <f t="shared" si="320"/>
        <v>2.5461135087048541E-4</v>
      </c>
      <c r="AZ209" s="13">
        <f t="shared" si="321"/>
        <v>2.1792998110422535E-4</v>
      </c>
      <c r="BA209" s="13">
        <f t="shared" si="322"/>
        <v>1.2435548402617964E-4</v>
      </c>
      <c r="BB209" s="13">
        <f t="shared" si="323"/>
        <v>5.3219913785025295E-5</v>
      </c>
      <c r="BC209" s="13">
        <f t="shared" si="324"/>
        <v>1.8221049086595971E-5</v>
      </c>
      <c r="BD209" s="13">
        <f t="shared" si="325"/>
        <v>2.0976368981090541E-3</v>
      </c>
      <c r="BE209" s="13">
        <f t="shared" si="326"/>
        <v>2.310180434994656E-3</v>
      </c>
      <c r="BF209" s="13">
        <f t="shared" si="327"/>
        <v>1.2721299971036829E-3</v>
      </c>
      <c r="BG209" s="13">
        <f t="shared" si="328"/>
        <v>4.670096196864842E-4</v>
      </c>
      <c r="BH209" s="13">
        <f t="shared" si="329"/>
        <v>1.2858236896559408E-4</v>
      </c>
      <c r="BI209" s="13">
        <f t="shared" si="330"/>
        <v>2.8322201362624597E-5</v>
      </c>
      <c r="BJ209" s="14">
        <f t="shared" si="331"/>
        <v>0.24421625144236644</v>
      </c>
      <c r="BK209" s="14">
        <f t="shared" si="332"/>
        <v>0.23932712968011166</v>
      </c>
      <c r="BL209" s="14">
        <f t="shared" si="333"/>
        <v>0.46443066352630957</v>
      </c>
      <c r="BM209" s="14">
        <f t="shared" si="334"/>
        <v>0.53158586658262952</v>
      </c>
      <c r="BN209" s="14">
        <f t="shared" si="335"/>
        <v>0.46631567532027374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1.62917933130699</v>
      </c>
      <c r="F210" s="10">
        <f>VLOOKUP(B210,home!$B$2:$E$405,3,FALSE)</f>
        <v>0.46</v>
      </c>
      <c r="G210" s="10">
        <f>VLOOKUP(C210,away!$B$2:$E$405,4,FALSE)</f>
        <v>0.65</v>
      </c>
      <c r="H210" s="10">
        <f>VLOOKUP(A210,away!$A$2:$E$405,3,FALSE)</f>
        <v>1.4103343465045599</v>
      </c>
      <c r="I210" s="10">
        <f>VLOOKUP(C210,away!$B$2:$E$405,3,FALSE)</f>
        <v>1.07</v>
      </c>
      <c r="J210" s="10">
        <f>VLOOKUP(B210,home!$B$2:$E$405,4,FALSE)</f>
        <v>0.66</v>
      </c>
      <c r="K210" s="12">
        <f t="shared" si="280"/>
        <v>0.48712462006079005</v>
      </c>
      <c r="L210" s="12">
        <f t="shared" si="281"/>
        <v>0.99597811550152038</v>
      </c>
      <c r="M210" s="13">
        <f t="shared" si="282"/>
        <v>0.22693248343073416</v>
      </c>
      <c r="N210" s="13">
        <f t="shared" si="283"/>
        <v>0.11054439977064789</v>
      </c>
      <c r="O210" s="13">
        <f t="shared" si="284"/>
        <v>0.22601978719342261</v>
      </c>
      <c r="P210" s="13">
        <f t="shared" si="285"/>
        <v>0.1100998029628166</v>
      </c>
      <c r="Q210" s="13">
        <f t="shared" si="286"/>
        <v>2.6924449369062468E-2</v>
      </c>
      <c r="R210" s="13">
        <f t="shared" si="287"/>
        <v>0.11255538085747985</v>
      </c>
      <c r="S210" s="13">
        <f t="shared" si="288"/>
        <v>1.3354155417938419E-2</v>
      </c>
      <c r="T210" s="13">
        <f t="shared" si="289"/>
        <v>2.6816162343514936E-2</v>
      </c>
      <c r="U210" s="13">
        <f t="shared" si="290"/>
        <v>5.4828497135997384E-2</v>
      </c>
      <c r="V210" s="13">
        <f t="shared" si="291"/>
        <v>7.1988610788656371E-4</v>
      </c>
      <c r="W210" s="13">
        <f t="shared" si="292"/>
        <v>4.371854056416844E-3</v>
      </c>
      <c r="X210" s="13">
        <f t="shared" si="293"/>
        <v>4.354270964357726E-3</v>
      </c>
      <c r="Y210" s="13">
        <f t="shared" si="294"/>
        <v>2.1683792947319973E-3</v>
      </c>
      <c r="Z210" s="13">
        <f t="shared" si="295"/>
        <v>3.7367565371996231E-2</v>
      </c>
      <c r="AA210" s="13">
        <f t="shared" si="296"/>
        <v>1.8202661084430399E-2</v>
      </c>
      <c r="AB210" s="13">
        <f t="shared" si="297"/>
        <v>4.4334821824242423E-3</v>
      </c>
      <c r="AC210" s="13">
        <f t="shared" si="298"/>
        <v>2.1828992217131084E-5</v>
      </c>
      <c r="AD210" s="13">
        <f t="shared" si="299"/>
        <v>5.324094365483197E-4</v>
      </c>
      <c r="AE210" s="13">
        <f t="shared" si="300"/>
        <v>5.3026814728862181E-4</v>
      </c>
      <c r="AF210" s="13">
        <f t="shared" si="301"/>
        <v>2.6406773502350202E-4</v>
      </c>
      <c r="AG210" s="13">
        <f t="shared" si="302"/>
        <v>8.7668561697820812E-5</v>
      </c>
      <c r="AH210" s="13">
        <f t="shared" si="303"/>
        <v>9.304319335020168E-3</v>
      </c>
      <c r="AI210" s="13">
        <f t="shared" si="304"/>
        <v>4.5323630209959612E-3</v>
      </c>
      <c r="AJ210" s="13">
        <f t="shared" si="305"/>
        <v>1.1039128072901159E-3</v>
      </c>
      <c r="AK210" s="13">
        <f t="shared" si="306"/>
        <v>1.7924770227714594E-4</v>
      </c>
      <c r="AL210" s="13">
        <f t="shared" si="307"/>
        <v>4.236269229771264E-7</v>
      </c>
      <c r="AM210" s="13">
        <f t="shared" si="308"/>
        <v>5.1869948899075926E-5</v>
      </c>
      <c r="AN210" s="13">
        <f t="shared" si="309"/>
        <v>5.1661333955661809E-5</v>
      </c>
      <c r="AO210" s="13">
        <f t="shared" si="310"/>
        <v>2.5726779018727372E-5</v>
      </c>
      <c r="AP210" s="13">
        <f t="shared" si="311"/>
        <v>8.5411029616653828E-6</v>
      </c>
      <c r="AQ210" s="13">
        <f t="shared" si="312"/>
        <v>2.1266879080159853E-6</v>
      </c>
      <c r="AR210" s="13">
        <f t="shared" si="313"/>
        <v>1.8533796874635497E-3</v>
      </c>
      <c r="AS210" s="13">
        <f t="shared" si="314"/>
        <v>9.0282687608406729E-4</v>
      </c>
      <c r="AT210" s="13">
        <f t="shared" si="315"/>
        <v>2.1989459949656059E-4</v>
      </c>
      <c r="AU210" s="13">
        <f t="shared" si="316"/>
        <v>3.5705357744393887E-5</v>
      </c>
      <c r="AV210" s="13">
        <f t="shared" si="317"/>
        <v>4.3482397063431152E-6</v>
      </c>
      <c r="AW210" s="13">
        <f t="shared" si="318"/>
        <v>5.7091430950457599E-9</v>
      </c>
      <c r="AX210" s="13">
        <f t="shared" si="319"/>
        <v>4.2111881916724887E-6</v>
      </c>
      <c r="AY210" s="13">
        <f t="shared" si="320"/>
        <v>4.1942512791642208E-6</v>
      </c>
      <c r="AZ210" s="13">
        <f t="shared" si="321"/>
        <v>2.0886912424809108E-6</v>
      </c>
      <c r="BA210" s="13">
        <f t="shared" si="322"/>
        <v>6.934302558502223E-7</v>
      </c>
      <c r="BB210" s="13">
        <f t="shared" si="323"/>
        <v>1.7266033986336035E-7</v>
      </c>
      <c r="BC210" s="13">
        <f t="shared" si="324"/>
        <v>3.4393183983792344E-8</v>
      </c>
      <c r="BD210" s="13">
        <f t="shared" si="325"/>
        <v>3.0765426807145705E-4</v>
      </c>
      <c r="BE210" s="13">
        <f t="shared" si="326"/>
        <v>1.4986596844438895E-4</v>
      </c>
      <c r="BF210" s="13">
        <f t="shared" si="327"/>
        <v>3.6501701469257655E-5</v>
      </c>
      <c r="BG210" s="13">
        <f t="shared" si="328"/>
        <v>5.926959153261505E-6</v>
      </c>
      <c r="BH210" s="13">
        <f t="shared" si="329"/>
        <v>7.2179193141208309E-7</v>
      </c>
      <c r="BI210" s="13">
        <f t="shared" si="330"/>
        <v>7.0320524070410995E-8</v>
      </c>
      <c r="BJ210" s="14">
        <f t="shared" si="331"/>
        <v>0.17674525014652628</v>
      </c>
      <c r="BK210" s="14">
        <f t="shared" si="332"/>
        <v>0.3511327747897951</v>
      </c>
      <c r="BL210" s="14">
        <f t="shared" si="333"/>
        <v>0.4346765470894266</v>
      </c>
      <c r="BM210" s="14">
        <f t="shared" si="334"/>
        <v>0.18684164527144451</v>
      </c>
      <c r="BN210" s="14">
        <f t="shared" si="335"/>
        <v>0.81307630358416361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1.62917933130699</v>
      </c>
      <c r="F211" s="10">
        <f>VLOOKUP(B211,home!$B$2:$E$405,3,FALSE)</f>
        <v>0.96</v>
      </c>
      <c r="G211" s="10">
        <f>VLOOKUP(C211,away!$B$2:$E$405,4,FALSE)</f>
        <v>1.1499999999999999</v>
      </c>
      <c r="H211" s="10">
        <f>VLOOKUP(A211,away!$A$2:$E$405,3,FALSE)</f>
        <v>1.4103343465045599</v>
      </c>
      <c r="I211" s="10">
        <f>VLOOKUP(C211,away!$B$2:$E$405,3,FALSE)</f>
        <v>0.88</v>
      </c>
      <c r="J211" s="10">
        <f>VLOOKUP(B211,home!$B$2:$E$405,4,FALSE)</f>
        <v>1.06</v>
      </c>
      <c r="K211" s="12">
        <f t="shared" si="280"/>
        <v>1.7986139817629168</v>
      </c>
      <c r="L211" s="12">
        <f t="shared" si="281"/>
        <v>1.3155598784194535</v>
      </c>
      <c r="M211" s="13">
        <f t="shared" si="282"/>
        <v>4.4415185147782317E-2</v>
      </c>
      <c r="N211" s="13">
        <f t="shared" si="283"/>
        <v>7.9885773009389927E-2</v>
      </c>
      <c r="O211" s="13">
        <f t="shared" si="284"/>
        <v>5.8430835572994021E-2</v>
      </c>
      <c r="P211" s="13">
        <f t="shared" si="285"/>
        <v>0.10509451782767706</v>
      </c>
      <c r="Q211" s="13">
        <f t="shared" si="286"/>
        <v>7.1841834139313679E-2</v>
      </c>
      <c r="R211" s="13">
        <f t="shared" si="287"/>
        <v>3.8434631471177566E-2</v>
      </c>
      <c r="S211" s="13">
        <f t="shared" si="288"/>
        <v>6.2168251920387503E-2</v>
      </c>
      <c r="T211" s="13">
        <f t="shared" si="289"/>
        <v>9.4512234585746049E-2</v>
      </c>
      <c r="U211" s="13">
        <f t="shared" si="290"/>
        <v>6.9129065547964996E-2</v>
      </c>
      <c r="V211" s="13">
        <f t="shared" si="291"/>
        <v>1.634461636893797E-2</v>
      </c>
      <c r="W211" s="13">
        <f t="shared" si="292"/>
        <v>4.3071909119487342E-2</v>
      </c>
      <c r="X211" s="13">
        <f t="shared" si="293"/>
        <v>5.6663675524526516E-2</v>
      </c>
      <c r="Y211" s="13">
        <f t="shared" si="294"/>
        <v>3.7272229041922754E-2</v>
      </c>
      <c r="Z211" s="13">
        <f t="shared" si="295"/>
        <v>1.6854353035106285E-2</v>
      </c>
      <c r="AA211" s="13">
        <f t="shared" si="296"/>
        <v>3.0314475022510414E-2</v>
      </c>
      <c r="AB211" s="13">
        <f t="shared" si="297"/>
        <v>2.7262019312644974E-2</v>
      </c>
      <c r="AC211" s="13">
        <f t="shared" si="298"/>
        <v>2.4171485082417551E-3</v>
      </c>
      <c r="AD211" s="13">
        <f t="shared" si="299"/>
        <v>1.9367434490882907E-2</v>
      </c>
      <c r="AE211" s="13">
        <f t="shared" si="300"/>
        <v>2.5479019764122646E-2</v>
      </c>
      <c r="AF211" s="13">
        <f t="shared" si="301"/>
        <v>1.6759588071568028E-2</v>
      </c>
      <c r="AG211" s="13">
        <f t="shared" si="302"/>
        <v>7.3494138819307176E-3</v>
      </c>
      <c r="AH211" s="13">
        <f t="shared" si="303"/>
        <v>5.5432276574257436E-3</v>
      </c>
      <c r="AI211" s="13">
        <f t="shared" si="304"/>
        <v>9.9701267687408428E-3</v>
      </c>
      <c r="AJ211" s="13">
        <f t="shared" si="305"/>
        <v>8.9662047031030048E-3</v>
      </c>
      <c r="AK211" s="13">
        <f t="shared" si="306"/>
        <v>5.3755803807831624E-3</v>
      </c>
      <c r="AL211" s="13">
        <f t="shared" si="307"/>
        <v>2.2877676285380959E-4</v>
      </c>
      <c r="AM211" s="13">
        <f t="shared" si="308"/>
        <v>6.9669076932358668E-3</v>
      </c>
      <c r="AN211" s="13">
        <f t="shared" si="309"/>
        <v>9.1653842378729318E-3</v>
      </c>
      <c r="AO211" s="13">
        <f t="shared" si="310"/>
        <v>6.0288058868218468E-3</v>
      </c>
      <c r="AP211" s="13">
        <f t="shared" si="311"/>
        <v>2.643751713160611E-3</v>
      </c>
      <c r="AQ211" s="13">
        <f t="shared" si="312"/>
        <v>8.6950342058419907E-4</v>
      </c>
      <c r="AR211" s="13">
        <f t="shared" si="313"/>
        <v>1.4584895806108728E-3</v>
      </c>
      <c r="AS211" s="13">
        <f t="shared" si="314"/>
        <v>2.6232597519422487E-3</v>
      </c>
      <c r="AT211" s="13">
        <f t="shared" si="315"/>
        <v>2.3591158338196246E-3</v>
      </c>
      <c r="AU211" s="13">
        <f t="shared" si="316"/>
        <v>1.4143795744354195E-3</v>
      </c>
      <c r="AV211" s="13">
        <f t="shared" si="317"/>
        <v>6.3598071952485741E-4</v>
      </c>
      <c r="AW211" s="13">
        <f t="shared" si="318"/>
        <v>1.5036889036873318E-5</v>
      </c>
      <c r="AX211" s="13">
        <f t="shared" si="319"/>
        <v>2.0884629311176094E-3</v>
      </c>
      <c r="AY211" s="13">
        <f t="shared" si="320"/>
        <v>2.7474980397446174E-3</v>
      </c>
      <c r="AZ211" s="13">
        <f t="shared" si="321"/>
        <v>1.8072490935620588E-3</v>
      </c>
      <c r="BA211" s="13">
        <f t="shared" si="322"/>
        <v>7.9251479926672303E-4</v>
      </c>
      <c r="BB211" s="13">
        <f t="shared" si="323"/>
        <v>2.60650168242237E-4</v>
      </c>
      <c r="BC211" s="13">
        <f t="shared" si="324"/>
        <v>6.8580180728553485E-5</v>
      </c>
      <c r="BD211" s="13">
        <f t="shared" si="325"/>
        <v>3.1978839589074634E-4</v>
      </c>
      <c r="BE211" s="13">
        <f t="shared" si="326"/>
        <v>5.7517588005463131E-4</v>
      </c>
      <c r="BF211" s="13">
        <f t="shared" si="327"/>
        <v>5.172596899195251E-4</v>
      </c>
      <c r="BG211" s="13">
        <f t="shared" si="328"/>
        <v>3.1011683683053622E-4</v>
      </c>
      <c r="BH211" s="13">
        <f t="shared" si="329"/>
        <v>1.3944511967587289E-4</v>
      </c>
      <c r="BI211" s="13">
        <f t="shared" si="330"/>
        <v>5.0161588387525608E-5</v>
      </c>
      <c r="BJ211" s="14">
        <f t="shared" si="331"/>
        <v>0.4856424197932277</v>
      </c>
      <c r="BK211" s="14">
        <f t="shared" si="332"/>
        <v>0.23341599457562504</v>
      </c>
      <c r="BL211" s="14">
        <f t="shared" si="333"/>
        <v>0.26382933940843661</v>
      </c>
      <c r="BM211" s="14">
        <f t="shared" si="334"/>
        <v>0.59890686849335373</v>
      </c>
      <c r="BN211" s="14">
        <f t="shared" si="335"/>
        <v>0.39810277716833453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1.5814814814814799</v>
      </c>
      <c r="F212" s="10">
        <f>VLOOKUP(B212,home!$B$2:$E$405,3,FALSE)</f>
        <v>0.55000000000000004</v>
      </c>
      <c r="G212" s="10">
        <f>VLOOKUP(C212,away!$B$2:$E$405,4,FALSE)</f>
        <v>0.8</v>
      </c>
      <c r="H212" s="10">
        <f>VLOOKUP(A212,away!$A$2:$E$405,3,FALSE)</f>
        <v>1.3925925925925899</v>
      </c>
      <c r="I212" s="10">
        <f>VLOOKUP(C212,away!$B$2:$E$405,3,FALSE)</f>
        <v>1.1000000000000001</v>
      </c>
      <c r="J212" s="10">
        <f>VLOOKUP(B212,home!$B$2:$E$405,4,FALSE)</f>
        <v>1.53</v>
      </c>
      <c r="K212" s="12">
        <f t="shared" si="280"/>
        <v>0.69585185185185128</v>
      </c>
      <c r="L212" s="12">
        <f t="shared" si="281"/>
        <v>2.3437333333333292</v>
      </c>
      <c r="M212" s="13">
        <f t="shared" si="282"/>
        <v>4.785473623110148E-2</v>
      </c>
      <c r="N212" s="13">
        <f t="shared" si="283"/>
        <v>3.3299806826293847E-2</v>
      </c>
      <c r="O212" s="13">
        <f t="shared" si="284"/>
        <v>0.1121587404627067</v>
      </c>
      <c r="P212" s="13">
        <f t="shared" si="285"/>
        <v>7.8045867252345622E-2</v>
      </c>
      <c r="Q212" s="13">
        <f t="shared" si="286"/>
        <v>1.1585866123192744E-2</v>
      </c>
      <c r="R212" s="13">
        <f t="shared" si="287"/>
        <v>0.13143508932356368</v>
      </c>
      <c r="S212" s="13">
        <f t="shared" si="288"/>
        <v>3.1821079139142894E-2</v>
      </c>
      <c r="T212" s="13">
        <f t="shared" si="289"/>
        <v>2.7154180628464225E-2</v>
      </c>
      <c r="U212" s="13">
        <f t="shared" si="290"/>
        <v>9.1459350304115283E-2</v>
      </c>
      <c r="V212" s="13">
        <f t="shared" si="291"/>
        <v>5.7663019237741177E-3</v>
      </c>
      <c r="W212" s="13">
        <f t="shared" si="292"/>
        <v>2.6873487990437673E-3</v>
      </c>
      <c r="X212" s="13">
        <f t="shared" si="293"/>
        <v>6.2984289586121671E-3</v>
      </c>
      <c r="Y212" s="13">
        <f t="shared" si="294"/>
        <v>7.3809189489656337E-3</v>
      </c>
      <c r="Z212" s="13">
        <f t="shared" si="295"/>
        <v>0.10268293333909324</v>
      </c>
      <c r="AA212" s="13">
        <f t="shared" si="296"/>
        <v>7.1452109317588233E-2</v>
      </c>
      <c r="AB212" s="13">
        <f t="shared" si="297"/>
        <v>2.4860041293682342E-2</v>
      </c>
      <c r="AC212" s="13">
        <f t="shared" si="298"/>
        <v>5.8776318438274956E-4</v>
      </c>
      <c r="AD212" s="13">
        <f t="shared" si="299"/>
        <v>4.674991595966134E-4</v>
      </c>
      <c r="AE212" s="13">
        <f t="shared" si="300"/>
        <v>1.0956933636519007E-3</v>
      </c>
      <c r="AF212" s="13">
        <f t="shared" si="301"/>
        <v>1.2840065297515387E-3</v>
      </c>
      <c r="AG212" s="13">
        <f t="shared" si="302"/>
        <v>1.0031229679987779E-3</v>
      </c>
      <c r="AH212" s="13">
        <f t="shared" si="303"/>
        <v>6.0165353407819255E-2</v>
      </c>
      <c r="AI212" s="13">
        <f t="shared" si="304"/>
        <v>4.186617258615212E-2</v>
      </c>
      <c r="AJ212" s="13">
        <f t="shared" si="305"/>
        <v>1.4566326862011579E-2</v>
      </c>
      <c r="AK212" s="13">
        <f t="shared" si="306"/>
        <v>3.3786685072033753E-3</v>
      </c>
      <c r="AL212" s="13">
        <f t="shared" si="307"/>
        <v>3.8343111739346585E-5</v>
      </c>
      <c r="AM212" s="13">
        <f t="shared" si="308"/>
        <v>6.5062031188897542E-5</v>
      </c>
      <c r="AN212" s="13">
        <f t="shared" si="309"/>
        <v>1.5248805123179186E-4</v>
      </c>
      <c r="AO212" s="13">
        <f t="shared" si="310"/>
        <v>1.7869566430349555E-4</v>
      </c>
      <c r="AP212" s="13">
        <f t="shared" si="311"/>
        <v>1.3960499498341504E-4</v>
      </c>
      <c r="AQ212" s="13">
        <f t="shared" si="312"/>
        <v>8.1799220060615503E-5</v>
      </c>
      <c r="AR212" s="13">
        <f t="shared" si="313"/>
        <v>2.8202308858737202E-2</v>
      </c>
      <c r="AS212" s="13">
        <f t="shared" si="314"/>
        <v>1.9624628845850152E-2</v>
      </c>
      <c r="AT212" s="13">
        <f t="shared" si="315"/>
        <v>6.8279171621450432E-3</v>
      </c>
      <c r="AU212" s="13">
        <f t="shared" si="316"/>
        <v>1.5837396005232221E-3</v>
      </c>
      <c r="AV212" s="13">
        <f t="shared" si="317"/>
        <v>2.7551203346879875E-4</v>
      </c>
      <c r="AW212" s="13">
        <f t="shared" si="318"/>
        <v>1.7370400766367244E-6</v>
      </c>
      <c r="AX212" s="13">
        <f t="shared" si="319"/>
        <v>7.5455891480062073E-6</v>
      </c>
      <c r="AY212" s="13">
        <f t="shared" si="320"/>
        <v>1.7684848805820381E-5</v>
      </c>
      <c r="AZ212" s="13">
        <f t="shared" si="321"/>
        <v>2.0724284820580681E-5</v>
      </c>
      <c r="BA212" s="13">
        <f t="shared" si="322"/>
        <v>1.6190732381162954E-5</v>
      </c>
      <c r="BB212" s="13">
        <f t="shared" si="323"/>
        <v>9.4866897932027296E-6</v>
      </c>
      <c r="BC212" s="13">
        <f t="shared" si="324"/>
        <v>4.4468542182644618E-6</v>
      </c>
      <c r="BD212" s="13">
        <f t="shared" si="325"/>
        <v>1.1016448558197375E-2</v>
      </c>
      <c r="BE212" s="13">
        <f t="shared" si="326"/>
        <v>7.6658161300523003E-3</v>
      </c>
      <c r="BF212" s="13">
        <f t="shared" si="327"/>
        <v>2.667136175026342E-3</v>
      </c>
      <c r="BG212" s="13">
        <f t="shared" si="328"/>
        <v>6.1864388217771466E-4</v>
      </c>
      <c r="BH212" s="13">
        <f t="shared" si="329"/>
        <v>1.0762112276254529E-4</v>
      </c>
      <c r="BI212" s="13">
        <f t="shared" si="330"/>
        <v>1.4977671514538517E-5</v>
      </c>
      <c r="BJ212" s="14">
        <f t="shared" si="331"/>
        <v>9.2950601266506463E-2</v>
      </c>
      <c r="BK212" s="14">
        <f t="shared" si="332"/>
        <v>0.16413177569129203</v>
      </c>
      <c r="BL212" s="14">
        <f t="shared" si="333"/>
        <v>0.62994660210529785</v>
      </c>
      <c r="BM212" s="14">
        <f t="shared" si="334"/>
        <v>0.57531585837425625</v>
      </c>
      <c r="BN212" s="14">
        <f t="shared" si="335"/>
        <v>0.41438010621920407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1.5814814814814799</v>
      </c>
      <c r="F213" s="10">
        <f>VLOOKUP(B213,home!$B$2:$E$405,3,FALSE)</f>
        <v>1.94</v>
      </c>
      <c r="G213" s="10">
        <f>VLOOKUP(C213,away!$B$2:$E$405,4,FALSE)</f>
        <v>0.97</v>
      </c>
      <c r="H213" s="10">
        <f>VLOOKUP(A213,away!$A$2:$E$405,3,FALSE)</f>
        <v>1.3925925925925899</v>
      </c>
      <c r="I213" s="10">
        <f>VLOOKUP(C213,away!$B$2:$E$405,3,FALSE)</f>
        <v>0.42</v>
      </c>
      <c r="J213" s="10">
        <f>VLOOKUP(B213,home!$B$2:$E$405,4,FALSE)</f>
        <v>0.62</v>
      </c>
      <c r="K213" s="12">
        <f t="shared" si="280"/>
        <v>2.9760318518518489</v>
      </c>
      <c r="L213" s="12">
        <f t="shared" si="281"/>
        <v>0.3626311111111104</v>
      </c>
      <c r="M213" s="13">
        <f t="shared" si="282"/>
        <v>3.5484369935432303E-2</v>
      </c>
      <c r="N213" s="13">
        <f t="shared" si="283"/>
        <v>0.10560261517074065</v>
      </c>
      <c r="O213" s="13">
        <f t="shared" si="284"/>
        <v>1.2867736496763496E-2</v>
      </c>
      <c r="P213" s="13">
        <f t="shared" si="285"/>
        <v>3.8294793675604691E-2</v>
      </c>
      <c r="Q213" s="13">
        <f t="shared" si="286"/>
        <v>0.15713837319348875</v>
      </c>
      <c r="R213" s="13">
        <f t="shared" si="287"/>
        <v>2.3331207916531672E-3</v>
      </c>
      <c r="S213" s="13">
        <f t="shared" si="288"/>
        <v>1.033195196452392E-2</v>
      </c>
      <c r="T213" s="13">
        <f t="shared" si="289"/>
        <v>5.6983262869347157E-2</v>
      </c>
      <c r="U213" s="13">
        <f t="shared" si="290"/>
        <v>6.9434417901776263E-3</v>
      </c>
      <c r="V213" s="13">
        <f t="shared" si="291"/>
        <v>1.2389178342390964E-3</v>
      </c>
      <c r="W213" s="13">
        <f t="shared" si="292"/>
        <v>0.15588293459066843</v>
      </c>
      <c r="X213" s="13">
        <f t="shared" si="293"/>
        <v>5.6528001773874639E-2</v>
      </c>
      <c r="Y213" s="13">
        <f t="shared" si="294"/>
        <v>1.024940604607549E-2</v>
      </c>
      <c r="Z213" s="13">
        <f t="shared" si="295"/>
        <v>2.8202072834454056E-4</v>
      </c>
      <c r="AA213" s="13">
        <f t="shared" si="296"/>
        <v>8.3930267043581027E-4</v>
      </c>
      <c r="AB213" s="13">
        <f t="shared" si="297"/>
        <v>1.2488957402806435E-3</v>
      </c>
      <c r="AC213" s="13">
        <f t="shared" si="298"/>
        <v>8.3565142430214572E-5</v>
      </c>
      <c r="AD213" s="13">
        <f t="shared" si="299"/>
        <v>0.11597814462549189</v>
      </c>
      <c r="AE213" s="13">
        <f t="shared" si="300"/>
        <v>4.2057283450147184E-2</v>
      </c>
      <c r="AF213" s="13">
        <f t="shared" si="301"/>
        <v>7.6256397139208938E-3</v>
      </c>
      <c r="AG213" s="13">
        <f t="shared" si="302"/>
        <v>9.2176473413071492E-4</v>
      </c>
      <c r="AH213" s="13">
        <f t="shared" si="303"/>
        <v>2.5567372518986335E-5</v>
      </c>
      <c r="AI213" s="13">
        <f t="shared" si="304"/>
        <v>7.6089314984664974E-5</v>
      </c>
      <c r="AJ213" s="13">
        <f t="shared" si="305"/>
        <v>1.1322211248997558E-4</v>
      </c>
      <c r="AK213" s="13">
        <f t="shared" si="306"/>
        <v>1.1231753770137346E-4</v>
      </c>
      <c r="AL213" s="13">
        <f t="shared" si="307"/>
        <v>3.6073458749985281E-6</v>
      </c>
      <c r="AM213" s="13">
        <f t="shared" si="308"/>
        <v>6.903093050482885E-2</v>
      </c>
      <c r="AN213" s="13">
        <f t="shared" si="309"/>
        <v>2.5032763029999933E-2</v>
      </c>
      <c r="AO213" s="13">
        <f t="shared" si="310"/>
        <v>4.5388293358750009E-3</v>
      </c>
      <c r="AP213" s="13">
        <f t="shared" si="311"/>
        <v>5.4864024173735179E-4</v>
      </c>
      <c r="AQ213" s="13">
        <f t="shared" si="312"/>
        <v>4.9738505115371009E-5</v>
      </c>
      <c r="AR213" s="13">
        <f t="shared" si="313"/>
        <v>1.8543049409503372E-6</v>
      </c>
      <c r="AS213" s="13">
        <f t="shared" si="314"/>
        <v>5.5184705673144655E-6</v>
      </c>
      <c r="AT213" s="13">
        <f t="shared" si="315"/>
        <v>8.2115720909173956E-6</v>
      </c>
      <c r="AU213" s="13">
        <f t="shared" si="316"/>
        <v>8.1459666987826183E-6</v>
      </c>
      <c r="AV213" s="13">
        <f t="shared" si="317"/>
        <v>6.0606640899253826E-6</v>
      </c>
      <c r="AW213" s="13">
        <f t="shared" si="318"/>
        <v>1.0814038707666528E-7</v>
      </c>
      <c r="AX213" s="13">
        <f t="shared" si="319"/>
        <v>3.4239707990890364E-2</v>
      </c>
      <c r="AY213" s="13">
        <f t="shared" si="320"/>
        <v>1.2416383352856539E-2</v>
      </c>
      <c r="AZ213" s="13">
        <f t="shared" si="321"/>
        <v>2.2512834456139305E-3</v>
      </c>
      <c r="BA213" s="13">
        <f t="shared" si="322"/>
        <v>2.7212847243634298E-4</v>
      </c>
      <c r="BB213" s="13">
        <f t="shared" si="323"/>
        <v>2.4670562581140052E-5</v>
      </c>
      <c r="BC213" s="13">
        <f t="shared" si="324"/>
        <v>1.7892627041070004E-6</v>
      </c>
      <c r="BD213" s="13">
        <f t="shared" si="325"/>
        <v>1.1207144351260716E-7</v>
      </c>
      <c r="BE213" s="13">
        <f t="shared" si="326"/>
        <v>3.3352818557653417E-7</v>
      </c>
      <c r="BF213" s="13">
        <f t="shared" si="327"/>
        <v>4.9629525188306006E-7</v>
      </c>
      <c r="BG213" s="13">
        <f t="shared" si="328"/>
        <v>4.9233015917560767E-7</v>
      </c>
      <c r="BH213" s="13">
        <f t="shared" si="329"/>
        <v>3.6629755883347484E-7</v>
      </c>
      <c r="BI213" s="13">
        <f t="shared" si="330"/>
        <v>2.1802264046879958E-7</v>
      </c>
      <c r="BJ213" s="14">
        <f t="shared" si="331"/>
        <v>0.85737429087252492</v>
      </c>
      <c r="BK213" s="14">
        <f t="shared" si="332"/>
        <v>9.785358925096177E-2</v>
      </c>
      <c r="BL213" s="14">
        <f t="shared" si="333"/>
        <v>2.4591503350633082E-2</v>
      </c>
      <c r="BM213" s="14">
        <f t="shared" si="334"/>
        <v>0.61596411972631171</v>
      </c>
      <c r="BN213" s="14">
        <f t="shared" si="335"/>
        <v>0.35172100926368299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1.5814814814814799</v>
      </c>
      <c r="F214" s="10">
        <f>VLOOKUP(B214,home!$B$2:$E$405,3,FALSE)</f>
        <v>0.67</v>
      </c>
      <c r="G214" s="10">
        <f>VLOOKUP(C214,away!$B$2:$E$405,4,FALSE)</f>
        <v>0.8</v>
      </c>
      <c r="H214" s="10">
        <f>VLOOKUP(A214,away!$A$2:$E$405,3,FALSE)</f>
        <v>1.3925925925925899</v>
      </c>
      <c r="I214" s="10">
        <f>VLOOKUP(C214,away!$B$2:$E$405,3,FALSE)</f>
        <v>0.63</v>
      </c>
      <c r="J214" s="10">
        <f>VLOOKUP(B214,home!$B$2:$E$405,4,FALSE)</f>
        <v>0.53</v>
      </c>
      <c r="K214" s="12">
        <f t="shared" si="280"/>
        <v>0.84767407407407325</v>
      </c>
      <c r="L214" s="12">
        <f t="shared" si="281"/>
        <v>0.46498666666666577</v>
      </c>
      <c r="M214" s="13">
        <f t="shared" si="282"/>
        <v>0.2691030894225816</v>
      </c>
      <c r="N214" s="13">
        <f t="shared" si="283"/>
        <v>0.22811171215675935</v>
      </c>
      <c r="O214" s="13">
        <f t="shared" si="284"/>
        <v>0.12512934854030788</v>
      </c>
      <c r="P214" s="13">
        <f t="shared" si="285"/>
        <v>0.10606890466339748</v>
      </c>
      <c r="Q214" s="13">
        <f t="shared" si="286"/>
        <v>9.6682192193966246E-2</v>
      </c>
      <c r="R214" s="13">
        <f t="shared" si="287"/>
        <v>2.9091739339964593E-2</v>
      </c>
      <c r="S214" s="13">
        <f t="shared" si="288"/>
        <v>1.0451954082572506E-2</v>
      </c>
      <c r="T214" s="13">
        <f t="shared" si="289"/>
        <v>4.4955930274298297E-2</v>
      </c>
      <c r="U214" s="13">
        <f t="shared" si="290"/>
        <v>2.4660313208208773E-2</v>
      </c>
      <c r="V214" s="13">
        <f t="shared" si="291"/>
        <v>4.5774581675470723E-4</v>
      </c>
      <c r="W214" s="13">
        <f t="shared" si="292"/>
        <v>2.7318329249157315E-2</v>
      </c>
      <c r="X214" s="13">
        <f t="shared" si="293"/>
        <v>1.270265885646814E-2</v>
      </c>
      <c r="Y214" s="13">
        <f t="shared" si="294"/>
        <v>2.9532834997364598E-3</v>
      </c>
      <c r="Z214" s="13">
        <f t="shared" si="295"/>
        <v>4.5090903010752154E-3</v>
      </c>
      <c r="AA214" s="13">
        <f t="shared" si="296"/>
        <v>3.8222389458803167E-3</v>
      </c>
      <c r="AB214" s="13">
        <f t="shared" si="297"/>
        <v>1.6200064296694797E-3</v>
      </c>
      <c r="AC214" s="13">
        <f t="shared" si="298"/>
        <v>1.127648643443765E-5</v>
      </c>
      <c r="AD214" s="13">
        <f t="shared" si="299"/>
        <v>5.7892598628825247E-3</v>
      </c>
      <c r="AE214" s="13">
        <f t="shared" si="300"/>
        <v>2.6919286461088636E-3</v>
      </c>
      <c r="AF214" s="13">
        <f t="shared" si="301"/>
        <v>6.258554640293355E-4</v>
      </c>
      <c r="AG214" s="13">
        <f t="shared" si="302"/>
        <v>9.7004815344706703E-5</v>
      </c>
      <c r="AH214" s="13">
        <f t="shared" si="303"/>
        <v>5.2416671719898917E-4</v>
      </c>
      <c r="AI214" s="13">
        <f t="shared" si="304"/>
        <v>4.4432253666209972E-4</v>
      </c>
      <c r="AJ214" s="13">
        <f t="shared" si="305"/>
        <v>1.8832034742764439E-4</v>
      </c>
      <c r="AK214" s="13">
        <f t="shared" si="306"/>
        <v>5.3211425378345432E-5</v>
      </c>
      <c r="AL214" s="13">
        <f t="shared" si="307"/>
        <v>1.7778830664767448E-7</v>
      </c>
      <c r="AM214" s="13">
        <f t="shared" si="308"/>
        <v>9.8148109876862824E-4</v>
      </c>
      <c r="AN214" s="13">
        <f t="shared" si="309"/>
        <v>4.5637562451276102E-4</v>
      </c>
      <c r="AO214" s="13">
        <f t="shared" si="310"/>
        <v>1.061042901950533E-4</v>
      </c>
      <c r="AP214" s="13">
        <f t="shared" si="311"/>
        <v>1.6445693405610145E-5</v>
      </c>
      <c r="AQ214" s="13">
        <f t="shared" si="312"/>
        <v>1.911757039424157E-6</v>
      </c>
      <c r="AR214" s="13">
        <f t="shared" si="313"/>
        <v>4.8746106921593375E-5</v>
      </c>
      <c r="AS214" s="13">
        <f t="shared" si="314"/>
        <v>4.1320811049477433E-5</v>
      </c>
      <c r="AT214" s="13">
        <f t="shared" si="315"/>
        <v>1.7513290123177757E-5</v>
      </c>
      <c r="AU214" s="13">
        <f t="shared" si="316"/>
        <v>4.9485206630517734E-6</v>
      </c>
      <c r="AV214" s="13">
        <f t="shared" si="317"/>
        <v>1.0486831677722078E-6</v>
      </c>
      <c r="AW214" s="13">
        <f t="shared" si="318"/>
        <v>1.9465703014226633E-9</v>
      </c>
      <c r="AX214" s="13">
        <f t="shared" si="319"/>
        <v>1.3866268026998342E-4</v>
      </c>
      <c r="AY214" s="13">
        <f t="shared" si="320"/>
        <v>6.4476297489805235E-5</v>
      </c>
      <c r="AZ214" s="13">
        <f t="shared" si="321"/>
        <v>1.499030932439642E-5</v>
      </c>
      <c r="BA214" s="13">
        <f t="shared" si="322"/>
        <v>2.3234313216844438E-6</v>
      </c>
      <c r="BB214" s="13">
        <f t="shared" si="323"/>
        <v>2.7009114637474377E-7</v>
      </c>
      <c r="BC214" s="13">
        <f t="shared" si="324"/>
        <v>2.5117756369794126E-8</v>
      </c>
      <c r="BD214" s="13">
        <f t="shared" si="325"/>
        <v>3.7777149617414302E-6</v>
      </c>
      <c r="BE214" s="13">
        <f t="shared" si="326"/>
        <v>3.2022710323099397E-6</v>
      </c>
      <c r="BF214" s="13">
        <f t="shared" si="327"/>
        <v>1.3572410661237773E-6</v>
      </c>
      <c r="BG214" s="13">
        <f t="shared" si="328"/>
        <v>3.8349935467392705E-7</v>
      </c>
      <c r="BH214" s="13">
        <f t="shared" si="329"/>
        <v>8.1270615095306433E-8</v>
      </c>
      <c r="BI214" s="13">
        <f t="shared" si="330"/>
        <v>1.3778198680068858E-8</v>
      </c>
      <c r="BJ214" s="14">
        <f t="shared" si="331"/>
        <v>0.42371122140998119</v>
      </c>
      <c r="BK214" s="14">
        <f t="shared" si="332"/>
        <v>0.38615762455753716</v>
      </c>
      <c r="BL214" s="14">
        <f t="shared" si="333"/>
        <v>0.18565606067785181</v>
      </c>
      <c r="BM214" s="14">
        <f t="shared" si="334"/>
        <v>0.1457825362785489</v>
      </c>
      <c r="BN214" s="14">
        <f t="shared" si="335"/>
        <v>0.85418698631697709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1.5814814814814799</v>
      </c>
      <c r="F215" s="10">
        <f>VLOOKUP(B215,home!$B$2:$E$405,3,FALSE)</f>
        <v>1.39</v>
      </c>
      <c r="G215" s="10">
        <f>VLOOKUP(C215,away!$B$2:$E$405,4,FALSE)</f>
        <v>1.1000000000000001</v>
      </c>
      <c r="H215" s="10">
        <f>VLOOKUP(A215,away!$A$2:$E$405,3,FALSE)</f>
        <v>1.3925925925925899</v>
      </c>
      <c r="I215" s="10">
        <f>VLOOKUP(C215,away!$B$2:$E$405,3,FALSE)</f>
        <v>0.76</v>
      </c>
      <c r="J215" s="10">
        <f>VLOOKUP(B215,home!$B$2:$E$405,4,FALSE)</f>
        <v>0.43</v>
      </c>
      <c r="K215" s="12">
        <f t="shared" si="280"/>
        <v>2.4180851851851828</v>
      </c>
      <c r="L215" s="12">
        <f t="shared" si="281"/>
        <v>0.45509925925925843</v>
      </c>
      <c r="M215" s="13">
        <f t="shared" si="282"/>
        <v>5.6518659176196216E-2</v>
      </c>
      <c r="N215" s="13">
        <f t="shared" si="283"/>
        <v>0.13666693244049063</v>
      </c>
      <c r="O215" s="13">
        <f t="shared" si="284"/>
        <v>2.5721599925413383E-2</v>
      </c>
      <c r="P215" s="13">
        <f t="shared" si="285"/>
        <v>6.2197019718902395E-2</v>
      </c>
      <c r="Q215" s="13">
        <f t="shared" si="286"/>
        <v>0.16523614231952741</v>
      </c>
      <c r="R215" s="13">
        <f t="shared" si="287"/>
        <v>5.8529405365093136E-3</v>
      </c>
      <c r="S215" s="13">
        <f t="shared" si="288"/>
        <v>1.7111469549612061E-2</v>
      </c>
      <c r="T215" s="13">
        <f t="shared" si="289"/>
        <v>7.519884597247431E-2</v>
      </c>
      <c r="U215" s="13">
        <f t="shared" si="290"/>
        <v>1.4152908801102985E-2</v>
      </c>
      <c r="V215" s="13">
        <f t="shared" si="291"/>
        <v>2.0922931067945245E-3</v>
      </c>
      <c r="W215" s="13">
        <f t="shared" si="292"/>
        <v>0.13318502259999987</v>
      </c>
      <c r="X215" s="13">
        <f t="shared" si="293"/>
        <v>6.0612405129687519E-2</v>
      </c>
      <c r="Y215" s="13">
        <f t="shared" si="294"/>
        <v>1.3792330338221434E-2</v>
      </c>
      <c r="Z215" s="13">
        <f t="shared" si="295"/>
        <v>8.8788963421795864E-4</v>
      </c>
      <c r="AA215" s="13">
        <f t="shared" si="296"/>
        <v>2.1469927705819367E-3</v>
      </c>
      <c r="AB215" s="13">
        <f t="shared" si="297"/>
        <v>2.595805705621936E-3</v>
      </c>
      <c r="AC215" s="13">
        <f t="shared" si="298"/>
        <v>1.4390645222063983E-4</v>
      </c>
      <c r="AD215" s="13">
        <f t="shared" si="299"/>
        <v>8.0513182509403328E-2</v>
      </c>
      <c r="AE215" s="13">
        <f t="shared" si="300"/>
        <v>3.6641489720634926E-2</v>
      </c>
      <c r="AF215" s="13">
        <f t="shared" si="301"/>
        <v>8.3377574150083431E-3</v>
      </c>
      <c r="AG215" s="13">
        <f t="shared" si="302"/>
        <v>1.2648357411512291E-3</v>
      </c>
      <c r="AH215" s="13">
        <f t="shared" si="303"/>
        <v>1.0101947870914168E-4</v>
      </c>
      <c r="AI215" s="13">
        <f t="shared" si="304"/>
        <v>2.4427370488170545E-4</v>
      </c>
      <c r="AJ215" s="13">
        <f t="shared" si="305"/>
        <v>2.953373134523748E-4</v>
      </c>
      <c r="AK215" s="13">
        <f t="shared" si="306"/>
        <v>2.3805026076386003E-4</v>
      </c>
      <c r="AL215" s="13">
        <f t="shared" si="307"/>
        <v>6.3345822968242719E-6</v>
      </c>
      <c r="AM215" s="13">
        <f t="shared" si="308"/>
        <v>3.8937546767619818E-2</v>
      </c>
      <c r="AN215" s="13">
        <f t="shared" si="309"/>
        <v>1.7720448691316507E-2</v>
      </c>
      <c r="AO215" s="13">
        <f t="shared" si="310"/>
        <v>4.0322815365799189E-3</v>
      </c>
      <c r="AP215" s="13">
        <f t="shared" si="311"/>
        <v>6.1169611347410208E-4</v>
      </c>
      <c r="AQ215" s="13">
        <f t="shared" si="312"/>
        <v>6.9595612033457755E-5</v>
      </c>
      <c r="AR215" s="13">
        <f t="shared" si="313"/>
        <v>9.1947779862573634E-6</v>
      </c>
      <c r="AS215" s="13">
        <f t="shared" si="314"/>
        <v>2.2233756429635775E-5</v>
      </c>
      <c r="AT215" s="13">
        <f t="shared" si="315"/>
        <v>2.6881558516759045E-5</v>
      </c>
      <c r="AU215" s="13">
        <f t="shared" si="316"/>
        <v>2.1667299468021207E-5</v>
      </c>
      <c r="AV215" s="13">
        <f t="shared" si="317"/>
        <v>1.3098343961648212E-5</v>
      </c>
      <c r="AW215" s="13">
        <f t="shared" si="318"/>
        <v>1.9363916751335552E-7</v>
      </c>
      <c r="AX215" s="13">
        <f t="shared" si="319"/>
        <v>1.5692384164372783E-2</v>
      </c>
      <c r="AY215" s="13">
        <f t="shared" si="320"/>
        <v>7.1415924092177695E-3</v>
      </c>
      <c r="AZ215" s="13">
        <f t="shared" si="321"/>
        <v>1.6250667076832747E-3</v>
      </c>
      <c r="BA215" s="13">
        <f t="shared" si="322"/>
        <v>2.4652221830451346E-4</v>
      </c>
      <c r="BB215" s="13">
        <f t="shared" si="323"/>
        <v>2.8048019735333308E-5</v>
      </c>
      <c r="BC215" s="13">
        <f t="shared" si="324"/>
        <v>2.5529266010478501E-6</v>
      </c>
      <c r="BD215" s="13">
        <f t="shared" si="325"/>
        <v>6.974227750998436E-7</v>
      </c>
      <c r="BE215" s="13">
        <f t="shared" si="326"/>
        <v>1.6864276802796692E-6</v>
      </c>
      <c r="BF215" s="13">
        <f t="shared" si="327"/>
        <v>2.0389628947852416E-6</v>
      </c>
      <c r="BG215" s="13">
        <f t="shared" si="328"/>
        <v>1.6434619896741625E-6</v>
      </c>
      <c r="BH215" s="13">
        <f t="shared" si="329"/>
        <v>9.9350777241151372E-7</v>
      </c>
      <c r="BI215" s="13">
        <f t="shared" si="330"/>
        <v>4.8047728516692306E-7</v>
      </c>
      <c r="BJ215" s="14">
        <f t="shared" si="331"/>
        <v>0.79755667935353769</v>
      </c>
      <c r="BK215" s="14">
        <f t="shared" si="332"/>
        <v>0.14521127499524042</v>
      </c>
      <c r="BL215" s="14">
        <f t="shared" si="333"/>
        <v>5.1449544493796372E-2</v>
      </c>
      <c r="BM215" s="14">
        <f t="shared" si="334"/>
        <v>0.53577069558970258</v>
      </c>
      <c r="BN215" s="14">
        <f t="shared" si="335"/>
        <v>0.45219329411703935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1.2619047619047601</v>
      </c>
      <c r="F216" s="10">
        <f>VLOOKUP(B216,home!$B$2:$E$405,3,FALSE)</f>
        <v>2.2799999999999998</v>
      </c>
      <c r="G216" s="10">
        <f>VLOOKUP(C216,away!$B$2:$E$405,4,FALSE)</f>
        <v>0.65</v>
      </c>
      <c r="H216" s="10">
        <f>VLOOKUP(A216,away!$A$2:$E$405,3,FALSE)</f>
        <v>1.14761904761905</v>
      </c>
      <c r="I216" s="10">
        <f>VLOOKUP(C216,away!$B$2:$E$405,3,FALSE)</f>
        <v>1.68</v>
      </c>
      <c r="J216" s="10">
        <f>VLOOKUP(B216,home!$B$2:$E$405,4,FALSE)</f>
        <v>0.15</v>
      </c>
      <c r="K216" s="12">
        <f t="shared" si="280"/>
        <v>1.8701428571428544</v>
      </c>
      <c r="L216" s="12">
        <f t="shared" si="281"/>
        <v>0.28920000000000057</v>
      </c>
      <c r="M216" s="13">
        <f t="shared" si="282"/>
        <v>0.11540093102386928</v>
      </c>
      <c r="N216" s="13">
        <f t="shared" si="283"/>
        <v>0.21581622686192437</v>
      </c>
      <c r="O216" s="13">
        <f t="shared" si="284"/>
        <v>3.3373949252103061E-2</v>
      </c>
      <c r="P216" s="13">
        <f t="shared" si="285"/>
        <v>6.2414052808468658E-2</v>
      </c>
      <c r="Q216" s="13">
        <f t="shared" si="286"/>
        <v>0.2018035875606749</v>
      </c>
      <c r="R216" s="13">
        <f t="shared" si="287"/>
        <v>4.8258730618541126E-3</v>
      </c>
      <c r="S216" s="13">
        <f t="shared" si="288"/>
        <v>8.4390870017603571E-3</v>
      </c>
      <c r="T216" s="13">
        <f t="shared" si="289"/>
        <v>5.8361597522547298E-2</v>
      </c>
      <c r="U216" s="13">
        <f t="shared" si="290"/>
        <v>9.0250720361045849E-3</v>
      </c>
      <c r="V216" s="13">
        <f t="shared" si="291"/>
        <v>5.0713785130572986E-4</v>
      </c>
      <c r="W216" s="13">
        <f t="shared" si="292"/>
        <v>0.12580051260746622</v>
      </c>
      <c r="X216" s="13">
        <f t="shared" si="293"/>
        <v>3.638150824607931E-2</v>
      </c>
      <c r="Y216" s="13">
        <f t="shared" si="294"/>
        <v>5.2607660923830787E-3</v>
      </c>
      <c r="Z216" s="13">
        <f t="shared" si="295"/>
        <v>4.6521416316273743E-4</v>
      </c>
      <c r="AA216" s="13">
        <f t="shared" si="296"/>
        <v>8.7001694428048392E-4</v>
      </c>
      <c r="AB216" s="13">
        <f t="shared" si="297"/>
        <v>8.1352798696970006E-4</v>
      </c>
      <c r="AC216" s="13">
        <f t="shared" si="298"/>
        <v>1.7142695660976842E-5</v>
      </c>
      <c r="AD216" s="13">
        <f t="shared" si="299"/>
        <v>5.8816232519440646E-2</v>
      </c>
      <c r="AE216" s="13">
        <f t="shared" si="300"/>
        <v>1.7009654444622272E-2</v>
      </c>
      <c r="AF216" s="13">
        <f t="shared" si="301"/>
        <v>2.4595960326923853E-3</v>
      </c>
      <c r="AG216" s="13">
        <f t="shared" si="302"/>
        <v>2.3710505755154644E-4</v>
      </c>
      <c r="AH216" s="13">
        <f t="shared" si="303"/>
        <v>3.3634983996665985E-5</v>
      </c>
      <c r="AI216" s="13">
        <f t="shared" si="304"/>
        <v>6.2902225071479115E-5</v>
      </c>
      <c r="AJ216" s="13">
        <f t="shared" si="305"/>
        <v>5.8818073457909431E-5</v>
      </c>
      <c r="AK216" s="13">
        <f t="shared" si="306"/>
        <v>3.6666066649404343E-5</v>
      </c>
      <c r="AL216" s="13">
        <f t="shared" si="307"/>
        <v>3.7086186489861525E-7</v>
      </c>
      <c r="AM216" s="13">
        <f t="shared" si="308"/>
        <v>2.199895142605705E-2</v>
      </c>
      <c r="AN216" s="13">
        <f t="shared" si="309"/>
        <v>6.3620967524157116E-3</v>
      </c>
      <c r="AO216" s="13">
        <f t="shared" si="310"/>
        <v>9.1995919039931375E-4</v>
      </c>
      <c r="AP216" s="13">
        <f t="shared" si="311"/>
        <v>8.8684065954494043E-5</v>
      </c>
      <c r="AQ216" s="13">
        <f t="shared" si="312"/>
        <v>6.411857968509932E-6</v>
      </c>
      <c r="AR216" s="13">
        <f t="shared" si="313"/>
        <v>1.9454474743671647E-6</v>
      </c>
      <c r="AS216" s="13">
        <f t="shared" si="314"/>
        <v>3.6382646981343598E-6</v>
      </c>
      <c r="AT216" s="13">
        <f t="shared" si="315"/>
        <v>3.4020373688054892E-6</v>
      </c>
      <c r="AU216" s="13">
        <f t="shared" si="316"/>
        <v>2.1207652950015519E-6</v>
      </c>
      <c r="AV216" s="13">
        <f t="shared" si="317"/>
        <v>9.9153351703090282E-7</v>
      </c>
      <c r="AW216" s="13">
        <f t="shared" si="318"/>
        <v>5.5716361632688224E-9</v>
      </c>
      <c r="AX216" s="13">
        <f t="shared" si="319"/>
        <v>6.8568636456788614E-3</v>
      </c>
      <c r="AY216" s="13">
        <f t="shared" si="320"/>
        <v>1.9830049663303309E-3</v>
      </c>
      <c r="AZ216" s="13">
        <f t="shared" si="321"/>
        <v>2.8674251813136641E-4</v>
      </c>
      <c r="BA216" s="13">
        <f t="shared" si="322"/>
        <v>2.764197874786378E-5</v>
      </c>
      <c r="BB216" s="13">
        <f t="shared" si="323"/>
        <v>1.9985150634705553E-6</v>
      </c>
      <c r="BC216" s="13">
        <f t="shared" si="324"/>
        <v>1.1559411127113718E-7</v>
      </c>
      <c r="BD216" s="13">
        <f t="shared" si="325"/>
        <v>9.377056826449752E-8</v>
      </c>
      <c r="BE216" s="13">
        <f t="shared" si="326"/>
        <v>1.7536435845007647E-7</v>
      </c>
      <c r="BF216" s="13">
        <f t="shared" si="327"/>
        <v>1.6397820117642487E-7</v>
      </c>
      <c r="BG216" s="13">
        <f t="shared" si="328"/>
        <v>1.0222088721907499E-7</v>
      </c>
      <c r="BH216" s="13">
        <f t="shared" si="329"/>
        <v>4.7791915520889599E-8</v>
      </c>
      <c r="BI216" s="13">
        <f t="shared" si="330"/>
        <v>1.7875541888113287E-8</v>
      </c>
      <c r="BJ216" s="14">
        <f t="shared" si="331"/>
        <v>0.76047925745624034</v>
      </c>
      <c r="BK216" s="14">
        <f t="shared" si="332"/>
        <v>0.18876172720926024</v>
      </c>
      <c r="BL216" s="14">
        <f t="shared" si="333"/>
        <v>4.9113159680313254E-2</v>
      </c>
      <c r="BM216" s="14">
        <f t="shared" si="334"/>
        <v>0.36320173854538795</v>
      </c>
      <c r="BN216" s="14">
        <f t="shared" si="335"/>
        <v>0.63363462056889441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1.34848484848485</v>
      </c>
      <c r="F217" s="10">
        <f>VLOOKUP(B217,home!$B$2:$E$405,3,FALSE)</f>
        <v>0.79</v>
      </c>
      <c r="G217" s="10">
        <f>VLOOKUP(C217,away!$B$2:$E$405,4,FALSE)</f>
        <v>1.1599999999999999</v>
      </c>
      <c r="H217" s="10">
        <f>VLOOKUP(A217,away!$A$2:$E$405,3,FALSE)</f>
        <v>1.1393939393939401</v>
      </c>
      <c r="I217" s="10">
        <f>VLOOKUP(C217,away!$B$2:$E$405,3,FALSE)</f>
        <v>0.83</v>
      </c>
      <c r="J217" s="10">
        <f>VLOOKUP(B217,home!$B$2:$E$405,4,FALSE)</f>
        <v>1.37</v>
      </c>
      <c r="K217" s="12">
        <f t="shared" si="280"/>
        <v>1.2357515151515164</v>
      </c>
      <c r="L217" s="12">
        <f t="shared" si="281"/>
        <v>1.2956048484848492</v>
      </c>
      <c r="M217" s="13">
        <f t="shared" si="282"/>
        <v>7.9551046929594221E-2</v>
      </c>
      <c r="N217" s="13">
        <f t="shared" si="283"/>
        <v>9.8305326775135454E-2</v>
      </c>
      <c r="O217" s="13">
        <f t="shared" si="284"/>
        <v>0.10306672210402808</v>
      </c>
      <c r="P217" s="13">
        <f t="shared" si="285"/>
        <v>0.12736485800175298</v>
      </c>
      <c r="Q217" s="13">
        <f t="shared" si="286"/>
        <v>6.0740478254919288E-2</v>
      </c>
      <c r="R217" s="13">
        <f t="shared" si="287"/>
        <v>6.6766872437709679E-2</v>
      </c>
      <c r="S217" s="13">
        <f t="shared" si="288"/>
        <v>5.0979238111610363E-2</v>
      </c>
      <c r="T217" s="13">
        <f t="shared" si="289"/>
        <v>7.8695658126361992E-2</v>
      </c>
      <c r="U217" s="13">
        <f t="shared" si="290"/>
        <v>8.2507263776827752E-2</v>
      </c>
      <c r="V217" s="13">
        <f t="shared" si="291"/>
        <v>9.0688986278896107E-3</v>
      </c>
      <c r="W217" s="13">
        <f t="shared" si="292"/>
        <v>2.5020046011514759E-2</v>
      </c>
      <c r="X217" s="13">
        <f t="shared" si="293"/>
        <v>3.2416092921832534E-2</v>
      </c>
      <c r="Y217" s="13">
        <f t="shared" si="294"/>
        <v>2.099922357923082E-2</v>
      </c>
      <c r="Z217" s="13">
        <f t="shared" si="295"/>
        <v>2.8834494549488714E-2</v>
      </c>
      <c r="AA217" s="13">
        <f t="shared" si="296"/>
        <v>3.563227032815882E-2</v>
      </c>
      <c r="AB217" s="13">
        <f t="shared" si="297"/>
        <v>2.2016316023155343E-2</v>
      </c>
      <c r="AC217" s="13">
        <f t="shared" si="298"/>
        <v>9.0748254623515729E-4</v>
      </c>
      <c r="AD217" s="13">
        <f t="shared" si="299"/>
        <v>7.7296399419725E-3</v>
      </c>
      <c r="AE217" s="13">
        <f t="shared" si="300"/>
        <v>1.001455898586172E-2</v>
      </c>
      <c r="AF217" s="13">
        <f t="shared" si="301"/>
        <v>6.4874555887599796E-3</v>
      </c>
      <c r="AG217" s="13">
        <f t="shared" si="302"/>
        <v>2.8017263050425221E-3</v>
      </c>
      <c r="AH217" s="13">
        <f t="shared" si="303"/>
        <v>9.3395277354818736E-3</v>
      </c>
      <c r="AI217" s="13">
        <f t="shared" si="304"/>
        <v>1.1541335549921336E-2</v>
      </c>
      <c r="AJ217" s="13">
        <f t="shared" si="305"/>
        <v>7.1311114463436763E-3</v>
      </c>
      <c r="AK217" s="13">
        <f t="shared" si="306"/>
        <v>2.9374272581778405E-3</v>
      </c>
      <c r="AL217" s="13">
        <f t="shared" si="307"/>
        <v>5.8116839489292464E-5</v>
      </c>
      <c r="AM217" s="13">
        <f t="shared" si="308"/>
        <v>1.9103828539736385E-3</v>
      </c>
      <c r="AN217" s="13">
        <f t="shared" si="309"/>
        <v>2.47510128807057E-3</v>
      </c>
      <c r="AO217" s="13">
        <f t="shared" si="310"/>
        <v>1.603376614657663E-3</v>
      </c>
      <c r="AP217" s="13">
        <f t="shared" si="311"/>
        <v>6.9244750529923096E-4</v>
      </c>
      <c r="AQ217" s="13">
        <f t="shared" si="312"/>
        <v>2.2428458629673024E-4</v>
      </c>
      <c r="AR217" s="13">
        <f t="shared" si="313"/>
        <v>2.4200674833298082E-3</v>
      </c>
      <c r="AS217" s="13">
        <f t="shared" si="314"/>
        <v>2.9906020592937277E-3</v>
      </c>
      <c r="AT217" s="13">
        <f t="shared" si="315"/>
        <v>1.8478205129937347E-3</v>
      </c>
      <c r="AU217" s="13">
        <f t="shared" si="316"/>
        <v>7.6114899955335362E-4</v>
      </c>
      <c r="AV217" s="13">
        <f t="shared" si="317"/>
        <v>2.3514775736352926E-4</v>
      </c>
      <c r="AW217" s="13">
        <f t="shared" si="318"/>
        <v>2.5846587033520678E-6</v>
      </c>
      <c r="AX217" s="13">
        <f t="shared" si="319"/>
        <v>3.9345975105289986E-4</v>
      </c>
      <c r="AY217" s="13">
        <f t="shared" si="320"/>
        <v>5.0976836114777885E-4</v>
      </c>
      <c r="AZ217" s="13">
        <f t="shared" si="321"/>
        <v>3.3022918015361899E-4</v>
      </c>
      <c r="BA217" s="13">
        <f t="shared" si="322"/>
        <v>1.4261550897273523E-4</v>
      </c>
      <c r="BB217" s="13">
        <f t="shared" si="323"/>
        <v>4.6193336223552516E-5</v>
      </c>
      <c r="BC217" s="13">
        <f t="shared" si="324"/>
        <v>1.1969662075785093E-5</v>
      </c>
      <c r="BD217" s="13">
        <f t="shared" si="325"/>
        <v>5.225751941771049E-4</v>
      </c>
      <c r="BE217" s="13">
        <f t="shared" si="326"/>
        <v>6.4577308798495535E-4</v>
      </c>
      <c r="BF217" s="13">
        <f t="shared" si="327"/>
        <v>3.9900753596074106E-4</v>
      </c>
      <c r="BG217" s="13">
        <f t="shared" si="328"/>
        <v>1.6435805570678635E-4</v>
      </c>
      <c r="BH217" s="13">
        <f t="shared" si="329"/>
        <v>5.0776429091754617E-5</v>
      </c>
      <c r="BI217" s="13">
        <f t="shared" si="330"/>
        <v>1.2549409836823856E-5</v>
      </c>
      <c r="BJ217" s="14">
        <f t="shared" si="331"/>
        <v>0.35155003513855587</v>
      </c>
      <c r="BK217" s="14">
        <f t="shared" si="332"/>
        <v>0.26843940941771949</v>
      </c>
      <c r="BL217" s="14">
        <f t="shared" si="333"/>
        <v>0.35098867318509669</v>
      </c>
      <c r="BM217" s="14">
        <f t="shared" si="334"/>
        <v>0.46351012408527653</v>
      </c>
      <c r="BN217" s="14">
        <f t="shared" si="335"/>
        <v>0.53579530450313972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1.34848484848485</v>
      </c>
      <c r="F218" s="10">
        <f>VLOOKUP(B218,home!$B$2:$E$405,3,FALSE)</f>
        <v>1.02</v>
      </c>
      <c r="G218" s="10">
        <f>VLOOKUP(C218,away!$B$2:$E$405,4,FALSE)</f>
        <v>1.3</v>
      </c>
      <c r="H218" s="10">
        <f>VLOOKUP(A218,away!$A$2:$E$405,3,FALSE)</f>
        <v>1.1393939393939401</v>
      </c>
      <c r="I218" s="10">
        <f>VLOOKUP(C218,away!$B$2:$E$405,3,FALSE)</f>
        <v>0.6</v>
      </c>
      <c r="J218" s="10">
        <f>VLOOKUP(B218,home!$B$2:$E$405,4,FALSE)</f>
        <v>1.04</v>
      </c>
      <c r="K218" s="12">
        <f t="shared" si="280"/>
        <v>1.7880909090909112</v>
      </c>
      <c r="L218" s="12">
        <f t="shared" si="281"/>
        <v>0.7109818181818186</v>
      </c>
      <c r="M218" s="13">
        <f t="shared" si="282"/>
        <v>8.2161149105116543E-2</v>
      </c>
      <c r="N218" s="13">
        <f t="shared" si="283"/>
        <v>0.14691160379532173</v>
      </c>
      <c r="O218" s="13">
        <f t="shared" si="284"/>
        <v>5.8415083174663263E-2</v>
      </c>
      <c r="P218" s="13">
        <f t="shared" si="285"/>
        <v>0.10445147917840482</v>
      </c>
      <c r="Q218" s="13">
        <f t="shared" si="286"/>
        <v>0.13134565159319031</v>
      </c>
      <c r="R218" s="13">
        <f t="shared" si="287"/>
        <v>2.0766031022382121E-2</v>
      </c>
      <c r="S218" s="13">
        <f t="shared" si="288"/>
        <v>3.3197294650170954E-2</v>
      </c>
      <c r="T218" s="13">
        <f t="shared" si="289"/>
        <v>9.3384370180002133E-2</v>
      </c>
      <c r="U218" s="13">
        <f t="shared" si="290"/>
        <v>3.7131551289021306E-2</v>
      </c>
      <c r="V218" s="13">
        <f t="shared" si="291"/>
        <v>4.6893027621112329E-3</v>
      </c>
      <c r="W218" s="13">
        <f t="shared" si="292"/>
        <v>7.8285988520801958E-2</v>
      </c>
      <c r="X218" s="13">
        <f t="shared" si="293"/>
        <v>5.565991445668076E-2</v>
      </c>
      <c r="Y218" s="13">
        <f t="shared" si="294"/>
        <v>1.9786593590127684E-2</v>
      </c>
      <c r="Z218" s="13">
        <f t="shared" si="295"/>
        <v>4.9214234975710966E-3</v>
      </c>
      <c r="AA218" s="13">
        <f t="shared" si="296"/>
        <v>8.7999526157932738E-3</v>
      </c>
      <c r="AB218" s="13">
        <f t="shared" si="297"/>
        <v>7.8675576363653691E-3</v>
      </c>
      <c r="AC218" s="13">
        <f t="shared" si="298"/>
        <v>3.725944494088411E-4</v>
      </c>
      <c r="AD218" s="13">
        <f t="shared" si="299"/>
        <v>3.4995616095810346E-2</v>
      </c>
      <c r="AE218" s="13">
        <f t="shared" si="300"/>
        <v>2.4881246760192158E-2</v>
      </c>
      <c r="AF218" s="13">
        <f t="shared" si="301"/>
        <v>8.8450570300959517E-3</v>
      </c>
      <c r="AG218" s="13">
        <f t="shared" si="302"/>
        <v>2.0962249097264988E-3</v>
      </c>
      <c r="AH218" s="13">
        <f t="shared" si="303"/>
        <v>8.747606565864557E-4</v>
      </c>
      <c r="AI218" s="13">
        <f t="shared" si="304"/>
        <v>1.5641515776726378E-3</v>
      </c>
      <c r="AJ218" s="13">
        <f t="shared" si="305"/>
        <v>1.3984226082383252E-3</v>
      </c>
      <c r="AK218" s="13">
        <f t="shared" si="306"/>
        <v>8.3350225095271701E-4</v>
      </c>
      <c r="AL218" s="13">
        <f t="shared" si="307"/>
        <v>1.8947174813548542E-5</v>
      </c>
      <c r="AM218" s="13">
        <f t="shared" si="308"/>
        <v>1.2515068599790805E-2</v>
      </c>
      <c r="AN218" s="13">
        <f t="shared" si="309"/>
        <v>8.8979862277494531E-3</v>
      </c>
      <c r="AO218" s="13">
        <f t="shared" si="310"/>
        <v>3.1631532131810433E-3</v>
      </c>
      <c r="AP218" s="13">
        <f t="shared" si="311"/>
        <v>7.4964814089837337E-4</v>
      </c>
      <c r="AQ218" s="13">
        <f t="shared" si="312"/>
        <v>1.3324654955313637E-4</v>
      </c>
      <c r="AR218" s="13">
        <f t="shared" si="313"/>
        <v>1.2438778441875196E-4</v>
      </c>
      <c r="AS218" s="13">
        <f t="shared" si="314"/>
        <v>2.2241666652113046E-4</v>
      </c>
      <c r="AT218" s="13">
        <f t="shared" si="315"/>
        <v>1.9885060971836912E-4</v>
      </c>
      <c r="AU218" s="13">
        <f t="shared" si="316"/>
        <v>1.1852098916820027E-4</v>
      </c>
      <c r="AV218" s="13">
        <f t="shared" si="317"/>
        <v>5.2981575817030308E-5</v>
      </c>
      <c r="AW218" s="13">
        <f t="shared" si="318"/>
        <v>6.6909849223903546E-7</v>
      </c>
      <c r="AX218" s="13">
        <f t="shared" si="319"/>
        <v>3.7296800649891772E-3</v>
      </c>
      <c r="AY218" s="13">
        <f t="shared" si="320"/>
        <v>2.6517347138424888E-3</v>
      </c>
      <c r="AZ218" s="13">
        <f t="shared" si="321"/>
        <v>9.426675840917884E-4</v>
      </c>
      <c r="BA218" s="13">
        <f t="shared" si="322"/>
        <v>2.2340650429288072E-4</v>
      </c>
      <c r="BB218" s="13">
        <f t="shared" si="323"/>
        <v>3.9709490653949147E-5</v>
      </c>
      <c r="BC218" s="13">
        <f t="shared" si="324"/>
        <v>5.6465451728437406E-6</v>
      </c>
      <c r="BD218" s="13">
        <f t="shared" si="325"/>
        <v>1.4739575520942056E-5</v>
      </c>
      <c r="BE218" s="13">
        <f t="shared" si="326"/>
        <v>2.6355700992855421E-5</v>
      </c>
      <c r="BF218" s="13">
        <f t="shared" si="327"/>
        <v>2.3563194674021543E-5</v>
      </c>
      <c r="BG218" s="13">
        <f t="shared" si="328"/>
        <v>1.4044378061919105E-5</v>
      </c>
      <c r="BH218" s="13">
        <f t="shared" si="329"/>
        <v>6.2781561840883444E-6</v>
      </c>
      <c r="BI218" s="13">
        <f t="shared" si="330"/>
        <v>2.2451827997242497E-6</v>
      </c>
      <c r="BJ218" s="14">
        <f t="shared" si="331"/>
        <v>0.62924421456616553</v>
      </c>
      <c r="BK218" s="14">
        <f t="shared" si="332"/>
        <v>0.22754250203386847</v>
      </c>
      <c r="BL218" s="14">
        <f t="shared" si="333"/>
        <v>0.13845539664555251</v>
      </c>
      <c r="BM218" s="14">
        <f t="shared" si="334"/>
        <v>0.45346147325872849</v>
      </c>
      <c r="BN218" s="14">
        <f t="shared" si="335"/>
        <v>0.54405099786907885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1.34848484848485</v>
      </c>
      <c r="F219" s="10">
        <f>VLOOKUP(B219,home!$B$2:$E$405,3,FALSE)</f>
        <v>1.1100000000000001</v>
      </c>
      <c r="G219" s="10">
        <f>VLOOKUP(C219,away!$B$2:$E$405,4,FALSE)</f>
        <v>1.07</v>
      </c>
      <c r="H219" s="10">
        <f>VLOOKUP(A219,away!$A$2:$E$405,3,FALSE)</f>
        <v>1.1393939393939401</v>
      </c>
      <c r="I219" s="10">
        <f>VLOOKUP(C219,away!$B$2:$E$405,3,FALSE)</f>
        <v>0.65</v>
      </c>
      <c r="J219" s="10">
        <f>VLOOKUP(B219,home!$B$2:$E$405,4,FALSE)</f>
        <v>1.1000000000000001</v>
      </c>
      <c r="K219" s="12">
        <f t="shared" si="280"/>
        <v>1.6015954545454565</v>
      </c>
      <c r="L219" s="12">
        <f t="shared" si="281"/>
        <v>0.81466666666666721</v>
      </c>
      <c r="M219" s="13">
        <f t="shared" si="282"/>
        <v>8.9254617656542218E-2</v>
      </c>
      <c r="N219" s="13">
        <f t="shared" si="283"/>
        <v>0.14294978993591068</v>
      </c>
      <c r="O219" s="13">
        <f t="shared" si="284"/>
        <v>7.2712761850863117E-2</v>
      </c>
      <c r="P219" s="13">
        <f t="shared" si="285"/>
        <v>0.11645642886778865</v>
      </c>
      <c r="Q219" s="13">
        <f t="shared" si="286"/>
        <v>0.11447386689479121</v>
      </c>
      <c r="R219" s="13">
        <f t="shared" si="287"/>
        <v>2.9618331660584925E-2</v>
      </c>
      <c r="S219" s="13">
        <f t="shared" si="288"/>
        <v>3.7987109744915912E-2</v>
      </c>
      <c r="T219" s="13">
        <f t="shared" si="289"/>
        <v>9.32580435636233E-2</v>
      </c>
      <c r="U219" s="13">
        <f t="shared" si="290"/>
        <v>4.7436585358812601E-2</v>
      </c>
      <c r="V219" s="13">
        <f t="shared" si="291"/>
        <v>5.507145064378164E-3</v>
      </c>
      <c r="W219" s="13">
        <f t="shared" si="292"/>
        <v>6.1113608294313053E-2</v>
      </c>
      <c r="X219" s="13">
        <f t="shared" si="293"/>
        <v>4.9787219557100401E-2</v>
      </c>
      <c r="Y219" s="13">
        <f t="shared" si="294"/>
        <v>2.027999409959224E-2</v>
      </c>
      <c r="Z219" s="13">
        <f t="shared" si="295"/>
        <v>8.0430225087188452E-3</v>
      </c>
      <c r="AA219" s="13">
        <f t="shared" si="296"/>
        <v>1.2881668290770898E-2</v>
      </c>
      <c r="AB219" s="13">
        <f t="shared" si="297"/>
        <v>1.0315610690730507E-2</v>
      </c>
      <c r="AC219" s="13">
        <f t="shared" si="298"/>
        <v>4.490961254256041E-4</v>
      </c>
      <c r="AD219" s="13">
        <f t="shared" si="299"/>
        <v>2.4469819313760841E-2</v>
      </c>
      <c r="AE219" s="13">
        <f t="shared" si="300"/>
        <v>1.9934746134277179E-2</v>
      </c>
      <c r="AF219" s="13">
        <f t="shared" si="301"/>
        <v>8.1200865920289089E-3</v>
      </c>
      <c r="AG219" s="13">
        <f t="shared" si="302"/>
        <v>2.2050546256576296E-3</v>
      </c>
      <c r="AH219" s="13">
        <f t="shared" si="303"/>
        <v>1.6380955842757389E-3</v>
      </c>
      <c r="AI219" s="13">
        <f t="shared" si="304"/>
        <v>2.6235664418870074E-3</v>
      </c>
      <c r="AJ219" s="13">
        <f t="shared" si="305"/>
        <v>2.1009460440121141E-3</v>
      </c>
      <c r="AK219" s="13">
        <f t="shared" si="306"/>
        <v>1.1216218781116866E-3</v>
      </c>
      <c r="AL219" s="13">
        <f t="shared" si="307"/>
        <v>2.3438621937379528E-5</v>
      </c>
      <c r="AM219" s="13">
        <f t="shared" si="308"/>
        <v>7.8381502772935912E-3</v>
      </c>
      <c r="AN219" s="13">
        <f t="shared" si="309"/>
        <v>6.3854797592351829E-3</v>
      </c>
      <c r="AO219" s="13">
        <f t="shared" si="310"/>
        <v>2.6010187552617994E-3</v>
      </c>
      <c r="AP219" s="13">
        <f t="shared" si="311"/>
        <v>7.0632109309553799E-4</v>
      </c>
      <c r="AQ219" s="13">
        <f t="shared" si="312"/>
        <v>1.4385406262712463E-4</v>
      </c>
      <c r="AR219" s="13">
        <f t="shared" si="313"/>
        <v>2.6690037386466062E-4</v>
      </c>
      <c r="AS219" s="13">
        <f t="shared" si="314"/>
        <v>4.2746642559812341E-4</v>
      </c>
      <c r="AT219" s="13">
        <f t="shared" si="315"/>
        <v>3.4231414210437409E-4</v>
      </c>
      <c r="AU219" s="13">
        <f t="shared" si="316"/>
        <v>1.8274959134033096E-4</v>
      </c>
      <c r="AV219" s="13">
        <f t="shared" si="317"/>
        <v>7.317272870267849E-5</v>
      </c>
      <c r="AW219" s="13">
        <f t="shared" si="318"/>
        <v>8.4949797434602867E-7</v>
      </c>
      <c r="AX219" s="13">
        <f t="shared" si="319"/>
        <v>2.0922576426929368E-3</v>
      </c>
      <c r="AY219" s="13">
        <f t="shared" si="320"/>
        <v>1.7044925595805138E-3</v>
      </c>
      <c r="AZ219" s="13">
        <f t="shared" si="321"/>
        <v>6.9429663593579638E-4</v>
      </c>
      <c r="BA219" s="13">
        <f t="shared" si="322"/>
        <v>1.8854010869189862E-4</v>
      </c>
      <c r="BB219" s="13">
        <f t="shared" si="323"/>
        <v>3.8399335470250032E-5</v>
      </c>
      <c r="BC219" s="13">
        <f t="shared" si="324"/>
        <v>6.2565317259527443E-6</v>
      </c>
      <c r="BD219" s="13">
        <f t="shared" si="325"/>
        <v>3.623913965140172E-5</v>
      </c>
      <c r="BE219" s="13">
        <f t="shared" si="326"/>
        <v>5.8040441342323012E-5</v>
      </c>
      <c r="BF219" s="13">
        <f t="shared" si="327"/>
        <v>4.6478653516838373E-5</v>
      </c>
      <c r="BG219" s="13">
        <f t="shared" si="328"/>
        <v>2.4813333401987172E-5</v>
      </c>
      <c r="BH219" s="13">
        <f t="shared" si="329"/>
        <v>9.935230497185907E-6</v>
      </c>
      <c r="BI219" s="13">
        <f t="shared" si="330"/>
        <v>3.1824440008308666E-6</v>
      </c>
      <c r="BJ219" s="14">
        <f t="shared" si="331"/>
        <v>0.55899129577266604</v>
      </c>
      <c r="BK219" s="14">
        <f t="shared" si="332"/>
        <v>0.25138232864056842</v>
      </c>
      <c r="BL219" s="14">
        <f t="shared" si="333"/>
        <v>0.18192048030406932</v>
      </c>
      <c r="BM219" s="14">
        <f t="shared" si="334"/>
        <v>0.4331676872979357</v>
      </c>
      <c r="BN219" s="14">
        <f t="shared" si="335"/>
        <v>0.5654657968664808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1.34848484848485</v>
      </c>
      <c r="F220" s="10">
        <f>VLOOKUP(B220,home!$B$2:$E$405,3,FALSE)</f>
        <v>1.1599999999999999</v>
      </c>
      <c r="G220" s="10">
        <f>VLOOKUP(C220,away!$B$2:$E$405,4,FALSE)</f>
        <v>0.6</v>
      </c>
      <c r="H220" s="10">
        <f>VLOOKUP(A220,away!$A$2:$E$405,3,FALSE)</f>
        <v>1.1393939393939401</v>
      </c>
      <c r="I220" s="10">
        <f>VLOOKUP(C220,away!$B$2:$E$405,3,FALSE)</f>
        <v>1.58</v>
      </c>
      <c r="J220" s="10">
        <f>VLOOKUP(B220,home!$B$2:$E$405,4,FALSE)</f>
        <v>1.04</v>
      </c>
      <c r="K220" s="12">
        <f t="shared" si="280"/>
        <v>0.93854545454545546</v>
      </c>
      <c r="L220" s="12">
        <f t="shared" si="281"/>
        <v>1.8722521212121224</v>
      </c>
      <c r="M220" s="13">
        <f t="shared" si="282"/>
        <v>6.0156993493879596E-2</v>
      </c>
      <c r="N220" s="13">
        <f t="shared" si="283"/>
        <v>5.6460072802801228E-2</v>
      </c>
      <c r="O220" s="13">
        <f t="shared" si="284"/>
        <v>0.11262905867465989</v>
      </c>
      <c r="P220" s="13">
        <f t="shared" si="285"/>
        <v>0.10570749106883544</v>
      </c>
      <c r="Q220" s="13">
        <f t="shared" si="286"/>
        <v>2.6495172346187292E-2</v>
      </c>
      <c r="R220" s="13">
        <f t="shared" si="287"/>
        <v>0.10543499700687832</v>
      </c>
      <c r="S220" s="13">
        <f t="shared" si="288"/>
        <v>4.643713481627363E-2</v>
      </c>
      <c r="T220" s="13">
        <f t="shared" si="289"/>
        <v>4.9605642627029913E-2</v>
      </c>
      <c r="U220" s="13">
        <f t="shared" si="290"/>
        <v>9.8955537190819343E-2</v>
      </c>
      <c r="V220" s="13">
        <f t="shared" si="291"/>
        <v>9.0665601763288695E-3</v>
      </c>
      <c r="W220" s="13">
        <f t="shared" si="292"/>
        <v>8.2889745243041792E-3</v>
      </c>
      <c r="X220" s="13">
        <f t="shared" si="293"/>
        <v>1.5519050135801739E-2</v>
      </c>
      <c r="Y220" s="13">
        <f t="shared" si="294"/>
        <v>1.4527787267976044E-2</v>
      </c>
      <c r="Z220" s="13">
        <f t="shared" si="295"/>
        <v>6.5800298932040563E-2</v>
      </c>
      <c r="AA220" s="13">
        <f t="shared" si="296"/>
        <v>6.1756571470398855E-2</v>
      </c>
      <c r="AB220" s="13">
        <f t="shared" si="297"/>
        <v>2.8980674720927198E-2</v>
      </c>
      <c r="AC220" s="13">
        <f t="shared" si="298"/>
        <v>9.9573141167893825E-4</v>
      </c>
      <c r="AD220" s="13">
        <f t="shared" si="299"/>
        <v>1.9448948406571914E-3</v>
      </c>
      <c r="AE220" s="13">
        <f t="shared" si="300"/>
        <v>3.6413334909549387E-3</v>
      </c>
      <c r="AF220" s="13">
        <f t="shared" si="301"/>
        <v>3.408747176240564E-3</v>
      </c>
      <c r="AG220" s="13">
        <f t="shared" si="302"/>
        <v>2.1273447104640758E-3</v>
      </c>
      <c r="AH220" s="13">
        <f t="shared" si="303"/>
        <v>3.0798687312976161E-2</v>
      </c>
      <c r="AI220" s="13">
        <f t="shared" si="304"/>
        <v>2.8905967983560564E-2</v>
      </c>
      <c r="AJ220" s="13">
        <f t="shared" si="305"/>
        <v>1.3564782430103615E-2</v>
      </c>
      <c r="AK220" s="13">
        <f t="shared" si="306"/>
        <v>4.2437216305572694E-3</v>
      </c>
      <c r="AL220" s="13">
        <f t="shared" si="307"/>
        <v>6.9987719261747485E-5</v>
      </c>
      <c r="AM220" s="13">
        <f t="shared" si="308"/>
        <v>3.65074442453543E-4</v>
      </c>
      <c r="AN220" s="13">
        <f t="shared" si="309"/>
        <v>6.8351139928397864E-4</v>
      </c>
      <c r="AO220" s="13">
        <f t="shared" si="310"/>
        <v>6.3985283359104764E-4</v>
      </c>
      <c r="AP220" s="13">
        <f t="shared" si="311"/>
        <v>3.9932194165147534E-4</v>
      </c>
      <c r="AQ220" s="13">
        <f t="shared" si="312"/>
        <v>1.8690783807587946E-4</v>
      </c>
      <c r="AR220" s="13">
        <f t="shared" si="313"/>
        <v>1.1532581530453707E-2</v>
      </c>
      <c r="AS220" s="13">
        <f t="shared" si="314"/>
        <v>1.0823851974582199E-2</v>
      </c>
      <c r="AT220" s="13">
        <f t="shared" si="315"/>
        <v>5.0793385357084872E-3</v>
      </c>
      <c r="AU220" s="13">
        <f t="shared" si="316"/>
        <v>1.5890633649289236E-3</v>
      </c>
      <c r="AV220" s="13">
        <f t="shared" si="317"/>
        <v>3.7285204953468686E-4</v>
      </c>
      <c r="AW220" s="13">
        <f t="shared" si="318"/>
        <v>3.4161661286877556E-6</v>
      </c>
      <c r="AX220" s="13">
        <f t="shared" si="319"/>
        <v>5.7106493089248182E-5</v>
      </c>
      <c r="AY220" s="13">
        <f t="shared" si="320"/>
        <v>1.0691775282133029E-4</v>
      </c>
      <c r="AZ220" s="13">
        <f t="shared" si="321"/>
        <v>1.0008849475748454E-4</v>
      </c>
      <c r="BA220" s="13">
        <f t="shared" si="322"/>
        <v>6.2463632206209599E-5</v>
      </c>
      <c r="BB220" s="13">
        <f t="shared" si="323"/>
        <v>2.9236916974172432E-5</v>
      </c>
      <c r="BC220" s="13">
        <f t="shared" si="324"/>
        <v>1.0947775964519414E-5</v>
      </c>
      <c r="BD220" s="13">
        <f t="shared" si="325"/>
        <v>3.5986500389072777E-3</v>
      </c>
      <c r="BE220" s="13">
        <f t="shared" si="326"/>
        <v>3.3774966365162518E-3</v>
      </c>
      <c r="BF220" s="13">
        <f t="shared" si="327"/>
        <v>1.5849670579724463E-3</v>
      </c>
      <c r="BG220" s="13">
        <f t="shared" si="328"/>
        <v>4.9585454262144105E-4</v>
      </c>
      <c r="BH220" s="13">
        <f t="shared" si="329"/>
        <v>1.1634550677326731E-4</v>
      </c>
      <c r="BI220" s="13">
        <f t="shared" si="330"/>
        <v>2.1839109307767507E-5</v>
      </c>
      <c r="BJ220" s="14">
        <f t="shared" si="331"/>
        <v>0.18466044944328608</v>
      </c>
      <c r="BK220" s="14">
        <f t="shared" si="332"/>
        <v>0.22254081643907953</v>
      </c>
      <c r="BL220" s="14">
        <f t="shared" si="333"/>
        <v>0.52386283876818751</v>
      </c>
      <c r="BM220" s="14">
        <f t="shared" si="334"/>
        <v>0.52987711660265924</v>
      </c>
      <c r="BN220" s="14">
        <f t="shared" si="335"/>
        <v>0.46688378539324177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1.1717171717171699</v>
      </c>
      <c r="F221" s="10">
        <f>VLOOKUP(B221,home!$B$2:$E$405,3,FALSE)</f>
        <v>0.85</v>
      </c>
      <c r="G221" s="10">
        <f>VLOOKUP(C221,away!$B$2:$E$405,4,FALSE)</f>
        <v>1.19</v>
      </c>
      <c r="H221" s="10">
        <f>VLOOKUP(A221,away!$A$2:$E$405,3,FALSE)</f>
        <v>0.85606060606060597</v>
      </c>
      <c r="I221" s="10">
        <f>VLOOKUP(C221,away!$B$2:$E$405,3,FALSE)</f>
        <v>0.62</v>
      </c>
      <c r="J221" s="10">
        <f>VLOOKUP(B221,home!$B$2:$E$405,4,FALSE)</f>
        <v>1.1000000000000001</v>
      </c>
      <c r="K221" s="12">
        <f t="shared" si="280"/>
        <v>1.1851919191919174</v>
      </c>
      <c r="L221" s="12">
        <f t="shared" si="281"/>
        <v>0.58383333333333332</v>
      </c>
      <c r="M221" s="13">
        <f t="shared" si="282"/>
        <v>0.17049910142189809</v>
      </c>
      <c r="N221" s="13">
        <f t="shared" si="283"/>
        <v>0.20207415723471675</v>
      </c>
      <c r="O221" s="13">
        <f t="shared" si="284"/>
        <v>9.954305871348483E-2</v>
      </c>
      <c r="P221" s="13">
        <f t="shared" si="285"/>
        <v>0.11797762879886881</v>
      </c>
      <c r="Q221" s="13">
        <f t="shared" si="286"/>
        <v>0.11974832911605164</v>
      </c>
      <c r="R221" s="13">
        <f t="shared" si="287"/>
        <v>2.9058277889444772E-2</v>
      </c>
      <c r="S221" s="13">
        <f t="shared" si="288"/>
        <v>2.0408789226639322E-2</v>
      </c>
      <c r="T221" s="13">
        <f t="shared" si="289"/>
        <v>6.9913066148921482E-2</v>
      </c>
      <c r="U221" s="13">
        <f t="shared" si="290"/>
        <v>3.4439636140203109E-2</v>
      </c>
      <c r="V221" s="13">
        <f t="shared" si="291"/>
        <v>1.5691060601459199E-3</v>
      </c>
      <c r="W221" s="13">
        <f t="shared" si="292"/>
        <v>4.7308250668359537E-2</v>
      </c>
      <c r="X221" s="13">
        <f t="shared" si="293"/>
        <v>2.7620133681877244E-2</v>
      </c>
      <c r="Y221" s="13">
        <f t="shared" si="294"/>
        <v>8.0627773573013293E-3</v>
      </c>
      <c r="Z221" s="13">
        <f t="shared" si="295"/>
        <v>5.6550637470402804E-3</v>
      </c>
      <c r="AA221" s="13">
        <f t="shared" si="296"/>
        <v>6.7023358555073059E-3</v>
      </c>
      <c r="AB221" s="13">
        <f t="shared" si="297"/>
        <v>3.9717771478287528E-3</v>
      </c>
      <c r="AC221" s="13">
        <f t="shared" si="298"/>
        <v>6.7859379743839146E-5</v>
      </c>
      <c r="AD221" s="13">
        <f t="shared" si="299"/>
        <v>1.4017339100811337E-2</v>
      </c>
      <c r="AE221" s="13">
        <f t="shared" si="300"/>
        <v>8.1837898116903524E-3</v>
      </c>
      <c r="AF221" s="13">
        <f t="shared" si="301"/>
        <v>2.3889846425292744E-3</v>
      </c>
      <c r="AG221" s="13">
        <f t="shared" si="302"/>
        <v>4.6492295571000277E-4</v>
      </c>
      <c r="AH221" s="13">
        <f t="shared" si="303"/>
        <v>8.2540367941175412E-4</v>
      </c>
      <c r="AI221" s="13">
        <f t="shared" si="304"/>
        <v>9.7826177091008709E-4</v>
      </c>
      <c r="AJ221" s="13">
        <f t="shared" si="305"/>
        <v>5.7971397286850509E-4</v>
      </c>
      <c r="AK221" s="13">
        <f t="shared" si="306"/>
        <v>2.2902410536213157E-4</v>
      </c>
      <c r="AL221" s="13">
        <f t="shared" si="307"/>
        <v>1.8782242597583309E-6</v>
      </c>
      <c r="AM221" s="13">
        <f t="shared" si="308"/>
        <v>3.3226474061708953E-3</v>
      </c>
      <c r="AN221" s="13">
        <f t="shared" si="309"/>
        <v>1.9398723106361078E-3</v>
      </c>
      <c r="AO221" s="13">
        <f t="shared" si="310"/>
        <v>5.6628105867985695E-4</v>
      </c>
      <c r="AP221" s="13">
        <f t="shared" si="311"/>
        <v>1.1020458603086329E-4</v>
      </c>
      <c r="AQ221" s="13">
        <f t="shared" si="312"/>
        <v>1.6085277702754753E-5</v>
      </c>
      <c r="AR221" s="13">
        <f t="shared" si="313"/>
        <v>9.6379636299312536E-5</v>
      </c>
      <c r="AS221" s="13">
        <f t="shared" si="314"/>
        <v>1.1422836611660122E-4</v>
      </c>
      <c r="AT221" s="13">
        <f t="shared" si="315"/>
        <v>6.7691268231945796E-5</v>
      </c>
      <c r="AU221" s="13">
        <f t="shared" si="316"/>
        <v>2.6742381369451572E-5</v>
      </c>
      <c r="AV221" s="13">
        <f t="shared" si="317"/>
        <v>7.9237135747556215E-6</v>
      </c>
      <c r="AW221" s="13">
        <f t="shared" si="318"/>
        <v>3.6101272784632282E-8</v>
      </c>
      <c r="AX221" s="13">
        <f t="shared" si="319"/>
        <v>6.563291426862892E-4</v>
      </c>
      <c r="AY221" s="13">
        <f t="shared" si="320"/>
        <v>3.831868311383452E-4</v>
      </c>
      <c r="AZ221" s="13">
        <f t="shared" si="321"/>
        <v>1.1185862245646857E-4</v>
      </c>
      <c r="BA221" s="13">
        <f t="shared" si="322"/>
        <v>2.1768930803611636E-5</v>
      </c>
      <c r="BB221" s="13">
        <f t="shared" si="323"/>
        <v>3.1773568585438149E-6</v>
      </c>
      <c r="BC221" s="13">
        <f t="shared" si="324"/>
        <v>3.7100936918263293E-7</v>
      </c>
      <c r="BD221" s="13">
        <f t="shared" si="325"/>
        <v>9.3782740543469876E-6</v>
      </c>
      <c r="BE221" s="13">
        <f t="shared" si="326"/>
        <v>1.1115054625179271E-5</v>
      </c>
      <c r="BF221" s="13">
        <f t="shared" si="327"/>
        <v>6.5867364615696102E-6</v>
      </c>
      <c r="BG221" s="13">
        <f t="shared" si="328"/>
        <v>2.6021822760330219E-6</v>
      </c>
      <c r="BH221" s="13">
        <f t="shared" si="329"/>
        <v>7.7102135145469232E-7</v>
      </c>
      <c r="BI221" s="13">
        <f t="shared" si="330"/>
        <v>1.8276165505370633E-7</v>
      </c>
      <c r="BJ221" s="14">
        <f t="shared" si="331"/>
        <v>0.50691353325050192</v>
      </c>
      <c r="BK221" s="14">
        <f t="shared" si="332"/>
        <v>0.31090754994269409</v>
      </c>
      <c r="BL221" s="14">
        <f t="shared" si="333"/>
        <v>0.17667109067103701</v>
      </c>
      <c r="BM221" s="14">
        <f t="shared" si="334"/>
        <v>0.26086353370694271</v>
      </c>
      <c r="BN221" s="14">
        <f t="shared" si="335"/>
        <v>0.7389005531744649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1.1717171717171699</v>
      </c>
      <c r="F222" s="10">
        <f>VLOOKUP(B222,home!$B$2:$E$405,3,FALSE)</f>
        <v>1.75</v>
      </c>
      <c r="G222" s="10">
        <f>VLOOKUP(C222,away!$B$2:$E$405,4,FALSE)</f>
        <v>0.95</v>
      </c>
      <c r="H222" s="10">
        <f>VLOOKUP(A222,away!$A$2:$E$405,3,FALSE)</f>
        <v>0.85606060606060597</v>
      </c>
      <c r="I222" s="10">
        <f>VLOOKUP(C222,away!$B$2:$E$405,3,FALSE)</f>
        <v>0.81</v>
      </c>
      <c r="J222" s="10">
        <f>VLOOKUP(B222,home!$B$2:$E$405,4,FALSE)</f>
        <v>0.57999999999999996</v>
      </c>
      <c r="K222" s="12">
        <f t="shared" si="280"/>
        <v>1.947979797979795</v>
      </c>
      <c r="L222" s="12">
        <f t="shared" si="281"/>
        <v>0.40217727272727266</v>
      </c>
      <c r="M222" s="13">
        <f t="shared" si="282"/>
        <v>9.5354183690182559E-2</v>
      </c>
      <c r="N222" s="13">
        <f t="shared" si="283"/>
        <v>0.18574802348133007</v>
      </c>
      <c r="O222" s="13">
        <f t="shared" si="284"/>
        <v>3.8349285539653007E-2</v>
      </c>
      <c r="P222" s="13">
        <f t="shared" si="285"/>
        <v>7.4703633498202734E-2</v>
      </c>
      <c r="Q222" s="13">
        <f t="shared" si="286"/>
        <v>0.18091669862815385</v>
      </c>
      <c r="R222" s="13">
        <f t="shared" si="287"/>
        <v>7.711605534688539E-3</v>
      </c>
      <c r="S222" s="13">
        <f t="shared" si="288"/>
        <v>1.4631326707084924E-2</v>
      </c>
      <c r="T222" s="13">
        <f t="shared" si="289"/>
        <v>7.2760584445092827E-2</v>
      </c>
      <c r="U222" s="13">
        <f t="shared" si="290"/>
        <v>1.5022051791562449E-2</v>
      </c>
      <c r="V222" s="13">
        <f t="shared" si="291"/>
        <v>1.2736296820725559E-3</v>
      </c>
      <c r="W222" s="13">
        <f t="shared" si="292"/>
        <v>0.11747402468161419</v>
      </c>
      <c r="X222" s="13">
        <f t="shared" si="293"/>
        <v>4.724538286274791E-2</v>
      </c>
      <c r="Y222" s="13">
        <f t="shared" si="294"/>
        <v>9.5005096143478893E-3</v>
      </c>
      <c r="Z222" s="13">
        <f t="shared" si="295"/>
        <v>1.0338108274298595E-3</v>
      </c>
      <c r="AA222" s="13">
        <f t="shared" si="296"/>
        <v>2.0138426067661422E-3</v>
      </c>
      <c r="AB222" s="13">
        <f t="shared" si="297"/>
        <v>1.9614623571457077E-3</v>
      </c>
      <c r="AC222" s="13">
        <f t="shared" si="298"/>
        <v>6.2362736287427671E-5</v>
      </c>
      <c r="AD222" s="13">
        <f t="shared" si="299"/>
        <v>5.7209256716791057E-2</v>
      </c>
      <c r="AE222" s="13">
        <f t="shared" si="300"/>
        <v>2.3008262841113434E-2</v>
      </c>
      <c r="AF222" s="13">
        <f t="shared" si="301"/>
        <v>4.6267001998156242E-3</v>
      </c>
      <c r="AG222" s="13">
        <f t="shared" si="302"/>
        <v>6.2025122269619194E-4</v>
      </c>
      <c r="AH222" s="13">
        <f t="shared" si="303"/>
        <v>1.039438047729165E-4</v>
      </c>
      <c r="AI222" s="13">
        <f t="shared" si="304"/>
        <v>2.0248043182279711E-4</v>
      </c>
      <c r="AJ222" s="13">
        <f t="shared" si="305"/>
        <v>1.9721389533851707E-4</v>
      </c>
      <c r="AK222" s="13">
        <f t="shared" si="306"/>
        <v>1.2805622800011096E-4</v>
      </c>
      <c r="AL222" s="13">
        <f t="shared" si="307"/>
        <v>1.9542815282013545E-6</v>
      </c>
      <c r="AM222" s="13">
        <f t="shared" si="308"/>
        <v>2.2288495268349768E-2</v>
      </c>
      <c r="AN222" s="13">
        <f t="shared" si="309"/>
        <v>8.9639262402196312E-3</v>
      </c>
      <c r="AO222" s="13">
        <f t="shared" si="310"/>
        <v>1.802543704109983E-3</v>
      </c>
      <c r="AP222" s="13">
        <f t="shared" si="311"/>
        <v>2.4164737029688967E-4</v>
      </c>
      <c r="AQ222" s="13">
        <f t="shared" si="312"/>
        <v>2.4296270086930108E-5</v>
      </c>
      <c r="AR222" s="13">
        <f t="shared" si="313"/>
        <v>8.3607671840935303E-6</v>
      </c>
      <c r="AS222" s="13">
        <f t="shared" si="314"/>
        <v>1.6286605570226613E-5</v>
      </c>
      <c r="AT222" s="13">
        <f t="shared" si="315"/>
        <v>1.5862989314233327E-5</v>
      </c>
      <c r="AU222" s="13">
        <f t="shared" si="316"/>
        <v>1.0300260906565293E-5</v>
      </c>
      <c r="AV222" s="13">
        <f t="shared" si="317"/>
        <v>5.0161750399775592E-6</v>
      </c>
      <c r="AW222" s="13">
        <f t="shared" si="318"/>
        <v>4.2529139894027789E-8</v>
      </c>
      <c r="AX222" s="13">
        <f t="shared" si="319"/>
        <v>7.2362564183522668E-3</v>
      </c>
      <c r="AY222" s="13">
        <f t="shared" si="320"/>
        <v>2.9102578710881368E-3</v>
      </c>
      <c r="AZ222" s="13">
        <f t="shared" si="321"/>
        <v>5.852197867636527E-4</v>
      </c>
      <c r="BA222" s="13">
        <f t="shared" si="322"/>
        <v>7.8454032595547319E-5</v>
      </c>
      <c r="BB222" s="13">
        <f t="shared" si="323"/>
        <v>7.8881072159334425E-6</v>
      </c>
      <c r="BC222" s="13">
        <f t="shared" si="324"/>
        <v>6.344834894168867E-7</v>
      </c>
      <c r="BD222" s="13">
        <f t="shared" si="325"/>
        <v>5.6041842400106894E-7</v>
      </c>
      <c r="BE222" s="13">
        <f t="shared" si="326"/>
        <v>1.0916837683697573E-6</v>
      </c>
      <c r="BF222" s="13">
        <f t="shared" si="327"/>
        <v>1.063288963283371E-6</v>
      </c>
      <c r="BG222" s="13">
        <f t="shared" si="328"/>
        <v>6.9042180663029553E-7</v>
      </c>
      <c r="BH222" s="13">
        <f t="shared" si="329"/>
        <v>3.3623193285013198E-7</v>
      </c>
      <c r="BI222" s="13">
        <f t="shared" si="330"/>
        <v>1.3099460252555118E-7</v>
      </c>
      <c r="BJ222" s="14">
        <f t="shared" si="331"/>
        <v>0.74324931424627105</v>
      </c>
      <c r="BK222" s="14">
        <f t="shared" si="332"/>
        <v>0.18893734846644655</v>
      </c>
      <c r="BL222" s="14">
        <f t="shared" si="333"/>
        <v>6.5749642027262925E-2</v>
      </c>
      <c r="BM222" s="14">
        <f t="shared" si="334"/>
        <v>0.41327646985325156</v>
      </c>
      <c r="BN222" s="14">
        <f t="shared" si="335"/>
        <v>0.5827834303722107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1.1717171717171699</v>
      </c>
      <c r="F223" s="10">
        <f>VLOOKUP(B223,home!$B$2:$E$405,3,FALSE)</f>
        <v>1</v>
      </c>
      <c r="G223" s="10">
        <f>VLOOKUP(C223,away!$B$2:$E$405,4,FALSE)</f>
        <v>1.1399999999999999</v>
      </c>
      <c r="H223" s="10">
        <f>VLOOKUP(A223,away!$A$2:$E$405,3,FALSE)</f>
        <v>0.85606060606060597</v>
      </c>
      <c r="I223" s="10">
        <f>VLOOKUP(C223,away!$B$2:$E$405,3,FALSE)</f>
        <v>0.56999999999999995</v>
      </c>
      <c r="J223" s="10">
        <f>VLOOKUP(B223,home!$B$2:$E$405,4,FALSE)</f>
        <v>1.04</v>
      </c>
      <c r="K223" s="12">
        <f t="shared" si="280"/>
        <v>1.3357575757575737</v>
      </c>
      <c r="L223" s="12">
        <f t="shared" si="281"/>
        <v>0.50747272727272719</v>
      </c>
      <c r="M223" s="13">
        <f t="shared" si="282"/>
        <v>0.15830522542121153</v>
      </c>
      <c r="N223" s="13">
        <f t="shared" si="283"/>
        <v>0.21145740413839376</v>
      </c>
      <c r="O223" s="13">
        <f t="shared" si="284"/>
        <v>8.0335584486026068E-2</v>
      </c>
      <c r="P223" s="13">
        <f t="shared" si="285"/>
        <v>0.10730886558012193</v>
      </c>
      <c r="Q223" s="13">
        <f t="shared" si="286"/>
        <v>0.14122791476394519</v>
      </c>
      <c r="R223" s="13">
        <f t="shared" si="287"/>
        <v>2.038405907808612E-2</v>
      </c>
      <c r="S223" s="13">
        <f t="shared" si="288"/>
        <v>1.8185111390754103E-2</v>
      </c>
      <c r="T223" s="13">
        <f t="shared" si="289"/>
        <v>7.1669315072299511E-2</v>
      </c>
      <c r="U223" s="13">
        <f t="shared" si="290"/>
        <v>2.7228161338243479E-2</v>
      </c>
      <c r="V223" s="13">
        <f t="shared" si="291"/>
        <v>1.3696632695883082E-3</v>
      </c>
      <c r="W223" s="13">
        <f t="shared" si="292"/>
        <v>6.2882085684794892E-2</v>
      </c>
      <c r="X223" s="13">
        <f t="shared" si="293"/>
        <v>3.1910943519060174E-2</v>
      </c>
      <c r="Y223" s="13">
        <f t="shared" si="294"/>
        <v>8.0969667687317125E-3</v>
      </c>
      <c r="Z223" s="13">
        <f t="shared" si="295"/>
        <v>3.4481180177482534E-3</v>
      </c>
      <c r="AA223" s="13">
        <f t="shared" si="296"/>
        <v>4.6058497643134176E-3</v>
      </c>
      <c r="AB223" s="13">
        <f t="shared" si="297"/>
        <v>3.0761493577414413E-3</v>
      </c>
      <c r="AC223" s="13">
        <f t="shared" si="298"/>
        <v>5.8027542716614425E-5</v>
      </c>
      <c r="AD223" s="13">
        <f t="shared" si="299"/>
        <v>2.0998805583225418E-2</v>
      </c>
      <c r="AE223" s="13">
        <f t="shared" si="300"/>
        <v>1.0656321138789173E-2</v>
      </c>
      <c r="AF223" s="13">
        <f t="shared" si="301"/>
        <v>2.7038961754976775E-3</v>
      </c>
      <c r="AG223" s="13">
        <f t="shared" si="302"/>
        <v>4.5738452214736785E-4</v>
      </c>
      <c r="AH223" s="13">
        <f t="shared" si="303"/>
        <v>4.3745646360623377E-4</v>
      </c>
      <c r="AI223" s="13">
        <f t="shared" si="304"/>
        <v>5.8433578532614402E-4</v>
      </c>
      <c r="AJ223" s="13">
        <f t="shared" si="305"/>
        <v>3.9026547601782411E-4</v>
      </c>
      <c r="AK223" s="13">
        <f t="shared" si="306"/>
        <v>1.7376668871581474E-4</v>
      </c>
      <c r="AL223" s="13">
        <f t="shared" si="307"/>
        <v>1.5733832575024061E-6</v>
      </c>
      <c r="AM223" s="13">
        <f t="shared" si="308"/>
        <v>5.6098627279307584E-3</v>
      </c>
      <c r="AN223" s="13">
        <f t="shared" si="309"/>
        <v>2.8468523381686424E-3</v>
      </c>
      <c r="AO223" s="13">
        <f t="shared" si="310"/>
        <v>7.2234996009659061E-4</v>
      </c>
      <c r="AP223" s="13">
        <f t="shared" si="311"/>
        <v>1.2219096809852088E-4</v>
      </c>
      <c r="AQ223" s="13">
        <f t="shared" si="312"/>
        <v>1.5502145957262788E-5</v>
      </c>
      <c r="AR223" s="13">
        <f t="shared" si="313"/>
        <v>4.43994449298676E-5</v>
      </c>
      <c r="AS223" s="13">
        <f t="shared" si="314"/>
        <v>5.9306894924501839E-5</v>
      </c>
      <c r="AT223" s="13">
        <f t="shared" si="315"/>
        <v>3.9609817095030864E-5</v>
      </c>
      <c r="AU223" s="13">
        <f t="shared" si="316"/>
        <v>1.7636371086353108E-5</v>
      </c>
      <c r="AV223" s="13">
        <f t="shared" si="317"/>
        <v>5.8894790718670002E-6</v>
      </c>
      <c r="AW223" s="13">
        <f t="shared" si="318"/>
        <v>2.9625956235301378E-8</v>
      </c>
      <c r="AX223" s="13">
        <f t="shared" si="319"/>
        <v>1.2489027729655918E-3</v>
      </c>
      <c r="AY223" s="13">
        <f t="shared" si="320"/>
        <v>6.3378409629532033E-4</v>
      </c>
      <c r="AZ223" s="13">
        <f t="shared" si="321"/>
        <v>1.608140719245335E-4</v>
      </c>
      <c r="BA223" s="13">
        <f t="shared" si="322"/>
        <v>2.7202918554458517E-5</v>
      </c>
      <c r="BB223" s="13">
        <f t="shared" si="323"/>
        <v>3.4511848171522321E-6</v>
      </c>
      <c r="BC223" s="13">
        <f t="shared" si="324"/>
        <v>3.5027643429649432E-7</v>
      </c>
      <c r="BD223" s="13">
        <f t="shared" si="325"/>
        <v>3.7552512346591964E-6</v>
      </c>
      <c r="BE223" s="13">
        <f t="shared" si="326"/>
        <v>5.0161052855690034E-6</v>
      </c>
      <c r="BF223" s="13">
        <f t="shared" si="327"/>
        <v>3.3501503179982019E-6</v>
      </c>
      <c r="BG223" s="13">
        <f t="shared" si="328"/>
        <v>1.4916628890642477E-6</v>
      </c>
      <c r="BH223" s="13">
        <f t="shared" si="329"/>
        <v>4.9812500113599961E-7</v>
      </c>
      <c r="BI223" s="13">
        <f t="shared" si="330"/>
        <v>1.3307484878833232E-7</v>
      </c>
      <c r="BJ223" s="14">
        <f t="shared" si="331"/>
        <v>0.57345230082812815</v>
      </c>
      <c r="BK223" s="14">
        <f t="shared" si="332"/>
        <v>0.28586225068394538</v>
      </c>
      <c r="BL223" s="14">
        <f t="shared" si="333"/>
        <v>0.13739671481476143</v>
      </c>
      <c r="BM223" s="14">
        <f t="shared" si="334"/>
        <v>0.28050657640645915</v>
      </c>
      <c r="BN223" s="14">
        <f t="shared" si="335"/>
        <v>0.71901905346778472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1.1717171717171699</v>
      </c>
      <c r="F224" s="10">
        <f>VLOOKUP(B224,home!$B$2:$E$405,3,FALSE)</f>
        <v>1.1399999999999999</v>
      </c>
      <c r="G224" s="10">
        <f>VLOOKUP(C224,away!$B$2:$E$405,4,FALSE)</f>
        <v>0.71</v>
      </c>
      <c r="H224" s="10">
        <f>VLOOKUP(A224,away!$A$2:$E$405,3,FALSE)</f>
        <v>0.85606060606060597</v>
      </c>
      <c r="I224" s="10">
        <f>VLOOKUP(C224,away!$B$2:$E$405,3,FALSE)</f>
        <v>0.71</v>
      </c>
      <c r="J224" s="10">
        <f>VLOOKUP(B224,home!$B$2:$E$405,4,FALSE)</f>
        <v>0.78</v>
      </c>
      <c r="K224" s="12">
        <f t="shared" si="280"/>
        <v>0.94838787878787723</v>
      </c>
      <c r="L224" s="12">
        <f t="shared" si="281"/>
        <v>0.47408636363636353</v>
      </c>
      <c r="M224" s="13">
        <f t="shared" si="282"/>
        <v>0.24111669708363415</v>
      </c>
      <c r="N224" s="13">
        <f t="shared" si="283"/>
        <v>0.22867215288748691</v>
      </c>
      <c r="O224" s="13">
        <f t="shared" si="284"/>
        <v>0.11431013813239069</v>
      </c>
      <c r="P224" s="13">
        <f t="shared" si="285"/>
        <v>0.10841034942732723</v>
      </c>
      <c r="Q224" s="13">
        <f t="shared" si="286"/>
        <v>0.10843494900741042</v>
      </c>
      <c r="R224" s="13">
        <f t="shared" si="287"/>
        <v>2.709643885697776E-2</v>
      </c>
      <c r="S224" s="13">
        <f t="shared" si="288"/>
        <v>1.2185804638488593E-2</v>
      </c>
      <c r="T224" s="13">
        <f t="shared" si="289"/>
        <v>5.140753066601772E-2</v>
      </c>
      <c r="U224" s="13">
        <f t="shared" si="290"/>
        <v>2.5697934170274547E-2</v>
      </c>
      <c r="V224" s="13">
        <f t="shared" si="291"/>
        <v>6.0877268830604025E-4</v>
      </c>
      <c r="W224" s="13">
        <f t="shared" si="292"/>
        <v>3.4279463758536542E-2</v>
      </c>
      <c r="X224" s="13">
        <f t="shared" si="293"/>
        <v>1.6251426320689103E-2</v>
      </c>
      <c r="Y224" s="13">
        <f t="shared" si="294"/>
        <v>3.8522898041398915E-3</v>
      </c>
      <c r="Z224" s="13">
        <f t="shared" si="295"/>
        <v>4.2820173883998834E-3</v>
      </c>
      <c r="AA224" s="13">
        <f t="shared" si="296"/>
        <v>4.0610133879173714E-3</v>
      </c>
      <c r="AB224" s="13">
        <f t="shared" si="297"/>
        <v>1.9257079363480631E-3</v>
      </c>
      <c r="AC224" s="13">
        <f t="shared" si="298"/>
        <v>1.7107188308432253E-5</v>
      </c>
      <c r="AD224" s="13">
        <f t="shared" si="299"/>
        <v>8.1275569799860951E-3</v>
      </c>
      <c r="AE224" s="13">
        <f t="shared" si="300"/>
        <v>3.8531639338889524E-3</v>
      </c>
      <c r="AF224" s="13">
        <f t="shared" si="301"/>
        <v>9.1336623895609946E-4</v>
      </c>
      <c r="AG224" s="13">
        <f t="shared" si="302"/>
        <v>1.4433815963163973E-4</v>
      </c>
      <c r="AH224" s="13">
        <f t="shared" si="303"/>
        <v>5.0751151317354455E-4</v>
      </c>
      <c r="AI224" s="13">
        <f t="shared" si="304"/>
        <v>4.8131776743908373E-4</v>
      </c>
      <c r="AJ224" s="13">
        <f t="shared" si="305"/>
        <v>2.2823796824223471E-4</v>
      </c>
      <c r="AK224" s="13">
        <f t="shared" si="306"/>
        <v>7.2152707520035963E-5</v>
      </c>
      <c r="AL224" s="13">
        <f t="shared" si="307"/>
        <v>3.0766782801324464E-7</v>
      </c>
      <c r="AM224" s="13">
        <f t="shared" si="308"/>
        <v>1.541615304795324E-3</v>
      </c>
      <c r="AN224" s="13">
        <f t="shared" si="309"/>
        <v>7.3085879397657939E-4</v>
      </c>
      <c r="AO224" s="13">
        <f t="shared" si="310"/>
        <v>1.7324509398400738E-4</v>
      </c>
      <c r="AP224" s="13">
        <f t="shared" si="311"/>
        <v>2.7377712208239371E-5</v>
      </c>
      <c r="AQ224" s="13">
        <f t="shared" si="312"/>
        <v>3.2448500063717689E-6</v>
      </c>
      <c r="AR224" s="13">
        <f t="shared" si="313"/>
        <v>4.8120857556806843E-5</v>
      </c>
      <c r="AS224" s="13">
        <f t="shared" si="314"/>
        <v>4.5637238023753624E-5</v>
      </c>
      <c r="AT224" s="13">
        <f t="shared" si="315"/>
        <v>2.1640901681542578E-5</v>
      </c>
      <c r="AU224" s="13">
        <f t="shared" si="316"/>
        <v>6.8413229469383923E-6</v>
      </c>
      <c r="AV224" s="13">
        <f t="shared" si="317"/>
        <v>1.6220569394374325E-6</v>
      </c>
      <c r="AW224" s="13">
        <f t="shared" si="318"/>
        <v>3.8425811081305416E-9</v>
      </c>
      <c r="AX224" s="13">
        <f t="shared" si="319"/>
        <v>2.4367487813696062E-4</v>
      </c>
      <c r="AY224" s="13">
        <f t="shared" si="320"/>
        <v>1.1552293688548568E-4</v>
      </c>
      <c r="AZ224" s="13">
        <f t="shared" si="321"/>
        <v>2.738392453231652E-5</v>
      </c>
      <c r="BA224" s="13">
        <f t="shared" si="322"/>
        <v>4.3274484012061822E-6</v>
      </c>
      <c r="BB224" s="13">
        <f t="shared" si="323"/>
        <v>5.1289606908795836E-7</v>
      </c>
      <c r="BC224" s="13">
        <f t="shared" si="324"/>
        <v>4.8631406463459064E-8</v>
      </c>
      <c r="BD224" s="13">
        <f t="shared" si="325"/>
        <v>3.8022403956949963E-6</v>
      </c>
      <c r="BE224" s="13">
        <f t="shared" si="326"/>
        <v>3.6059987035147562E-6</v>
      </c>
      <c r="BF224" s="13">
        <f t="shared" si="327"/>
        <v>1.7099427306690975E-6</v>
      </c>
      <c r="BG224" s="13">
        <f t="shared" si="328"/>
        <v>5.4056298639600542E-7</v>
      </c>
      <c r="BH224" s="13">
        <f t="shared" si="329"/>
        <v>1.2816584600483691E-7</v>
      </c>
      <c r="BI224" s="13">
        <f t="shared" si="330"/>
        <v>2.4310186965116206E-8</v>
      </c>
      <c r="BJ224" s="14">
        <f t="shared" si="331"/>
        <v>0.45880405022714538</v>
      </c>
      <c r="BK224" s="14">
        <f t="shared" si="332"/>
        <v>0.36245456163077799</v>
      </c>
      <c r="BL224" s="14">
        <f t="shared" si="333"/>
        <v>0.17451412603828106</v>
      </c>
      <c r="BM224" s="14">
        <f t="shared" si="334"/>
        <v>0.17189851079507279</v>
      </c>
      <c r="BN224" s="14">
        <f t="shared" si="335"/>
        <v>0.82804072539522711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1.1717171717171699</v>
      </c>
      <c r="F225" s="10">
        <f>VLOOKUP(B225,home!$B$2:$E$405,3,FALSE)</f>
        <v>1.37</v>
      </c>
      <c r="G225" s="10">
        <f>VLOOKUP(C225,away!$B$2:$E$405,4,FALSE)</f>
        <v>1.04</v>
      </c>
      <c r="H225" s="10">
        <f>VLOOKUP(A225,away!$A$2:$E$405,3,FALSE)</f>
        <v>0.85606060606060597</v>
      </c>
      <c r="I225" s="10">
        <f>VLOOKUP(C225,away!$B$2:$E$405,3,FALSE)</f>
        <v>0.76</v>
      </c>
      <c r="J225" s="10">
        <f>VLOOKUP(B225,home!$B$2:$E$405,4,FALSE)</f>
        <v>1.23</v>
      </c>
      <c r="K225" s="12">
        <f t="shared" si="280"/>
        <v>1.669462626262624</v>
      </c>
      <c r="L225" s="12">
        <f t="shared" si="281"/>
        <v>0.80024545454545448</v>
      </c>
      <c r="M225" s="13">
        <f t="shared" si="282"/>
        <v>8.4609554549630095E-2</v>
      </c>
      <c r="N225" s="13">
        <f t="shared" si="283"/>
        <v>0.1412524891453362</v>
      </c>
      <c r="O225" s="13">
        <f t="shared" si="284"/>
        <v>6.7708411439457147E-2</v>
      </c>
      <c r="P225" s="13">
        <f t="shared" si="285"/>
        <v>0.11303666238178642</v>
      </c>
      <c r="Q225" s="13">
        <f t="shared" si="286"/>
        <v>0.1179078757473529</v>
      </c>
      <c r="R225" s="13">
        <f t="shared" si="287"/>
        <v>2.7091674244459518E-2</v>
      </c>
      <c r="S225" s="13">
        <f t="shared" si="288"/>
        <v>3.7753676610243529E-2</v>
      </c>
      <c r="T225" s="13">
        <f t="shared" si="289"/>
        <v>9.4355241621929375E-2</v>
      </c>
      <c r="U225" s="13">
        <f t="shared" si="290"/>
        <v>4.5228537634006874E-2</v>
      </c>
      <c r="V225" s="13">
        <f t="shared" si="291"/>
        <v>5.6042391421513545E-3</v>
      </c>
      <c r="W225" s="13">
        <f t="shared" si="292"/>
        <v>6.5614263967407604E-2</v>
      </c>
      <c r="X225" s="13">
        <f t="shared" si="293"/>
        <v>5.2507516493263531E-2</v>
      </c>
      <c r="Y225" s="13">
        <f t="shared" si="294"/>
        <v>2.100945070160231E-2</v>
      </c>
      <c r="Z225" s="13">
        <f t="shared" si="295"/>
        <v>7.226663056718298E-3</v>
      </c>
      <c r="AA225" s="13">
        <f t="shared" si="296"/>
        <v>1.2064643885784012E-2</v>
      </c>
      <c r="AB225" s="13">
        <f t="shared" si="297"/>
        <v>1.0070736033242144E-2</v>
      </c>
      <c r="AC225" s="13">
        <f t="shared" si="298"/>
        <v>4.6794692040850349E-4</v>
      </c>
      <c r="AD225" s="13">
        <f t="shared" si="299"/>
        <v>2.7385140360829341E-2</v>
      </c>
      <c r="AE225" s="13">
        <f t="shared" si="300"/>
        <v>2.1914834095842946E-2</v>
      </c>
      <c r="AF225" s="13">
        <f t="shared" si="301"/>
        <v>8.7686231861580314E-3</v>
      </c>
      <c r="AG225" s="13">
        <f t="shared" si="302"/>
        <v>2.3390169491149487E-3</v>
      </c>
      <c r="AH225" s="13">
        <f t="shared" si="303"/>
        <v>1.4457760656675942E-3</v>
      </c>
      <c r="AI225" s="13">
        <f t="shared" si="304"/>
        <v>2.4136691075770655E-3</v>
      </c>
      <c r="AJ225" s="13">
        <f t="shared" si="305"/>
        <v>2.014765183632286E-3</v>
      </c>
      <c r="AK225" s="13">
        <f t="shared" si="306"/>
        <v>1.1211917249230843E-3</v>
      </c>
      <c r="AL225" s="13">
        <f t="shared" si="307"/>
        <v>2.5006706789260129E-5</v>
      </c>
      <c r="AM225" s="13">
        <f t="shared" si="308"/>
        <v>9.1436936694721544E-3</v>
      </c>
      <c r="AN225" s="13">
        <f t="shared" si="309"/>
        <v>7.3171992967511375E-3</v>
      </c>
      <c r="AO225" s="13">
        <f t="shared" si="310"/>
        <v>2.9277777386141467E-3</v>
      </c>
      <c r="AP225" s="13">
        <f t="shared" si="311"/>
        <v>7.809802757484471E-4</v>
      </c>
      <c r="AQ225" s="13">
        <f t="shared" si="312"/>
        <v>1.5624397893933758E-4</v>
      </c>
      <c r="AR225" s="13">
        <f t="shared" si="313"/>
        <v>2.313951449682206E-4</v>
      </c>
      <c r="AS225" s="13">
        <f t="shared" si="314"/>
        <v>3.8630554642306612E-4</v>
      </c>
      <c r="AT225" s="13">
        <f t="shared" si="315"/>
        <v>3.2246133603563504E-4</v>
      </c>
      <c r="AU225" s="13">
        <f t="shared" si="316"/>
        <v>1.794457163087352E-4</v>
      </c>
      <c r="AV225" s="13">
        <f t="shared" si="317"/>
        <v>7.4894479205089718E-5</v>
      </c>
      <c r="AW225" s="13">
        <f t="shared" si="318"/>
        <v>9.2801269695842736E-7</v>
      </c>
      <c r="AX225" s="13">
        <f t="shared" si="319"/>
        <v>2.5441758078629841E-3</v>
      </c>
      <c r="AY225" s="13">
        <f t="shared" si="320"/>
        <v>2.0359651258068626E-3</v>
      </c>
      <c r="AZ225" s="13">
        <f t="shared" si="321"/>
        <v>8.1463591877000297E-4</v>
      </c>
      <c r="BA225" s="13">
        <f t="shared" si="322"/>
        <v>2.1730289703505171E-4</v>
      </c>
      <c r="BB225" s="13">
        <f t="shared" si="323"/>
        <v>4.3473913902964755E-5</v>
      </c>
      <c r="BC225" s="13">
        <f t="shared" si="324"/>
        <v>6.957960398429598E-6</v>
      </c>
      <c r="BD225" s="13">
        <f t="shared" si="325"/>
        <v>3.0862152160784166E-5</v>
      </c>
      <c r="BE225" s="13">
        <f t="shared" si="326"/>
        <v>5.1523209598459446E-5</v>
      </c>
      <c r="BF225" s="13">
        <f t="shared" si="327"/>
        <v>4.3008036404861878E-5</v>
      </c>
      <c r="BG225" s="13">
        <f t="shared" si="328"/>
        <v>2.3933436468953075E-5</v>
      </c>
      <c r="BH225" s="13">
        <f t="shared" si="329"/>
        <v>9.9889944257370169E-6</v>
      </c>
      <c r="BI225" s="13">
        <f t="shared" si="330"/>
        <v>3.3352505735427286E-6</v>
      </c>
      <c r="BJ225" s="14">
        <f t="shared" si="331"/>
        <v>0.57904285885213869</v>
      </c>
      <c r="BK225" s="14">
        <f t="shared" si="332"/>
        <v>0.24353305143681603</v>
      </c>
      <c r="BL225" s="14">
        <f t="shared" si="333"/>
        <v>0.17051655862132281</v>
      </c>
      <c r="BM225" s="14">
        <f t="shared" si="334"/>
        <v>0.44667742734586363</v>
      </c>
      <c r="BN225" s="14">
        <f t="shared" si="335"/>
        <v>0.55160666750802223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1.4842105263157901</v>
      </c>
      <c r="F226" s="10">
        <f>VLOOKUP(B226,home!$B$2:$E$405,3,FALSE)</f>
        <v>0.82</v>
      </c>
      <c r="G226" s="10">
        <f>VLOOKUP(C226,away!$B$2:$E$405,4,FALSE)</f>
        <v>0.94</v>
      </c>
      <c r="H226" s="10">
        <f>VLOOKUP(A226,away!$A$2:$E$405,3,FALSE)</f>
        <v>1.1789473684210501</v>
      </c>
      <c r="I226" s="10">
        <f>VLOOKUP(C226,away!$B$2:$E$405,3,FALSE)</f>
        <v>0.67</v>
      </c>
      <c r="J226" s="10">
        <f>VLOOKUP(B226,home!$B$2:$E$405,4,FALSE)</f>
        <v>1.18</v>
      </c>
      <c r="K226" s="12">
        <f t="shared" si="280"/>
        <v>1.1440294736842109</v>
      </c>
      <c r="L226" s="12">
        <f t="shared" si="281"/>
        <v>0.9320757894736823</v>
      </c>
      <c r="M226" s="13">
        <f t="shared" si="282"/>
        <v>0.12541773126168906</v>
      </c>
      <c r="N226" s="13">
        <f t="shared" si="283"/>
        <v>0.14348158108597794</v>
      </c>
      <c r="O226" s="13">
        <f t="shared" si="284"/>
        <v>0.11689883087973695</v>
      </c>
      <c r="P226" s="13">
        <f t="shared" si="285"/>
        <v>0.13373570796564505</v>
      </c>
      <c r="Q226" s="13">
        <f t="shared" si="286"/>
        <v>8.2073578846584908E-2</v>
      </c>
      <c r="R226" s="13">
        <f t="shared" si="287"/>
        <v>5.4479285040390651E-2</v>
      </c>
      <c r="S226" s="13">
        <f t="shared" si="288"/>
        <v>3.5651337743771737E-2</v>
      </c>
      <c r="T226" s="13">
        <f t="shared" si="289"/>
        <v>7.6498795798361136E-2</v>
      </c>
      <c r="U226" s="13">
        <f t="shared" si="290"/>
        <v>6.2325907791450225E-2</v>
      </c>
      <c r="V226" s="13">
        <f t="shared" si="291"/>
        <v>4.2239791110887338E-3</v>
      </c>
      <c r="W226" s="13">
        <f t="shared" si="292"/>
        <v>3.129819773707937E-2</v>
      </c>
      <c r="X226" s="13">
        <f t="shared" si="293"/>
        <v>2.9172292364891668E-2</v>
      </c>
      <c r="Y226" s="13">
        <f t="shared" si="294"/>
        <v>1.359539371838174E-2</v>
      </c>
      <c r="Z226" s="13">
        <f t="shared" si="295"/>
        <v>1.6926274204661296E-2</v>
      </c>
      <c r="AA226" s="13">
        <f t="shared" si="296"/>
        <v>1.93641565697933E-2</v>
      </c>
      <c r="AB226" s="13">
        <f t="shared" si="297"/>
        <v>1.1076582924439643E-2</v>
      </c>
      <c r="AC226" s="13">
        <f t="shared" si="298"/>
        <v>2.8150766202012742E-4</v>
      </c>
      <c r="AD226" s="13">
        <f t="shared" si="299"/>
        <v>8.951515171103817E-3</v>
      </c>
      <c r="AE226" s="13">
        <f t="shared" si="300"/>
        <v>8.3434905700922341E-3</v>
      </c>
      <c r="AF226" s="13">
        <f t="shared" si="301"/>
        <v>3.8883827800424717E-3</v>
      </c>
      <c r="AG226" s="13">
        <f t="shared" si="302"/>
        <v>1.2080891498279863E-3</v>
      </c>
      <c r="AH226" s="13">
        <f t="shared" si="303"/>
        <v>3.9441425980394247E-3</v>
      </c>
      <c r="AI226" s="13">
        <f t="shared" si="304"/>
        <v>4.5122153805705195E-3</v>
      </c>
      <c r="AJ226" s="13">
        <f t="shared" si="305"/>
        <v>2.5810536934919468E-3</v>
      </c>
      <c r="AK226" s="13">
        <f t="shared" si="306"/>
        <v>9.8426716617209349E-4</v>
      </c>
      <c r="AL226" s="13">
        <f t="shared" si="307"/>
        <v>1.2007114496262747E-5</v>
      </c>
      <c r="AM226" s="13">
        <f t="shared" si="308"/>
        <v>2.0481594379748273E-3</v>
      </c>
      <c r="AN226" s="13">
        <f t="shared" si="309"/>
        <v>1.9090398251183603E-3</v>
      </c>
      <c r="AO226" s="13">
        <f t="shared" si="310"/>
        <v>8.8968490106694812E-4</v>
      </c>
      <c r="AP226" s="13">
        <f t="shared" si="311"/>
        <v>2.7641791884826353E-4</v>
      </c>
      <c r="AQ226" s="13">
        <f t="shared" si="312"/>
        <v>6.4410612483791862E-5</v>
      </c>
      <c r="AR226" s="13">
        <f t="shared" si="313"/>
        <v>7.3524796517287572E-4</v>
      </c>
      <c r="AS226" s="13">
        <f t="shared" si="314"/>
        <v>8.4114534262411198E-4</v>
      </c>
      <c r="AT226" s="13">
        <f t="shared" si="315"/>
        <v>4.8114753180709415E-4</v>
      </c>
      <c r="AU226" s="13">
        <f t="shared" si="316"/>
        <v>1.8348231919257569E-4</v>
      </c>
      <c r="AV226" s="13">
        <f t="shared" si="317"/>
        <v>5.2477295264060176E-5</v>
      </c>
      <c r="AW226" s="13">
        <f t="shared" si="318"/>
        <v>3.556514567642337E-7</v>
      </c>
      <c r="AX226" s="13">
        <f t="shared" si="319"/>
        <v>3.9052579397461481E-4</v>
      </c>
      <c r="AY226" s="13">
        <f t="shared" si="320"/>
        <v>3.6399963772872562E-4</v>
      </c>
      <c r="AZ226" s="13">
        <f t="shared" si="321"/>
        <v>1.6963762485206816E-4</v>
      </c>
      <c r="BA226" s="13">
        <f t="shared" si="322"/>
        <v>5.2705041036143929E-5</v>
      </c>
      <c r="BB226" s="13">
        <f t="shared" si="323"/>
        <v>1.2281273183251666E-5</v>
      </c>
      <c r="BC226" s="13">
        <f t="shared" si="324"/>
        <v>2.289415479604253E-6</v>
      </c>
      <c r="BD226" s="13">
        <f t="shared" si="325"/>
        <v>1.1421780459957105E-4</v>
      </c>
      <c r="BE226" s="13">
        <f t="shared" si="326"/>
        <v>1.3066853488141329E-4</v>
      </c>
      <c r="BF226" s="13">
        <f t="shared" si="327"/>
        <v>7.4744327593735126E-5</v>
      </c>
      <c r="BG226" s="13">
        <f t="shared" si="328"/>
        <v>2.8503237919313677E-5</v>
      </c>
      <c r="BH226" s="13">
        <f t="shared" si="329"/>
        <v>8.1521360687820666E-6</v>
      </c>
      <c r="BI226" s="13">
        <f t="shared" si="330"/>
        <v>1.865256787234165E-6</v>
      </c>
      <c r="BJ226" s="14">
        <f t="shared" si="331"/>
        <v>0.40469046870408992</v>
      </c>
      <c r="BK226" s="14">
        <f t="shared" si="332"/>
        <v>0.2996862704964397</v>
      </c>
      <c r="BL226" s="14">
        <f t="shared" si="333"/>
        <v>0.27881809379599565</v>
      </c>
      <c r="BM226" s="14">
        <f t="shared" si="334"/>
        <v>0.34367074813489007</v>
      </c>
      <c r="BN226" s="14">
        <f t="shared" si="335"/>
        <v>0.65608671508002459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1.4842105263157901</v>
      </c>
      <c r="F227" s="10">
        <f>VLOOKUP(B227,home!$B$2:$E$405,3,FALSE)</f>
        <v>0.6</v>
      </c>
      <c r="G227" s="10">
        <f>VLOOKUP(C227,away!$B$2:$E$405,4,FALSE)</f>
        <v>1.31</v>
      </c>
      <c r="H227" s="10">
        <f>VLOOKUP(A227,away!$A$2:$E$405,3,FALSE)</f>
        <v>1.1789473684210501</v>
      </c>
      <c r="I227" s="10">
        <f>VLOOKUP(C227,away!$B$2:$E$405,3,FALSE)</f>
        <v>0.75</v>
      </c>
      <c r="J227" s="10">
        <f>VLOOKUP(B227,home!$B$2:$E$405,4,FALSE)</f>
        <v>1.04</v>
      </c>
      <c r="K227" s="12">
        <f t="shared" si="280"/>
        <v>1.1665894736842111</v>
      </c>
      <c r="L227" s="12">
        <f t="shared" si="281"/>
        <v>0.91957894736841905</v>
      </c>
      <c r="M227" s="13">
        <f t="shared" si="282"/>
        <v>0.12416196192906999</v>
      </c>
      <c r="N227" s="13">
        <f t="shared" si="283"/>
        <v>0.14484603781843283</v>
      </c>
      <c r="O227" s="13">
        <f t="shared" si="284"/>
        <v>0.11417672625393191</v>
      </c>
      <c r="P227" s="13">
        <f t="shared" si="285"/>
        <v>0.13319736698756068</v>
      </c>
      <c r="Q227" s="13">
        <f t="shared" si="286"/>
        <v>8.4487931511924463E-2</v>
      </c>
      <c r="R227" s="13">
        <f t="shared" si="287"/>
        <v>5.2497256871281407E-2</v>
      </c>
      <c r="S227" s="13">
        <f t="shared" si="288"/>
        <v>3.5722572148453417E-2</v>
      </c>
      <c r="T227" s="13">
        <f t="shared" si="289"/>
        <v>7.7693323125070587E-2</v>
      </c>
      <c r="U227" s="13">
        <f t="shared" si="290"/>
        <v>6.1242747263333015E-2</v>
      </c>
      <c r="V227" s="13">
        <f t="shared" si="291"/>
        <v>4.258015971210386E-3</v>
      </c>
      <c r="W227" s="13">
        <f t="shared" si="292"/>
        <v>3.2854243851721199E-2</v>
      </c>
      <c r="X227" s="13">
        <f t="shared" si="293"/>
        <v>3.0212070977751138E-2</v>
      </c>
      <c r="Y227" s="13">
        <f t="shared" si="294"/>
        <v>1.3891192213770174E-2</v>
      </c>
      <c r="Z227" s="13">
        <f t="shared" si="295"/>
        <v>1.609179073780749E-2</v>
      </c>
      <c r="AA227" s="13">
        <f t="shared" si="296"/>
        <v>1.8772513687455306E-2</v>
      </c>
      <c r="AB227" s="13">
        <f t="shared" si="297"/>
        <v>1.0949908431189068E-2</v>
      </c>
      <c r="AC227" s="13">
        <f t="shared" si="298"/>
        <v>2.8549228520980324E-4</v>
      </c>
      <c r="AD227" s="13">
        <f t="shared" si="299"/>
        <v>9.5818537608180453E-3</v>
      </c>
      <c r="AE227" s="13">
        <f t="shared" si="300"/>
        <v>8.8112709952111855E-3</v>
      </c>
      <c r="AF227" s="13">
        <f t="shared" si="301"/>
        <v>4.0513296533770914E-3</v>
      </c>
      <c r="AG227" s="13">
        <f t="shared" si="302"/>
        <v>1.2418391526983227E-3</v>
      </c>
      <c r="AH227" s="13">
        <f t="shared" si="303"/>
        <v>3.6994179969864712E-3</v>
      </c>
      <c r="AI227" s="13">
        <f t="shared" si="304"/>
        <v>4.3157020940423462E-3</v>
      </c>
      <c r="AJ227" s="13">
        <f t="shared" si="305"/>
        <v>2.5173263172333549E-3</v>
      </c>
      <c r="AK227" s="13">
        <f t="shared" si="306"/>
        <v>9.7889546117089056E-4</v>
      </c>
      <c r="AL227" s="13">
        <f t="shared" si="307"/>
        <v>1.2250715144765851E-5</v>
      </c>
      <c r="AM227" s="13">
        <f t="shared" si="308"/>
        <v>2.2356179471503578E-3</v>
      </c>
      <c r="AN227" s="13">
        <f t="shared" si="309"/>
        <v>2.0558271985584723E-3</v>
      </c>
      <c r="AO227" s="13">
        <f t="shared" si="310"/>
        <v>9.4524770561088252E-4</v>
      </c>
      <c r="AP227" s="13">
        <f t="shared" si="311"/>
        <v>2.8974329670935627E-4</v>
      </c>
      <c r="AQ227" s="13">
        <f t="shared" si="312"/>
        <v>6.6610458948761334E-5</v>
      </c>
      <c r="AR227" s="13">
        <f t="shared" si="313"/>
        <v>6.8038138150892122E-4</v>
      </c>
      <c r="AS227" s="13">
        <f t="shared" si="314"/>
        <v>7.9372575775902882E-4</v>
      </c>
      <c r="AT227" s="13">
        <f t="shared" si="315"/>
        <v>4.6297605699685361E-4</v>
      </c>
      <c r="AU227" s="13">
        <f t="shared" si="316"/>
        <v>1.8003433155345023E-4</v>
      </c>
      <c r="AV227" s="13">
        <f t="shared" si="317"/>
        <v>5.2506539023007085E-5</v>
      </c>
      <c r="AW227" s="13">
        <f t="shared" si="318"/>
        <v>3.650614835935065E-7</v>
      </c>
      <c r="AX227" s="13">
        <f t="shared" si="319"/>
        <v>4.3467472738751867E-4</v>
      </c>
      <c r="AY227" s="13">
        <f t="shared" si="320"/>
        <v>3.9971772825866893E-4</v>
      </c>
      <c r="AZ227" s="13">
        <f t="shared" si="321"/>
        <v>1.8378600389830122E-4</v>
      </c>
      <c r="BA227" s="13">
        <f t="shared" si="322"/>
        <v>5.6335246668616016E-5</v>
      </c>
      <c r="BB227" s="13">
        <f t="shared" si="323"/>
        <v>1.2951176707816535E-5</v>
      </c>
      <c r="BC227" s="13">
        <f t="shared" si="324"/>
        <v>2.3819258888312645E-6</v>
      </c>
      <c r="BD227" s="13">
        <f t="shared" si="325"/>
        <v>1.0427739910284071E-4</v>
      </c>
      <c r="BE227" s="13">
        <f t="shared" si="326"/>
        <v>1.2164891613654137E-4</v>
      </c>
      <c r="BF227" s="13">
        <f t="shared" si="327"/>
        <v>7.0957172524991287E-5</v>
      </c>
      <c r="BG227" s="13">
        <f t="shared" si="328"/>
        <v>2.7592630183349774E-5</v>
      </c>
      <c r="BH227" s="13">
        <f t="shared" si="329"/>
        <v>8.0473179807892768E-6</v>
      </c>
      <c r="BI227" s="13">
        <f t="shared" si="330"/>
        <v>1.8775832895556878E-6</v>
      </c>
      <c r="BJ227" s="14">
        <f t="shared" si="331"/>
        <v>0.41435398647656241</v>
      </c>
      <c r="BK227" s="14">
        <f t="shared" si="332"/>
        <v>0.29803737776490768</v>
      </c>
      <c r="BL227" s="14">
        <f t="shared" si="333"/>
        <v>0.27165451946268315</v>
      </c>
      <c r="BM227" s="14">
        <f t="shared" si="334"/>
        <v>0.34637104040298444</v>
      </c>
      <c r="BN227" s="14">
        <f t="shared" si="335"/>
        <v>0.65336728137220124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1.4842105263157901</v>
      </c>
      <c r="F228" s="10">
        <f>VLOOKUP(B228,home!$B$2:$E$405,3,FALSE)</f>
        <v>0.79</v>
      </c>
      <c r="G228" s="10">
        <f>VLOOKUP(C228,away!$B$2:$E$405,4,FALSE)</f>
        <v>0.97</v>
      </c>
      <c r="H228" s="10">
        <f>VLOOKUP(A228,away!$A$2:$E$405,3,FALSE)</f>
        <v>1.1789473684210501</v>
      </c>
      <c r="I228" s="10">
        <f>VLOOKUP(C228,away!$B$2:$E$405,3,FALSE)</f>
        <v>0.71</v>
      </c>
      <c r="J228" s="10">
        <f>VLOOKUP(B228,home!$B$2:$E$405,4,FALSE)</f>
        <v>0.8</v>
      </c>
      <c r="K228" s="12">
        <f t="shared" si="280"/>
        <v>1.1373505263157901</v>
      </c>
      <c r="L228" s="12">
        <f t="shared" si="281"/>
        <v>0.66964210526315648</v>
      </c>
      <c r="M228" s="13">
        <f t="shared" si="282"/>
        <v>0.16414704589381685</v>
      </c>
      <c r="N228" s="13">
        <f t="shared" si="283"/>
        <v>0.1866927290405147</v>
      </c>
      <c r="O228" s="13">
        <f t="shared" si="284"/>
        <v>0.10991977338506347</v>
      </c>
      <c r="P228" s="13">
        <f t="shared" si="285"/>
        <v>0.12501731211201431</v>
      </c>
      <c r="Q228" s="13">
        <f t="shared" si="286"/>
        <v>0.10616753681678033</v>
      </c>
      <c r="R228" s="13">
        <f t="shared" si="287"/>
        <v>3.6803454229811482E-2</v>
      </c>
      <c r="S228" s="13">
        <f t="shared" si="288"/>
        <v>2.3803852580178437E-2</v>
      </c>
      <c r="T228" s="13">
        <f t="shared" si="289"/>
        <v>7.109425286459245E-2</v>
      </c>
      <c r="U228" s="13">
        <f t="shared" si="290"/>
        <v>4.185842803851518E-2</v>
      </c>
      <c r="V228" s="13">
        <f t="shared" si="291"/>
        <v>2.0143819838014058E-3</v>
      </c>
      <c r="W228" s="13">
        <f t="shared" si="292"/>
        <v>4.0249901292072031E-2</v>
      </c>
      <c r="X228" s="13">
        <f t="shared" si="293"/>
        <v>2.6953028637857358E-2</v>
      </c>
      <c r="Y228" s="13">
        <f t="shared" si="294"/>
        <v>9.0244414201364736E-3</v>
      </c>
      <c r="Z228" s="13">
        <f t="shared" si="295"/>
        <v>8.2150475238023952E-3</v>
      </c>
      <c r="AA228" s="13">
        <f t="shared" si="296"/>
        <v>9.3433886249058816E-3</v>
      </c>
      <c r="AB228" s="13">
        <f t="shared" si="297"/>
        <v>5.313353985054837E-3</v>
      </c>
      <c r="AC228" s="13">
        <f t="shared" si="298"/>
        <v>9.5886823537713863E-5</v>
      </c>
      <c r="AD228" s="13">
        <f t="shared" si="299"/>
        <v>1.1444561604674183E-2</v>
      </c>
      <c r="AE228" s="13">
        <f t="shared" si="300"/>
        <v>7.6637603267679074E-3</v>
      </c>
      <c r="AF228" s="13">
        <f t="shared" si="301"/>
        <v>2.5659882997245585E-3</v>
      </c>
      <c r="AG228" s="13">
        <f t="shared" si="302"/>
        <v>5.7276460236939364E-4</v>
      </c>
      <c r="AH228" s="13">
        <f t="shared" si="303"/>
        <v>1.375285429668979E-3</v>
      </c>
      <c r="AI228" s="13">
        <f t="shared" si="304"/>
        <v>1.5641816072684506E-3</v>
      </c>
      <c r="AJ228" s="13">
        <f t="shared" si="305"/>
        <v>8.8951138714012568E-4</v>
      </c>
      <c r="AK228" s="13">
        <f t="shared" si="306"/>
        <v>3.3722874810923674E-4</v>
      </c>
      <c r="AL228" s="13">
        <f t="shared" si="307"/>
        <v>2.9211644669861371E-6</v>
      </c>
      <c r="AM228" s="13">
        <f t="shared" si="308"/>
        <v>2.6032956329059315E-3</v>
      </c>
      <c r="AN228" s="13">
        <f t="shared" si="309"/>
        <v>1.7432763682415093E-3</v>
      </c>
      <c r="AO228" s="13">
        <f t="shared" si="310"/>
        <v>5.8368562864237689E-4</v>
      </c>
      <c r="AP228" s="13">
        <f t="shared" si="311"/>
        <v>1.3028682439197674E-4</v>
      </c>
      <c r="AQ228" s="13">
        <f t="shared" si="312"/>
        <v>2.1811385843473618E-5</v>
      </c>
      <c r="AR228" s="13">
        <f t="shared" si="313"/>
        <v>1.8418980609225604E-4</v>
      </c>
      <c r="AS228" s="13">
        <f t="shared" si="314"/>
        <v>2.0948837290103072E-4</v>
      </c>
      <c r="AT228" s="13">
        <f t="shared" si="315"/>
        <v>1.1913085558801292E-4</v>
      </c>
      <c r="AU228" s="13">
        <f t="shared" si="316"/>
        <v>4.5164513767825616E-5</v>
      </c>
      <c r="AV228" s="13">
        <f t="shared" si="317"/>
        <v>1.2841970876158304E-5</v>
      </c>
      <c r="AW228" s="13">
        <f t="shared" si="318"/>
        <v>6.1800301591911405E-8</v>
      </c>
      <c r="AX228" s="13">
        <f t="shared" si="319"/>
        <v>4.9347660970685929E-4</v>
      </c>
      <c r="AY228" s="13">
        <f t="shared" si="320"/>
        <v>3.3045271582222627E-4</v>
      </c>
      <c r="AZ228" s="13">
        <f t="shared" si="321"/>
        <v>1.1064252615656159E-4</v>
      </c>
      <c r="BA228" s="13">
        <f t="shared" si="322"/>
        <v>2.4696964715704587E-5</v>
      </c>
      <c r="BB228" s="13">
        <f t="shared" si="323"/>
        <v>4.134531861458578E-6</v>
      </c>
      <c r="BC228" s="13">
        <f t="shared" si="324"/>
        <v>5.5373132399694402E-7</v>
      </c>
      <c r="BD228" s="13">
        <f t="shared" si="325"/>
        <v>2.0556874919938471E-5</v>
      </c>
      <c r="BE228" s="13">
        <f t="shared" si="326"/>
        <v>2.3380372509599884E-5</v>
      </c>
      <c r="BF228" s="13">
        <f t="shared" si="327"/>
        <v>1.3295839489626332E-5</v>
      </c>
      <c r="BG228" s="13">
        <f t="shared" si="328"/>
        <v>5.0406766804455901E-6</v>
      </c>
      <c r="BH228" s="13">
        <f t="shared" si="329"/>
        <v>1.4332540688731306E-6</v>
      </c>
      <c r="BI228" s="13">
        <f t="shared" si="330"/>
        <v>3.2602245391542038E-7</v>
      </c>
      <c r="BJ228" s="14">
        <f t="shared" si="331"/>
        <v>0.46847527782510129</v>
      </c>
      <c r="BK228" s="14">
        <f t="shared" si="332"/>
        <v>0.31541185327363791</v>
      </c>
      <c r="BL228" s="14">
        <f t="shared" si="333"/>
        <v>0.20803945399488533</v>
      </c>
      <c r="BM228" s="14">
        <f t="shared" si="334"/>
        <v>0.27106339022390524</v>
      </c>
      <c r="BN228" s="14">
        <f t="shared" si="335"/>
        <v>0.72874785147800114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1.4842105263157901</v>
      </c>
      <c r="F229" s="10">
        <f>VLOOKUP(B229,home!$B$2:$E$405,3,FALSE)</f>
        <v>0.82</v>
      </c>
      <c r="G229" s="10">
        <f>VLOOKUP(C229,away!$B$2:$E$405,4,FALSE)</f>
        <v>0.67</v>
      </c>
      <c r="H229" s="10">
        <f>VLOOKUP(A229,away!$A$2:$E$405,3,FALSE)</f>
        <v>1.1789473684210501</v>
      </c>
      <c r="I229" s="10">
        <f>VLOOKUP(C229,away!$B$2:$E$405,3,FALSE)</f>
        <v>1.0900000000000001</v>
      </c>
      <c r="J229" s="10">
        <f>VLOOKUP(B229,home!$B$2:$E$405,4,FALSE)</f>
        <v>1.41</v>
      </c>
      <c r="K229" s="12">
        <f t="shared" ref="K229:K257" si="336">E229*F229*G229</f>
        <v>0.8154252631578951</v>
      </c>
      <c r="L229" s="12">
        <f t="shared" ref="L229:L257" si="337">H229*I229*J229</f>
        <v>1.811924210526312</v>
      </c>
      <c r="M229" s="13">
        <f t="shared" ref="M229:M257" si="338">_xlfn.POISSON.DIST(0,K229,FALSE) * _xlfn.POISSON.DIST(0,L229,FALSE)</f>
        <v>7.2269761509613228E-2</v>
      </c>
      <c r="N229" s="13">
        <f t="shared" ref="N229:N257" si="339">_xlfn.POISSON.DIST(1,K229,FALSE) * _xlfn.POISSON.DIST(0,L229,FALSE)</f>
        <v>5.8930589297334676E-2</v>
      </c>
      <c r="O229" s="13">
        <f t="shared" ref="O229:O257" si="340">_xlfn.POISSON.DIST(0,K229,FALSE) * _xlfn.POISSON.DIST(1,L229,FALSE)</f>
        <v>0.13094733056823077</v>
      </c>
      <c r="P229" s="13">
        <f t="shared" ref="P229:P257" si="341">_xlfn.POISSON.DIST(1,K229,FALSE) * _xlfn.POISSON.DIST(1,L229,FALSE)</f>
        <v>0.10677776148842345</v>
      </c>
      <c r="Q229" s="13">
        <f t="shared" ref="Q229:Q257" si="342">_xlfn.POISSON.DIST(2,K229,FALSE) * _xlfn.POISSON.DIST(0,L229,FALSE)</f>
        <v>2.4026745642914481E-2</v>
      </c>
      <c r="R229" s="13">
        <f t="shared" ref="R229:R257" si="343">_xlfn.POISSON.DIST(0,K229,FALSE) * _xlfn.POISSON.DIST(2,L229,FALSE)</f>
        <v>0.11863331928018482</v>
      </c>
      <c r="S229" s="13">
        <f t="shared" ref="S229:S257" si="344">_xlfn.POISSON.DIST(2,K229,FALSE) * _xlfn.POISSON.DIST(2,L229,FALSE)</f>
        <v>3.9440736036475098E-2</v>
      </c>
      <c r="T229" s="13">
        <f t="shared" ref="T229:T257" si="345">_xlfn.POISSON.DIST(2,K229,FALSE) * _xlfn.POISSON.DIST(1,L229,FALSE)</f>
        <v>4.353464213055433E-2</v>
      </c>
      <c r="U229" s="13">
        <f t="shared" ref="U229:U257" si="346">_xlfn.POISSON.DIST(1,K229,FALSE) * _xlfn.POISSON.DIST(2,L229,FALSE)</f>
        <v>9.6736605593339284E-2</v>
      </c>
      <c r="V229" s="13">
        <f t="shared" ref="V229:V257" si="347">_xlfn.POISSON.DIST(3,K229,FALSE) * _xlfn.POISSON.DIST(3,L229,FALSE)</f>
        <v>6.4748049798430312E-3</v>
      </c>
      <c r="W229" s="13">
        <f t="shared" ref="W229:W257" si="348">_xlfn.POISSON.DIST(3,K229,FALSE) * _xlfn.POISSON.DIST(0,L229,FALSE)</f>
        <v>6.5306717962337838E-3</v>
      </c>
      <c r="X229" s="13">
        <f t="shared" ref="X229:X257" si="349">_xlfn.POISSON.DIST(3,K229,FALSE) * _xlfn.POISSON.DIST(1,L229,FALSE)</f>
        <v>1.183308233859735E-2</v>
      </c>
      <c r="Y229" s="13">
        <f t="shared" ref="Y229:Y257" si="350">_xlfn.POISSON.DIST(3,K229,FALSE) * _xlfn.POISSON.DIST(2,L229,FALSE)</f>
        <v>1.0720324187227927E-2</v>
      </c>
      <c r="Z229" s="13">
        <f t="shared" ref="Z229:Z257" si="351">_xlfn.POISSON.DIST(0,K229,FALSE) * _xlfn.POISSON.DIST(3,L229,FALSE)</f>
        <v>7.1651527792954944E-2</v>
      </c>
      <c r="AA229" s="13">
        <f t="shared" ref="AA229:AA257" si="352">_xlfn.POISSON.DIST(1,K229,FALSE) * _xlfn.POISSON.DIST(3,L229,FALSE)</f>
        <v>5.8426465906235514E-2</v>
      </c>
      <c r="AB229" s="13">
        <f t="shared" ref="AB229:AB257" si="353">_xlfn.POISSON.DIST(2,K229,FALSE) * _xlfn.POISSON.DIST(3,L229,FALSE)</f>
        <v>2.3821208168488938E-2</v>
      </c>
      <c r="AC229" s="13">
        <f t="shared" ref="AC229:AC257" si="354">_xlfn.POISSON.DIST(4,K229,FALSE) * _xlfn.POISSON.DIST(4,L229,FALSE)</f>
        <v>5.9790323035880896E-4</v>
      </c>
      <c r="AD229" s="13">
        <f t="shared" ref="AD229:AD257" si="355">_xlfn.POISSON.DIST(4,K229,FALSE) * _xlfn.POISSON.DIST(0,L229,FALSE)</f>
        <v>1.3313186920104439E-3</v>
      </c>
      <c r="AE229" s="13">
        <f t="shared" ref="AE229:AE257" si="356">_xlfn.POISSON.DIST(4,K229,FALSE) * _xlfn.POISSON.DIST(1,L229,FALSE)</f>
        <v>2.4122485699799457E-3</v>
      </c>
      <c r="AF229" s="13">
        <f t="shared" ref="AF229:AF257" si="357">_xlfn.POISSON.DIST(4,K229,FALSE) * _xlfn.POISSON.DIST(2,L229,FALSE)</f>
        <v>2.1854057928770701E-3</v>
      </c>
      <c r="AG229" s="13">
        <f t="shared" ref="AG229:AG257" si="358">_xlfn.POISSON.DIST(4,K229,FALSE) * _xlfn.POISSON.DIST(3,L229,FALSE)</f>
        <v>1.3199298886461381E-3</v>
      </c>
      <c r="AH229" s="13">
        <f t="shared" ref="AH229:AH257" si="359">_xlfn.POISSON.DIST(0,K229,FALSE) * _xlfn.POISSON.DIST(4,L229,FALSE)</f>
        <v>3.2456784482313476E-2</v>
      </c>
      <c r="AI229" s="13">
        <f t="shared" ref="AI229:AI257" si="360">_xlfn.POISSON.DIST(1,K229,FALSE) * _xlfn.POISSON.DIST(4,L229,FALSE)</f>
        <v>2.6466082027749555E-2</v>
      </c>
      <c r="AJ229" s="13">
        <f t="shared" ref="AJ229:AJ257" si="361">_xlfn.POISSON.DIST(2,K229,FALSE) * _xlfn.POISSON.DIST(4,L229,FALSE)</f>
        <v>1.0790555951118058E-2</v>
      </c>
      <c r="AK229" s="13">
        <f t="shared" ref="AK229:AK257" si="362">_xlfn.POISSON.DIST(3,K229,FALSE) * _xlfn.POISSON.DIST(4,L229,FALSE)</f>
        <v>2.9329639753534779E-3</v>
      </c>
      <c r="AL229" s="13">
        <f t="shared" ref="AL229:AL257" si="363">_xlfn.POISSON.DIST(5,K229,FALSE) * _xlfn.POISSON.DIST(5,L229,FALSE)</f>
        <v>3.5335812484129237E-5</v>
      </c>
      <c r="AM229" s="13">
        <f t="shared" ref="AM229:AM257" si="364">_xlfn.POISSON.DIST(5,K229,FALSE) * _xlfn.POISSON.DIST(0,L229,FALSE)</f>
        <v>2.1711817895592831E-4</v>
      </c>
      <c r="AN229" s="13">
        <f t="shared" ref="AN229:AN257" si="365">_xlfn.POISSON.DIST(5,K229,FALSE) * _xlfn.POISSON.DIST(1,L229,FALSE)</f>
        <v>3.9340168499563089E-4</v>
      </c>
      <c r="AO229" s="13">
        <f t="shared" ref="AO229:AO257" si="366">_xlfn.POISSON.DIST(5,K229,FALSE) * _xlfn.POISSON.DIST(2,L229,FALSE)</f>
        <v>3.5640701875271481E-4</v>
      </c>
      <c r="AP229" s="13">
        <f t="shared" ref="AP229:AP257" si="367">_xlfn.POISSON.DIST(5,K229,FALSE) * _xlfn.POISSON.DIST(3,L229,FALSE)</f>
        <v>2.1526083535984978E-4</v>
      </c>
      <c r="AQ229" s="13">
        <f t="shared" ref="AQ229:AQ257" si="368">_xlfn.POISSON.DIST(5,K229,FALSE) * _xlfn.POISSON.DIST(4,L229,FALSE)</f>
        <v>9.7509079791657511E-5</v>
      </c>
      <c r="AR229" s="13">
        <f t="shared" ref="AR229:AR257" si="369">_xlfn.POISSON.DIST(0,K229,FALSE) * _xlfn.POISSON.DIST(5,L229,FALSE)</f>
        <v>1.1761846719867701E-2</v>
      </c>
      <c r="AS229" s="13">
        <f t="shared" ref="AS229:AS257" si="370">_xlfn.POISSON.DIST(1,K229,FALSE) * _xlfn.POISSON.DIST(5,L229,FALSE)</f>
        <v>9.5909069567709452E-3</v>
      </c>
      <c r="AT229" s="13">
        <f t="shared" ref="AT229:AT257" si="371">_xlfn.POISSON.DIST(2,K229,FALSE) * _xlfn.POISSON.DIST(5,L229,FALSE)</f>
        <v>3.9103339145739168E-3</v>
      </c>
      <c r="AU229" s="13">
        <f t="shared" ref="AU229:AU257" si="372">_xlfn.POISSON.DIST(3,K229,FALSE) * _xlfn.POISSON.DIST(5,L229,FALSE)</f>
        <v>1.0628616871088928E-3</v>
      </c>
      <c r="AV229" s="13">
        <f t="shared" ref="AV229:AV257" si="373">_xlfn.POISSON.DIST(4,K229,FALSE) * _xlfn.POISSON.DIST(5,L229,FALSE)</f>
        <v>2.166710677278033E-4</v>
      </c>
      <c r="AW229" s="13">
        <f t="shared" ref="AW229:AW257" si="374">_xlfn.POISSON.DIST(6,K229,FALSE) * _xlfn.POISSON.DIST(6,L229,FALSE)</f>
        <v>1.4502296206354409E-6</v>
      </c>
      <c r="AX229" s="13">
        <f t="shared" ref="AX229:AX257" si="375">_xlfn.POISSON.DIST(6,K229,FALSE) * _xlfn.POISSON.DIST(0,L229,FALSE)</f>
        <v>2.9507274701916786E-5</v>
      </c>
      <c r="AY229" s="13">
        <f t="shared" ref="AY229:AY257" si="376">_xlfn.POISSON.DIST(6,K229,FALSE) * _xlfn.POISSON.DIST(1,L229,FALSE)</f>
        <v>5.3464945419053586E-5</v>
      </c>
      <c r="AZ229" s="13">
        <f t="shared" ref="AZ229:AZ257" si="377">_xlfn.POISSON.DIST(6,K229,FALSE) * _xlfn.POISSON.DIST(2,L229,FALSE)</f>
        <v>4.8437214509625534E-5</v>
      </c>
      <c r="BA229" s="13">
        <f t="shared" ref="BA229:BA257" si="378">_xlfn.POISSON.DIST(6,K229,FALSE) * _xlfn.POISSON.DIST(3,L229,FALSE)</f>
        <v>2.9254853886815627E-5</v>
      </c>
      <c r="BB229" s="13">
        <f t="shared" ref="BB229:BB257" si="379">_xlfn.POISSON.DIST(6,K229,FALSE) * _xlfn.POISSON.DIST(4,L229,FALSE)</f>
        <v>1.3251894508232748E-5</v>
      </c>
      <c r="BC229" s="13">
        <f t="shared" ref="BC229:BC257" si="380">_xlfn.POISSON.DIST(6,K229,FALSE) * _xlfn.POISSON.DIST(5,L229,FALSE)</f>
        <v>4.8022856989615181E-6</v>
      </c>
      <c r="BD229" s="13">
        <f t="shared" ref="BD229:BD257" si="381">_xlfn.POISSON.DIST(0,K229,FALSE) * _xlfn.POISSON.DIST(6,L229,FALSE)</f>
        <v>3.5519291387046291E-3</v>
      </c>
      <c r="BE229" s="13">
        <f t="shared" ref="BE229:BE257" si="382">_xlfn.POISSON.DIST(1,K229,FALSE) * _xlfn.POISSON.DIST(6,L229,FALSE)</f>
        <v>2.8963327526464176E-3</v>
      </c>
      <c r="BF229" s="13">
        <f t="shared" ref="BF229:BF257" si="383">_xlfn.POISSON.DIST(2,K229,FALSE) * _xlfn.POISSON.DIST(6,L229,FALSE)</f>
        <v>1.1808714485097677E-3</v>
      </c>
      <c r="BG229" s="13">
        <f t="shared" ref="BG229:BG257" si="384">_xlfn.POISSON.DIST(3,K229,FALSE) * _xlfn.POISSON.DIST(6,L229,FALSE)</f>
        <v>3.2097080388557406E-4</v>
      </c>
      <c r="BH229" s="13">
        <f t="shared" ref="BH229:BH257" si="385">_xlfn.POISSON.DIST(4,K229,FALSE) * _xlfn.POISSON.DIST(6,L229,FALSE)</f>
        <v>6.5431925556098835E-5</v>
      </c>
      <c r="BI229" s="13">
        <f t="shared" ref="BI229:BI257" si="386">_xlfn.POISSON.DIST(5,K229,FALSE) * _xlfn.POISSON.DIST(6,L229,FALSE)</f>
        <v>1.0670969023101945E-5</v>
      </c>
      <c r="BJ229" s="14">
        <f t="shared" ref="BJ229:BJ257" si="387">SUM(N229,Q229,T229,W229,X229,Y229,AD229,AE229,AF229,AG229,AM229,AN229,AO229,AP229,AQ229,AX229,AY229,AZ229,BA229,BB229,BC229)</f>
        <v>0.16428337360295656</v>
      </c>
      <c r="BK229" s="14">
        <f t="shared" ref="BK229:BK257" si="388">SUM(M229,P229,S229,V229,AC229,AL229,AY229)</f>
        <v>0.2256497680026168</v>
      </c>
      <c r="BL229" s="14">
        <f t="shared" ref="BL229:BL257" si="389">SUM(O229,R229,U229,AA229,AB229,AH229,AI229,AJ229,AK229,AR229,AS229,AT229,AU229,AV229,BD229,BE229,BF229,BG229,BH229,BI229)</f>
        <v>0.53578014333738877</v>
      </c>
      <c r="BM229" s="14">
        <f t="shared" ref="BM229:BM257" si="390">SUM(S229:BI229)</f>
        <v>0.48572729023341704</v>
      </c>
      <c r="BN229" s="14">
        <f t="shared" ref="BN229:BN257" si="391">SUM(M229:R229)</f>
        <v>0.51158550778670142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1.64492753623188</v>
      </c>
      <c r="F230" s="10">
        <f>VLOOKUP(B230,home!$B$2:$E$405,3,FALSE)</f>
        <v>0.56999999999999995</v>
      </c>
      <c r="G230" s="10">
        <f>VLOOKUP(C230,away!$B$2:$E$405,4,FALSE)</f>
        <v>0.96</v>
      </c>
      <c r="H230" s="10">
        <f>VLOOKUP(A230,away!$A$2:$E$405,3,FALSE)</f>
        <v>1.35144927536232</v>
      </c>
      <c r="I230" s="10">
        <f>VLOOKUP(C230,away!$B$2:$E$405,3,FALSE)</f>
        <v>0.69</v>
      </c>
      <c r="J230" s="10">
        <f>VLOOKUP(B230,home!$B$2:$E$405,4,FALSE)</f>
        <v>1.0900000000000001</v>
      </c>
      <c r="K230" s="12">
        <f t="shared" si="336"/>
        <v>0.90010434782608462</v>
      </c>
      <c r="L230" s="12">
        <f t="shared" si="337"/>
        <v>1.0164250000000008</v>
      </c>
      <c r="M230" s="13">
        <f t="shared" si="338"/>
        <v>0.14711666789625591</v>
      </c>
      <c r="N230" s="13">
        <f t="shared" si="339"/>
        <v>0.13242035241110611</v>
      </c>
      <c r="O230" s="13">
        <f t="shared" si="340"/>
        <v>0.14953305916645204</v>
      </c>
      <c r="P230" s="13">
        <f t="shared" si="341"/>
        <v>0.13459535669945866</v>
      </c>
      <c r="Q230" s="13">
        <f t="shared" si="342"/>
        <v>5.9596067472949481E-2</v>
      </c>
      <c r="R230" s="13">
        <f t="shared" si="343"/>
        <v>7.5994569831630568E-2</v>
      </c>
      <c r="S230" s="13">
        <f t="shared" si="344"/>
        <v>3.0784938076883178E-2</v>
      </c>
      <c r="T230" s="13">
        <f t="shared" si="345"/>
        <v>6.0574932881192721E-2</v>
      </c>
      <c r="U230" s="13">
        <f t="shared" si="346"/>
        <v>6.8403042716623674E-2</v>
      </c>
      <c r="V230" s="13">
        <f t="shared" si="347"/>
        <v>3.1294208578208664E-3</v>
      </c>
      <c r="W230" s="13">
        <f t="shared" si="348"/>
        <v>1.7880893148579505E-2</v>
      </c>
      <c r="X230" s="13">
        <f t="shared" si="349"/>
        <v>1.817458681854494E-2</v>
      </c>
      <c r="Y230" s="13">
        <f t="shared" si="350"/>
        <v>9.236552203519776E-3</v>
      </c>
      <c r="Z230" s="13">
        <f t="shared" si="351"/>
        <v>2.5747593547038393E-2</v>
      </c>
      <c r="AA230" s="13">
        <f t="shared" si="352"/>
        <v>2.3175520897748096E-2</v>
      </c>
      <c r="AB230" s="13">
        <f t="shared" si="353"/>
        <v>1.0430193561598673E-2</v>
      </c>
      <c r="AC230" s="13">
        <f t="shared" si="354"/>
        <v>1.7894195923051008E-4</v>
      </c>
      <c r="AD230" s="13">
        <f t="shared" si="355"/>
        <v>4.0236674165125145E-3</v>
      </c>
      <c r="AE230" s="13">
        <f t="shared" si="356"/>
        <v>4.0897561538287362E-3</v>
      </c>
      <c r="AF230" s="13">
        <f t="shared" si="357"/>
        <v>2.0784651993276879E-3</v>
      </c>
      <c r="AG230" s="13">
        <f t="shared" si="358"/>
        <v>7.0420133007554914E-4</v>
      </c>
      <c r="AH230" s="13">
        <f t="shared" si="359"/>
        <v>6.5426244427621259E-3</v>
      </c>
      <c r="AI230" s="13">
        <f t="shared" si="360"/>
        <v>5.8890447071234045E-3</v>
      </c>
      <c r="AJ230" s="13">
        <f t="shared" si="361"/>
        <v>2.6503773727119834E-3</v>
      </c>
      <c r="AK230" s="13">
        <f t="shared" si="362"/>
        <v>7.9520539885264373E-4</v>
      </c>
      <c r="AL230" s="13">
        <f t="shared" si="363"/>
        <v>6.5484780686073325E-6</v>
      </c>
      <c r="AM230" s="13">
        <f t="shared" si="364"/>
        <v>7.2434410716181298E-4</v>
      </c>
      <c r="AN230" s="13">
        <f t="shared" si="365"/>
        <v>7.3624145912194641E-4</v>
      </c>
      <c r="AO230" s="13">
        <f t="shared" si="366"/>
        <v>3.7416711254401248E-4</v>
      </c>
      <c r="AP230" s="13">
        <f t="shared" si="367"/>
        <v>1.2677093578918275E-4</v>
      </c>
      <c r="AQ230" s="13">
        <f t="shared" si="368"/>
        <v>3.2213287102380029E-5</v>
      </c>
      <c r="AR230" s="13">
        <f t="shared" si="369"/>
        <v>1.3300174098469005E-3</v>
      </c>
      <c r="AS230" s="13">
        <f t="shared" si="370"/>
        <v>1.1971544532875826E-3</v>
      </c>
      <c r="AT230" s="13">
        <f t="shared" si="371"/>
        <v>5.3878196421175623E-4</v>
      </c>
      <c r="AU230" s="13">
        <f t="shared" si="372"/>
        <v>1.6165332950575988E-4</v>
      </c>
      <c r="AV230" s="13">
        <f t="shared" si="373"/>
        <v>3.6376216182174286E-5</v>
      </c>
      <c r="AW230" s="13">
        <f t="shared" si="374"/>
        <v>1.6642021338245516E-7</v>
      </c>
      <c r="AX230" s="13">
        <f t="shared" si="375"/>
        <v>1.0866421336309184E-4</v>
      </c>
      <c r="AY230" s="13">
        <f t="shared" si="376"/>
        <v>1.1044902306758072E-4</v>
      </c>
      <c r="AZ230" s="13">
        <f t="shared" si="377"/>
        <v>5.6131574135732908E-5</v>
      </c>
      <c r="BA230" s="13">
        <f t="shared" si="378"/>
        <v>1.9017845080304127E-5</v>
      </c>
      <c r="BB230" s="13">
        <f t="shared" si="379"/>
        <v>4.8325532964370318E-6</v>
      </c>
      <c r="BC230" s="13">
        <f t="shared" si="380"/>
        <v>9.8238559686620317E-7</v>
      </c>
      <c r="BD230" s="13">
        <f t="shared" si="381"/>
        <v>2.2531049096727272E-4</v>
      </c>
      <c r="BE230" s="13">
        <f t="shared" si="382"/>
        <v>2.0280295253047195E-4</v>
      </c>
      <c r="BF230" s="13">
        <f t="shared" si="383"/>
        <v>9.1271909662322425E-5</v>
      </c>
      <c r="BG230" s="13">
        <f t="shared" si="384"/>
        <v>2.7384747573815342E-5</v>
      </c>
      <c r="BH230" s="13">
        <f t="shared" si="385"/>
        <v>6.1622825888277522E-6</v>
      </c>
      <c r="BI230" s="13">
        <f t="shared" si="386"/>
        <v>1.1093394701473684E-6</v>
      </c>
      <c r="BJ230" s="14">
        <f t="shared" si="387"/>
        <v>0.31107328953189628</v>
      </c>
      <c r="BK230" s="14">
        <f t="shared" si="388"/>
        <v>0.31592232299078526</v>
      </c>
      <c r="BL230" s="14">
        <f t="shared" si="389"/>
        <v>0.34723166319133025</v>
      </c>
      <c r="BM230" s="14">
        <f t="shared" si="390"/>
        <v>0.30060851318034326</v>
      </c>
      <c r="BN230" s="14">
        <f t="shared" si="391"/>
        <v>0.69925607347785268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1.54909090909091</v>
      </c>
      <c r="F231" s="10">
        <f>VLOOKUP(B231,home!$B$2:$E$405,3,FALSE)</f>
        <v>1.1100000000000001</v>
      </c>
      <c r="G231" s="10">
        <f>VLOOKUP(C231,away!$B$2:$E$405,4,FALSE)</f>
        <v>0.92</v>
      </c>
      <c r="H231" s="10">
        <f>VLOOKUP(A231,away!$A$2:$E$405,3,FALSE)</f>
        <v>1.29454545454545</v>
      </c>
      <c r="I231" s="10">
        <f>VLOOKUP(C231,away!$B$2:$E$405,3,FALSE)</f>
        <v>1.2</v>
      </c>
      <c r="J231" s="10">
        <f>VLOOKUP(B231,home!$B$2:$E$405,4,FALSE)</f>
        <v>0.88</v>
      </c>
      <c r="K231" s="12">
        <f t="shared" si="336"/>
        <v>1.5819316363636375</v>
      </c>
      <c r="L231" s="12">
        <f t="shared" si="337"/>
        <v>1.3670399999999951</v>
      </c>
      <c r="M231" s="13">
        <f t="shared" si="338"/>
        <v>5.2393557883708058E-2</v>
      </c>
      <c r="N231" s="13">
        <f t="shared" si="339"/>
        <v>8.2883026757887251E-2</v>
      </c>
      <c r="O231" s="13">
        <f t="shared" si="340"/>
        <v>7.1624089369344016E-2</v>
      </c>
      <c r="P231" s="13">
        <f t="shared" si="341"/>
        <v>0.1133044128991018</v>
      </c>
      <c r="Q231" s="13">
        <f t="shared" si="342"/>
        <v>6.5557641072937892E-2</v>
      </c>
      <c r="R231" s="13">
        <f t="shared" si="343"/>
        <v>4.8956497565733864E-2</v>
      </c>
      <c r="S231" s="13">
        <f t="shared" si="344"/>
        <v>6.1257006113733185E-2</v>
      </c>
      <c r="T231" s="13">
        <f t="shared" si="345"/>
        <v>8.961991765234871E-2</v>
      </c>
      <c r="U231" s="13">
        <f t="shared" si="346"/>
        <v>7.7445832304793807E-2</v>
      </c>
      <c r="V231" s="13">
        <f t="shared" si="347"/>
        <v>1.4719131710977556E-2</v>
      </c>
      <c r="W231" s="13">
        <f t="shared" si="348"/>
        <v>3.4569235472884215E-2</v>
      </c>
      <c r="X231" s="13">
        <f t="shared" si="349"/>
        <v>4.7257527660851478E-2</v>
      </c>
      <c r="Y231" s="13">
        <f t="shared" si="350"/>
        <v>3.2301465306745096E-2</v>
      </c>
      <c r="Z231" s="13">
        <f t="shared" si="351"/>
        <v>2.2308496810753534E-2</v>
      </c>
      <c r="AA231" s="13">
        <f t="shared" si="352"/>
        <v>3.5290516864648326E-2</v>
      </c>
      <c r="AB231" s="13">
        <f t="shared" si="353"/>
        <v>2.7913592545905846E-2</v>
      </c>
      <c r="AC231" s="13">
        <f t="shared" si="354"/>
        <v>1.9894413600887732E-3</v>
      </c>
      <c r="AD231" s="13">
        <f t="shared" si="355"/>
        <v>1.367154180986491E-2</v>
      </c>
      <c r="AE231" s="13">
        <f t="shared" si="356"/>
        <v>1.8689544515757661E-2</v>
      </c>
      <c r="AF231" s="13">
        <f t="shared" si="357"/>
        <v>1.2774677467410634E-2</v>
      </c>
      <c r="AG231" s="13">
        <f t="shared" si="358"/>
        <v>5.8211650283496591E-3</v>
      </c>
      <c r="AH231" s="13">
        <f t="shared" si="359"/>
        <v>7.6241518700431036E-3</v>
      </c>
      <c r="AI231" s="13">
        <f t="shared" si="360"/>
        <v>1.2060887043662174E-2</v>
      </c>
      <c r="AJ231" s="13">
        <f t="shared" si="361"/>
        <v>9.5397493884887517E-3</v>
      </c>
      <c r="AK231" s="13">
        <f t="shared" si="362"/>
        <v>5.0304104535436739E-3</v>
      </c>
      <c r="AL231" s="13">
        <f t="shared" si="363"/>
        <v>1.7209175662578297E-4</v>
      </c>
      <c r="AM231" s="13">
        <f t="shared" si="364"/>
        <v>4.3254889013786954E-3</v>
      </c>
      <c r="AN231" s="13">
        <f t="shared" si="365"/>
        <v>5.9131163477407116E-3</v>
      </c>
      <c r="AO231" s="13">
        <f t="shared" si="366"/>
        <v>4.041733286007718E-3</v>
      </c>
      <c r="AP231" s="13">
        <f t="shared" si="367"/>
        <v>1.8417370237679908E-3</v>
      </c>
      <c r="AQ231" s="13">
        <f t="shared" si="368"/>
        <v>6.2943204524294662E-4</v>
      </c>
      <c r="AR231" s="13">
        <f t="shared" si="369"/>
        <v>2.0845041144847381E-3</v>
      </c>
      <c r="AS231" s="13">
        <f t="shared" si="370"/>
        <v>3.2975430048335767E-3</v>
      </c>
      <c r="AT231" s="13">
        <f t="shared" si="371"/>
        <v>2.608243800807924E-3</v>
      </c>
      <c r="AU231" s="13">
        <f t="shared" si="372"/>
        <v>1.3753544612824643E-3</v>
      </c>
      <c r="AV231" s="13">
        <f t="shared" si="373"/>
        <v>5.439291833791495E-4</v>
      </c>
      <c r="AW231" s="13">
        <f t="shared" si="374"/>
        <v>1.0337761314376861E-5</v>
      </c>
      <c r="AX231" s="13">
        <f t="shared" si="375"/>
        <v>1.1404379559717926E-3</v>
      </c>
      <c r="AY231" s="13">
        <f t="shared" si="376"/>
        <v>1.559024303331674E-3</v>
      </c>
      <c r="AZ231" s="13">
        <f t="shared" si="377"/>
        <v>1.0656242918132624E-3</v>
      </c>
      <c r="BA231" s="13">
        <f t="shared" si="378"/>
        <v>4.8558367729346577E-4</v>
      </c>
      <c r="BB231" s="13">
        <f t="shared" si="379"/>
        <v>1.6595307755181435E-4</v>
      </c>
      <c r="BC231" s="13">
        <f t="shared" si="380"/>
        <v>4.537289902728631E-5</v>
      </c>
      <c r="BD231" s="13">
        <f t="shared" si="381"/>
        <v>4.7493341744420038E-4</v>
      </c>
      <c r="BE231" s="13">
        <f t="shared" si="382"/>
        <v>7.5131219822127844E-4</v>
      </c>
      <c r="BF231" s="13">
        <f t="shared" si="383"/>
        <v>5.9426226757607449E-4</v>
      </c>
      <c r="BG231" s="13">
        <f t="shared" si="384"/>
        <v>3.1336076045859512E-4</v>
      </c>
      <c r="BH231" s="13">
        <f t="shared" si="385"/>
        <v>1.2392882514110481E-4</v>
      </c>
      <c r="BI231" s="13">
        <f t="shared" si="386"/>
        <v>3.9209385829618197E-5</v>
      </c>
      <c r="BJ231" s="14">
        <f t="shared" si="387"/>
        <v>0.4243592465541649</v>
      </c>
      <c r="BK231" s="14">
        <f t="shared" si="388"/>
        <v>0.24539466602756682</v>
      </c>
      <c r="BL231" s="14">
        <f t="shared" si="389"/>
        <v>0.30769230882562226</v>
      </c>
      <c r="BM231" s="14">
        <f t="shared" si="390"/>
        <v>0.56348680612737745</v>
      </c>
      <c r="BN231" s="14">
        <f t="shared" si="391"/>
        <v>0.4347192255487129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1.3323170731707299</v>
      </c>
      <c r="F232" s="10">
        <f>VLOOKUP(B232,home!$B$2:$E$405,3,FALSE)</f>
        <v>0.56000000000000005</v>
      </c>
      <c r="G232" s="10">
        <f>VLOOKUP(C232,away!$B$2:$E$405,4,FALSE)</f>
        <v>1.08</v>
      </c>
      <c r="H232" s="10">
        <f>VLOOKUP(A232,away!$A$2:$E$405,3,FALSE)</f>
        <v>1.3201219512195099</v>
      </c>
      <c r="I232" s="10">
        <f>VLOOKUP(C232,away!$B$2:$E$405,3,FALSE)</f>
        <v>0.66</v>
      </c>
      <c r="J232" s="10">
        <f>VLOOKUP(B232,home!$B$2:$E$405,4,FALSE)</f>
        <v>1.56</v>
      </c>
      <c r="K232" s="12">
        <f t="shared" si="336"/>
        <v>0.80578536585365768</v>
      </c>
      <c r="L232" s="12">
        <f t="shared" si="337"/>
        <v>1.3591975609756075</v>
      </c>
      <c r="M232" s="13">
        <f t="shared" si="338"/>
        <v>0.11475189375922845</v>
      </c>
      <c r="N232" s="13">
        <f t="shared" si="339"/>
        <v>9.2465396695179961E-2</v>
      </c>
      <c r="O232" s="13">
        <f t="shared" si="340"/>
        <v>0.15597049411487535</v>
      </c>
      <c r="P232" s="13">
        <f t="shared" si="341"/>
        <v>0.1256787416627306</v>
      </c>
      <c r="Q232" s="13">
        <f t="shared" si="342"/>
        <v>3.7253631752414584E-2</v>
      </c>
      <c r="R232" s="13">
        <f t="shared" si="343"/>
        <v>0.10599735759254947</v>
      </c>
      <c r="S232" s="13">
        <f t="shared" si="344"/>
        <v>3.4411515114226847E-2</v>
      </c>
      <c r="T232" s="13">
        <f t="shared" si="345"/>
        <v>5.0635045415365343E-2</v>
      </c>
      <c r="U232" s="13">
        <f t="shared" si="346"/>
        <v>8.5411119567233448E-2</v>
      </c>
      <c r="V232" s="13">
        <f t="shared" si="347"/>
        <v>4.1875812595770206E-3</v>
      </c>
      <c r="W232" s="13">
        <f t="shared" si="348"/>
        <v>1.0006143763665609E-2</v>
      </c>
      <c r="X232" s="13">
        <f t="shared" si="349"/>
        <v>1.3600326198345581E-2</v>
      </c>
      <c r="Y232" s="13">
        <f t="shared" si="350"/>
        <v>9.2427650986319863E-3</v>
      </c>
      <c r="Z232" s="13">
        <f t="shared" si="351"/>
        <v>4.8023783303217493E-2</v>
      </c>
      <c r="AA232" s="13">
        <f t="shared" si="352"/>
        <v>3.8696861798659887E-2</v>
      </c>
      <c r="AB232" s="13">
        <f t="shared" si="353"/>
        <v>1.5590682470910791E-2</v>
      </c>
      <c r="AC232" s="13">
        <f t="shared" si="354"/>
        <v>2.8664556531106687E-4</v>
      </c>
      <c r="AD232" s="13">
        <f t="shared" si="355"/>
        <v>2.0157010533473963E-3</v>
      </c>
      <c r="AE232" s="13">
        <f t="shared" si="356"/>
        <v>2.7397359553657441E-3</v>
      </c>
      <c r="AF232" s="13">
        <f t="shared" si="357"/>
        <v>1.8619212141251478E-3</v>
      </c>
      <c r="AG232" s="13">
        <f t="shared" si="358"/>
        <v>8.4357292432254733E-4</v>
      </c>
      <c r="AH232" s="13">
        <f t="shared" si="359"/>
        <v>1.6318452283638589E-2</v>
      </c>
      <c r="AI232" s="13">
        <f t="shared" si="360"/>
        <v>1.3149170043537176E-2</v>
      </c>
      <c r="AJ232" s="13">
        <f t="shared" si="361"/>
        <v>5.2977043971017788E-3</v>
      </c>
      <c r="AK232" s="13">
        <f t="shared" si="362"/>
        <v>1.4229375586010627E-3</v>
      </c>
      <c r="AL232" s="13">
        <f t="shared" si="363"/>
        <v>1.2557615485487273E-5</v>
      </c>
      <c r="AM232" s="13">
        <f t="shared" si="364"/>
        <v>3.2484448214462709E-4</v>
      </c>
      <c r="AN232" s="13">
        <f t="shared" si="365"/>
        <v>4.4152782782736139E-4</v>
      </c>
      <c r="AO232" s="13">
        <f t="shared" si="366"/>
        <v>3.0006177334290383E-4</v>
      </c>
      <c r="AP232" s="13">
        <f t="shared" si="367"/>
        <v>1.3594774348989677E-4</v>
      </c>
      <c r="AQ232" s="13">
        <f t="shared" si="368"/>
        <v>4.6194960342901324E-5</v>
      </c>
      <c r="AR232" s="13">
        <f t="shared" si="369"/>
        <v>4.4360001085636787E-3</v>
      </c>
      <c r="AS232" s="13">
        <f t="shared" si="370"/>
        <v>3.5744639704058485E-3</v>
      </c>
      <c r="AT232" s="13">
        <f t="shared" si="371"/>
        <v>1.440125379062097E-3</v>
      </c>
      <c r="AU232" s="13">
        <f t="shared" si="372"/>
        <v>3.8681065181422983E-4</v>
      </c>
      <c r="AV232" s="13">
        <f t="shared" si="373"/>
        <v>7.7921590647055233E-5</v>
      </c>
      <c r="AW232" s="13">
        <f t="shared" si="374"/>
        <v>3.8203806994144682E-7</v>
      </c>
      <c r="AX232" s="13">
        <f t="shared" si="375"/>
        <v>4.3625821648408365E-5</v>
      </c>
      <c r="AY232" s="13">
        <f t="shared" si="376"/>
        <v>5.9296110380073506E-5</v>
      </c>
      <c r="AZ232" s="13">
        <f t="shared" si="377"/>
        <v>4.0297564301968161E-5</v>
      </c>
      <c r="BA232" s="13">
        <f t="shared" si="378"/>
        <v>1.8257450370830939E-5</v>
      </c>
      <c r="BB232" s="13">
        <f t="shared" si="379"/>
        <v>6.2038705034166558E-6</v>
      </c>
      <c r="BC232" s="13">
        <f t="shared" si="380"/>
        <v>1.6864571313704857E-6</v>
      </c>
      <c r="BD232" s="13">
        <f t="shared" si="381"/>
        <v>1.004900088007879E-3</v>
      </c>
      <c r="BE232" s="13">
        <f t="shared" si="382"/>
        <v>8.0973378506180157E-4</v>
      </c>
      <c r="BF232" s="13">
        <f t="shared" si="383"/>
        <v>3.2623581712004532E-4</v>
      </c>
      <c r="BG232" s="13">
        <f t="shared" si="384"/>
        <v>8.7625349084214242E-5</v>
      </c>
      <c r="BH232" s="13">
        <f t="shared" si="385"/>
        <v>1.7651805992469507E-5</v>
      </c>
      <c r="BI232" s="13">
        <f t="shared" si="386"/>
        <v>2.8447133899239662E-6</v>
      </c>
      <c r="BJ232" s="14">
        <f t="shared" si="387"/>
        <v>0.22208218413224762</v>
      </c>
      <c r="BK232" s="14">
        <f t="shared" si="388"/>
        <v>0.2793882310869395</v>
      </c>
      <c r="BL232" s="14">
        <f t="shared" si="389"/>
        <v>0.45001909308625671</v>
      </c>
      <c r="BM232" s="14">
        <f t="shared" si="390"/>
        <v>0.36733686195937287</v>
      </c>
      <c r="BN232" s="14">
        <f t="shared" si="391"/>
        <v>0.63211751557697837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1.3323170731707299</v>
      </c>
      <c r="F233" s="10">
        <f>VLOOKUP(B233,home!$B$2:$E$405,3,FALSE)</f>
        <v>0.61</v>
      </c>
      <c r="G233" s="10">
        <f>VLOOKUP(C233,away!$B$2:$E$405,4,FALSE)</f>
        <v>1.03</v>
      </c>
      <c r="H233" s="10">
        <f>VLOOKUP(A233,away!$A$2:$E$405,3,FALSE)</f>
        <v>1.3201219512195099</v>
      </c>
      <c r="I233" s="10">
        <f>VLOOKUP(C233,away!$B$2:$E$405,3,FALSE)</f>
        <v>1.1299999999999999</v>
      </c>
      <c r="J233" s="10">
        <f>VLOOKUP(B233,home!$B$2:$E$405,4,FALSE)</f>
        <v>0.85</v>
      </c>
      <c r="K233" s="12">
        <f t="shared" si="336"/>
        <v>0.83709481707316968</v>
      </c>
      <c r="L233" s="12">
        <f t="shared" si="337"/>
        <v>1.2679771341463391</v>
      </c>
      <c r="M233" s="13">
        <f t="shared" si="338"/>
        <v>0.12183690763961345</v>
      </c>
      <c r="N233" s="13">
        <f t="shared" si="339"/>
        <v>0.1019890439133429</v>
      </c>
      <c r="O233" s="13">
        <f t="shared" si="340"/>
        <v>0.15448641298212926</v>
      </c>
      <c r="P233" s="13">
        <f t="shared" si="341"/>
        <v>0.12931977561556565</v>
      </c>
      <c r="Q233" s="13">
        <f t="shared" si="342"/>
        <v>4.2687250029053617E-2</v>
      </c>
      <c r="R233" s="13">
        <f t="shared" si="343"/>
        <v>9.7942619598814049E-2</v>
      </c>
      <c r="S233" s="13">
        <f t="shared" si="344"/>
        <v>3.4315554886553148E-2</v>
      </c>
      <c r="T233" s="13">
        <f t="shared" si="345"/>
        <v>5.4126456956427628E-2</v>
      </c>
      <c r="U233" s="13">
        <f t="shared" si="346"/>
        <v>8.1987259236736304E-2</v>
      </c>
      <c r="V233" s="13">
        <f t="shared" si="347"/>
        <v>4.0470129235561387E-3</v>
      </c>
      <c r="W233" s="13">
        <f t="shared" si="348"/>
        <v>1.1911091918142434E-2</v>
      </c>
      <c r="X233" s="13">
        <f t="shared" si="349"/>
        <v>1.5102992194919862E-2</v>
      </c>
      <c r="Y233" s="13">
        <f t="shared" si="350"/>
        <v>9.575124380174509E-3</v>
      </c>
      <c r="Z233" s="13">
        <f t="shared" si="351"/>
        <v>4.1396334036563107E-2</v>
      </c>
      <c r="AA233" s="13">
        <f t="shared" si="352"/>
        <v>3.4652656667836623E-2</v>
      </c>
      <c r="AB233" s="13">
        <f t="shared" si="353"/>
        <v>1.4503779647231022E-2</v>
      </c>
      <c r="AC233" s="13">
        <f t="shared" si="354"/>
        <v>2.6847304181404092E-4</v>
      </c>
      <c r="AD233" s="13">
        <f t="shared" si="355"/>
        <v>2.4926783275897864E-3</v>
      </c>
      <c r="AE233" s="13">
        <f t="shared" si="356"/>
        <v>3.1606591221659867E-3</v>
      </c>
      <c r="AF233" s="13">
        <f t="shared" si="357"/>
        <v>2.0038217478687563E-3</v>
      </c>
      <c r="AG233" s="13">
        <f t="shared" si="358"/>
        <v>8.4693338573424458E-4</v>
      </c>
      <c r="AH233" s="13">
        <f t="shared" si="359"/>
        <v>1.3122401248961461E-2</v>
      </c>
      <c r="AI233" s="13">
        <f t="shared" si="360"/>
        <v>1.0984694073060129E-2</v>
      </c>
      <c r="AJ233" s="13">
        <f t="shared" si="361"/>
        <v>4.5976152378464996E-3</v>
      </c>
      <c r="AK233" s="13">
        <f t="shared" si="362"/>
        <v>1.2828799621659778E-3</v>
      </c>
      <c r="AL233" s="13">
        <f t="shared" si="363"/>
        <v>1.1398474960942566E-5</v>
      </c>
      <c r="AM233" s="13">
        <f t="shared" si="364"/>
        <v>4.1732162173120554E-4</v>
      </c>
      <c r="AN233" s="13">
        <f t="shared" si="365"/>
        <v>5.2915427394003656E-4</v>
      </c>
      <c r="AO233" s="13">
        <f t="shared" si="366"/>
        <v>3.3547775989588725E-4</v>
      </c>
      <c r="AP233" s="13">
        <f t="shared" si="367"/>
        <v>1.417927095208736E-4</v>
      </c>
      <c r="AQ233" s="13">
        <f t="shared" si="368"/>
        <v>4.494747836528042E-5</v>
      </c>
      <c r="AR233" s="13">
        <f t="shared" si="369"/>
        <v>3.3277809457552985E-3</v>
      </c>
      <c r="AS233" s="13">
        <f t="shared" si="370"/>
        <v>2.7856681820466116E-3</v>
      </c>
      <c r="AT233" s="13">
        <f t="shared" si="371"/>
        <v>1.1659341986384284E-3</v>
      </c>
      <c r="AU233" s="13">
        <f t="shared" si="372"/>
        <v>3.2533249157619604E-4</v>
      </c>
      <c r="AV233" s="13">
        <f t="shared" si="373"/>
        <v>6.8083535630983555E-5</v>
      </c>
      <c r="AW233" s="13">
        <f t="shared" si="374"/>
        <v>3.3607044697565071E-7</v>
      </c>
      <c r="AX233" s="13">
        <f t="shared" si="375"/>
        <v>5.8222961100627001E-5</v>
      </c>
      <c r="AY233" s="13">
        <f t="shared" si="376"/>
        <v>7.3825383357886795E-5</v>
      </c>
      <c r="AZ233" s="13">
        <f t="shared" si="377"/>
        <v>4.6804449008694078E-5</v>
      </c>
      <c r="BA233" s="13">
        <f t="shared" si="378"/>
        <v>1.9782323706447462E-5</v>
      </c>
      <c r="BB233" s="13">
        <f t="shared" si="379"/>
        <v>6.2708835300141104E-6</v>
      </c>
      <c r="BC233" s="13">
        <f t="shared" si="380"/>
        <v>1.5902673853905538E-6</v>
      </c>
      <c r="BD233" s="13">
        <f t="shared" si="381"/>
        <v>7.032583577775989E-4</v>
      </c>
      <c r="BE233" s="13">
        <f t="shared" si="382"/>
        <v>5.8869392635901689E-4</v>
      </c>
      <c r="BF233" s="13">
        <f t="shared" si="383"/>
        <v>2.4639631729879359E-4</v>
      </c>
      <c r="BG233" s="13">
        <f t="shared" si="384"/>
        <v>6.8752360052245446E-5</v>
      </c>
      <c r="BH233" s="13">
        <f t="shared" si="385"/>
        <v>1.4388061065320769E-5</v>
      </c>
      <c r="BI233" s="13">
        <f t="shared" si="386"/>
        <v>2.4088342691024578E-6</v>
      </c>
      <c r="BJ233" s="14">
        <f t="shared" si="387"/>
        <v>0.24557124208696207</v>
      </c>
      <c r="BK233" s="14">
        <f t="shared" si="388"/>
        <v>0.28987294796542123</v>
      </c>
      <c r="BL233" s="14">
        <f t="shared" si="389"/>
        <v>0.42285701586525098</v>
      </c>
      <c r="BM233" s="14">
        <f t="shared" si="390"/>
        <v>0.35136204086276757</v>
      </c>
      <c r="BN233" s="14">
        <f t="shared" si="391"/>
        <v>0.64826200977851889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1.3314121037464</v>
      </c>
      <c r="F234" s="10">
        <f>VLOOKUP(B234,home!$B$2:$E$405,3,FALSE)</f>
        <v>1.46</v>
      </c>
      <c r="G234" s="10">
        <f>VLOOKUP(C234,away!$B$2:$E$405,4,FALSE)</f>
        <v>0.56999999999999995</v>
      </c>
      <c r="H234" s="10">
        <f>VLOOKUP(A234,away!$A$2:$E$405,3,FALSE)</f>
        <v>1.01440922190202</v>
      </c>
      <c r="I234" s="10">
        <f>VLOOKUP(C234,away!$B$2:$E$405,3,FALSE)</f>
        <v>0.93</v>
      </c>
      <c r="J234" s="10">
        <f>VLOOKUP(B234,home!$B$2:$E$405,4,FALSE)</f>
        <v>0.7</v>
      </c>
      <c r="K234" s="12">
        <f t="shared" si="336"/>
        <v>1.108001152737754</v>
      </c>
      <c r="L234" s="12">
        <f t="shared" si="337"/>
        <v>0.66038040345821503</v>
      </c>
      <c r="M234" s="13">
        <f t="shared" si="338"/>
        <v>0.17060888639793145</v>
      </c>
      <c r="N234" s="13">
        <f t="shared" si="339"/>
        <v>0.18903484279621255</v>
      </c>
      <c r="O234" s="13">
        <f t="shared" si="340"/>
        <v>0.11266676523302276</v>
      </c>
      <c r="P234" s="13">
        <f t="shared" si="341"/>
        <v>0.12483490575342313</v>
      </c>
      <c r="Q234" s="13">
        <f t="shared" si="342"/>
        <v>0.10472541186290182</v>
      </c>
      <c r="R234" s="13">
        <f t="shared" si="343"/>
        <v>3.7201461940457772E-2</v>
      </c>
      <c r="S234" s="13">
        <f t="shared" si="344"/>
        <v>2.2835495300810683E-2</v>
      </c>
      <c r="T234" s="13">
        <f t="shared" si="345"/>
        <v>6.9158609738350862E-2</v>
      </c>
      <c r="U234" s="13">
        <f t="shared" si="346"/>
        <v>4.1219262713556894E-2</v>
      </c>
      <c r="V234" s="13">
        <f t="shared" si="347"/>
        <v>1.8565314724583229E-3</v>
      </c>
      <c r="W234" s="13">
        <f t="shared" si="348"/>
        <v>3.8678625688343751E-2</v>
      </c>
      <c r="X234" s="13">
        <f t="shared" si="349"/>
        <v>2.554260643727773E-2</v>
      </c>
      <c r="Y234" s="13">
        <f t="shared" si="350"/>
        <v>8.4339183722119317E-3</v>
      </c>
      <c r="Z234" s="13">
        <f t="shared" si="351"/>
        <v>8.1890388151583116E-3</v>
      </c>
      <c r="AA234" s="13">
        <f t="shared" si="352"/>
        <v>9.0734644470096219E-3</v>
      </c>
      <c r="AB234" s="13">
        <f t="shared" si="353"/>
        <v>5.0267045333058447E-3</v>
      </c>
      <c r="AC234" s="13">
        <f t="shared" si="354"/>
        <v>8.490176577468732E-5</v>
      </c>
      <c r="AD234" s="13">
        <f t="shared" si="355"/>
        <v>1.0713990462249249E-2</v>
      </c>
      <c r="AE234" s="13">
        <f t="shared" si="356"/>
        <v>7.0753093441076279E-3</v>
      </c>
      <c r="AF234" s="13">
        <f t="shared" si="357"/>
        <v>2.3361978196267362E-3</v>
      </c>
      <c r="AG234" s="13">
        <f t="shared" si="358"/>
        <v>5.1425975289443547E-4</v>
      </c>
      <c r="AH234" s="13">
        <f t="shared" si="359"/>
        <v>1.3519701891723072E-3</v>
      </c>
      <c r="AI234" s="13">
        <f t="shared" si="360"/>
        <v>1.4979845280699959E-3</v>
      </c>
      <c r="AJ234" s="13">
        <f t="shared" si="361"/>
        <v>8.2988429194243802E-4</v>
      </c>
      <c r="AK234" s="13">
        <f t="shared" si="362"/>
        <v>3.0650425070372534E-4</v>
      </c>
      <c r="AL234" s="13">
        <f t="shared" si="363"/>
        <v>2.4849125160014656E-6</v>
      </c>
      <c r="AM234" s="13">
        <f t="shared" si="364"/>
        <v>2.3742227565186945E-3</v>
      </c>
      <c r="AN234" s="13">
        <f t="shared" si="365"/>
        <v>1.5678901818494911E-3</v>
      </c>
      <c r="AO234" s="13">
        <f t="shared" si="366"/>
        <v>5.1770197543397044E-4</v>
      </c>
      <c r="AP234" s="13">
        <f t="shared" si="367"/>
        <v>1.1396007980273345E-4</v>
      </c>
      <c r="AQ234" s="13">
        <f t="shared" si="368"/>
        <v>1.8814250869564874E-5</v>
      </c>
      <c r="AR234" s="13">
        <f t="shared" si="369"/>
        <v>1.785629237978176E-4</v>
      </c>
      <c r="AS234" s="13">
        <f t="shared" si="370"/>
        <v>1.9784792540420562E-4</v>
      </c>
      <c r="AT234" s="13">
        <f t="shared" si="371"/>
        <v>1.096078647073165E-4</v>
      </c>
      <c r="AU234" s="13">
        <f t="shared" si="372"/>
        <v>4.0481880148276819E-5</v>
      </c>
      <c r="AV234" s="13">
        <f t="shared" si="373"/>
        <v>1.1213492467320581E-5</v>
      </c>
      <c r="AW234" s="13">
        <f t="shared" si="374"/>
        <v>5.0506002075839971E-8</v>
      </c>
      <c r="AX234" s="13">
        <f t="shared" si="375"/>
        <v>4.3844025851315339E-4</v>
      </c>
      <c r="AY234" s="13">
        <f t="shared" si="376"/>
        <v>2.8953735480924034E-4</v>
      </c>
      <c r="AZ234" s="13">
        <f t="shared" si="377"/>
        <v>9.5602397592575234E-5</v>
      </c>
      <c r="BA234" s="13">
        <f t="shared" si="378"/>
        <v>2.1044649964585839E-5</v>
      </c>
      <c r="BB234" s="13">
        <f t="shared" si="379"/>
        <v>3.4743686085625271E-6</v>
      </c>
      <c r="BC234" s="13">
        <f t="shared" si="380"/>
        <v>4.5888098869701592E-7</v>
      </c>
      <c r="BD234" s="13">
        <f t="shared" si="381"/>
        <v>1.9653242610046869E-5</v>
      </c>
      <c r="BE234" s="13">
        <f t="shared" si="382"/>
        <v>2.1775815466966679E-5</v>
      </c>
      <c r="BF234" s="13">
        <f t="shared" si="383"/>
        <v>1.2063814319601848E-5</v>
      </c>
      <c r="BG234" s="13">
        <f t="shared" si="384"/>
        <v>4.4555733908443559E-6</v>
      </c>
      <c r="BH234" s="13">
        <f t="shared" si="385"/>
        <v>1.2341951132908029E-6</v>
      </c>
      <c r="BI234" s="13">
        <f t="shared" si="386"/>
        <v>2.7349792164590252E-7</v>
      </c>
      <c r="BJ234" s="14">
        <f t="shared" si="387"/>
        <v>0.46165491942912801</v>
      </c>
      <c r="BK234" s="14">
        <f t="shared" si="388"/>
        <v>0.32051274295772353</v>
      </c>
      <c r="BL234" s="14">
        <f t="shared" si="389"/>
        <v>0.20977117235258866</v>
      </c>
      <c r="BM234" s="14">
        <f t="shared" si="390"/>
        <v>0.26076611272184191</v>
      </c>
      <c r="BN234" s="14">
        <f t="shared" si="391"/>
        <v>0.73907227398394959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1.62917933130699</v>
      </c>
      <c r="F235" s="10">
        <f>VLOOKUP(B235,home!$B$2:$E$405,3,FALSE)</f>
        <v>0.88</v>
      </c>
      <c r="G235" s="10">
        <f>VLOOKUP(C235,away!$B$2:$E$405,4,FALSE)</f>
        <v>1.5</v>
      </c>
      <c r="H235" s="10">
        <f>VLOOKUP(A235,away!$A$2:$E$405,3,FALSE)</f>
        <v>1.4103343465045599</v>
      </c>
      <c r="I235" s="10">
        <f>VLOOKUP(C235,away!$B$2:$E$405,3,FALSE)</f>
        <v>0.88</v>
      </c>
      <c r="J235" s="10">
        <f>VLOOKUP(B235,home!$B$2:$E$405,4,FALSE)</f>
        <v>1.24</v>
      </c>
      <c r="K235" s="12">
        <f t="shared" si="336"/>
        <v>2.1505167173252269</v>
      </c>
      <c r="L235" s="12">
        <f t="shared" si="337"/>
        <v>1.5389568389057757</v>
      </c>
      <c r="M235" s="13">
        <f t="shared" si="338"/>
        <v>2.498515185816632E-2</v>
      </c>
      <c r="N235" s="13">
        <f t="shared" si="339"/>
        <v>5.3730986755896125E-2</v>
      </c>
      <c r="O235" s="13">
        <f t="shared" si="340"/>
        <v>3.8451070323224409E-2</v>
      </c>
      <c r="P235" s="13">
        <f t="shared" si="341"/>
        <v>8.2689669529142015E-2</v>
      </c>
      <c r="Q235" s="13">
        <f t="shared" si="342"/>
        <v>5.7774692628467496E-2</v>
      </c>
      <c r="R235" s="13">
        <f t="shared" si="343"/>
        <v>2.9587268818586566E-2</v>
      </c>
      <c r="S235" s="13">
        <f t="shared" si="344"/>
        <v>6.8416448753781292E-2</v>
      </c>
      <c r="T235" s="13">
        <f t="shared" si="345"/>
        <v>8.8912758336259168E-2</v>
      </c>
      <c r="U235" s="13">
        <f t="shared" si="346"/>
        <v>6.3627916214365823E-2</v>
      </c>
      <c r="V235" s="13">
        <f t="shared" si="347"/>
        <v>2.5158646978825871E-2</v>
      </c>
      <c r="W235" s="13">
        <f t="shared" si="348"/>
        <v>4.141514744528197E-2</v>
      </c>
      <c r="X235" s="13">
        <f t="shared" si="349"/>
        <v>6.3736124395207761E-2</v>
      </c>
      <c r="Y235" s="13">
        <f t="shared" si="350"/>
        <v>4.9043572261677125E-2</v>
      </c>
      <c r="Z235" s="13">
        <f t="shared" si="351"/>
        <v>1.5177843230969136E-2</v>
      </c>
      <c r="AA235" s="13">
        <f t="shared" si="352"/>
        <v>3.2640205601140664E-2</v>
      </c>
      <c r="AB235" s="13">
        <f t="shared" si="353"/>
        <v>3.5096653901092754E-2</v>
      </c>
      <c r="AC235" s="13">
        <f t="shared" si="354"/>
        <v>5.2039912952327599E-3</v>
      </c>
      <c r="AD235" s="13">
        <f t="shared" si="355"/>
        <v>2.2265991732892013E-2</v>
      </c>
      <c r="AE235" s="13">
        <f t="shared" si="356"/>
        <v>3.4266400252353627E-2</v>
      </c>
      <c r="AF235" s="13">
        <f t="shared" si="357"/>
        <v>2.6367255506521112E-2</v>
      </c>
      <c r="AG235" s="13">
        <f t="shared" si="358"/>
        <v>1.3526022728312213E-2</v>
      </c>
      <c r="AH235" s="13">
        <f t="shared" si="359"/>
        <v>5.8395114100349213E-3</v>
      </c>
      <c r="AI235" s="13">
        <f t="shared" si="360"/>
        <v>1.2557966908291505E-2</v>
      </c>
      <c r="AJ235" s="13">
        <f t="shared" si="361"/>
        <v>1.3503058885948941E-2</v>
      </c>
      <c r="AK235" s="13">
        <f t="shared" si="362"/>
        <v>9.6795179564200511E-3</v>
      </c>
      <c r="AL235" s="13">
        <f t="shared" si="363"/>
        <v>6.889152771663964E-4</v>
      </c>
      <c r="AM235" s="13">
        <f t="shared" si="364"/>
        <v>9.5766774898819202E-3</v>
      </c>
      <c r="AN235" s="13">
        <f t="shared" si="365"/>
        <v>1.4738093317048779E-2</v>
      </c>
      <c r="AO235" s="13">
        <f t="shared" si="366"/>
        <v>1.1340644751351865E-2</v>
      </c>
      <c r="AP235" s="13">
        <f t="shared" si="367"/>
        <v>5.8175875992312817E-3</v>
      </c>
      <c r="AQ235" s="13">
        <f t="shared" si="368"/>
        <v>2.2382540554426031E-3</v>
      </c>
      <c r="AR235" s="13">
        <f t="shared" si="369"/>
        <v>1.7973512040683106E-3</v>
      </c>
      <c r="AS235" s="13">
        <f t="shared" si="370"/>
        <v>3.8652338112535271E-3</v>
      </c>
      <c r="AT235" s="13">
        <f t="shared" si="371"/>
        <v>4.1561249637357064E-3</v>
      </c>
      <c r="AU235" s="13">
        <f t="shared" si="372"/>
        <v>2.9792720712687798E-3</v>
      </c>
      <c r="AV235" s="13">
        <f t="shared" si="373"/>
        <v>1.6017435986809166E-3</v>
      </c>
      <c r="AW235" s="13">
        <f t="shared" si="374"/>
        <v>6.3333367093214562E-5</v>
      </c>
      <c r="AX235" s="13">
        <f t="shared" si="375"/>
        <v>3.4324675064038722E-3</v>
      </c>
      <c r="AY235" s="13">
        <f t="shared" si="376"/>
        <v>5.2824193433020942E-3</v>
      </c>
      <c r="AZ235" s="13">
        <f t="shared" si="377"/>
        <v>4.0647076871714576E-3</v>
      </c>
      <c r="BA235" s="13">
        <f t="shared" si="378"/>
        <v>2.085136564441798E-3</v>
      </c>
      <c r="BB235" s="13">
        <f t="shared" si="379"/>
        <v>8.0223379397504951E-4</v>
      </c>
      <c r="BC235" s="13">
        <f t="shared" si="380"/>
        <v>2.4692063672784599E-4</v>
      </c>
      <c r="BD235" s="13">
        <f t="shared" si="381"/>
        <v>4.6100765456940973E-4</v>
      </c>
      <c r="BE235" s="13">
        <f t="shared" si="382"/>
        <v>9.9140466796640916E-4</v>
      </c>
      <c r="BF235" s="13">
        <f t="shared" si="383"/>
        <v>1.0660161560480145E-3</v>
      </c>
      <c r="BG235" s="13">
        <f t="shared" si="384"/>
        <v>7.6416185484001102E-4</v>
      </c>
      <c r="BH235" s="13">
        <f t="shared" si="385"/>
        <v>4.1083571089392431E-4</v>
      </c>
      <c r="BI235" s="13">
        <f t="shared" si="386"/>
        <v>1.7670181287031571E-4</v>
      </c>
      <c r="BJ235" s="14">
        <f t="shared" si="387"/>
        <v>0.51066409478784713</v>
      </c>
      <c r="BK235" s="14">
        <f t="shared" si="388"/>
        <v>0.21242524303561669</v>
      </c>
      <c r="BL235" s="14">
        <f t="shared" si="389"/>
        <v>0.25925302352530105</v>
      </c>
      <c r="BM235" s="14">
        <f t="shared" si="390"/>
        <v>0.70508227869004203</v>
      </c>
      <c r="BN235" s="14">
        <f t="shared" si="391"/>
        <v>0.28721883991348296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1.34848484848485</v>
      </c>
      <c r="F236" s="10">
        <f>VLOOKUP(B236,home!$B$2:$E$405,3,FALSE)</f>
        <v>1.1599999999999999</v>
      </c>
      <c r="G236" s="10">
        <f>VLOOKUP(C236,away!$B$2:$E$405,4,FALSE)</f>
        <v>0.93</v>
      </c>
      <c r="H236" s="10">
        <f>VLOOKUP(A236,away!$A$2:$E$405,3,FALSE)</f>
        <v>1.1393939393939401</v>
      </c>
      <c r="I236" s="10">
        <f>VLOOKUP(C236,away!$B$2:$E$405,3,FALSE)</f>
        <v>0.74</v>
      </c>
      <c r="J236" s="10">
        <f>VLOOKUP(B236,home!$B$2:$E$405,4,FALSE)</f>
        <v>0.55000000000000004</v>
      </c>
      <c r="K236" s="12">
        <f t="shared" si="336"/>
        <v>1.4547454545454561</v>
      </c>
      <c r="L236" s="12">
        <f t="shared" si="337"/>
        <v>0.46373333333333366</v>
      </c>
      <c r="M236" s="13">
        <f t="shared" si="338"/>
        <v>0.14683015213482661</v>
      </c>
      <c r="N236" s="13">
        <f t="shared" si="339"/>
        <v>0.21360049640835682</v>
      </c>
      <c r="O236" s="13">
        <f t="shared" si="340"/>
        <v>6.8090035883323644E-2</v>
      </c>
      <c r="P236" s="13">
        <f t="shared" si="341"/>
        <v>9.9053670201102076E-2</v>
      </c>
      <c r="Q236" s="13">
        <f t="shared" si="342"/>
        <v>0.15536717561935509</v>
      </c>
      <c r="R236" s="13">
        <f t="shared" si="343"/>
        <v>1.5787809653479985E-2</v>
      </c>
      <c r="S236" s="13">
        <f t="shared" si="344"/>
        <v>1.6705747146708635E-2</v>
      </c>
      <c r="T236" s="13">
        <f t="shared" si="345"/>
        <v>7.204893824054899E-2</v>
      </c>
      <c r="U236" s="13">
        <f t="shared" si="346"/>
        <v>2.296724433062888E-2</v>
      </c>
      <c r="V236" s="13">
        <f t="shared" si="347"/>
        <v>1.2522144685722723E-3</v>
      </c>
      <c r="W236" s="13">
        <f t="shared" si="348"/>
        <v>7.5339897505940848E-2</v>
      </c>
      <c r="X236" s="13">
        <f t="shared" si="349"/>
        <v>3.4937621803421658E-2</v>
      </c>
      <c r="Y236" s="13">
        <f t="shared" si="350"/>
        <v>8.1008699088200402E-3</v>
      </c>
      <c r="Z236" s="13">
        <f t="shared" si="351"/>
        <v>2.4404445322134863E-3</v>
      </c>
      <c r="AA236" s="13">
        <f t="shared" si="352"/>
        <v>3.5502255903078813E-3</v>
      </c>
      <c r="AB236" s="13">
        <f t="shared" si="353"/>
        <v>2.582337270055675E-3</v>
      </c>
      <c r="AC236" s="13">
        <f t="shared" si="354"/>
        <v>5.2797584993437578E-5</v>
      </c>
      <c r="AD236" s="13">
        <f t="shared" si="355"/>
        <v>2.7400093360671979E-2</v>
      </c>
      <c r="AE236" s="13">
        <f t="shared" si="356"/>
        <v>1.2706336627788962E-2</v>
      </c>
      <c r="AF236" s="13">
        <f t="shared" si="357"/>
        <v>2.9461759194300023E-3</v>
      </c>
      <c r="AG236" s="13">
        <f t="shared" si="358"/>
        <v>4.5541332656789149E-4</v>
      </c>
      <c r="AH236" s="13">
        <f t="shared" si="359"/>
        <v>2.8292886943461697E-4</v>
      </c>
      <c r="AI236" s="13">
        <f t="shared" si="360"/>
        <v>4.1158948676969385E-4</v>
      </c>
      <c r="AJ236" s="13">
        <f t="shared" si="361"/>
        <v>2.9937896750845475E-4</v>
      </c>
      <c r="AK236" s="13">
        <f t="shared" si="362"/>
        <v>1.4517339738981218E-4</v>
      </c>
      <c r="AL236" s="13">
        <f t="shared" si="363"/>
        <v>1.4247195130744996E-6</v>
      </c>
      <c r="AM236" s="13">
        <f t="shared" si="364"/>
        <v>7.9720322541117373E-3</v>
      </c>
      <c r="AN236" s="13">
        <f t="shared" si="365"/>
        <v>3.6968970906400855E-3</v>
      </c>
      <c r="AO236" s="13">
        <f t="shared" si="366"/>
        <v>8.5718720541641492E-4</v>
      </c>
      <c r="AP236" s="13">
        <f t="shared" si="367"/>
        <v>1.3250209335281308E-4</v>
      </c>
      <c r="AQ236" s="13">
        <f t="shared" si="368"/>
        <v>1.5361409356036137E-5</v>
      </c>
      <c r="AR236" s="13">
        <f t="shared" si="369"/>
        <v>2.62407095438293E-5</v>
      </c>
      <c r="AS236" s="13">
        <f t="shared" si="370"/>
        <v>3.8173552932933247E-5</v>
      </c>
      <c r="AT236" s="13">
        <f t="shared" si="371"/>
        <v>2.7766401306517508E-5</v>
      </c>
      <c r="AU236" s="13">
        <f t="shared" si="372"/>
        <v>1.3464348696580459E-5</v>
      </c>
      <c r="AV236" s="13">
        <f t="shared" si="373"/>
        <v>4.896800016191362E-6</v>
      </c>
      <c r="AW236" s="13">
        <f t="shared" si="374"/>
        <v>2.6698213079931369E-8</v>
      </c>
      <c r="AX236" s="13">
        <f t="shared" si="375"/>
        <v>1.9328796141931369E-3</v>
      </c>
      <c r="AY236" s="13">
        <f t="shared" si="376"/>
        <v>8.9634070642183132E-4</v>
      </c>
      <c r="AZ236" s="13">
        <f t="shared" si="377"/>
        <v>2.078315317956754E-4</v>
      </c>
      <c r="BA236" s="13">
        <f t="shared" si="378"/>
        <v>3.2126136337127105E-5</v>
      </c>
      <c r="BB236" s="13">
        <f t="shared" si="379"/>
        <v>3.7244900726842706E-6</v>
      </c>
      <c r="BC236" s="13">
        <f t="shared" si="380"/>
        <v>3.4543403927455745E-7</v>
      </c>
      <c r="BD236" s="13">
        <f t="shared" si="381"/>
        <v>2.0281152842986304E-6</v>
      </c>
      <c r="BE236" s="13">
        <f t="shared" si="382"/>
        <v>2.9503914911275982E-6</v>
      </c>
      <c r="BF236" s="13">
        <f t="shared" si="383"/>
        <v>2.1460343054237326E-6</v>
      </c>
      <c r="BG236" s="13">
        <f t="shared" si="384"/>
        <v>1.0406445503712637E-6</v>
      </c>
      <c r="BH236" s="13">
        <f t="shared" si="385"/>
        <v>3.7846823236252371E-7</v>
      </c>
      <c r="BI236" s="13">
        <f t="shared" si="386"/>
        <v>1.1011498814384695E-7</v>
      </c>
      <c r="BJ236" s="14">
        <f t="shared" si="387"/>
        <v>0.61865024668663893</v>
      </c>
      <c r="BK236" s="14">
        <f t="shared" si="388"/>
        <v>0.26479234696213794</v>
      </c>
      <c r="BL236" s="14">
        <f t="shared" si="389"/>
        <v>0.11423591903024644</v>
      </c>
      <c r="BM236" s="14">
        <f t="shared" si="390"/>
        <v>0.30049330330258395</v>
      </c>
      <c r="BN236" s="14">
        <f t="shared" si="391"/>
        <v>0.69872933990044428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1.1717171717171699</v>
      </c>
      <c r="F237" s="10">
        <f>VLOOKUP(B237,home!$B$2:$E$405,3,FALSE)</f>
        <v>0.76</v>
      </c>
      <c r="G237" s="10">
        <f>VLOOKUP(C237,away!$B$2:$E$405,4,FALSE)</f>
        <v>0.81</v>
      </c>
      <c r="H237" s="10">
        <f>VLOOKUP(A237,away!$A$2:$E$405,3,FALSE)</f>
        <v>0.85606060606060597</v>
      </c>
      <c r="I237" s="10">
        <f>VLOOKUP(C237,away!$B$2:$E$405,3,FALSE)</f>
        <v>0.81</v>
      </c>
      <c r="J237" s="10">
        <f>VLOOKUP(B237,home!$B$2:$E$405,4,FALSE)</f>
        <v>1.23</v>
      </c>
      <c r="K237" s="12">
        <f t="shared" si="336"/>
        <v>0.7213090909090899</v>
      </c>
      <c r="L237" s="12">
        <f t="shared" si="337"/>
        <v>0.85289318181818174</v>
      </c>
      <c r="M237" s="13">
        <f t="shared" si="338"/>
        <v>0.20717275413567926</v>
      </c>
      <c r="N237" s="13">
        <f t="shared" si="339"/>
        <v>0.14943559094673922</v>
      </c>
      <c r="O237" s="13">
        <f t="shared" si="340"/>
        <v>0.17669622946081534</v>
      </c>
      <c r="P237" s="13">
        <f t="shared" si="341"/>
        <v>0.12745259663944467</v>
      </c>
      <c r="Q237" s="13">
        <f t="shared" si="342"/>
        <v>5.3894625127627535E-2</v>
      </c>
      <c r="R237" s="13">
        <f t="shared" si="343"/>
        <v>7.5351504680055179E-2</v>
      </c>
      <c r="S237" s="13">
        <f t="shared" si="344"/>
        <v>1.9602196796952527E-2</v>
      </c>
      <c r="T237" s="13">
        <f t="shared" si="345"/>
        <v>4.5966358308000374E-2</v>
      </c>
      <c r="U237" s="13">
        <f t="shared" si="346"/>
        <v>5.4351725339402635E-2</v>
      </c>
      <c r="V237" s="13">
        <f t="shared" si="347"/>
        <v>1.3399181931963962E-3</v>
      </c>
      <c r="W237" s="13">
        <f t="shared" si="348"/>
        <v>1.2958227685231739E-2</v>
      </c>
      <c r="X237" s="13">
        <f t="shared" si="349"/>
        <v>1.1051984041181748E-2</v>
      </c>
      <c r="Y237" s="13">
        <f t="shared" si="350"/>
        <v>4.7130809171436342E-3</v>
      </c>
      <c r="Z237" s="13">
        <f t="shared" si="351"/>
        <v>2.1422261527119957E-2</v>
      </c>
      <c r="AA237" s="13">
        <f t="shared" si="352"/>
        <v>1.545207198734367E-2</v>
      </c>
      <c r="AB237" s="13">
        <f t="shared" si="353"/>
        <v>5.5728599989263369E-3</v>
      </c>
      <c r="AC237" s="13">
        <f t="shared" si="354"/>
        <v>5.1519821501078933E-5</v>
      </c>
      <c r="AD237" s="13">
        <f t="shared" si="355"/>
        <v>2.3367218578568762E-3</v>
      </c>
      <c r="AE237" s="13">
        <f t="shared" si="356"/>
        <v>1.9929741403716438E-3</v>
      </c>
      <c r="AF237" s="13">
        <f t="shared" si="357"/>
        <v>8.4989702793146352E-4</v>
      </c>
      <c r="AG237" s="13">
        <f t="shared" si="358"/>
        <v>2.4162379345676066E-4</v>
      </c>
      <c r="AH237" s="13">
        <f t="shared" si="359"/>
        <v>4.5677251989016399E-3</v>
      </c>
      <c r="AI237" s="13">
        <f t="shared" si="360"/>
        <v>3.2947417107422839E-3</v>
      </c>
      <c r="AJ237" s="13">
        <f t="shared" si="361"/>
        <v>1.188263574077888E-3</v>
      </c>
      <c r="AK237" s="13">
        <f t="shared" si="362"/>
        <v>2.8570177279283582E-4</v>
      </c>
      <c r="AL237" s="13">
        <f t="shared" si="363"/>
        <v>1.2677989547627205E-6</v>
      </c>
      <c r="AM237" s="13">
        <f t="shared" si="364"/>
        <v>3.3709974379962865E-4</v>
      </c>
      <c r="AN237" s="13">
        <f t="shared" si="365"/>
        <v>2.8751007307935912E-4</v>
      </c>
      <c r="AO237" s="13">
        <f t="shared" si="366"/>
        <v>1.2260769051671629E-4</v>
      </c>
      <c r="AP237" s="13">
        <f t="shared" si="367"/>
        <v>3.4857087760060356E-5</v>
      </c>
      <c r="AQ237" s="13">
        <f t="shared" si="368"/>
        <v>7.4323431221483675E-6</v>
      </c>
      <c r="AR237" s="13">
        <f t="shared" si="369"/>
        <v>7.7915633571246166E-4</v>
      </c>
      <c r="AS237" s="13">
        <f t="shared" si="370"/>
        <v>5.6201254818881343E-4</v>
      </c>
      <c r="AT237" s="13">
        <f t="shared" si="371"/>
        <v>2.0269238010678701E-4</v>
      </c>
      <c r="AU237" s="13">
        <f t="shared" si="372"/>
        <v>4.8734618809675415E-5</v>
      </c>
      <c r="AV237" s="13">
        <f t="shared" si="373"/>
        <v>8.7881808973520003E-6</v>
      </c>
      <c r="AW237" s="13">
        <f t="shared" si="374"/>
        <v>2.1665261582646187E-8</v>
      </c>
      <c r="AX237" s="13">
        <f t="shared" si="375"/>
        <v>4.0525518290966205E-5</v>
      </c>
      <c r="AY237" s="13">
        <f t="shared" si="376"/>
        <v>3.4563938240013081E-5</v>
      </c>
      <c r="AZ237" s="13">
        <f t="shared" si="377"/>
        <v>1.4739673630845943E-5</v>
      </c>
      <c r="BA237" s="13">
        <f t="shared" si="378"/>
        <v>4.1904557139912493E-6</v>
      </c>
      <c r="BB237" s="13">
        <f t="shared" si="379"/>
        <v>8.935027767935441E-7</v>
      </c>
      <c r="BC237" s="13">
        <f t="shared" si="380"/>
        <v>1.5241248525256536E-7</v>
      </c>
      <c r="BD237" s="13">
        <f t="shared" si="381"/>
        <v>1.1075618771659942E-4</v>
      </c>
      <c r="BE237" s="13">
        <f t="shared" si="382"/>
        <v>7.988944507441685E-5</v>
      </c>
      <c r="BF237" s="13">
        <f t="shared" si="383"/>
        <v>2.8812491499929638E-5</v>
      </c>
      <c r="BG237" s="13">
        <f t="shared" si="384"/>
        <v>6.9275706835467098E-6</v>
      </c>
      <c r="BH237" s="13">
        <f t="shared" si="385"/>
        <v>1.2492299279893847E-6</v>
      </c>
      <c r="BI237" s="13">
        <f t="shared" si="386"/>
        <v>1.8021618073889023E-7</v>
      </c>
      <c r="BJ237" s="14">
        <f t="shared" si="387"/>
        <v>0.28432565628495682</v>
      </c>
      <c r="BK237" s="14">
        <f t="shared" si="388"/>
        <v>0.3556548173239687</v>
      </c>
      <c r="BL237" s="14">
        <f t="shared" si="389"/>
        <v>0.33859002292785612</v>
      </c>
      <c r="BM237" s="14">
        <f t="shared" si="390"/>
        <v>0.20995491480056197</v>
      </c>
      <c r="BN237" s="14">
        <f t="shared" si="391"/>
        <v>0.79000330099036109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1.1717171717171699</v>
      </c>
      <c r="F238" s="10">
        <f>VLOOKUP(B238,home!$B$2:$E$405,3,FALSE)</f>
        <v>0.66</v>
      </c>
      <c r="G238" s="10">
        <f>VLOOKUP(C238,away!$B$2:$E$405,4,FALSE)</f>
        <v>0.76</v>
      </c>
      <c r="H238" s="10">
        <f>VLOOKUP(A238,away!$A$2:$E$405,3,FALSE)</f>
        <v>0.85606060606060597</v>
      </c>
      <c r="I238" s="10">
        <f>VLOOKUP(C238,away!$B$2:$E$405,3,FALSE)</f>
        <v>0.52</v>
      </c>
      <c r="J238" s="10">
        <f>VLOOKUP(B238,home!$B$2:$E$405,4,FALSE)</f>
        <v>1.23</v>
      </c>
      <c r="K238" s="12">
        <f t="shared" si="336"/>
        <v>0.58773333333333244</v>
      </c>
      <c r="L238" s="12">
        <f t="shared" si="337"/>
        <v>0.5475363636363636</v>
      </c>
      <c r="M238" s="13">
        <f t="shared" si="338"/>
        <v>0.32133544645077633</v>
      </c>
      <c r="N238" s="13">
        <f t="shared" si="339"/>
        <v>0.18885955306066929</v>
      </c>
      <c r="O238" s="13">
        <f t="shared" si="340"/>
        <v>0.1759428418571255</v>
      </c>
      <c r="P238" s="13">
        <f t="shared" si="341"/>
        <v>0.10340747292082772</v>
      </c>
      <c r="Q238" s="13">
        <f t="shared" si="342"/>
        <v>5.5499527326095262E-2</v>
      </c>
      <c r="R238" s="13">
        <f t="shared" si="343"/>
        <v>4.8167551919149142E-2</v>
      </c>
      <c r="S238" s="13">
        <f t="shared" si="344"/>
        <v>8.3192700758502689E-3</v>
      </c>
      <c r="T238" s="13">
        <f t="shared" si="345"/>
        <v>3.0388009375667192E-2</v>
      </c>
      <c r="U238" s="13">
        <f t="shared" si="346"/>
        <v>2.8309675847947875E-2</v>
      </c>
      <c r="V238" s="13">
        <f t="shared" si="347"/>
        <v>2.974650891706508E-4</v>
      </c>
      <c r="W238" s="13">
        <f t="shared" si="348"/>
        <v>1.0872974064596782E-2</v>
      </c>
      <c r="X238" s="13">
        <f t="shared" si="349"/>
        <v>5.9533486812418136E-3</v>
      </c>
      <c r="Y238" s="13">
        <f t="shared" si="350"/>
        <v>1.6298374441932417E-3</v>
      </c>
      <c r="Z238" s="13">
        <f t="shared" si="351"/>
        <v>8.7911620743588905E-3</v>
      </c>
      <c r="AA238" s="13">
        <f t="shared" si="352"/>
        <v>5.1668589898365234E-3</v>
      </c>
      <c r="AB238" s="13">
        <f t="shared" si="353"/>
        <v>1.5183676284799572E-3</v>
      </c>
      <c r="AC238" s="13">
        <f t="shared" si="354"/>
        <v>5.9828664821019143E-6</v>
      </c>
      <c r="AD238" s="13">
        <f t="shared" si="355"/>
        <v>1.5976023225580845E-3</v>
      </c>
      <c r="AE238" s="13">
        <f t="shared" si="356"/>
        <v>8.7474536623046242E-4</v>
      </c>
      <c r="AF238" s="13">
        <f t="shared" si="357"/>
        <v>2.3947744846679325E-4</v>
      </c>
      <c r="AG238" s="13">
        <f t="shared" si="358"/>
        <v>4.3707537102140887E-5</v>
      </c>
      <c r="AH238" s="13">
        <f t="shared" si="359"/>
        <v>1.2033702285830941E-3</v>
      </c>
      <c r="AI238" s="13">
        <f t="shared" si="360"/>
        <v>7.0726079567923596E-4</v>
      </c>
      <c r="AJ238" s="13">
        <f t="shared" si="361"/>
        <v>2.0784037249027115E-4</v>
      </c>
      <c r="AK238" s="13">
        <f t="shared" si="362"/>
        <v>4.0718238308316181E-5</v>
      </c>
      <c r="AL238" s="13">
        <f t="shared" si="363"/>
        <v>7.7012742984973288E-8</v>
      </c>
      <c r="AM238" s="13">
        <f t="shared" si="364"/>
        <v>1.8779282767562746E-4</v>
      </c>
      <c r="AN238" s="13">
        <f t="shared" si="365"/>
        <v>1.0282340198250332E-4</v>
      </c>
      <c r="AO238" s="13">
        <f t="shared" si="366"/>
        <v>2.8149775809109962E-5</v>
      </c>
      <c r="AP238" s="13">
        <f t="shared" si="367"/>
        <v>5.1376752945663155E-6</v>
      </c>
      <c r="AQ238" s="13">
        <f t="shared" si="368"/>
        <v>7.0326601208280569E-7</v>
      </c>
      <c r="AR238" s="13">
        <f t="shared" si="369"/>
        <v>1.3177779181332944E-4</v>
      </c>
      <c r="AS238" s="13">
        <f t="shared" si="370"/>
        <v>7.745020084175402E-5</v>
      </c>
      <c r="AT238" s="13">
        <f t="shared" si="371"/>
        <v>2.2760032354030078E-5</v>
      </c>
      <c r="AU238" s="13">
        <f t="shared" si="372"/>
        <v>4.458943227402865E-6</v>
      </c>
      <c r="AV238" s="13">
        <f t="shared" si="373"/>
        <v>6.5516739154639318E-7</v>
      </c>
      <c r="AW238" s="13">
        <f t="shared" si="374"/>
        <v>6.8841984484318167E-10</v>
      </c>
      <c r="AX238" s="13">
        <f t="shared" si="375"/>
        <v>1.8395350764314756E-5</v>
      </c>
      <c r="AY238" s="13">
        <f t="shared" si="376"/>
        <v>1.0072123465308303E-5</v>
      </c>
      <c r="AZ238" s="13">
        <f t="shared" si="377"/>
        <v>2.7574269281456985E-6</v>
      </c>
      <c r="BA238" s="13">
        <f t="shared" si="378"/>
        <v>5.0326383774329483E-7</v>
      </c>
      <c r="BB238" s="13">
        <f t="shared" si="379"/>
        <v>6.8888812916911123E-8</v>
      </c>
      <c r="BC238" s="13">
        <f t="shared" si="380"/>
        <v>7.5438260239502557E-9</v>
      </c>
      <c r="BD238" s="13">
        <f t="shared" si="381"/>
        <v>1.2025522156250025E-5</v>
      </c>
      <c r="BE238" s="13">
        <f t="shared" si="382"/>
        <v>7.0678002219666706E-6</v>
      </c>
      <c r="BF238" s="13">
        <f t="shared" si="383"/>
        <v>2.0769908918952688E-6</v>
      </c>
      <c r="BG238" s="13">
        <f t="shared" si="384"/>
        <v>4.0690559339885928E-7</v>
      </c>
      <c r="BH238" s="13">
        <f t="shared" si="385"/>
        <v>5.9787995190072288E-8</v>
      </c>
      <c r="BI238" s="13">
        <f t="shared" si="386"/>
        <v>7.0278795412756903E-9</v>
      </c>
      <c r="BJ238" s="14">
        <f t="shared" si="387"/>
        <v>0.29631519417122942</v>
      </c>
      <c r="BK238" s="14">
        <f t="shared" si="388"/>
        <v>0.43337578653931536</v>
      </c>
      <c r="BL238" s="14">
        <f t="shared" si="389"/>
        <v>0.26152323204796624</v>
      </c>
      <c r="BM238" s="14">
        <f t="shared" si="390"/>
        <v>0.10678290986318117</v>
      </c>
      <c r="BN238" s="14">
        <f t="shared" si="391"/>
        <v>0.89321239353464332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1.4842105263157901</v>
      </c>
      <c r="F239" s="10">
        <f>VLOOKUP(B239,home!$B$2:$E$405,3,FALSE)</f>
        <v>0.9</v>
      </c>
      <c r="G239" s="10">
        <f>VLOOKUP(C239,away!$B$2:$E$405,4,FALSE)</f>
        <v>1.31</v>
      </c>
      <c r="H239" s="10">
        <f>VLOOKUP(A239,away!$A$2:$E$405,3,FALSE)</f>
        <v>1.1789473684210501</v>
      </c>
      <c r="I239" s="10">
        <f>VLOOKUP(C239,away!$B$2:$E$405,3,FALSE)</f>
        <v>0.67</v>
      </c>
      <c r="J239" s="10">
        <f>VLOOKUP(B239,home!$B$2:$E$405,4,FALSE)</f>
        <v>1.27</v>
      </c>
      <c r="K239" s="12">
        <f t="shared" si="336"/>
        <v>1.7498842105263166</v>
      </c>
      <c r="L239" s="12">
        <f t="shared" si="337"/>
        <v>1.0031663157894717</v>
      </c>
      <c r="M239" s="13">
        <f t="shared" si="338"/>
        <v>6.3733144728652574E-2</v>
      </c>
      <c r="N239" s="13">
        <f t="shared" si="339"/>
        <v>0.1115256236478577</v>
      </c>
      <c r="O239" s="13">
        <f t="shared" si="340"/>
        <v>6.3934943991119583E-2</v>
      </c>
      <c r="P239" s="13">
        <f t="shared" si="341"/>
        <v>0.11187874899094458</v>
      </c>
      <c r="Q239" s="13">
        <f t="shared" si="342"/>
        <v>9.7578463945243304E-2</v>
      </c>
      <c r="R239" s="13">
        <f t="shared" si="343"/>
        <v>3.2068691106888828E-2</v>
      </c>
      <c r="S239" s="13">
        <f t="shared" si="344"/>
        <v>4.9098685342885522E-2</v>
      </c>
      <c r="T239" s="13">
        <f t="shared" si="345"/>
        <v>9.788742817634552E-2</v>
      </c>
      <c r="U239" s="13">
        <f t="shared" si="346"/>
        <v>5.6116496220190465E-2</v>
      </c>
      <c r="V239" s="13">
        <f t="shared" si="347"/>
        <v>9.5765616264316504E-3</v>
      </c>
      <c r="W239" s="13">
        <f t="shared" si="348"/>
        <v>5.6917004448397583E-2</v>
      </c>
      <c r="X239" s="13">
        <f t="shared" si="349"/>
        <v>5.7097221658271968E-2</v>
      </c>
      <c r="Y239" s="13">
        <f t="shared" si="350"/>
        <v>2.8639004746371755E-2</v>
      </c>
      <c r="Z239" s="13">
        <f t="shared" si="351"/>
        <v>1.072341023662942E-2</v>
      </c>
      <c r="AA239" s="13">
        <f t="shared" si="352"/>
        <v>1.8764726256074098E-2</v>
      </c>
      <c r="AB239" s="13">
        <f t="shared" si="353"/>
        <v>1.6418049095176336E-2</v>
      </c>
      <c r="AC239" s="13">
        <f t="shared" si="354"/>
        <v>1.0506834188881062E-3</v>
      </c>
      <c r="AD239" s="13">
        <f t="shared" si="355"/>
        <v>2.4899541848676768E-2</v>
      </c>
      <c r="AE239" s="13">
        <f t="shared" si="356"/>
        <v>2.4978381661182842E-2</v>
      </c>
      <c r="AF239" s="13">
        <f t="shared" si="357"/>
        <v>1.2528735552716047E-2</v>
      </c>
      <c r="AG239" s="13">
        <f t="shared" si="358"/>
        <v>4.1894684953062431E-3</v>
      </c>
      <c r="AH239" s="13">
        <f t="shared" si="359"/>
        <v>2.6893409849446607E-3</v>
      </c>
      <c r="AI239" s="13">
        <f t="shared" si="360"/>
        <v>4.7060353262759541E-3</v>
      </c>
      <c r="AJ239" s="13">
        <f t="shared" si="361"/>
        <v>4.1175084558146783E-3</v>
      </c>
      <c r="AK239" s="13">
        <f t="shared" si="362"/>
        <v>2.4017210111795671E-3</v>
      </c>
      <c r="AL239" s="13">
        <f t="shared" si="363"/>
        <v>7.3775833275575525E-5</v>
      </c>
      <c r="AM239" s="13">
        <f t="shared" si="364"/>
        <v>8.7142630260677451E-3</v>
      </c>
      <c r="AN239" s="13">
        <f t="shared" si="365"/>
        <v>8.7418551346807923E-3</v>
      </c>
      <c r="AO239" s="13">
        <f t="shared" si="366"/>
        <v>4.3847673043115026E-3</v>
      </c>
      <c r="AP239" s="13">
        <f t="shared" si="367"/>
        <v>1.4662169540867679E-3</v>
      </c>
      <c r="AQ239" s="13">
        <f t="shared" si="368"/>
        <v>3.6771486499482094E-4</v>
      </c>
      <c r="AR239" s="13">
        <f t="shared" si="369"/>
        <v>5.3957125755371303E-4</v>
      </c>
      <c r="AS239" s="13">
        <f t="shared" si="370"/>
        <v>9.4418722404707091E-4</v>
      </c>
      <c r="AT239" s="13">
        <f t="shared" si="371"/>
        <v>8.261091575703217E-4</v>
      </c>
      <c r="AU239" s="13">
        <f t="shared" si="372"/>
        <v>4.8186512366783432E-4</v>
      </c>
      <c r="AV239" s="13">
        <f t="shared" si="373"/>
        <v>2.1080204287741362E-4</v>
      </c>
      <c r="AW239" s="13">
        <f t="shared" si="374"/>
        <v>3.5974426248424574E-6</v>
      </c>
      <c r="AX239" s="13">
        <f t="shared" si="375"/>
        <v>2.5414918792815403E-3</v>
      </c>
      <c r="AY239" s="13">
        <f t="shared" si="376"/>
        <v>2.5495390451477232E-3</v>
      </c>
      <c r="AZ239" s="13">
        <f t="shared" si="377"/>
        <v>1.2788058454411243E-3</v>
      </c>
      <c r="BA239" s="13">
        <f t="shared" si="378"/>
        <v>4.276183161937378E-4</v>
      </c>
      <c r="BB239" s="13">
        <f t="shared" si="379"/>
        <v>1.0724307270504233E-4</v>
      </c>
      <c r="BC239" s="13">
        <f t="shared" si="380"/>
        <v>2.1516527627891958E-5</v>
      </c>
      <c r="BD239" s="13">
        <f t="shared" si="381"/>
        <v>9.0213285091008348E-5</v>
      </c>
      <c r="BE239" s="13">
        <f t="shared" si="382"/>
        <v>1.5786280316046469E-4</v>
      </c>
      <c r="BF239" s="13">
        <f t="shared" si="383"/>
        <v>1.3812081333996055E-4</v>
      </c>
      <c r="BG239" s="13">
        <f t="shared" si="384"/>
        <v>8.0565143469549878E-5</v>
      </c>
      <c r="BH239" s="13">
        <f t="shared" si="385"/>
        <v>3.524491811903819E-5</v>
      </c>
      <c r="BI239" s="13">
        <f t="shared" si="386"/>
        <v>1.2334905143559562E-5</v>
      </c>
      <c r="BJ239" s="14">
        <f t="shared" si="387"/>
        <v>0.54684190615090855</v>
      </c>
      <c r="BK239" s="14">
        <f t="shared" si="388"/>
        <v>0.23796113898622576</v>
      </c>
      <c r="BL239" s="14">
        <f t="shared" si="389"/>
        <v>0.20473438912170408</v>
      </c>
      <c r="BM239" s="14">
        <f t="shared" si="390"/>
        <v>0.51699528648223825</v>
      </c>
      <c r="BN239" s="14">
        <f t="shared" si="391"/>
        <v>0.4807196164107066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1.4842105263157901</v>
      </c>
      <c r="F240" s="10">
        <f>VLOOKUP(B240,home!$B$2:$E$405,3,FALSE)</f>
        <v>0.75</v>
      </c>
      <c r="G240" s="10">
        <f>VLOOKUP(C240,away!$B$2:$E$405,4,FALSE)</f>
        <v>0.79</v>
      </c>
      <c r="H240" s="10">
        <f>VLOOKUP(A240,away!$A$2:$E$405,3,FALSE)</f>
        <v>1.1789473684210501</v>
      </c>
      <c r="I240" s="10">
        <f>VLOOKUP(C240,away!$B$2:$E$405,3,FALSE)</f>
        <v>0.56000000000000005</v>
      </c>
      <c r="J240" s="10">
        <f>VLOOKUP(B240,home!$B$2:$E$405,4,FALSE)</f>
        <v>1.1299999999999999</v>
      </c>
      <c r="K240" s="12">
        <f t="shared" si="336"/>
        <v>0.87939473684210567</v>
      </c>
      <c r="L240" s="12">
        <f t="shared" si="337"/>
        <v>0.74603789473684057</v>
      </c>
      <c r="M240" s="13">
        <f t="shared" si="338"/>
        <v>0.19682650342056757</v>
      </c>
      <c r="N240" s="13">
        <f t="shared" si="339"/>
        <v>0.17308819117908186</v>
      </c>
      <c r="O240" s="13">
        <f t="shared" si="340"/>
        <v>0.14684003024029377</v>
      </c>
      <c r="P240" s="13">
        <f t="shared" si="341"/>
        <v>0.12913034975105001</v>
      </c>
      <c r="Q240" s="13">
        <f t="shared" si="342"/>
        <v>7.6106422166202378E-2</v>
      </c>
      <c r="R240" s="13">
        <f t="shared" si="343"/>
        <v>5.4774113511781373E-2</v>
      </c>
      <c r="S240" s="13">
        <f t="shared" si="344"/>
        <v>2.1179372362266507E-2</v>
      </c>
      <c r="T240" s="13">
        <f t="shared" si="345"/>
        <v>5.6778274968826828E-2</v>
      </c>
      <c r="U240" s="13">
        <f t="shared" si="346"/>
        <v>4.8168067137452614E-2</v>
      </c>
      <c r="V240" s="13">
        <f t="shared" si="347"/>
        <v>1.5438863461071258E-3</v>
      </c>
      <c r="W240" s="13">
        <f t="shared" si="348"/>
        <v>2.2309195697613908E-2</v>
      </c>
      <c r="X240" s="13">
        <f t="shared" si="349"/>
        <v>1.6643505391520062E-2</v>
      </c>
      <c r="Y240" s="13">
        <f t="shared" si="350"/>
        <v>6.2083428616654399E-3</v>
      </c>
      <c r="Z240" s="13">
        <f t="shared" si="351"/>
        <v>1.3621188110135372E-2</v>
      </c>
      <c r="AA240" s="13">
        <f t="shared" si="352"/>
        <v>1.1978401133589316E-2</v>
      </c>
      <c r="AB240" s="13">
        <f t="shared" si="353"/>
        <v>5.2668714563309776E-3</v>
      </c>
      <c r="AC240" s="13">
        <f t="shared" si="354"/>
        <v>6.3305303269644414E-5</v>
      </c>
      <c r="AD240" s="13">
        <f t="shared" si="355"/>
        <v>4.9046473199155548E-3</v>
      </c>
      <c r="AE240" s="13">
        <f t="shared" si="356"/>
        <v>3.6590527609764874E-3</v>
      </c>
      <c r="AF240" s="13">
        <f t="shared" si="357"/>
        <v>1.3648960092649612E-3</v>
      </c>
      <c r="AG240" s="13">
        <f t="shared" si="358"/>
        <v>3.39421381762249E-4</v>
      </c>
      <c r="AH240" s="13">
        <f t="shared" si="359"/>
        <v>2.5404806253749687E-3</v>
      </c>
      <c r="AI240" s="13">
        <f t="shared" si="360"/>
        <v>2.2340852910040891E-3</v>
      </c>
      <c r="AJ240" s="13">
        <f t="shared" si="361"/>
        <v>9.8232142328267972E-4</v>
      </c>
      <c r="AK240" s="13">
        <f t="shared" si="362"/>
        <v>2.8794942984067826E-4</v>
      </c>
      <c r="AL240" s="13">
        <f t="shared" si="363"/>
        <v>1.6612876437353326E-6</v>
      </c>
      <c r="AM240" s="13">
        <f t="shared" si="364"/>
        <v>8.6262420784009592E-4</v>
      </c>
      <c r="AN240" s="13">
        <f t="shared" si="365"/>
        <v>6.4355034796605994E-4</v>
      </c>
      <c r="AO240" s="13">
        <f t="shared" si="366"/>
        <v>2.4005647337688022E-4</v>
      </c>
      <c r="AP240" s="13">
        <f t="shared" si="367"/>
        <v>5.9697075338679395E-5</v>
      </c>
      <c r="AQ240" s="13">
        <f t="shared" si="368"/>
        <v>1.1134070101903732E-5</v>
      </c>
      <c r="AR240" s="13">
        <f t="shared" si="369"/>
        <v>3.7905896347489491E-4</v>
      </c>
      <c r="AS240" s="13">
        <f t="shared" si="370"/>
        <v>3.3334245743264659E-4</v>
      </c>
      <c r="AT240" s="13">
        <f t="shared" si="371"/>
        <v>1.4656980131614149E-4</v>
      </c>
      <c r="AU240" s="13">
        <f t="shared" si="372"/>
        <v>4.2964237285802658E-5</v>
      </c>
      <c r="AV240" s="13">
        <f t="shared" si="373"/>
        <v>9.4456310353925513E-6</v>
      </c>
      <c r="AW240" s="13">
        <f t="shared" si="374"/>
        <v>3.0275204409373972E-8</v>
      </c>
      <c r="AX240" s="13">
        <f t="shared" si="375"/>
        <v>1.2643119804119511E-4</v>
      </c>
      <c r="AY240" s="13">
        <f t="shared" si="376"/>
        <v>9.4322464815709762E-5</v>
      </c>
      <c r="AZ240" s="13">
        <f t="shared" si="377"/>
        <v>3.5184066538750903E-5</v>
      </c>
      <c r="BA240" s="13">
        <f t="shared" si="378"/>
        <v>8.749548976283549E-6</v>
      </c>
      <c r="BB240" s="13">
        <f t="shared" si="379"/>
        <v>1.6318737745408639E-6</v>
      </c>
      <c r="BC240" s="13">
        <f t="shared" si="380"/>
        <v>2.4348793504694563E-7</v>
      </c>
      <c r="BD240" s="13">
        <f t="shared" si="381"/>
        <v>4.7132058515323238E-5</v>
      </c>
      <c r="BE240" s="13">
        <f t="shared" si="382"/>
        <v>4.1447684194909406E-5</v>
      </c>
      <c r="BF240" s="13">
        <f t="shared" si="383"/>
        <v>1.8224437667648529E-5</v>
      </c>
      <c r="BG240" s="13">
        <f t="shared" si="384"/>
        <v>5.3421581889457112E-6</v>
      </c>
      <c r="BH240" s="13">
        <f t="shared" si="385"/>
        <v>1.1744664486842033E-6</v>
      </c>
      <c r="BI240" s="13">
        <f t="shared" si="386"/>
        <v>2.0656392271410556E-7</v>
      </c>
      <c r="BJ240" s="14">
        <f t="shared" si="387"/>
        <v>0.36348557455153491</v>
      </c>
      <c r="BK240" s="14">
        <f t="shared" si="388"/>
        <v>0.34883940093572036</v>
      </c>
      <c r="BL240" s="14">
        <f t="shared" si="389"/>
        <v>0.27409722870843356</v>
      </c>
      <c r="BM240" s="14">
        <f t="shared" si="390"/>
        <v>0.22318348984723582</v>
      </c>
      <c r="BN240" s="14">
        <f t="shared" si="391"/>
        <v>0.77676561026897695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1.4842105263157901</v>
      </c>
      <c r="F241" s="10">
        <f>VLOOKUP(B241,home!$B$2:$E$405,3,FALSE)</f>
        <v>0.9</v>
      </c>
      <c r="G241" s="10">
        <f>VLOOKUP(C241,away!$B$2:$E$405,4,FALSE)</f>
        <v>0.97</v>
      </c>
      <c r="H241" s="10">
        <f>VLOOKUP(A241,away!$A$2:$E$405,3,FALSE)</f>
        <v>1.1789473684210501</v>
      </c>
      <c r="I241" s="10">
        <f>VLOOKUP(C241,away!$B$2:$E$405,3,FALSE)</f>
        <v>0.52</v>
      </c>
      <c r="J241" s="10">
        <f>VLOOKUP(B241,home!$B$2:$E$405,4,FALSE)</f>
        <v>0.94</v>
      </c>
      <c r="K241" s="12">
        <f t="shared" si="336"/>
        <v>1.2957157894736848</v>
      </c>
      <c r="L241" s="12">
        <f t="shared" si="337"/>
        <v>0.57626947368420922</v>
      </c>
      <c r="M241" s="13">
        <f t="shared" si="338"/>
        <v>0.15381798930814819</v>
      </c>
      <c r="N241" s="13">
        <f t="shared" si="339"/>
        <v>0.19930439745166204</v>
      </c>
      <c r="O241" s="13">
        <f t="shared" si="340"/>
        <v>8.8640611741769862E-2</v>
      </c>
      <c r="P241" s="13">
        <f t="shared" si="341"/>
        <v>0.11485304022241771</v>
      </c>
      <c r="Q241" s="13">
        <f t="shared" si="342"/>
        <v>0.12912092734482869</v>
      </c>
      <c r="R241" s="13">
        <f t="shared" si="343"/>
        <v>2.5540439337738023E-2</v>
      </c>
      <c r="S241" s="13">
        <f t="shared" si="344"/>
        <v>2.1439658826097927E-2</v>
      </c>
      <c r="T241" s="13">
        <f t="shared" si="345"/>
        <v>7.4408448842621433E-2</v>
      </c>
      <c r="U241" s="13">
        <f t="shared" si="346"/>
        <v>3.3093150520001981E-2</v>
      </c>
      <c r="V241" s="13">
        <f t="shared" si="347"/>
        <v>1.7787328521515838E-3</v>
      </c>
      <c r="W241" s="13">
        <f t="shared" si="348"/>
        <v>5.5768008104059644E-2</v>
      </c>
      <c r="X241" s="13">
        <f t="shared" si="349"/>
        <v>3.2137400678543163E-2</v>
      </c>
      <c r="Y241" s="13">
        <f t="shared" si="350"/>
        <v>9.2599014873013061E-3</v>
      </c>
      <c r="Z241" s="13">
        <f t="shared" si="351"/>
        <v>4.9060585116072562E-3</v>
      </c>
      <c r="AA241" s="13">
        <f t="shared" si="352"/>
        <v>6.3568574775712868E-3</v>
      </c>
      <c r="AB241" s="13">
        <f t="shared" si="353"/>
        <v>4.1183403025614887E-3</v>
      </c>
      <c r="AC241" s="13">
        <f t="shared" si="354"/>
        <v>8.3009177247400667E-5</v>
      </c>
      <c r="AD241" s="13">
        <f t="shared" si="355"/>
        <v>1.8064872161981629E-2</v>
      </c>
      <c r="AE241" s="13">
        <f t="shared" si="356"/>
        <v>1.0410234372957674E-2</v>
      </c>
      <c r="AF241" s="13">
        <f t="shared" si="357"/>
        <v>2.999550141516791E-3</v>
      </c>
      <c r="AG241" s="13">
        <f t="shared" si="358"/>
        <v>5.7618306044709229E-4</v>
      </c>
      <c r="AH241" s="13">
        <f t="shared" si="359"/>
        <v>7.0680293908696181E-4</v>
      </c>
      <c r="AI241" s="13">
        <f t="shared" si="360"/>
        <v>9.1581572822138353E-4</v>
      </c>
      <c r="AJ241" s="13">
        <f t="shared" si="361"/>
        <v>5.9331844965239378E-4</v>
      </c>
      <c r="AK241" s="13">
        <f t="shared" si="362"/>
        <v>2.5625736113355131E-4</v>
      </c>
      <c r="AL241" s="13">
        <f t="shared" si="363"/>
        <v>2.4792565332852077E-6</v>
      </c>
      <c r="AM241" s="13">
        <f t="shared" si="364"/>
        <v>4.6813880190206443E-3</v>
      </c>
      <c r="AN241" s="13">
        <f t="shared" si="365"/>
        <v>2.6977410098325892E-3</v>
      </c>
      <c r="AO241" s="13">
        <f t="shared" si="366"/>
        <v>7.7731289593626653E-4</v>
      </c>
      <c r="AP241" s="13">
        <f t="shared" si="367"/>
        <v>1.4931389780971363E-4</v>
      </c>
      <c r="AQ241" s="13">
        <f t="shared" si="368"/>
        <v>2.1511260326135361E-5</v>
      </c>
      <c r="AR241" s="13">
        <f t="shared" si="369"/>
        <v>8.1461791541219151E-5</v>
      </c>
      <c r="AS241" s="13">
        <f t="shared" si="370"/>
        <v>1.0555132953877151E-4</v>
      </c>
      <c r="AT241" s="13">
        <f t="shared" si="371"/>
        <v>6.8382262141663205E-5</v>
      </c>
      <c r="AU241" s="13">
        <f t="shared" si="372"/>
        <v>2.9534658925627192E-5</v>
      </c>
      <c r="AV241" s="13">
        <f t="shared" si="373"/>
        <v>9.5671309766637646E-6</v>
      </c>
      <c r="AW241" s="13">
        <f t="shared" si="374"/>
        <v>5.1422635505021931E-8</v>
      </c>
      <c r="AX241" s="13">
        <f t="shared" si="375"/>
        <v>1.0109580621496625E-3</v>
      </c>
      <c r="AY241" s="13">
        <f t="shared" si="376"/>
        <v>5.8258427039179406E-4</v>
      </c>
      <c r="AZ241" s="13">
        <f t="shared" si="377"/>
        <v>1.6786276543768908E-4</v>
      </c>
      <c r="BA241" s="13">
        <f t="shared" si="378"/>
        <v>3.2244729163317662E-5</v>
      </c>
      <c r="BB241" s="13">
        <f t="shared" si="379"/>
        <v>4.6454132760087337E-6</v>
      </c>
      <c r="BC241" s="13">
        <f t="shared" si="380"/>
        <v>5.3540197272223826E-7</v>
      </c>
      <c r="BD241" s="13">
        <f t="shared" si="381"/>
        <v>7.823990622805187E-6</v>
      </c>
      <c r="BE241" s="13">
        <f t="shared" si="382"/>
        <v>1.0137668186662731E-5</v>
      </c>
      <c r="BF241" s="13">
        <f t="shared" si="383"/>
        <v>6.56776836895198E-6</v>
      </c>
      <c r="BG241" s="13">
        <f t="shared" si="384"/>
        <v>2.8366537257523025E-6</v>
      </c>
      <c r="BH241" s="13">
        <f t="shared" si="385"/>
        <v>9.1887425543165371E-7</v>
      </c>
      <c r="BI241" s="13">
        <f t="shared" si="386"/>
        <v>2.3811997626073396E-7</v>
      </c>
      <c r="BJ241" s="14">
        <f t="shared" si="387"/>
        <v>0.54217602137123588</v>
      </c>
      <c r="BK241" s="14">
        <f t="shared" si="388"/>
        <v>0.29255749391298791</v>
      </c>
      <c r="BL241" s="14">
        <f t="shared" si="389"/>
        <v>0.16054461410599674</v>
      </c>
      <c r="BM241" s="14">
        <f t="shared" si="390"/>
        <v>0.28832424964750697</v>
      </c>
      <c r="BN241" s="14">
        <f t="shared" si="391"/>
        <v>0.71127740540656448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1.4842105263157901</v>
      </c>
      <c r="F242" s="10">
        <f>VLOOKUP(B242,home!$B$2:$E$405,3,FALSE)</f>
        <v>1.1200000000000001</v>
      </c>
      <c r="G242" s="10">
        <f>VLOOKUP(C242,away!$B$2:$E$405,4,FALSE)</f>
        <v>1.24</v>
      </c>
      <c r="H242" s="10">
        <f>VLOOKUP(A242,away!$A$2:$E$405,3,FALSE)</f>
        <v>1.1789473684210501</v>
      </c>
      <c r="I242" s="10">
        <f>VLOOKUP(C242,away!$B$2:$E$405,3,FALSE)</f>
        <v>0.82</v>
      </c>
      <c r="J242" s="10">
        <f>VLOOKUP(B242,home!$B$2:$E$405,4,FALSE)</f>
        <v>1.04</v>
      </c>
      <c r="K242" s="12">
        <f t="shared" si="336"/>
        <v>2.0612715789473697</v>
      </c>
      <c r="L242" s="12">
        <f t="shared" si="337"/>
        <v>1.0054063157894715</v>
      </c>
      <c r="M242" s="13">
        <f t="shared" si="338"/>
        <v>4.6575627265036182E-2</v>
      </c>
      <c r="N242" s="13">
        <f t="shared" si="339"/>
        <v>9.6005016753065275E-2</v>
      </c>
      <c r="O242" s="13">
        <f t="shared" si="340"/>
        <v>4.6827429814123675E-2</v>
      </c>
      <c r="P242" s="13">
        <f t="shared" si="341"/>
        <v>9.6524050191005822E-2</v>
      </c>
      <c r="Q242" s="13">
        <f t="shared" si="342"/>
        <v>9.89462062347298E-2</v>
      </c>
      <c r="R242" s="13">
        <f t="shared" si="343"/>
        <v>2.3540296843654069E-2</v>
      </c>
      <c r="S242" s="13">
        <f t="shared" si="344"/>
        <v>5.000948356668676E-2</v>
      </c>
      <c r="T242" s="13">
        <f t="shared" si="345"/>
        <v>9.9481140671804899E-2</v>
      </c>
      <c r="U242" s="13">
        <f t="shared" si="346"/>
        <v>4.8522944843808598E-2</v>
      </c>
      <c r="V242" s="13">
        <f t="shared" si="347"/>
        <v>1.1515603010200761E-2</v>
      </c>
      <c r="W242" s="13">
        <f t="shared" si="348"/>
        <v>6.7985000918771174E-2</v>
      </c>
      <c r="X242" s="13">
        <f t="shared" si="349"/>
        <v>6.8352549302685542E-2</v>
      </c>
      <c r="Y242" s="13">
        <f t="shared" si="350"/>
        <v>3.4361042384615639E-2</v>
      </c>
      <c r="Z242" s="13">
        <f t="shared" si="351"/>
        <v>7.8891877073895885E-3</v>
      </c>
      <c r="AA242" s="13">
        <f t="shared" si="352"/>
        <v>1.6261758402223114E-2</v>
      </c>
      <c r="AB242" s="13">
        <f t="shared" si="353"/>
        <v>1.6759950209105551E-2</v>
      </c>
      <c r="AC242" s="13">
        <f t="shared" si="354"/>
        <v>1.4915696097488908E-3</v>
      </c>
      <c r="AD242" s="13">
        <f t="shared" si="355"/>
        <v>3.5033887547143476E-2</v>
      </c>
      <c r="AE242" s="13">
        <f t="shared" si="356"/>
        <v>3.5223291806556159E-2</v>
      </c>
      <c r="AF242" s="13">
        <f t="shared" si="357"/>
        <v>1.7706860022603552E-2</v>
      </c>
      <c r="AG242" s="13">
        <f t="shared" si="358"/>
        <v>5.9341962998419057E-3</v>
      </c>
      <c r="AH242" s="13">
        <f t="shared" si="359"/>
        <v>1.9829597868645382E-3</v>
      </c>
      <c r="AI242" s="13">
        <f t="shared" si="360"/>
        <v>4.0874186508594052E-3</v>
      </c>
      <c r="AJ242" s="13">
        <f t="shared" si="361"/>
        <v>4.2126399481379482E-3</v>
      </c>
      <c r="AK242" s="13">
        <f t="shared" si="362"/>
        <v>2.8944649991450239E-3</v>
      </c>
      <c r="AL242" s="13">
        <f t="shared" si="363"/>
        <v>1.2364607699689271E-4</v>
      </c>
      <c r="AM242" s="13">
        <f t="shared" si="364"/>
        <v>1.4442871340193002E-2</v>
      </c>
      <c r="AN242" s="13">
        <f t="shared" si="365"/>
        <v>1.452095406356479E-2</v>
      </c>
      <c r="AO242" s="13">
        <f t="shared" si="366"/>
        <v>7.2997294633984147E-3</v>
      </c>
      <c r="AP242" s="13">
        <f t="shared" si="367"/>
        <v>2.4463980353517521E-3</v>
      </c>
      <c r="AQ242" s="13">
        <f t="shared" si="368"/>
        <v>6.1490600891940159E-4</v>
      </c>
      <c r="AR242" s="13">
        <f t="shared" si="369"/>
        <v>3.9873605873403029E-4</v>
      </c>
      <c r="AS242" s="13">
        <f t="shared" si="370"/>
        <v>8.2190330536994561E-4</v>
      </c>
      <c r="AT242" s="13">
        <f t="shared" si="371"/>
        <v>8.4708296200098525E-4</v>
      </c>
      <c r="AU242" s="13">
        <f t="shared" si="372"/>
        <v>5.8202267819439503E-4</v>
      </c>
      <c r="AV242" s="13">
        <f t="shared" si="373"/>
        <v>2.9992670121623449E-4</v>
      </c>
      <c r="AW242" s="13">
        <f t="shared" si="374"/>
        <v>7.1179456120869733E-6</v>
      </c>
      <c r="AX242" s="13">
        <f t="shared" si="375"/>
        <v>4.9617800353222294E-3</v>
      </c>
      <c r="AY242" s="13">
        <f t="shared" si="376"/>
        <v>4.9886049850710757E-3</v>
      </c>
      <c r="AZ242" s="13">
        <f t="shared" si="377"/>
        <v>2.5077874794846508E-3</v>
      </c>
      <c r="BA242" s="13">
        <f t="shared" si="378"/>
        <v>8.4044845684387592E-4</v>
      </c>
      <c r="BB242" s="13">
        <f t="shared" si="379"/>
        <v>2.1124804665158695E-4</v>
      </c>
      <c r="BC242" s="13">
        <f t="shared" si="380"/>
        <v>4.2478024060338901E-5</v>
      </c>
      <c r="BD242" s="13">
        <f t="shared" si="381"/>
        <v>6.6815291964032584E-5</v>
      </c>
      <c r="BE242" s="13">
        <f t="shared" si="382"/>
        <v>1.3772446236453092E-4</v>
      </c>
      <c r="BF242" s="13">
        <f t="shared" si="383"/>
        <v>1.4194375999890718E-4</v>
      </c>
      <c r="BG242" s="13">
        <f t="shared" si="384"/>
        <v>9.7528212764891255E-5</v>
      </c>
      <c r="BH242" s="13">
        <f t="shared" si="385"/>
        <v>5.0258033279450632E-5</v>
      </c>
      <c r="BI242" s="13">
        <f t="shared" si="386"/>
        <v>2.0719091122544527E-5</v>
      </c>
      <c r="BJ242" s="14">
        <f t="shared" si="387"/>
        <v>0.61190639788067847</v>
      </c>
      <c r="BK242" s="14">
        <f t="shared" si="388"/>
        <v>0.21122858470474642</v>
      </c>
      <c r="BL242" s="14">
        <f t="shared" si="389"/>
        <v>0.1685545240549319</v>
      </c>
      <c r="BM242" s="14">
        <f t="shared" si="390"/>
        <v>0.58617858020667235</v>
      </c>
      <c r="BN242" s="14">
        <f t="shared" si="391"/>
        <v>0.40841862710161486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1.4842105263157901</v>
      </c>
      <c r="F243" s="10">
        <f>VLOOKUP(B243,home!$B$2:$E$405,3,FALSE)</f>
        <v>1.24</v>
      </c>
      <c r="G243" s="10">
        <f>VLOOKUP(C243,away!$B$2:$E$405,4,FALSE)</f>
        <v>1.01</v>
      </c>
      <c r="H243" s="10">
        <f>VLOOKUP(A243,away!$A$2:$E$405,3,FALSE)</f>
        <v>1.1789473684210501</v>
      </c>
      <c r="I243" s="10">
        <f>VLOOKUP(C243,away!$B$2:$E$405,3,FALSE)</f>
        <v>1.2</v>
      </c>
      <c r="J243" s="10">
        <f>VLOOKUP(B243,home!$B$2:$E$405,4,FALSE)</f>
        <v>0.85</v>
      </c>
      <c r="K243" s="12">
        <f t="shared" si="336"/>
        <v>1.8588252631578954</v>
      </c>
      <c r="L243" s="12">
        <f t="shared" si="337"/>
        <v>1.202526315789471</v>
      </c>
      <c r="M243" s="13">
        <f t="shared" si="338"/>
        <v>4.682436560536625E-2</v>
      </c>
      <c r="N243" s="13">
        <f t="shared" si="339"/>
        <v>8.7038313718596425E-2</v>
      </c>
      <c r="O243" s="13">
        <f t="shared" si="340"/>
        <v>5.6307531860600293E-2</v>
      </c>
      <c r="P243" s="13">
        <f t="shared" si="341"/>
        <v>0.10466586272855193</v>
      </c>
      <c r="Q243" s="13">
        <f t="shared" si="342"/>
        <v>8.0894508201394738E-2</v>
      </c>
      <c r="R243" s="13">
        <f t="shared" si="343"/>
        <v>3.3855644419762972E-2</v>
      </c>
      <c r="S243" s="13">
        <f t="shared" si="344"/>
        <v>5.8489542138380847E-2</v>
      </c>
      <c r="T243" s="13">
        <f t="shared" si="345"/>
        <v>9.7277774915024359E-2</v>
      </c>
      <c r="U243" s="13">
        <f t="shared" si="346"/>
        <v>6.2931727147946037E-2</v>
      </c>
      <c r="V243" s="13">
        <f t="shared" si="347"/>
        <v>1.4526763551804503E-2</v>
      </c>
      <c r="W243" s="13">
        <f t="shared" si="348"/>
        <v>5.0122918498495365E-2</v>
      </c>
      <c r="X243" s="13">
        <f t="shared" si="349"/>
        <v>6.0274128518611553E-2</v>
      </c>
      <c r="Y243" s="13">
        <f t="shared" si="350"/>
        <v>3.6240612852453523E-2</v>
      </c>
      <c r="Z243" s="13">
        <f t="shared" si="351"/>
        <v>1.357076778425865E-2</v>
      </c>
      <c r="AA243" s="13">
        <f t="shared" si="352"/>
        <v>2.5225685997829275E-2</v>
      </c>
      <c r="AB243" s="13">
        <f t="shared" si="353"/>
        <v>2.3445071206626724E-2</v>
      </c>
      <c r="AC243" s="13">
        <f t="shared" si="354"/>
        <v>2.0294672177430567E-3</v>
      </c>
      <c r="AD243" s="13">
        <f t="shared" si="355"/>
        <v>2.3292436792051844E-2</v>
      </c>
      <c r="AE243" s="13">
        <f t="shared" si="356"/>
        <v>2.8009768201305227E-2</v>
      </c>
      <c r="AF243" s="13">
        <f t="shared" si="357"/>
        <v>1.6841241680616331E-2</v>
      </c>
      <c r="AG243" s="13">
        <f t="shared" si="358"/>
        <v>6.7506787705038816E-3</v>
      </c>
      <c r="AH243" s="13">
        <f t="shared" si="359"/>
        <v>4.0798013465097489E-3</v>
      </c>
      <c r="AI243" s="13">
        <f t="shared" si="360"/>
        <v>7.5836378115579197E-3</v>
      </c>
      <c r="AJ243" s="13">
        <f t="shared" si="361"/>
        <v>7.0483287753816595E-3</v>
      </c>
      <c r="AK243" s="13">
        <f t="shared" si="362"/>
        <v>4.3672038635740595E-3</v>
      </c>
      <c r="AL243" s="13">
        <f t="shared" si="363"/>
        <v>1.8145761035151935E-4</v>
      </c>
      <c r="AM243" s="13">
        <f t="shared" si="364"/>
        <v>8.6593139899148845E-3</v>
      </c>
      <c r="AN243" s="13">
        <f t="shared" si="365"/>
        <v>1.0413052949556571E-2</v>
      </c>
      <c r="AO243" s="13">
        <f t="shared" si="366"/>
        <v>6.2609850997754754E-3</v>
      </c>
      <c r="AP243" s="13">
        <f t="shared" si="367"/>
        <v>2.5096664484152596E-3</v>
      </c>
      <c r="AQ243" s="13">
        <f t="shared" si="368"/>
        <v>7.5448498701831206E-4</v>
      </c>
      <c r="AR243" s="13">
        <f t="shared" si="369"/>
        <v>9.8121369647425727E-4</v>
      </c>
      <c r="AS243" s="13">
        <f t="shared" si="370"/>
        <v>1.8239048075628923E-3</v>
      </c>
      <c r="AT243" s="13">
        <f t="shared" si="371"/>
        <v>1.6951601669465224E-3</v>
      </c>
      <c r="AU243" s="13">
        <f t="shared" si="372"/>
        <v>1.0503355144730504E-3</v>
      </c>
      <c r="AV243" s="13">
        <f t="shared" si="373"/>
        <v>4.8809754727361277E-4</v>
      </c>
      <c r="AW243" s="13">
        <f t="shared" si="374"/>
        <v>1.1266936378196818E-5</v>
      </c>
      <c r="AX243" s="13">
        <f t="shared" si="375"/>
        <v>2.6826919343450632E-3</v>
      </c>
      <c r="AY243" s="13">
        <f t="shared" si="376"/>
        <v>3.2260076482060981E-3</v>
      </c>
      <c r="AZ243" s="13">
        <f t="shared" si="377"/>
        <v>1.9396795459529679E-3</v>
      </c>
      <c r="BA243" s="13">
        <f t="shared" si="378"/>
        <v>7.7750523273567248E-4</v>
      </c>
      <c r="BB243" s="13">
        <f t="shared" si="379"/>
        <v>2.3374262575716584E-4</v>
      </c>
      <c r="BC243" s="13">
        <f t="shared" si="380"/>
        <v>5.621633171894429E-5</v>
      </c>
      <c r="BD243" s="13">
        <f t="shared" si="381"/>
        <v>1.9665588190389296E-4</v>
      </c>
      <c r="BE243" s="13">
        <f t="shared" si="382"/>
        <v>3.6554892143155182E-4</v>
      </c>
      <c r="BF243" s="13">
        <f t="shared" si="383"/>
        <v>3.3974578503854466E-4</v>
      </c>
      <c r="BG243" s="13">
        <f t="shared" si="384"/>
        <v>2.1050934942701949E-4</v>
      </c>
      <c r="BH243" s="13">
        <f t="shared" si="385"/>
        <v>9.7825024211469194E-5</v>
      </c>
      <c r="BI243" s="13">
        <f t="shared" si="386"/>
        <v>3.6367925274662356E-5</v>
      </c>
      <c r="BJ243" s="14">
        <f t="shared" si="387"/>
        <v>0.52425572894244965</v>
      </c>
      <c r="BK243" s="14">
        <f t="shared" si="388"/>
        <v>0.2299434665004042</v>
      </c>
      <c r="BL243" s="14">
        <f t="shared" si="389"/>
        <v>0.23212999704980619</v>
      </c>
      <c r="BM243" s="14">
        <f t="shared" si="390"/>
        <v>0.58709899303081814</v>
      </c>
      <c r="BN243" s="14">
        <f t="shared" si="391"/>
        <v>0.40958622653427257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1.3323170731707299</v>
      </c>
      <c r="F244" s="10">
        <f>VLOOKUP(B244,home!$B$2:$E$405,3,FALSE)</f>
        <v>1.05</v>
      </c>
      <c r="G244" s="10">
        <f>VLOOKUP(C244,away!$B$2:$E$405,4,FALSE)</f>
        <v>0.75</v>
      </c>
      <c r="H244" s="10">
        <f>VLOOKUP(A244,away!$A$2:$E$405,3,FALSE)</f>
        <v>1.3201219512195099</v>
      </c>
      <c r="I244" s="10">
        <f>VLOOKUP(C244,away!$B$2:$E$405,3,FALSE)</f>
        <v>1.41</v>
      </c>
      <c r="J244" s="10">
        <f>VLOOKUP(B244,home!$B$2:$E$405,4,FALSE)</f>
        <v>1.01</v>
      </c>
      <c r="K244" s="12">
        <f t="shared" si="336"/>
        <v>1.04919969512195</v>
      </c>
      <c r="L244" s="12">
        <f t="shared" si="337"/>
        <v>1.879985670731704</v>
      </c>
      <c r="M244" s="13">
        <f t="shared" si="338"/>
        <v>5.344055491850206E-2</v>
      </c>
      <c r="N244" s="13">
        <f t="shared" si="339"/>
        <v>5.6069813927640183E-2</v>
      </c>
      <c r="O244" s="13">
        <f t="shared" si="340"/>
        <v>0.10046747748273456</v>
      </c>
      <c r="P244" s="13">
        <f t="shared" si="341"/>
        <v>0.10541044674455646</v>
      </c>
      <c r="Q244" s="13">
        <f t="shared" si="342"/>
        <v>2.9414215839212273E-2</v>
      </c>
      <c r="R244" s="13">
        <f t="shared" si="343"/>
        <v>9.4438709021050574E-2</v>
      </c>
      <c r="S244" s="13">
        <f t="shared" si="344"/>
        <v>5.1980009843797623E-2</v>
      </c>
      <c r="T244" s="13">
        <f t="shared" si="345"/>
        <v>5.5298304293528597E-2</v>
      </c>
      <c r="U244" s="13">
        <f t="shared" si="346"/>
        <v>9.9085064712596801E-2</v>
      </c>
      <c r="V244" s="13">
        <f t="shared" si="347"/>
        <v>1.1392172246916014E-2</v>
      </c>
      <c r="W244" s="13">
        <f t="shared" si="348"/>
        <v>1.0287128763584251E-2</v>
      </c>
      <c r="X244" s="13">
        <f t="shared" si="349"/>
        <v>1.9339654668510342E-2</v>
      </c>
      <c r="Y244" s="13">
        <f t="shared" si="350"/>
        <v>1.8179136826849476E-2</v>
      </c>
      <c r="Z244" s="13">
        <f t="shared" si="351"/>
        <v>5.9181139907325347E-2</v>
      </c>
      <c r="AA244" s="13">
        <f t="shared" si="352"/>
        <v>6.209283394773521E-2</v>
      </c>
      <c r="AB244" s="13">
        <f t="shared" si="353"/>
        <v>3.2573891223610825E-2</v>
      </c>
      <c r="AC244" s="13">
        <f t="shared" si="354"/>
        <v>1.4044272741105535E-3</v>
      </c>
      <c r="AD244" s="13">
        <f t="shared" si="355"/>
        <v>2.6983130906082092E-3</v>
      </c>
      <c r="AE244" s="13">
        <f t="shared" si="356"/>
        <v>5.0727899454912117E-3</v>
      </c>
      <c r="AF244" s="13">
        <f t="shared" si="357"/>
        <v>4.7683862040776709E-3</v>
      </c>
      <c r="AG244" s="13">
        <f t="shared" si="358"/>
        <v>2.9881659120602555E-3</v>
      </c>
      <c r="AH244" s="13">
        <f t="shared" si="359"/>
        <v>2.7814923750834965E-2</v>
      </c>
      <c r="AI244" s="13">
        <f t="shared" si="360"/>
        <v>2.918340951921633E-2</v>
      </c>
      <c r="AJ244" s="13">
        <f t="shared" si="361"/>
        <v>1.5309612185090393E-2</v>
      </c>
      <c r="AK244" s="13">
        <f t="shared" si="362"/>
        <v>5.3542801456773776E-3</v>
      </c>
      <c r="AL244" s="13">
        <f t="shared" si="363"/>
        <v>1.1080821043868201E-4</v>
      </c>
      <c r="AM244" s="13">
        <f t="shared" si="364"/>
        <v>5.6621385440194013E-4</v>
      </c>
      <c r="AN244" s="13">
        <f t="shared" si="365"/>
        <v>1.0644739328454147E-3</v>
      </c>
      <c r="AO244" s="13">
        <f t="shared" si="366"/>
        <v>1.0005978703084011E-3</v>
      </c>
      <c r="AP244" s="13">
        <f t="shared" si="367"/>
        <v>6.2703655278148484E-4</v>
      </c>
      <c r="AQ244" s="13">
        <f t="shared" si="368"/>
        <v>2.9470493356354886E-4</v>
      </c>
      <c r="AR244" s="13">
        <f t="shared" si="369"/>
        <v>1.0458331616812923E-2</v>
      </c>
      <c r="AS244" s="13">
        <f t="shared" si="370"/>
        <v>1.0972878343844368E-2</v>
      </c>
      <c r="AT244" s="13">
        <f t="shared" si="371"/>
        <v>5.7563703064858786E-3</v>
      </c>
      <c r="AU244" s="13">
        <f t="shared" si="372"/>
        <v>2.0131939901913438E-3</v>
      </c>
      <c r="AV244" s="13">
        <f t="shared" si="373"/>
        <v>5.2806063018252488E-4</v>
      </c>
      <c r="AW244" s="13">
        <f t="shared" si="374"/>
        <v>6.071306178487614E-6</v>
      </c>
      <c r="AX244" s="13">
        <f t="shared" si="375"/>
        <v>9.901190056872325E-5</v>
      </c>
      <c r="AY244" s="13">
        <f t="shared" si="376"/>
        <v>1.8614095430111196E-4</v>
      </c>
      <c r="AZ244" s="13">
        <f t="shared" si="377"/>
        <v>1.7497116341120774E-4</v>
      </c>
      <c r="BA244" s="13">
        <f t="shared" si="378"/>
        <v>1.0964776000144203E-4</v>
      </c>
      <c r="BB244" s="13">
        <f t="shared" si="379"/>
        <v>5.1534054407634978E-5</v>
      </c>
      <c r="BC244" s="13">
        <f t="shared" si="380"/>
        <v>1.937665676821233E-5</v>
      </c>
      <c r="BD244" s="13">
        <f t="shared" si="381"/>
        <v>3.2769189298947729E-3</v>
      </c>
      <c r="BE244" s="13">
        <f t="shared" si="382"/>
        <v>3.4381423421849418E-3</v>
      </c>
      <c r="BF244" s="13">
        <f t="shared" si="383"/>
        <v>1.8036489486031539E-3</v>
      </c>
      <c r="BG244" s="13">
        <f t="shared" si="384"/>
        <v>6.3079597566048499E-4</v>
      </c>
      <c r="BH244" s="13">
        <f t="shared" si="385"/>
        <v>1.6545773633678344E-4</v>
      </c>
      <c r="BI244" s="13">
        <f t="shared" si="386"/>
        <v>3.4719641304024246E-5</v>
      </c>
      <c r="BJ244" s="14">
        <f t="shared" si="387"/>
        <v>0.20830961910492155</v>
      </c>
      <c r="BK244" s="14">
        <f t="shared" si="388"/>
        <v>0.2239245601926225</v>
      </c>
      <c r="BL244" s="14">
        <f t="shared" si="389"/>
        <v>0.5053987204500483</v>
      </c>
      <c r="BM244" s="14">
        <f t="shared" si="390"/>
        <v>0.55739275207309902</v>
      </c>
      <c r="BN244" s="14">
        <f t="shared" si="391"/>
        <v>0.43924121793369608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1.25</v>
      </c>
      <c r="F245" s="10">
        <f>VLOOKUP(B245,home!$B$2:$E$405,3,FALSE)</f>
        <v>0.69</v>
      </c>
      <c r="G245" s="10">
        <f>VLOOKUP(C245,away!$B$2:$E$405,4,FALSE)</f>
        <v>0.87</v>
      </c>
      <c r="H245" s="10">
        <f>VLOOKUP(A245,away!$A$2:$E$405,3,FALSE)</f>
        <v>1.08901515151515</v>
      </c>
      <c r="I245" s="10">
        <f>VLOOKUP(C245,away!$B$2:$E$405,3,FALSE)</f>
        <v>1.42</v>
      </c>
      <c r="J245" s="10">
        <f>VLOOKUP(B245,home!$B$2:$E$405,4,FALSE)</f>
        <v>1.04</v>
      </c>
      <c r="K245" s="12">
        <f t="shared" si="336"/>
        <v>0.7503749999999999</v>
      </c>
      <c r="L245" s="12">
        <f t="shared" si="337"/>
        <v>1.6082575757575734</v>
      </c>
      <c r="M245" s="13">
        <f t="shared" si="338"/>
        <v>9.4549424014509609E-2</v>
      </c>
      <c r="N245" s="13">
        <f t="shared" si="339"/>
        <v>7.0947524044887647E-2</v>
      </c>
      <c r="O245" s="13">
        <f t="shared" si="340"/>
        <v>0.15205982745485011</v>
      </c>
      <c r="P245" s="13">
        <f t="shared" si="341"/>
        <v>0.11410189302643314</v>
      </c>
      <c r="Q245" s="13">
        <f t="shared" si="342"/>
        <v>2.6618624177591275E-2</v>
      </c>
      <c r="R245" s="13">
        <f t="shared" si="343"/>
        <v>0.12227568473632611</v>
      </c>
      <c r="S245" s="13">
        <f t="shared" si="344"/>
        <v>3.4424434965932879E-2</v>
      </c>
      <c r="T245" s="13">
        <f t="shared" si="345"/>
        <v>4.2809603989854873E-2</v>
      </c>
      <c r="U245" s="13">
        <f t="shared" si="346"/>
        <v>9.1752616934020703E-2</v>
      </c>
      <c r="V245" s="13">
        <f t="shared" si="347"/>
        <v>4.6159200003581683E-3</v>
      </c>
      <c r="W245" s="13">
        <f t="shared" si="348"/>
        <v>6.6579833724200177E-3</v>
      </c>
      <c r="X245" s="13">
        <f t="shared" si="349"/>
        <v>1.0707752197962451E-2</v>
      </c>
      <c r="Y245" s="13">
        <f t="shared" si="350"/>
        <v>8.610411795853961E-3</v>
      </c>
      <c r="Z245" s="13">
        <f t="shared" si="351"/>
        <v>6.5550265436047042E-2</v>
      </c>
      <c r="AA245" s="13">
        <f t="shared" si="352"/>
        <v>4.9187280426573797E-2</v>
      </c>
      <c r="AB245" s="13">
        <f t="shared" si="353"/>
        <v>1.8454452775045149E-2</v>
      </c>
      <c r="AC245" s="13">
        <f t="shared" si="354"/>
        <v>3.4815469236664496E-4</v>
      </c>
      <c r="AD245" s="13">
        <f t="shared" si="355"/>
        <v>1.2489960682699173E-3</v>
      </c>
      <c r="AE245" s="13">
        <f t="shared" si="356"/>
        <v>2.0087073888865178E-3</v>
      </c>
      <c r="AF245" s="13">
        <f t="shared" si="357"/>
        <v>1.6152594378284787E-3</v>
      </c>
      <c r="AG245" s="13">
        <f t="shared" si="358"/>
        <v>8.6591774256718982E-4</v>
      </c>
      <c r="AH245" s="13">
        <f t="shared" si="359"/>
        <v>2.6355427745110627E-2</v>
      </c>
      <c r="AI245" s="13">
        <f t="shared" si="360"/>
        <v>1.9776454094237388E-2</v>
      </c>
      <c r="AJ245" s="13">
        <f t="shared" si="361"/>
        <v>7.4198783704816874E-3</v>
      </c>
      <c r="AK245" s="13">
        <f t="shared" si="362"/>
        <v>1.8558970774167321E-3</v>
      </c>
      <c r="AL245" s="13">
        <f t="shared" si="363"/>
        <v>1.6806071482349138E-5</v>
      </c>
      <c r="AM245" s="13">
        <f t="shared" si="364"/>
        <v>1.8744308494560787E-4</v>
      </c>
      <c r="AN245" s="13">
        <f t="shared" si="365"/>
        <v>3.0145676138714422E-4</v>
      </c>
      <c r="AO245" s="13">
        <f t="shared" si="366"/>
        <v>2.4241006013210896E-4</v>
      </c>
      <c r="AP245" s="13">
        <f t="shared" si="367"/>
        <v>1.2995260521577102E-4</v>
      </c>
      <c r="AQ245" s="13">
        <f t="shared" si="368"/>
        <v>5.2249315456924248E-5</v>
      </c>
      <c r="AR245" s="13">
        <f t="shared" si="369"/>
        <v>8.4772632666810996E-3</v>
      </c>
      <c r="AS245" s="13">
        <f t="shared" si="370"/>
        <v>6.3611264237358302E-3</v>
      </c>
      <c r="AT245" s="13">
        <f t="shared" si="371"/>
        <v>2.3866151201053861E-3</v>
      </c>
      <c r="AU245" s="13">
        <f t="shared" si="372"/>
        <v>5.9695210691635965E-4</v>
      </c>
      <c r="AV245" s="13">
        <f t="shared" si="373"/>
        <v>1.1198448430684082E-4</v>
      </c>
      <c r="AW245" s="13">
        <f t="shared" si="374"/>
        <v>5.6337512554377943E-7</v>
      </c>
      <c r="AX245" s="13">
        <f t="shared" si="375"/>
        <v>2.344210081101007E-5</v>
      </c>
      <c r="AY245" s="13">
        <f t="shared" si="376"/>
        <v>3.7700936220979704E-5</v>
      </c>
      <c r="AZ245" s="13">
        <f t="shared" si="377"/>
        <v>3.0316408145271861E-5</v>
      </c>
      <c r="BA245" s="13">
        <f t="shared" si="378"/>
        <v>1.6252197689797356E-5</v>
      </c>
      <c r="BB245" s="13">
        <f t="shared" si="379"/>
        <v>6.5344300143315858E-6</v>
      </c>
      <c r="BC245" s="13">
        <f t="shared" si="380"/>
        <v>2.1018093147612879E-6</v>
      </c>
      <c r="BD245" s="13">
        <f t="shared" si="381"/>
        <v>2.2722704783885461E-3</v>
      </c>
      <c r="BE245" s="13">
        <f t="shared" si="382"/>
        <v>1.7050549602208053E-3</v>
      </c>
      <c r="BF245" s="13">
        <f t="shared" si="383"/>
        <v>6.3971530788784316E-4</v>
      </c>
      <c r="BG245" s="13">
        <f t="shared" si="384"/>
        <v>1.6000879138544679E-4</v>
      </c>
      <c r="BH245" s="13">
        <f t="shared" si="385"/>
        <v>3.0016649208963649E-5</v>
      </c>
      <c r="BI245" s="13">
        <f t="shared" si="386"/>
        <v>4.5047486300352195E-6</v>
      </c>
      <c r="BJ245" s="14">
        <f t="shared" si="387"/>
        <v>0.17312063992545604</v>
      </c>
      <c r="BK245" s="14">
        <f t="shared" si="388"/>
        <v>0.24809433370730383</v>
      </c>
      <c r="BL245" s="14">
        <f t="shared" si="389"/>
        <v>0.5118830319515294</v>
      </c>
      <c r="BM245" s="14">
        <f t="shared" si="390"/>
        <v>0.41805815600464297</v>
      </c>
      <c r="BN245" s="14">
        <f t="shared" si="391"/>
        <v>0.58055297745459788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1.3941176470588199</v>
      </c>
      <c r="F246" s="10">
        <f>VLOOKUP(B246,home!$B$2:$E$405,3,FALSE)</f>
        <v>1.18</v>
      </c>
      <c r="G246" s="10">
        <f>VLOOKUP(C246,away!$B$2:$E$405,4,FALSE)</f>
        <v>1.18</v>
      </c>
      <c r="H246" s="10">
        <f>VLOOKUP(A246,away!$A$2:$E$405,3,FALSE)</f>
        <v>1.3441176470588201</v>
      </c>
      <c r="I246" s="10">
        <f>VLOOKUP(C246,away!$B$2:$E$405,3,FALSE)</f>
        <v>1.05</v>
      </c>
      <c r="J246" s="10">
        <f>VLOOKUP(B246,home!$B$2:$E$405,4,FALSE)</f>
        <v>0.88</v>
      </c>
      <c r="K246" s="12">
        <f t="shared" si="336"/>
        <v>1.9411694117647007</v>
      </c>
      <c r="L246" s="12">
        <f t="shared" si="337"/>
        <v>1.24196470588235</v>
      </c>
      <c r="M246" s="13">
        <f t="shared" si="338"/>
        <v>4.1455524813959026E-2</v>
      </c>
      <c r="N246" s="13">
        <f t="shared" si="339"/>
        <v>8.0472196717509784E-2</v>
      </c>
      <c r="O246" s="13">
        <f t="shared" si="340"/>
        <v>5.1486298682767072E-2</v>
      </c>
      <c r="P246" s="13">
        <f t="shared" si="341"/>
        <v>9.9943628127968642E-2</v>
      </c>
      <c r="Q246" s="13">
        <f t="shared" si="342"/>
        <v>7.810508338277089E-2</v>
      </c>
      <c r="R246" s="13">
        <f t="shared" si="343"/>
        <v>3.1972082900256826E-2</v>
      </c>
      <c r="S246" s="13">
        <f t="shared" si="344"/>
        <v>6.0237621210974611E-2</v>
      </c>
      <c r="T246" s="13">
        <f t="shared" si="345"/>
        <v>9.7003756911399452E-2</v>
      </c>
      <c r="U246" s="13">
        <f t="shared" si="346"/>
        <v>6.2063229356383781E-2</v>
      </c>
      <c r="V246" s="13">
        <f t="shared" si="347"/>
        <v>1.6136078472426721E-2</v>
      </c>
      <c r="W246" s="13">
        <f t="shared" si="348"/>
        <v>5.0538399588655421E-2</v>
      </c>
      <c r="X246" s="13">
        <f t="shared" si="349"/>
        <v>6.2766908580889097E-2</v>
      </c>
      <c r="Y246" s="13">
        <f t="shared" si="350"/>
        <v>3.8977142577404145E-2</v>
      </c>
      <c r="Z246" s="13">
        <f t="shared" si="351"/>
        <v>1.3236066178554525E-2</v>
      </c>
      <c r="AA246" s="13">
        <f t="shared" si="352"/>
        <v>2.5693446797903335E-2</v>
      </c>
      <c r="AB246" s="13">
        <f t="shared" si="353"/>
        <v>2.493766650344683E-2</v>
      </c>
      <c r="AC246" s="13">
        <f t="shared" si="354"/>
        <v>2.4313680648256181E-3</v>
      </c>
      <c r="AD246" s="13">
        <f t="shared" si="355"/>
        <v>2.4525898850259895E-2</v>
      </c>
      <c r="AE246" s="13">
        <f t="shared" si="356"/>
        <v>3.0460300752063293E-2</v>
      </c>
      <c r="AF246" s="13">
        <f t="shared" si="357"/>
        <v>1.8915309232312109E-2</v>
      </c>
      <c r="AG246" s="13">
        <f t="shared" si="358"/>
        <v>7.830715489127402E-3</v>
      </c>
      <c r="AH246" s="13">
        <f t="shared" si="359"/>
        <v>4.1096817596219457E-3</v>
      </c>
      <c r="AI246" s="13">
        <f t="shared" si="360"/>
        <v>7.9775885238654518E-3</v>
      </c>
      <c r="AJ246" s="13">
        <f t="shared" si="361"/>
        <v>7.7429254110863649E-3</v>
      </c>
      <c r="AK246" s="13">
        <f t="shared" si="362"/>
        <v>5.0101099885254902E-3</v>
      </c>
      <c r="AL246" s="13">
        <f t="shared" si="363"/>
        <v>2.3446789956577907E-4</v>
      </c>
      <c r="AM246" s="13">
        <f t="shared" si="364"/>
        <v>9.5217849288319074E-3</v>
      </c>
      <c r="AN246" s="13">
        <f t="shared" si="365"/>
        <v>1.1825720818611711E-2</v>
      </c>
      <c r="AO246" s="13">
        <f t="shared" si="366"/>
        <v>7.3435639391669404E-3</v>
      </c>
      <c r="AP246" s="13">
        <f t="shared" si="367"/>
        <v>3.0401490759452334E-3</v>
      </c>
      <c r="AQ246" s="13">
        <f t="shared" si="368"/>
        <v>9.4393946323620447E-4</v>
      </c>
      <c r="AR246" s="13">
        <f t="shared" si="369"/>
        <v>1.0208159395717852E-3</v>
      </c>
      <c r="AS246" s="13">
        <f t="shared" si="370"/>
        <v>1.9815766769385925E-3</v>
      </c>
      <c r="AT246" s="13">
        <f t="shared" si="371"/>
        <v>1.9232880161697691E-3</v>
      </c>
      <c r="AU246" s="13">
        <f t="shared" si="372"/>
        <v>1.2444759556674561E-3</v>
      </c>
      <c r="AV246" s="13">
        <f t="shared" si="373"/>
        <v>6.0393466470457706E-4</v>
      </c>
      <c r="AW246" s="13">
        <f t="shared" si="374"/>
        <v>1.5701949838820946E-5</v>
      </c>
      <c r="AX246" s="13">
        <f t="shared" si="375"/>
        <v>3.0805662748751043E-3</v>
      </c>
      <c r="AY246" s="13">
        <f t="shared" si="376"/>
        <v>3.8259545875263447E-3</v>
      </c>
      <c r="AZ246" s="13">
        <f t="shared" si="377"/>
        <v>2.3758502820081929E-3</v>
      </c>
      <c r="BA246" s="13">
        <f t="shared" si="378"/>
        <v>9.8357406557160118E-4</v>
      </c>
      <c r="BB246" s="13">
        <f t="shared" si="379"/>
        <v>3.0539106876528504E-4</v>
      </c>
      <c r="BC246" s="13">
        <f t="shared" si="380"/>
        <v>7.5856985779634706E-5</v>
      </c>
      <c r="BD246" s="13">
        <f t="shared" si="381"/>
        <v>2.1130289469171459E-4</v>
      </c>
      <c r="BE246" s="13">
        <f t="shared" si="382"/>
        <v>4.1017471579289411E-4</v>
      </c>
      <c r="BF246" s="13">
        <f t="shared" si="383"/>
        <v>3.981093058882228E-4</v>
      </c>
      <c r="BG246" s="13">
        <f t="shared" si="384"/>
        <v>2.5759920237636492E-4</v>
      </c>
      <c r="BH246" s="13">
        <f t="shared" si="385"/>
        <v>1.2501092303699604E-4</v>
      </c>
      <c r="BI246" s="13">
        <f t="shared" si="386"/>
        <v>4.8533475987177554E-5</v>
      </c>
      <c r="BJ246" s="14">
        <f t="shared" si="387"/>
        <v>0.53291806357270943</v>
      </c>
      <c r="BK246" s="14">
        <f t="shared" si="388"/>
        <v>0.22426464317724676</v>
      </c>
      <c r="BL246" s="14">
        <f t="shared" si="389"/>
        <v>0.22921785169468264</v>
      </c>
      <c r="BM246" s="14">
        <f t="shared" si="390"/>
        <v>0.6123915573602734</v>
      </c>
      <c r="BN246" s="14">
        <f t="shared" si="391"/>
        <v>0.38343481462523227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1.2328244274809199</v>
      </c>
      <c r="F247" s="10">
        <f>VLOOKUP(B247,home!$B$2:$E$405,3,FALSE)</f>
        <v>1.22</v>
      </c>
      <c r="G247" s="10">
        <f>VLOOKUP(C247,away!$B$2:$E$405,4,FALSE)</f>
        <v>0.64</v>
      </c>
      <c r="H247" s="10">
        <f>VLOOKUP(A247,away!$A$2:$E$405,3,FALSE)</f>
        <v>1.1412213740457999</v>
      </c>
      <c r="I247" s="10">
        <f>VLOOKUP(C247,away!$B$2:$E$405,3,FALSE)</f>
        <v>0.41</v>
      </c>
      <c r="J247" s="10">
        <f>VLOOKUP(B247,home!$B$2:$E$405,4,FALSE)</f>
        <v>1</v>
      </c>
      <c r="K247" s="12">
        <f t="shared" si="336"/>
        <v>0.96258931297710226</v>
      </c>
      <c r="L247" s="12">
        <f t="shared" si="337"/>
        <v>0.46790076335877795</v>
      </c>
      <c r="M247" s="13">
        <f t="shared" si="338"/>
        <v>0.23919167133729191</v>
      </c>
      <c r="N247" s="13">
        <f t="shared" si="339"/>
        <v>0.23024334658240866</v>
      </c>
      <c r="O247" s="13">
        <f t="shared" si="340"/>
        <v>0.11191796560778078</v>
      </c>
      <c r="P247" s="13">
        <f t="shared" si="341"/>
        <v>0.10773103762418866</v>
      </c>
      <c r="Q247" s="13">
        <f t="shared" si="342"/>
        <v>0.11081489240215479</v>
      </c>
      <c r="R247" s="13">
        <f t="shared" si="343"/>
        <v>2.6183250770721044E-2</v>
      </c>
      <c r="S247" s="13">
        <f t="shared" si="344"/>
        <v>1.2130414494259703E-2</v>
      </c>
      <c r="T247" s="13">
        <f t="shared" si="345"/>
        <v>5.1850372746489057E-2</v>
      </c>
      <c r="U247" s="13">
        <f t="shared" si="346"/>
        <v>2.5203717370895551E-2</v>
      </c>
      <c r="V247" s="13">
        <f t="shared" si="347"/>
        <v>6.0705483271675004E-4</v>
      </c>
      <c r="W247" s="13">
        <f t="shared" si="348"/>
        <v>3.5556410381673904E-2</v>
      </c>
      <c r="X247" s="13">
        <f t="shared" si="349"/>
        <v>1.6636871559883193E-2</v>
      </c>
      <c r="Y247" s="13">
        <f t="shared" si="350"/>
        <v>3.8922024513856446E-3</v>
      </c>
      <c r="Z247" s="13">
        <f t="shared" si="351"/>
        <v>4.0837210076115626E-3</v>
      </c>
      <c r="AA247" s="13">
        <f t="shared" si="352"/>
        <v>3.9309461991069742E-3</v>
      </c>
      <c r="AB247" s="13">
        <f t="shared" si="353"/>
        <v>1.8919434005741668E-3</v>
      </c>
      <c r="AC247" s="13">
        <f t="shared" si="354"/>
        <v>1.7088452186095615E-5</v>
      </c>
      <c r="AD247" s="13">
        <f t="shared" si="355"/>
        <v>8.5565551603068463E-3</v>
      </c>
      <c r="AE247" s="13">
        <f t="shared" si="356"/>
        <v>4.0036186912290623E-3</v>
      </c>
      <c r="AF247" s="13">
        <f t="shared" si="357"/>
        <v>9.3664812091177505E-4</v>
      </c>
      <c r="AG247" s="13">
        <f t="shared" si="358"/>
        <v>1.4608612359106151E-4</v>
      </c>
      <c r="AH247" s="13">
        <f t="shared" si="359"/>
        <v>4.7769404420143198E-4</v>
      </c>
      <c r="AI247" s="13">
        <f t="shared" si="360"/>
        <v>4.5982318182110992E-4</v>
      </c>
      <c r="AJ247" s="13">
        <f t="shared" si="361"/>
        <v>2.2131044034006368E-4</v>
      </c>
      <c r="AK247" s="13">
        <f t="shared" si="362"/>
        <v>7.1010354907200646E-5</v>
      </c>
      <c r="AL247" s="13">
        <f t="shared" si="363"/>
        <v>3.0786300795623022E-7</v>
      </c>
      <c r="AM247" s="13">
        <f t="shared" si="364"/>
        <v>1.6472897106420898E-3</v>
      </c>
      <c r="AN247" s="13">
        <f t="shared" si="365"/>
        <v>7.7076811308249402E-4</v>
      </c>
      <c r="AO247" s="13">
        <f t="shared" si="366"/>
        <v>1.8032149424195194E-4</v>
      </c>
      <c r="AP247" s="13">
        <f t="shared" si="367"/>
        <v>2.8124188268601603E-5</v>
      </c>
      <c r="AQ247" s="13">
        <f t="shared" si="368"/>
        <v>3.2898322899311691E-6</v>
      </c>
      <c r="AR247" s="13">
        <f t="shared" si="369"/>
        <v>4.4702681586758387E-5</v>
      </c>
      <c r="AS247" s="13">
        <f t="shared" si="370"/>
        <v>4.3030323556831914E-5</v>
      </c>
      <c r="AT247" s="13">
        <f t="shared" si="371"/>
        <v>2.0710264794876625E-5</v>
      </c>
      <c r="AU247" s="13">
        <f t="shared" si="372"/>
        <v>6.645159853491387E-6</v>
      </c>
      <c r="AV247" s="13">
        <f t="shared" si="373"/>
        <v>1.5991399644988236E-6</v>
      </c>
      <c r="AW247" s="13">
        <f t="shared" si="374"/>
        <v>3.8516764386530976E-9</v>
      </c>
      <c r="AX247" s="13">
        <f t="shared" si="375"/>
        <v>2.64277245140203E-4</v>
      </c>
      <c r="AY247" s="13">
        <f t="shared" si="376"/>
        <v>1.2365552473945585E-4</v>
      </c>
      <c r="AZ247" s="13">
        <f t="shared" si="377"/>
        <v>2.8929257209560823E-5</v>
      </c>
      <c r="BA247" s="13">
        <f t="shared" si="378"/>
        <v>4.5120071772519807E-6</v>
      </c>
      <c r="BB247" s="13">
        <f t="shared" si="379"/>
        <v>5.2779290062912157E-7</v>
      </c>
      <c r="BC247" s="13">
        <f t="shared" si="380"/>
        <v>4.9390940219941941E-8</v>
      </c>
      <c r="BD247" s="13">
        <f t="shared" si="381"/>
        <v>3.4860698064381031E-6</v>
      </c>
      <c r="BE247" s="13">
        <f t="shared" si="382"/>
        <v>3.3556535399694733E-6</v>
      </c>
      <c r="BF247" s="13">
        <f t="shared" si="383"/>
        <v>1.6150581178141984E-6</v>
      </c>
      <c r="BG247" s="13">
        <f t="shared" si="384"/>
        <v>5.1821256134828714E-7</v>
      </c>
      <c r="BH247" s="13">
        <f t="shared" si="385"/>
        <v>1.2470646835108802E-7</v>
      </c>
      <c r="BI247" s="13">
        <f t="shared" si="386"/>
        <v>2.4008222738774921E-8</v>
      </c>
      <c r="BJ247" s="14">
        <f t="shared" si="387"/>
        <v>0.46568874877666644</v>
      </c>
      <c r="BK247" s="14">
        <f t="shared" si="388"/>
        <v>0.3598012301283906</v>
      </c>
      <c r="BL247" s="14">
        <f t="shared" si="389"/>
        <v>0.17048347264882144</v>
      </c>
      <c r="BM247" s="14">
        <f t="shared" si="390"/>
        <v>0.17385135656388107</v>
      </c>
      <c r="BN247" s="14">
        <f t="shared" si="391"/>
        <v>0.82608216432454584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1.2328244274809199</v>
      </c>
      <c r="F248" s="10">
        <f>VLOOKUP(B248,home!$B$2:$E$405,3,FALSE)</f>
        <v>0.98</v>
      </c>
      <c r="G248" s="10">
        <f>VLOOKUP(C248,away!$B$2:$E$405,4,FALSE)</f>
        <v>0.87</v>
      </c>
      <c r="H248" s="10">
        <f>VLOOKUP(A248,away!$A$2:$E$405,3,FALSE)</f>
        <v>1.1412213740457999</v>
      </c>
      <c r="I248" s="10">
        <f>VLOOKUP(C248,away!$B$2:$E$405,3,FALSE)</f>
        <v>0.57999999999999996</v>
      </c>
      <c r="J248" s="10">
        <f>VLOOKUP(B248,home!$B$2:$E$405,4,FALSE)</f>
        <v>1.38</v>
      </c>
      <c r="K248" s="12">
        <f t="shared" si="336"/>
        <v>1.0511061068702323</v>
      </c>
      <c r="L248" s="12">
        <f t="shared" si="337"/>
        <v>0.91343358778625805</v>
      </c>
      <c r="M248" s="13">
        <f t="shared" si="338"/>
        <v>0.14022041596981283</v>
      </c>
      <c r="N248" s="13">
        <f t="shared" si="339"/>
        <v>0.14738653553375447</v>
      </c>
      <c r="O248" s="13">
        <f t="shared" si="340"/>
        <v>0.12808203764018763</v>
      </c>
      <c r="P248" s="13">
        <f t="shared" si="341"/>
        <v>0.13462781194398415</v>
      </c>
      <c r="Q248" s="13">
        <f t="shared" si="342"/>
        <v>7.7459443784987911E-2</v>
      </c>
      <c r="R248" s="13">
        <f t="shared" si="343"/>
        <v>5.8497217586325562E-2</v>
      </c>
      <c r="S248" s="13">
        <f t="shared" si="344"/>
        <v>3.2314566362302594E-2</v>
      </c>
      <c r="T248" s="13">
        <f t="shared" si="345"/>
        <v>7.0754057644449475E-2</v>
      </c>
      <c r="U248" s="13">
        <f t="shared" si="346"/>
        <v>6.1486782639903537E-2</v>
      </c>
      <c r="V248" s="13">
        <f t="shared" si="347"/>
        <v>3.4473022215189895E-3</v>
      </c>
      <c r="W248" s="13">
        <f t="shared" si="348"/>
        <v>2.7139364799057424E-2</v>
      </c>
      <c r="X248" s="13">
        <f t="shared" si="349"/>
        <v>2.4790007358643097E-2</v>
      </c>
      <c r="Y248" s="13">
        <f t="shared" si="350"/>
        <v>1.132201268142655E-2</v>
      </c>
      <c r="Z248" s="13">
        <f t="shared" si="351"/>
        <v>1.7811107778463588E-2</v>
      </c>
      <c r="AA248" s="13">
        <f t="shared" si="352"/>
        <v>1.8721364156066969E-2</v>
      </c>
      <c r="AB248" s="13">
        <f t="shared" si="353"/>
        <v>9.8390700966917329E-3</v>
      </c>
      <c r="AC248" s="13">
        <f t="shared" si="354"/>
        <v>2.0686304486352899E-4</v>
      </c>
      <c r="AD248" s="13">
        <f t="shared" si="355"/>
        <v>7.1315880192170684E-3</v>
      </c>
      <c r="AE248" s="13">
        <f t="shared" si="356"/>
        <v>6.5142320310069392E-3</v>
      </c>
      <c r="AF248" s="13">
        <f t="shared" si="357"/>
        <v>2.9751591678774153E-3</v>
      </c>
      <c r="AG248" s="13">
        <f t="shared" si="358"/>
        <v>9.0587010431648213E-4</v>
      </c>
      <c r="AH248" s="13">
        <f t="shared" si="359"/>
        <v>4.0673160201324301E-3</v>
      </c>
      <c r="AI248" s="13">
        <f t="shared" si="360"/>
        <v>4.2751807073323246E-3</v>
      </c>
      <c r="AJ248" s="13">
        <f t="shared" si="361"/>
        <v>2.2468342747254031E-3</v>
      </c>
      <c r="AK248" s="13">
        <f t="shared" si="362"/>
        <v>7.8722040909640697E-4</v>
      </c>
      <c r="AL248" s="13">
        <f t="shared" si="363"/>
        <v>7.9444976423526533E-6</v>
      </c>
      <c r="AM248" s="13">
        <f t="shared" si="364"/>
        <v>1.4992111437363293E-3</v>
      </c>
      <c r="AN248" s="13">
        <f t="shared" si="365"/>
        <v>1.3694298138722145E-3</v>
      </c>
      <c r="AO248" s="13">
        <f t="shared" si="366"/>
        <v>6.2544159405338213E-4</v>
      </c>
      <c r="AP248" s="13">
        <f t="shared" si="367"/>
        <v>1.9043311973564579E-4</v>
      </c>
      <c r="AQ248" s="13">
        <f t="shared" si="368"/>
        <v>4.3487001948365242E-5</v>
      </c>
      <c r="AR248" s="13">
        <f t="shared" si="369"/>
        <v>7.4304461298601817E-4</v>
      </c>
      <c r="AS248" s="13">
        <f t="shared" si="370"/>
        <v>7.8101873038663179E-4</v>
      </c>
      <c r="AT248" s="13">
        <f t="shared" si="371"/>
        <v>4.1046677854471211E-4</v>
      </c>
      <c r="AU248" s="13">
        <f t="shared" si="372"/>
        <v>1.438147125318994E-4</v>
      </c>
      <c r="AV248" s="13">
        <f t="shared" si="373"/>
        <v>3.7791130650016594E-5</v>
      </c>
      <c r="AW248" s="13">
        <f t="shared" si="374"/>
        <v>2.1187878605794754E-7</v>
      </c>
      <c r="AX248" s="13">
        <f t="shared" si="375"/>
        <v>2.626383314448601E-4</v>
      </c>
      <c r="AY248" s="13">
        <f t="shared" si="376"/>
        <v>2.3990267338187493E-4</v>
      </c>
      <c r="AZ248" s="13">
        <f t="shared" si="377"/>
        <v>1.0956757983336041E-4</v>
      </c>
      <c r="BA248" s="13">
        <f t="shared" si="378"/>
        <v>3.3360902517414562E-5</v>
      </c>
      <c r="BB248" s="13">
        <f t="shared" si="379"/>
        <v>7.6182422195673961E-6</v>
      </c>
      <c r="BC248" s="13">
        <f t="shared" si="380"/>
        <v>1.3917516646488388E-6</v>
      </c>
      <c r="BD248" s="13">
        <f t="shared" si="381"/>
        <v>1.1312031778751164E-4</v>
      </c>
      <c r="BE248" s="13">
        <f t="shared" si="382"/>
        <v>1.1890145683755482E-4</v>
      </c>
      <c r="BF248" s="13">
        <f t="shared" si="383"/>
        <v>6.24890236988606E-5</v>
      </c>
      <c r="BG248" s="13">
        <f t="shared" si="384"/>
        <v>2.1894198140743688E-5</v>
      </c>
      <c r="BH248" s="13">
        <f t="shared" si="385"/>
        <v>5.7532813426906443E-6</v>
      </c>
      <c r="BI248" s="13">
        <f t="shared" si="386"/>
        <v>1.2094618307689414E-6</v>
      </c>
      <c r="BJ248" s="14">
        <f t="shared" si="387"/>
        <v>0.3807607532791446</v>
      </c>
      <c r="BK248" s="14">
        <f t="shared" si="388"/>
        <v>0.31106480671350634</v>
      </c>
      <c r="BL248" s="14">
        <f t="shared" si="389"/>
        <v>0.29044252723519931</v>
      </c>
      <c r="BM248" s="14">
        <f t="shared" si="390"/>
        <v>0.31356604175266539</v>
      </c>
      <c r="BN248" s="14">
        <f t="shared" si="391"/>
        <v>0.68627346245905252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1.2328244274809199</v>
      </c>
      <c r="F249" s="10">
        <f>VLOOKUP(B249,home!$B$2:$E$405,3,FALSE)</f>
        <v>0.87</v>
      </c>
      <c r="G249" s="10">
        <f>VLOOKUP(C249,away!$B$2:$E$405,4,FALSE)</f>
        <v>0.57999999999999996</v>
      </c>
      <c r="H249" s="10">
        <f>VLOOKUP(A249,away!$A$2:$E$405,3,FALSE)</f>
        <v>1.1412213740457999</v>
      </c>
      <c r="I249" s="10">
        <f>VLOOKUP(C249,away!$B$2:$E$405,3,FALSE)</f>
        <v>1.74</v>
      </c>
      <c r="J249" s="10">
        <f>VLOOKUP(B249,home!$B$2:$E$405,4,FALSE)</f>
        <v>0.81</v>
      </c>
      <c r="K249" s="12">
        <f t="shared" si="336"/>
        <v>0.62208320610687218</v>
      </c>
      <c r="L249" s="12">
        <f t="shared" si="337"/>
        <v>1.6084374045801504</v>
      </c>
      <c r="M249" s="13">
        <f t="shared" si="338"/>
        <v>0.10747246425538928</v>
      </c>
      <c r="N249" s="13">
        <f t="shared" si="339"/>
        <v>6.685681513219878E-2</v>
      </c>
      <c r="O249" s="13">
        <f t="shared" si="340"/>
        <v>0.1728627314707713</v>
      </c>
      <c r="P249" s="13">
        <f t="shared" si="341"/>
        <v>0.10753500220972871</v>
      </c>
      <c r="Q249" s="13">
        <f t="shared" si="342"/>
        <v>2.0795250953766331E-2</v>
      </c>
      <c r="R249" s="13">
        <f t="shared" si="343"/>
        <v>0.13901944157774146</v>
      </c>
      <c r="S249" s="13">
        <f t="shared" si="344"/>
        <v>2.6899394138686299E-2</v>
      </c>
      <c r="T249" s="13">
        <f t="shared" si="345"/>
        <v>3.3447859471668812E-2</v>
      </c>
      <c r="U249" s="13">
        <f t="shared" si="346"/>
        <v>8.6481659927868409E-2</v>
      </c>
      <c r="V249" s="13">
        <f t="shared" si="347"/>
        <v>2.9905607586559546E-3</v>
      </c>
      <c r="W249" s="13">
        <f t="shared" si="348"/>
        <v>4.3121254617053181E-3</v>
      </c>
      <c r="X249" s="13">
        <f t="shared" si="349"/>
        <v>6.9357838858492846E-3</v>
      </c>
      <c r="Y249" s="13">
        <f t="shared" si="350"/>
        <v>5.5778871160421274E-3</v>
      </c>
      <c r="Z249" s="13">
        <f t="shared" si="351"/>
        <v>7.4534689932494805E-2</v>
      </c>
      <c r="AA249" s="13">
        <f t="shared" si="352"/>
        <v>4.636677887938797E-2</v>
      </c>
      <c r="AB249" s="13">
        <f t="shared" si="353"/>
        <v>1.4421997231069038E-2</v>
      </c>
      <c r="AC249" s="13">
        <f t="shared" si="354"/>
        <v>1.8701880989847923E-4</v>
      </c>
      <c r="AD249" s="13">
        <f t="shared" si="355"/>
        <v>6.7062520808818015E-4</v>
      </c>
      <c r="AE249" s="13">
        <f t="shared" si="356"/>
        <v>1.0786586691433756E-3</v>
      </c>
      <c r="AF249" s="13">
        <f t="shared" si="357"/>
        <v>8.6747747511242528E-4</v>
      </c>
      <c r="AG249" s="13">
        <f t="shared" si="358"/>
        <v>4.6509440620052394E-4</v>
      </c>
      <c r="AH249" s="13">
        <f t="shared" si="359"/>
        <v>2.9971095806552051E-2</v>
      </c>
      <c r="AI249" s="13">
        <f t="shared" si="360"/>
        <v>1.864451536987613E-2</v>
      </c>
      <c r="AJ249" s="13">
        <f t="shared" si="361"/>
        <v>5.7992199488006999E-3</v>
      </c>
      <c r="AK249" s="13">
        <f t="shared" si="362"/>
        <v>1.2025324462229571E-3</v>
      </c>
      <c r="AL249" s="13">
        <f t="shared" si="363"/>
        <v>7.4851054267829571E-6</v>
      </c>
      <c r="AM249" s="13">
        <f t="shared" si="364"/>
        <v>8.3436935908716688E-5</v>
      </c>
      <c r="AN249" s="13">
        <f t="shared" si="365"/>
        <v>1.3420308863913659E-4</v>
      </c>
      <c r="AO249" s="13">
        <f t="shared" si="366"/>
        <v>1.079286337886864E-4</v>
      </c>
      <c r="AP249" s="13">
        <f t="shared" si="367"/>
        <v>5.7865483870318774E-5</v>
      </c>
      <c r="AQ249" s="13">
        <f t="shared" si="368"/>
        <v>2.3268252172787522E-5</v>
      </c>
      <c r="AR249" s="13">
        <f t="shared" si="369"/>
        <v>9.641326310302718E-3</v>
      </c>
      <c r="AS249" s="13">
        <f t="shared" si="370"/>
        <v>5.9977071822356542E-3</v>
      </c>
      <c r="AT249" s="13">
        <f t="shared" si="371"/>
        <v>1.8655364566076851E-3</v>
      </c>
      <c r="AU249" s="13">
        <f t="shared" si="372"/>
        <v>3.8683963334525432E-4</v>
      </c>
      <c r="AV249" s="13">
        <f t="shared" si="373"/>
        <v>6.0161609840155665E-5</v>
      </c>
      <c r="AW249" s="13">
        <f t="shared" si="374"/>
        <v>2.0804058307345435E-7</v>
      </c>
      <c r="AX249" s="13">
        <f t="shared" si="375"/>
        <v>8.6507860996380139E-6</v>
      </c>
      <c r="AY249" s="13">
        <f t="shared" si="376"/>
        <v>1.3914247941679809E-5</v>
      </c>
      <c r="AZ249" s="13">
        <f t="shared" si="377"/>
        <v>1.1190098423000088E-5</v>
      </c>
      <c r="BA249" s="13">
        <f t="shared" si="378"/>
        <v>5.9995242881622338E-6</v>
      </c>
      <c r="BB249" s="13">
        <f t="shared" si="379"/>
        <v>2.4124648186918093E-6</v>
      </c>
      <c r="BC249" s="13">
        <f t="shared" si="380"/>
        <v>7.7605973032351502E-7</v>
      </c>
      <c r="BD249" s="13">
        <f t="shared" si="381"/>
        <v>2.5845783112089372E-3</v>
      </c>
      <c r="BE249" s="13">
        <f t="shared" si="382"/>
        <v>1.6078227622711408E-3</v>
      </c>
      <c r="BF249" s="13">
        <f t="shared" si="383"/>
        <v>5.0009976940261936E-4</v>
      </c>
      <c r="BG249" s="13">
        <f t="shared" si="384"/>
        <v>1.0370122264109633E-4</v>
      </c>
      <c r="BH249" s="13">
        <f t="shared" si="385"/>
        <v>1.6127697264443937E-5</v>
      </c>
      <c r="BI249" s="13">
        <f t="shared" si="386"/>
        <v>2.0065539242772637E-6</v>
      </c>
      <c r="BJ249" s="14">
        <f t="shared" si="387"/>
        <v>0.14145722335545624</v>
      </c>
      <c r="BK249" s="14">
        <f t="shared" si="388"/>
        <v>0.24510583952572718</v>
      </c>
      <c r="BL249" s="14">
        <f t="shared" si="389"/>
        <v>0.53753588016733389</v>
      </c>
      <c r="BM249" s="14">
        <f t="shared" si="390"/>
        <v>0.38407822117405782</v>
      </c>
      <c r="BN249" s="14">
        <f t="shared" si="391"/>
        <v>0.61454170559959587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1.2328244274809199</v>
      </c>
      <c r="F250" s="10">
        <f>VLOOKUP(B250,home!$B$2:$E$405,3,FALSE)</f>
        <v>1.62</v>
      </c>
      <c r="G250" s="10">
        <f>VLOOKUP(C250,away!$B$2:$E$405,4,FALSE)</f>
        <v>0.98</v>
      </c>
      <c r="H250" s="10">
        <f>VLOOKUP(A250,away!$A$2:$E$405,3,FALSE)</f>
        <v>1.1412213740457999</v>
      </c>
      <c r="I250" s="10">
        <f>VLOOKUP(C250,away!$B$2:$E$405,3,FALSE)</f>
        <v>0.98</v>
      </c>
      <c r="J250" s="10">
        <f>VLOOKUP(B250,home!$B$2:$E$405,4,FALSE)</f>
        <v>0.75</v>
      </c>
      <c r="K250" s="12">
        <f t="shared" si="336"/>
        <v>1.9572320610687086</v>
      </c>
      <c r="L250" s="12">
        <f t="shared" si="337"/>
        <v>0.83879770992366298</v>
      </c>
      <c r="M250" s="13">
        <f t="shared" si="338"/>
        <v>6.1051972400649246E-2</v>
      </c>
      <c r="N250" s="13">
        <f t="shared" si="339"/>
        <v>0.11949287777403263</v>
      </c>
      <c r="O250" s="13">
        <f t="shared" si="340"/>
        <v>5.121025463598726E-2</v>
      </c>
      <c r="P250" s="13">
        <f t="shared" si="341"/>
        <v>0.10023035222904673</v>
      </c>
      <c r="Q250" s="13">
        <f t="shared" si="342"/>
        <v>0.1169376457243506</v>
      </c>
      <c r="R250" s="13">
        <f t="shared" si="343"/>
        <v>2.1477522156636876E-2</v>
      </c>
      <c r="S250" s="13">
        <f t="shared" si="344"/>
        <v>4.113758783267394E-2</v>
      </c>
      <c r="T250" s="13">
        <f t="shared" si="345"/>
        <v>9.8087029437449902E-2</v>
      </c>
      <c r="U250" s="13">
        <f t="shared" si="346"/>
        <v>4.2036494957283246E-2</v>
      </c>
      <c r="V250" s="13">
        <f t="shared" si="347"/>
        <v>7.504052615047792E-3</v>
      </c>
      <c r="W250" s="13">
        <f t="shared" si="348"/>
        <v>7.6291369785864399E-2</v>
      </c>
      <c r="X250" s="13">
        <f t="shared" si="349"/>
        <v>6.3993026263322386E-2</v>
      </c>
      <c r="Y250" s="13">
        <f t="shared" si="350"/>
        <v>2.6838601940379816E-2</v>
      </c>
      <c r="Z250" s="13">
        <f t="shared" si="351"/>
        <v>6.0050987999405829E-3</v>
      </c>
      <c r="AA250" s="13">
        <f t="shared" si="352"/>
        <v>1.1753371901128936E-2</v>
      </c>
      <c r="AB250" s="13">
        <f t="shared" si="353"/>
        <v>1.1502038155276818E-2</v>
      </c>
      <c r="AC250" s="13">
        <f t="shared" si="354"/>
        <v>7.6997290912211868E-4</v>
      </c>
      <c r="AD250" s="13">
        <f t="shared" si="355"/>
        <v>3.7329978731935588E-2</v>
      </c>
      <c r="AE250" s="13">
        <f t="shared" si="356"/>
        <v>3.1312300671846621E-2</v>
      </c>
      <c r="AF250" s="13">
        <f t="shared" si="357"/>
        <v>1.3132343047993055E-2</v>
      </c>
      <c r="AG250" s="13">
        <f t="shared" si="358"/>
        <v>3.6717930915295049E-3</v>
      </c>
      <c r="AH250" s="13">
        <f t="shared" si="359"/>
        <v>1.2592657803138741E-3</v>
      </c>
      <c r="AI250" s="13">
        <f t="shared" si="360"/>
        <v>2.4646753586370193E-3</v>
      </c>
      <c r="AJ250" s="13">
        <f t="shared" si="361"/>
        <v>2.4119708160251965E-3</v>
      </c>
      <c r="AK250" s="13">
        <f t="shared" si="362"/>
        <v>1.5735955371621901E-3</v>
      </c>
      <c r="AL250" s="13">
        <f t="shared" si="363"/>
        <v>5.0563251507538934E-5</v>
      </c>
      <c r="AM250" s="13">
        <f t="shared" si="364"/>
        <v>1.4612686242631481E-2</v>
      </c>
      <c r="AN250" s="13">
        <f t="shared" si="365"/>
        <v>1.22570877561523E-2</v>
      </c>
      <c r="AO250" s="13">
        <f t="shared" si="366"/>
        <v>5.1406085700969589E-3</v>
      </c>
      <c r="AP250" s="13">
        <f t="shared" si="367"/>
        <v>1.4373102320704286E-3</v>
      </c>
      <c r="AQ250" s="13">
        <f t="shared" si="368"/>
        <v>3.0140313277763096E-4</v>
      </c>
      <c r="AR250" s="13">
        <f t="shared" si="369"/>
        <v>2.1125385054250248E-4</v>
      </c>
      <c r="AS250" s="13">
        <f t="shared" si="370"/>
        <v>4.1347280930600309E-4</v>
      </c>
      <c r="AT250" s="13">
        <f t="shared" si="371"/>
        <v>4.0463111937692878E-4</v>
      </c>
      <c r="AU250" s="13">
        <f t="shared" si="372"/>
        <v>2.6398566658354834E-4</v>
      </c>
      <c r="AV250" s="13">
        <f t="shared" si="373"/>
        <v>1.2917030257497881E-4</v>
      </c>
      <c r="AW250" s="13">
        <f t="shared" si="374"/>
        <v>2.3058552998038258E-6</v>
      </c>
      <c r="AX250" s="13">
        <f t="shared" si="375"/>
        <v>4.7667363354026611E-3</v>
      </c>
      <c r="AY250" s="13">
        <f t="shared" si="376"/>
        <v>3.9983275219456649E-3</v>
      </c>
      <c r="AZ250" s="13">
        <f t="shared" si="377"/>
        <v>1.6768939844663889E-3</v>
      </c>
      <c r="BA250" s="13">
        <f t="shared" si="378"/>
        <v>4.6885827798505799E-4</v>
      </c>
      <c r="BB250" s="13">
        <f t="shared" si="379"/>
        <v>9.831931246315468E-5</v>
      </c>
      <c r="BC250" s="13">
        <f t="shared" si="380"/>
        <v>1.6494002827072647E-5</v>
      </c>
      <c r="BD250" s="13">
        <f t="shared" si="381"/>
        <v>2.9533207674601135E-5</v>
      </c>
      <c r="BE250" s="13">
        <f t="shared" si="382"/>
        <v>5.7803340926929783E-5</v>
      </c>
      <c r="BF250" s="13">
        <f t="shared" si="383"/>
        <v>5.6567276049536015E-5</v>
      </c>
      <c r="BG250" s="13">
        <f t="shared" si="384"/>
        <v>3.6905095430491993E-5</v>
      </c>
      <c r="BH250" s="13">
        <f t="shared" si="385"/>
        <v>1.8057958998339802E-5</v>
      </c>
      <c r="BI250" s="13">
        <f t="shared" si="386"/>
        <v>7.0687232618029739E-6</v>
      </c>
      <c r="BJ250" s="14">
        <f t="shared" si="387"/>
        <v>0.63186169183752317</v>
      </c>
      <c r="BK250" s="14">
        <f t="shared" si="388"/>
        <v>0.21474282875999307</v>
      </c>
      <c r="BL250" s="14">
        <f t="shared" si="389"/>
        <v>0.1473176386491771</v>
      </c>
      <c r="BM250" s="14">
        <f t="shared" si="390"/>
        <v>0.52553061145928492</v>
      </c>
      <c r="BN250" s="14">
        <f t="shared" si="391"/>
        <v>0.47040062492070339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1.5846153846153801</v>
      </c>
      <c r="F251" s="10">
        <f>VLOOKUP(B251,home!$B$2:$E$405,3,FALSE)</f>
        <v>0.83</v>
      </c>
      <c r="G251" s="10">
        <f>VLOOKUP(C251,away!$B$2:$E$405,4,FALSE)</f>
        <v>1.05</v>
      </c>
      <c r="H251" s="10">
        <f>VLOOKUP(A251,away!$A$2:$E$405,3,FALSE)</f>
        <v>1.2538461538461501</v>
      </c>
      <c r="I251" s="10">
        <f>VLOOKUP(C251,away!$B$2:$E$405,3,FALSE)</f>
        <v>0.74</v>
      </c>
      <c r="J251" s="10">
        <f>VLOOKUP(B251,home!$B$2:$E$405,4,FALSE)</f>
        <v>1.78</v>
      </c>
      <c r="K251" s="12">
        <f t="shared" si="336"/>
        <v>1.3809923076923039</v>
      </c>
      <c r="L251" s="12">
        <f t="shared" si="337"/>
        <v>1.6515661538461488</v>
      </c>
      <c r="M251" s="13">
        <f t="shared" si="338"/>
        <v>4.8192182419896659E-2</v>
      </c>
      <c r="N251" s="13">
        <f t="shared" si="339"/>
        <v>6.6553033212781554E-2</v>
      </c>
      <c r="O251" s="13">
        <f t="shared" si="340"/>
        <v>7.95925773646807E-2</v>
      </c>
      <c r="P251" s="13">
        <f t="shared" si="341"/>
        <v>0.10991673709002864</v>
      </c>
      <c r="Q251" s="13">
        <f t="shared" si="342"/>
        <v>4.5954613460220887E-2</v>
      </c>
      <c r="R251" s="13">
        <f t="shared" si="343"/>
        <v>6.5726203436443892E-2</v>
      </c>
      <c r="S251" s="13">
        <f t="shared" si="344"/>
        <v>6.2674527723455151E-2</v>
      </c>
      <c r="T251" s="13">
        <f t="shared" si="345"/>
        <v>7.5897084203983473E-2</v>
      </c>
      <c r="U251" s="13">
        <f t="shared" si="346"/>
        <v>9.0767381359548482E-2</v>
      </c>
      <c r="V251" s="13">
        <f t="shared" si="347"/>
        <v>1.5883119165578705E-2</v>
      </c>
      <c r="W251" s="13">
        <f t="shared" si="348"/>
        <v>2.1154322563846084E-2</v>
      </c>
      <c r="X251" s="13">
        <f t="shared" si="349"/>
        <v>3.4937763153992073E-2</v>
      </c>
      <c r="Y251" s="13">
        <f t="shared" si="350"/>
        <v>2.88510135581132E-2</v>
      </c>
      <c r="Z251" s="13">
        <f t="shared" si="351"/>
        <v>3.6183724338812388E-2</v>
      </c>
      <c r="AA251" s="13">
        <f t="shared" si="352"/>
        <v>4.9969444975558705E-2</v>
      </c>
      <c r="AB251" s="13">
        <f t="shared" si="353"/>
        <v>3.4503709565450215E-2</v>
      </c>
      <c r="AC251" s="13">
        <f t="shared" si="354"/>
        <v>2.2641387900339837E-3</v>
      </c>
      <c r="AD251" s="13">
        <f t="shared" si="355"/>
        <v>7.3034891837782945E-3</v>
      </c>
      <c r="AE251" s="13">
        <f t="shared" si="356"/>
        <v>1.2062195540909666E-2</v>
      </c>
      <c r="AF251" s="13">
        <f t="shared" si="357"/>
        <v>9.9607569482201737E-3</v>
      </c>
      <c r="AG251" s="13">
        <f t="shared" si="358"/>
        <v>5.4836163474560988E-3</v>
      </c>
      <c r="AH251" s="13">
        <f t="shared" si="359"/>
        <v>1.4939953609520416E-2</v>
      </c>
      <c r="AI251" s="13">
        <f t="shared" si="360"/>
        <v>2.0631961012027564E-2</v>
      </c>
      <c r="AJ251" s="13">
        <f t="shared" si="361"/>
        <v>1.4246289725108796E-2</v>
      </c>
      <c r="AK251" s="13">
        <f t="shared" si="362"/>
        <v>6.5580055078437172E-3</v>
      </c>
      <c r="AL251" s="13">
        <f t="shared" si="363"/>
        <v>2.0656192404911993E-4</v>
      </c>
      <c r="AM251" s="13">
        <f t="shared" si="364"/>
        <v>2.0172124764223525E-3</v>
      </c>
      <c r="AN251" s="13">
        <f t="shared" si="365"/>
        <v>3.3315598511753294E-3</v>
      </c>
      <c r="AO251" s="13">
        <f t="shared" si="366"/>
        <v>2.7511457448569439E-3</v>
      </c>
      <c r="AP251" s="13">
        <f t="shared" si="367"/>
        <v>1.5145663988345272E-3</v>
      </c>
      <c r="AQ251" s="13">
        <f t="shared" si="368"/>
        <v>6.2535165051693807E-4</v>
      </c>
      <c r="AR251" s="13">
        <f t="shared" si="369"/>
        <v>4.9348643443031005E-3</v>
      </c>
      <c r="AS251" s="13">
        <f t="shared" si="370"/>
        <v>6.8150096989876069E-3</v>
      </c>
      <c r="AT251" s="13">
        <f t="shared" si="371"/>
        <v>4.7057379855751655E-3</v>
      </c>
      <c r="AU251" s="13">
        <f t="shared" si="372"/>
        <v>2.1661959866982601E-3</v>
      </c>
      <c r="AV251" s="13">
        <f t="shared" si="373"/>
        <v>7.4787499864605944E-4</v>
      </c>
      <c r="AW251" s="13">
        <f t="shared" si="374"/>
        <v>1.3086846338993538E-5</v>
      </c>
      <c r="AX251" s="13">
        <f t="shared" si="375"/>
        <v>4.6429248548670172E-4</v>
      </c>
      <c r="AY251" s="13">
        <f t="shared" si="376"/>
        <v>7.6680975451494078E-4</v>
      </c>
      <c r="AZ251" s="13">
        <f t="shared" si="377"/>
        <v>6.332185184979753E-4</v>
      </c>
      <c r="BA251" s="13">
        <f t="shared" si="378"/>
        <v>3.4860075771328585E-4</v>
      </c>
      <c r="BB251" s="13">
        <f t="shared" si="379"/>
        <v>1.4393430316109616E-4</v>
      </c>
      <c r="BC251" s="13">
        <f t="shared" si="380"/>
        <v>4.7543404695659398E-5</v>
      </c>
      <c r="BD251" s="13">
        <f t="shared" si="381"/>
        <v>1.3583758208121966E-3</v>
      </c>
      <c r="BE251" s="13">
        <f t="shared" si="382"/>
        <v>1.8759065594968628E-3</v>
      </c>
      <c r="BF251" s="13">
        <f t="shared" si="383"/>
        <v>1.2953062643073516E-3</v>
      </c>
      <c r="BG251" s="13">
        <f t="shared" si="384"/>
        <v>5.9626932903803561E-4</v>
      </c>
      <c r="BH251" s="13">
        <f t="shared" si="385"/>
        <v>2.0586083917859463E-4</v>
      </c>
      <c r="BI251" s="13">
        <f t="shared" si="386"/>
        <v>5.6858447072144289E-5</v>
      </c>
      <c r="BJ251" s="14">
        <f t="shared" si="387"/>
        <v>0.32080212351917725</v>
      </c>
      <c r="BK251" s="14">
        <f t="shared" si="388"/>
        <v>0.23990407686755719</v>
      </c>
      <c r="BL251" s="14">
        <f t="shared" si="389"/>
        <v>0.40169378683029805</v>
      </c>
      <c r="BM251" s="14">
        <f t="shared" si="390"/>
        <v>0.58189464166361637</v>
      </c>
      <c r="BN251" s="14">
        <f t="shared" si="391"/>
        <v>0.41593534698405232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1.5846153846153801</v>
      </c>
      <c r="F252" s="10">
        <f>VLOOKUP(B252,home!$B$2:$E$405,3,FALSE)</f>
        <v>0.78</v>
      </c>
      <c r="G252" s="10">
        <f>VLOOKUP(C252,away!$B$2:$E$405,4,FALSE)</f>
        <v>0.79</v>
      </c>
      <c r="H252" s="10">
        <f>VLOOKUP(A252,away!$A$2:$E$405,3,FALSE)</f>
        <v>1.2538461538461501</v>
      </c>
      <c r="I252" s="10">
        <f>VLOOKUP(C252,away!$B$2:$E$405,3,FALSE)</f>
        <v>0.42</v>
      </c>
      <c r="J252" s="10">
        <f>VLOOKUP(B252,home!$B$2:$E$405,4,FALSE)</f>
        <v>0.67</v>
      </c>
      <c r="K252" s="12">
        <f t="shared" si="336"/>
        <v>0.9764399999999972</v>
      </c>
      <c r="L252" s="12">
        <f t="shared" si="337"/>
        <v>0.35283230769230667</v>
      </c>
      <c r="M252" s="13">
        <f t="shared" si="338"/>
        <v>0.26466978941054908</v>
      </c>
      <c r="N252" s="13">
        <f t="shared" si="339"/>
        <v>0.25843416917203582</v>
      </c>
      <c r="O252" s="13">
        <f t="shared" si="340"/>
        <v>9.3384052574160867E-2</v>
      </c>
      <c r="P252" s="13">
        <f t="shared" si="341"/>
        <v>9.1183924295513377E-2</v>
      </c>
      <c r="Q252" s="13">
        <f t="shared" si="342"/>
        <v>0.12617273007317095</v>
      </c>
      <c r="R252" s="13">
        <f t="shared" si="343"/>
        <v>1.6474455385700432E-2</v>
      </c>
      <c r="S252" s="13">
        <f t="shared" si="344"/>
        <v>7.8536617915925585E-3</v>
      </c>
      <c r="T252" s="13">
        <f t="shared" si="345"/>
        <v>4.4517815519555401E-2</v>
      </c>
      <c r="U252" s="13">
        <f t="shared" si="346"/>
        <v>1.6086317216813285E-2</v>
      </c>
      <c r="V252" s="13">
        <f t="shared" si="347"/>
        <v>3.0063780558913861E-4</v>
      </c>
      <c r="W252" s="13">
        <f t="shared" si="348"/>
        <v>4.1066700184215571E-2</v>
      </c>
      <c r="X252" s="13">
        <f t="shared" si="349"/>
        <v>1.4489658595304855E-2</v>
      </c>
      <c r="Y252" s="13">
        <f t="shared" si="350"/>
        <v>2.5562098399275392E-3</v>
      </c>
      <c r="Z252" s="13">
        <f t="shared" si="351"/>
        <v>1.937573370570212E-3</v>
      </c>
      <c r="AA252" s="13">
        <f t="shared" si="352"/>
        <v>1.8919241419595725E-3</v>
      </c>
      <c r="AB252" s="13">
        <f t="shared" si="353"/>
        <v>9.2367520458749961E-4</v>
      </c>
      <c r="AC252" s="13">
        <f t="shared" si="354"/>
        <v>6.4734756293545082E-6</v>
      </c>
      <c r="AD252" s="13">
        <f t="shared" si="355"/>
        <v>1.0024792181968833E-2</v>
      </c>
      <c r="AE252" s="13">
        <f t="shared" si="356"/>
        <v>3.5370705596998574E-3</v>
      </c>
      <c r="AF252" s="13">
        <f t="shared" si="357"/>
        <v>6.2399638402470974E-4</v>
      </c>
      <c r="AG252" s="13">
        <f t="shared" si="358"/>
        <v>7.3388694722364403E-5</v>
      </c>
      <c r="AH252" s="13">
        <f t="shared" si="359"/>
        <v>1.7090962091536214E-4</v>
      </c>
      <c r="AI252" s="13">
        <f t="shared" si="360"/>
        <v>1.6688299024659575E-4</v>
      </c>
      <c r="AJ252" s="13">
        <f t="shared" si="361"/>
        <v>8.147561349819272E-5</v>
      </c>
      <c r="AK252" s="13">
        <f t="shared" si="362"/>
        <v>2.6518682681391699E-5</v>
      </c>
      <c r="AL252" s="13">
        <f t="shared" si="363"/>
        <v>8.9209563816184503E-8</v>
      </c>
      <c r="AM252" s="13">
        <f t="shared" si="364"/>
        <v>1.9577216156323246E-3</v>
      </c>
      <c r="AN252" s="13">
        <f t="shared" si="365"/>
        <v>6.9074743546266399E-4</v>
      </c>
      <c r="AO252" s="13">
        <f t="shared" si="366"/>
        <v>1.2185900584341719E-4</v>
      </c>
      <c r="AP252" s="13">
        <f t="shared" si="367"/>
        <v>1.4331931414941062E-5</v>
      </c>
      <c r="AQ252" s="13">
        <f t="shared" si="368"/>
        <v>1.2641921087053799E-6</v>
      </c>
      <c r="AR252" s="13">
        <f t="shared" si="369"/>
        <v>1.2060487190876908E-5</v>
      </c>
      <c r="AS252" s="13">
        <f t="shared" si="370"/>
        <v>1.1776342112659815E-5</v>
      </c>
      <c r="AT252" s="13">
        <f t="shared" si="371"/>
        <v>5.7494457462427572E-6</v>
      </c>
      <c r="AU252" s="13">
        <f t="shared" si="372"/>
        <v>1.8713296014870877E-6</v>
      </c>
      <c r="AV252" s="13">
        <f t="shared" si="373"/>
        <v>4.568102690190116E-7</v>
      </c>
      <c r="AW252" s="13">
        <f t="shared" si="374"/>
        <v>8.5373448128275686E-10</v>
      </c>
      <c r="AX252" s="13">
        <f t="shared" si="375"/>
        <v>3.1859961572800344E-4</v>
      </c>
      <c r="AY252" s="13">
        <f t="shared" si="376"/>
        <v>1.1241223764719356E-4</v>
      </c>
      <c r="AZ252" s="13">
        <f t="shared" si="377"/>
        <v>1.9831334610957649E-5</v>
      </c>
      <c r="BA252" s="13">
        <f t="shared" si="378"/>
        <v>2.3323785184675009E-6</v>
      </c>
      <c r="BB252" s="13">
        <f t="shared" si="379"/>
        <v>2.0573462377071283E-7</v>
      </c>
      <c r="BC252" s="13">
        <f t="shared" si="380"/>
        <v>1.4517964415445818E-8</v>
      </c>
      <c r="BD252" s="13">
        <f t="shared" si="381"/>
        <v>7.0922158790843445E-7</v>
      </c>
      <c r="BE252" s="13">
        <f t="shared" si="382"/>
        <v>6.925123272973098E-7</v>
      </c>
      <c r="BF252" s="13">
        <f t="shared" si="383"/>
        <v>3.3809836843309155E-7</v>
      </c>
      <c r="BG252" s="13">
        <f t="shared" si="384"/>
        <v>1.1004425695760234E-7</v>
      </c>
      <c r="BH252" s="13">
        <f t="shared" si="385"/>
        <v>2.6862903565920228E-8</v>
      </c>
      <c r="BI252" s="13">
        <f t="shared" si="386"/>
        <v>5.2460027115814156E-9</v>
      </c>
      <c r="BJ252" s="14">
        <f t="shared" si="387"/>
        <v>0.50473585120418074</v>
      </c>
      <c r="BK252" s="14">
        <f t="shared" si="388"/>
        <v>0.36412698822608452</v>
      </c>
      <c r="BL252" s="14">
        <f t="shared" si="389"/>
        <v>0.12924000783093037</v>
      </c>
      <c r="BM252" s="14">
        <f t="shared" si="390"/>
        <v>0.14960888833672262</v>
      </c>
      <c r="BN252" s="14">
        <f t="shared" si="391"/>
        <v>0.8503191209111306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1.5846153846153801</v>
      </c>
      <c r="F253" s="10">
        <f>VLOOKUP(B253,home!$B$2:$E$405,3,FALSE)</f>
        <v>0.74</v>
      </c>
      <c r="G253" s="10">
        <f>VLOOKUP(C253,away!$B$2:$E$405,4,FALSE)</f>
        <v>1.1200000000000001</v>
      </c>
      <c r="H253" s="10">
        <f>VLOOKUP(A253,away!$A$2:$E$405,3,FALSE)</f>
        <v>1.2538461538461501</v>
      </c>
      <c r="I253" s="10">
        <f>VLOOKUP(C253,away!$B$2:$E$405,3,FALSE)</f>
        <v>0.87</v>
      </c>
      <c r="J253" s="10">
        <f>VLOOKUP(B253,home!$B$2:$E$405,4,FALSE)</f>
        <v>0.73</v>
      </c>
      <c r="K253" s="12">
        <f t="shared" si="336"/>
        <v>1.3133292307692273</v>
      </c>
      <c r="L253" s="12">
        <f t="shared" si="337"/>
        <v>0.79631769230768978</v>
      </c>
      <c r="M253" s="13">
        <f t="shared" si="338"/>
        <v>0.12128078031938359</v>
      </c>
      <c r="N253" s="13">
        <f t="shared" si="339"/>
        <v>0.1592815939239477</v>
      </c>
      <c r="O253" s="13">
        <f t="shared" si="340"/>
        <v>9.6578031105207407E-2</v>
      </c>
      <c r="P253" s="13">
        <f t="shared" si="341"/>
        <v>0.12683875130060857</v>
      </c>
      <c r="Q253" s="13">
        <f t="shared" si="342"/>
        <v>0.10459458661191733</v>
      </c>
      <c r="R253" s="13">
        <f t="shared" si="343"/>
        <v>3.8453397428659525E-2</v>
      </c>
      <c r="S253" s="13">
        <f t="shared" si="344"/>
        <v>3.3162857274522277E-2</v>
      </c>
      <c r="T253" s="13">
        <f t="shared" si="345"/>
        <v>8.3290519838678787E-2</v>
      </c>
      <c r="U253" s="13">
        <f t="shared" si="346"/>
        <v>5.0501970865444806E-2</v>
      </c>
      <c r="V253" s="13">
        <f t="shared" si="347"/>
        <v>3.8536246177246704E-3</v>
      </c>
      <c r="W253" s="13">
        <f t="shared" si="348"/>
        <v>4.5789042659218238E-2</v>
      </c>
      <c r="X253" s="13">
        <f t="shared" si="349"/>
        <v>3.6462624783367023E-2</v>
      </c>
      <c r="Y253" s="13">
        <f t="shared" si="350"/>
        <v>1.4517916611486005E-2</v>
      </c>
      <c r="Z253" s="13">
        <f t="shared" si="351"/>
        <v>1.020704023392687E-2</v>
      </c>
      <c r="AA253" s="13">
        <f t="shared" si="352"/>
        <v>1.340520429885373E-2</v>
      </c>
      <c r="AB253" s="13">
        <f t="shared" si="353"/>
        <v>8.8027233250589539E-3</v>
      </c>
      <c r="AC253" s="13">
        <f t="shared" si="354"/>
        <v>2.5188911487371182E-4</v>
      </c>
      <c r="AD253" s="13">
        <f t="shared" si="355"/>
        <v>1.5034022043322598E-2</v>
      </c>
      <c r="AE253" s="13">
        <f t="shared" si="356"/>
        <v>1.197185773964159E-2</v>
      </c>
      <c r="AF253" s="13">
        <f t="shared" si="357"/>
        <v>4.7667010639336734E-3</v>
      </c>
      <c r="AG253" s="13">
        <f t="shared" si="358"/>
        <v>1.2652694637174241E-3</v>
      </c>
      <c r="AH253" s="13">
        <f t="shared" si="359"/>
        <v>2.0320116810930962E-3</v>
      </c>
      <c r="AI253" s="13">
        <f t="shared" si="360"/>
        <v>2.668700338044081E-3</v>
      </c>
      <c r="AJ253" s="13">
        <f t="shared" si="361"/>
        <v>1.7524410810585047E-3</v>
      </c>
      <c r="AK253" s="13">
        <f t="shared" si="362"/>
        <v>7.6717736565165312E-4</v>
      </c>
      <c r="AL253" s="13">
        <f t="shared" si="363"/>
        <v>1.0537300539347184E-5</v>
      </c>
      <c r="AM253" s="13">
        <f t="shared" si="364"/>
        <v>3.948924121104899E-3</v>
      </c>
      <c r="AN253" s="13">
        <f t="shared" si="365"/>
        <v>3.1445981432164246E-3</v>
      </c>
      <c r="AO253" s="13">
        <f t="shared" si="366"/>
        <v>1.2520495683205749E-3</v>
      </c>
      <c r="AP253" s="13">
        <f t="shared" si="367"/>
        <v>3.3234307429995982E-4</v>
      </c>
      <c r="AQ253" s="13">
        <f t="shared" si="368"/>
        <v>6.616266749524676E-5</v>
      </c>
      <c r="AR253" s="13">
        <f t="shared" si="369"/>
        <v>3.2362537052606487E-4</v>
      </c>
      <c r="AS253" s="13">
        <f t="shared" si="370"/>
        <v>4.2502665893040298E-4</v>
      </c>
      <c r="AT253" s="13">
        <f t="shared" si="371"/>
        <v>2.7909996751474041E-4</v>
      </c>
      <c r="AU253" s="13">
        <f t="shared" si="372"/>
        <v>1.2218338188128348E-4</v>
      </c>
      <c r="AV253" s="13">
        <f t="shared" si="373"/>
        <v>4.0116751734732175E-5</v>
      </c>
      <c r="AW253" s="13">
        <f t="shared" si="374"/>
        <v>3.0611657212350878E-7</v>
      </c>
      <c r="AX253" s="13">
        <f t="shared" si="375"/>
        <v>8.6437291305612341E-4</v>
      </c>
      <c r="AY253" s="13">
        <f t="shared" si="376"/>
        <v>6.8831544341812752E-4</v>
      </c>
      <c r="AZ253" s="13">
        <f t="shared" si="377"/>
        <v>2.7405888274123377E-4</v>
      </c>
      <c r="BA253" s="13">
        <f t="shared" si="378"/>
        <v>7.2745979020307676E-5</v>
      </c>
      <c r="BB253" s="13">
        <f t="shared" si="379"/>
        <v>1.4482227534528755E-5</v>
      </c>
      <c r="BC253" s="13">
        <f t="shared" si="380"/>
        <v>2.3064908019541651E-6</v>
      </c>
      <c r="BD253" s="13">
        <f t="shared" si="381"/>
        <v>4.2951434704922818E-5</v>
      </c>
      <c r="BE253" s="13">
        <f t="shared" si="382"/>
        <v>5.640937470145098E-5</v>
      </c>
      <c r="BF253" s="13">
        <f t="shared" si="383"/>
        <v>3.7042040342414863E-5</v>
      </c>
      <c r="BG253" s="13">
        <f t="shared" si="384"/>
        <v>1.6216131449675467E-5</v>
      </c>
      <c r="BH253" s="13">
        <f t="shared" si="385"/>
        <v>5.3242798607137364E-6</v>
      </c>
      <c r="BI253" s="13">
        <f t="shared" si="386"/>
        <v>1.3985064747742531E-6</v>
      </c>
      <c r="BJ253" s="14">
        <f t="shared" si="387"/>
        <v>0.48763449425023986</v>
      </c>
      <c r="BK253" s="14">
        <f t="shared" si="388"/>
        <v>0.28608675537107031</v>
      </c>
      <c r="BL253" s="14">
        <f t="shared" si="389"/>
        <v>0.21631105138719295</v>
      </c>
      <c r="BM253" s="14">
        <f t="shared" si="390"/>
        <v>0.35252419122585976</v>
      </c>
      <c r="BN253" s="14">
        <f t="shared" si="391"/>
        <v>0.64702714068972411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1.5846153846153801</v>
      </c>
      <c r="F254" s="10">
        <f>VLOOKUP(B254,home!$B$2:$E$405,3,FALSE)</f>
        <v>0.89</v>
      </c>
      <c r="G254" s="10">
        <f>VLOOKUP(C254,away!$B$2:$E$405,4,FALSE)</f>
        <v>1.1200000000000001</v>
      </c>
      <c r="H254" s="10">
        <f>VLOOKUP(A254,away!$A$2:$E$405,3,FALSE)</f>
        <v>1.2538461538461501</v>
      </c>
      <c r="I254" s="10">
        <f>VLOOKUP(C254,away!$B$2:$E$405,3,FALSE)</f>
        <v>1.07</v>
      </c>
      <c r="J254" s="10">
        <f>VLOOKUP(B254,home!$B$2:$E$405,4,FALSE)</f>
        <v>1.46</v>
      </c>
      <c r="K254" s="12">
        <f t="shared" si="336"/>
        <v>1.5795446153846111</v>
      </c>
      <c r="L254" s="12">
        <f t="shared" si="337"/>
        <v>1.9587584615384557</v>
      </c>
      <c r="M254" s="13">
        <f t="shared" si="338"/>
        <v>2.9062602262732745E-2</v>
      </c>
      <c r="N254" s="13">
        <f t="shared" si="339"/>
        <v>4.5905676913164113E-2</v>
      </c>
      <c r="O254" s="13">
        <f t="shared" si="340"/>
        <v>5.6926618096454419E-2</v>
      </c>
      <c r="P254" s="13">
        <f t="shared" si="341"/>
        <v>8.991813308631072E-2</v>
      </c>
      <c r="Q254" s="13">
        <f t="shared" si="342"/>
        <v>3.6255032391887029E-2</v>
      </c>
      <c r="R254" s="13">
        <f t="shared" si="343"/>
        <v>5.5752747441599158E-2</v>
      </c>
      <c r="S254" s="13">
        <f t="shared" si="344"/>
        <v>6.9550470606819306E-2</v>
      </c>
      <c r="T254" s="13">
        <f t="shared" si="345"/>
        <v>7.1014851470959497E-2</v>
      </c>
      <c r="U254" s="13">
        <f t="shared" si="346"/>
        <v>8.8063952014276081E-2</v>
      </c>
      <c r="V254" s="13">
        <f t="shared" si="347"/>
        <v>2.390949186825226E-2</v>
      </c>
      <c r="W254" s="13">
        <f t="shared" si="348"/>
        <v>1.9088813731733271E-2</v>
      </c>
      <c r="X254" s="13">
        <f t="shared" si="349"/>
        <v>3.7390375417764E-2</v>
      </c>
      <c r="Y254" s="13">
        <f t="shared" si="350"/>
        <v>3.6619357114822372E-2</v>
      </c>
      <c r="Z254" s="13">
        <f t="shared" si="351"/>
        <v>3.6402055268416285E-2</v>
      </c>
      <c r="AA254" s="13">
        <f t="shared" si="352"/>
        <v>5.749867038815995E-2</v>
      </c>
      <c r="AB254" s="13">
        <f t="shared" si="353"/>
        <v>4.5410857601696338E-2</v>
      </c>
      <c r="AC254" s="13">
        <f t="shared" si="354"/>
        <v>4.6234178644775125E-3</v>
      </c>
      <c r="AD254" s="13">
        <f t="shared" si="355"/>
        <v>7.5379082360097788E-3</v>
      </c>
      <c r="AE254" s="13">
        <f t="shared" si="356"/>
        <v>1.4764941539584566E-2</v>
      </c>
      <c r="AF254" s="13">
        <f t="shared" si="357"/>
        <v>1.4460477087390957E-2</v>
      </c>
      <c r="AG254" s="13">
        <f t="shared" si="358"/>
        <v>9.4415272842700015E-3</v>
      </c>
      <c r="AH254" s="13">
        <f t="shared" si="359"/>
        <v>1.7825708443600218E-2</v>
      </c>
      <c r="AI254" s="13">
        <f t="shared" si="360"/>
        <v>2.8156501787504715E-2</v>
      </c>
      <c r="AJ254" s="13">
        <f t="shared" si="361"/>
        <v>2.2237225393260136E-2</v>
      </c>
      <c r="AK254" s="13">
        <f t="shared" si="362"/>
        <v>1.1708229877005996E-2</v>
      </c>
      <c r="AL254" s="13">
        <f t="shared" si="363"/>
        <v>5.7218427874204333E-4</v>
      </c>
      <c r="AM254" s="13">
        <f t="shared" si="364"/>
        <v>2.3812924730905096E-3</v>
      </c>
      <c r="AN254" s="13">
        <f t="shared" si="365"/>
        <v>4.6643767810638703E-3</v>
      </c>
      <c r="AO254" s="13">
        <f t="shared" si="366"/>
        <v>4.5681937438561823E-3</v>
      </c>
      <c r="AP254" s="13">
        <f t="shared" si="367"/>
        <v>2.9826627165751118E-3</v>
      </c>
      <c r="AQ254" s="13">
        <f t="shared" si="368"/>
        <v>1.4605789585016933E-3</v>
      </c>
      <c r="AR254" s="13">
        <f t="shared" si="369"/>
        <v>6.983251449363884E-3</v>
      </c>
      <c r="AS254" s="13">
        <f t="shared" si="370"/>
        <v>1.1030357224719503E-2</v>
      </c>
      <c r="AT254" s="13">
        <f t="shared" si="371"/>
        <v>8.7114706800372199E-3</v>
      </c>
      <c r="AU254" s="13">
        <f t="shared" si="372"/>
        <v>4.5867188682445692E-3</v>
      </c>
      <c r="AV254" s="13">
        <f t="shared" si="373"/>
        <v>1.8112317726546767E-3</v>
      </c>
      <c r="AW254" s="13">
        <f t="shared" si="374"/>
        <v>4.9175207731748011E-5</v>
      </c>
      <c r="AX254" s="13">
        <f t="shared" si="375"/>
        <v>6.2689295058767041E-4</v>
      </c>
      <c r="AY254" s="13">
        <f t="shared" si="376"/>
        <v>1.2279318714424083E-3</v>
      </c>
      <c r="AZ254" s="13">
        <f t="shared" si="377"/>
        <v>1.2026109716902847E-3</v>
      </c>
      <c r="BA254" s="13">
        <f t="shared" si="378"/>
        <v>7.852081389124432E-4</v>
      </c>
      <c r="BB254" s="13">
        <f t="shared" si="379"/>
        <v>3.8450827154090254E-4</v>
      </c>
      <c r="BC254" s="13">
        <f t="shared" si="380"/>
        <v>1.506317660824538E-4</v>
      </c>
      <c r="BD254" s="13">
        <f t="shared" si="381"/>
        <v>2.2797504775820343E-3</v>
      </c>
      <c r="BE254" s="13">
        <f t="shared" si="382"/>
        <v>3.6009675912851975E-3</v>
      </c>
      <c r="BF254" s="13">
        <f t="shared" si="383"/>
        <v>2.8439444844945145E-3</v>
      </c>
      <c r="BG254" s="13">
        <f t="shared" si="384"/>
        <v>1.4973790656453579E-3</v>
      </c>
      <c r="BH254" s="13">
        <f t="shared" si="385"/>
        <v>5.9129426008244139E-4</v>
      </c>
      <c r="BI254" s="13">
        <f t="shared" si="386"/>
        <v>1.8679513292420947E-4</v>
      </c>
      <c r="BJ254" s="14">
        <f t="shared" si="387"/>
        <v>0.31291384983092907</v>
      </c>
      <c r="BK254" s="14">
        <f t="shared" si="388"/>
        <v>0.21886423183877696</v>
      </c>
      <c r="BL254" s="14">
        <f t="shared" si="389"/>
        <v>0.42770367205059051</v>
      </c>
      <c r="BM254" s="14">
        <f t="shared" si="390"/>
        <v>0.68088424213285403</v>
      </c>
      <c r="BN254" s="14">
        <f t="shared" si="391"/>
        <v>0.31382081019214814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1.5846153846153801</v>
      </c>
      <c r="F255" s="10">
        <f>VLOOKUP(B255,home!$B$2:$E$405,3,FALSE)</f>
        <v>1.26</v>
      </c>
      <c r="G255" s="10">
        <f>VLOOKUP(C255,away!$B$2:$E$405,4,FALSE)</f>
        <v>0.42</v>
      </c>
      <c r="H255" s="10">
        <f>VLOOKUP(A255,away!$A$2:$E$405,3,FALSE)</f>
        <v>1.2538461538461501</v>
      </c>
      <c r="I255" s="10">
        <f>VLOOKUP(C255,away!$B$2:$E$405,3,FALSE)</f>
        <v>0.79</v>
      </c>
      <c r="J255" s="10">
        <f>VLOOKUP(B255,home!$B$2:$E$405,4,FALSE)</f>
        <v>0.93</v>
      </c>
      <c r="K255" s="12">
        <f t="shared" si="336"/>
        <v>0.83857846153845916</v>
      </c>
      <c r="L255" s="12">
        <f t="shared" si="337"/>
        <v>0.92120076923076655</v>
      </c>
      <c r="M255" s="13">
        <f t="shared" si="338"/>
        <v>0.17208285022825587</v>
      </c>
      <c r="N255" s="13">
        <f t="shared" si="339"/>
        <v>0.14430497180156387</v>
      </c>
      <c r="O255" s="13">
        <f t="shared" si="340"/>
        <v>0.15852285400169211</v>
      </c>
      <c r="P255" s="13">
        <f t="shared" si="341"/>
        <v>0.13293385102742472</v>
      </c>
      <c r="Q255" s="13">
        <f t="shared" si="342"/>
        <v>6.0505520622853075E-2</v>
      </c>
      <c r="R255" s="13">
        <f t="shared" si="343"/>
        <v>7.3015687523507622E-2</v>
      </c>
      <c r="S255" s="13">
        <f t="shared" si="344"/>
        <v>2.5672820861494416E-2</v>
      </c>
      <c r="T255" s="13">
        <f t="shared" si="345"/>
        <v>5.5737732140480264E-2</v>
      </c>
      <c r="U255" s="13">
        <f t="shared" si="346"/>
        <v>6.122938291163587E-2</v>
      </c>
      <c r="V255" s="13">
        <f t="shared" si="347"/>
        <v>2.2035812913042485E-3</v>
      </c>
      <c r="W255" s="13">
        <f t="shared" si="348"/>
        <v>1.6912875466165218E-2</v>
      </c>
      <c r="X255" s="13">
        <f t="shared" si="349"/>
        <v>1.5580153889335559E-2</v>
      </c>
      <c r="Y255" s="13">
        <f t="shared" si="350"/>
        <v>7.1762248737948162E-3</v>
      </c>
      <c r="Z255" s="13">
        <f t="shared" si="351"/>
        <v>2.2420702504189503E-2</v>
      </c>
      <c r="AA255" s="13">
        <f t="shared" si="352"/>
        <v>1.8801518212574708E-2</v>
      </c>
      <c r="AB255" s="13">
        <f t="shared" si="353"/>
        <v>7.8832741086441102E-3</v>
      </c>
      <c r="AC255" s="13">
        <f t="shared" si="354"/>
        <v>1.063915385512368E-4</v>
      </c>
      <c r="AD255" s="13">
        <f t="shared" si="355"/>
        <v>3.5456932721520938E-3</v>
      </c>
      <c r="AE255" s="13">
        <f t="shared" si="356"/>
        <v>3.2662953697628625E-3</v>
      </c>
      <c r="AF255" s="13">
        <f t="shared" si="357"/>
        <v>1.5044569035802197E-3</v>
      </c>
      <c r="AG255" s="13">
        <f t="shared" si="358"/>
        <v>4.6196895228421187E-4</v>
      </c>
      <c r="AH255" s="13">
        <f t="shared" si="359"/>
        <v>5.1634920983883847E-3</v>
      </c>
      <c r="AI255" s="13">
        <f t="shared" si="360"/>
        <v>4.3299932600325214E-3</v>
      </c>
      <c r="AJ255" s="13">
        <f t="shared" si="361"/>
        <v>1.8155195432349844E-3</v>
      </c>
      <c r="AK255" s="13">
        <f t="shared" si="362"/>
        <v>5.0748519515299989E-4</v>
      </c>
      <c r="AL255" s="13">
        <f t="shared" si="363"/>
        <v>3.2874948125484654E-6</v>
      </c>
      <c r="AM255" s="13">
        <f t="shared" si="364"/>
        <v>5.9466840184971379E-4</v>
      </c>
      <c r="AN255" s="13">
        <f t="shared" si="365"/>
        <v>5.4780898922118706E-4</v>
      </c>
      <c r="AO255" s="13">
        <f t="shared" si="366"/>
        <v>2.5232103113104301E-4</v>
      </c>
      <c r="AP255" s="13">
        <f t="shared" si="367"/>
        <v>7.747944265700569E-5</v>
      </c>
      <c r="AQ255" s="13">
        <f t="shared" si="368"/>
        <v>1.7843530543801174E-5</v>
      </c>
      <c r="AR255" s="13">
        <f t="shared" si="369"/>
        <v>9.5132257859047349E-4</v>
      </c>
      <c r="AS255" s="13">
        <f t="shared" si="370"/>
        <v>7.9775862438119895E-4</v>
      </c>
      <c r="AT255" s="13">
        <f t="shared" si="371"/>
        <v>3.344915999563117E-4</v>
      </c>
      <c r="AU255" s="13">
        <f t="shared" si="372"/>
        <v>9.3499150429633872E-5</v>
      </c>
      <c r="AV255" s="13">
        <f t="shared" si="373"/>
        <v>1.9601593430608829E-5</v>
      </c>
      <c r="AW255" s="13">
        <f t="shared" si="374"/>
        <v>7.0544079507999469E-8</v>
      </c>
      <c r="AX255" s="13">
        <f t="shared" si="375"/>
        <v>8.311268559144451E-5</v>
      </c>
      <c r="AY255" s="13">
        <f t="shared" si="376"/>
        <v>7.6563469899673526E-5</v>
      </c>
      <c r="AZ255" s="13">
        <f t="shared" si="377"/>
        <v>3.5265163683277939E-5</v>
      </c>
      <c r="BA255" s="13">
        <f t="shared" si="378"/>
        <v>1.0828765304028178E-5</v>
      </c>
      <c r="BB255" s="13">
        <f t="shared" si="379"/>
        <v>2.4938667319725476E-6</v>
      </c>
      <c r="BC255" s="13">
        <f t="shared" si="380"/>
        <v>4.5947039037042599E-7</v>
      </c>
      <c r="BD255" s="13">
        <f t="shared" si="381"/>
        <v>1.4605984853069003E-4</v>
      </c>
      <c r="BE255" s="13">
        <f t="shared" si="382"/>
        <v>1.2248264307340639E-4</v>
      </c>
      <c r="BF255" s="13">
        <f t="shared" si="383"/>
        <v>5.1355653196830669E-5</v>
      </c>
      <c r="BG255" s="13">
        <f t="shared" si="384"/>
        <v>1.4355248216366974E-5</v>
      </c>
      <c r="BH255" s="13">
        <f t="shared" si="385"/>
        <v>3.0095004910709309E-6</v>
      </c>
      <c r="BI255" s="13">
        <f t="shared" si="386"/>
        <v>5.0474045836029989E-7</v>
      </c>
      <c r="BJ255" s="14">
        <f t="shared" si="387"/>
        <v>0.31069473810897569</v>
      </c>
      <c r="BK255" s="14">
        <f t="shared" si="388"/>
        <v>0.33307934591174271</v>
      </c>
      <c r="BL255" s="14">
        <f t="shared" si="389"/>
        <v>0.33380364803561818</v>
      </c>
      <c r="BM255" s="14">
        <f t="shared" si="390"/>
        <v>0.25855620642940869</v>
      </c>
      <c r="BN255" s="14">
        <f t="shared" si="391"/>
        <v>0.74136573520529725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1.34848484848485</v>
      </c>
      <c r="F256" s="10">
        <f>VLOOKUP(B256,home!$B$2:$E$405,3,FALSE)</f>
        <v>1.1599999999999999</v>
      </c>
      <c r="G256" s="10">
        <f>VLOOKUP(C256,away!$B$2:$E$405,4,FALSE)</f>
        <v>0.97</v>
      </c>
      <c r="H256" s="10">
        <f>VLOOKUP(A256,away!$A$2:$E$405,3,FALSE)</f>
        <v>1.1393939393939401</v>
      </c>
      <c r="I256" s="10">
        <f>VLOOKUP(C256,away!$B$2:$E$405,3,FALSE)</f>
        <v>0.74</v>
      </c>
      <c r="J256" s="10">
        <f>VLOOKUP(B256,home!$B$2:$E$405,4,FALSE)</f>
        <v>1.48</v>
      </c>
      <c r="K256" s="12">
        <f t="shared" si="336"/>
        <v>1.5173151515151531</v>
      </c>
      <c r="L256" s="12">
        <f t="shared" si="337"/>
        <v>1.2478642424242432</v>
      </c>
      <c r="M256" s="13">
        <f t="shared" si="338"/>
        <v>6.2964802830758893E-2</v>
      </c>
      <c r="N256" s="13">
        <f t="shared" si="339"/>
        <v>9.5537449347274678E-2</v>
      </c>
      <c r="O256" s="13">
        <f t="shared" si="340"/>
        <v>7.8571525983796797E-2</v>
      </c>
      <c r="P256" s="13">
        <f t="shared" si="341"/>
        <v>0.11921776685288142</v>
      </c>
      <c r="Q256" s="13">
        <f t="shared" si="342"/>
        <v>7.2480209715865676E-2</v>
      </c>
      <c r="R256" s="13">
        <f t="shared" si="343"/>
        <v>4.9023298873943681E-2</v>
      </c>
      <c r="S256" s="13">
        <f t="shared" si="344"/>
        <v>5.6431828952082708E-2</v>
      </c>
      <c r="T256" s="13">
        <f t="shared" si="345"/>
        <v>9.0445461987838982E-2</v>
      </c>
      <c r="U256" s="13">
        <f t="shared" si="346"/>
        <v>7.4383794158690481E-2</v>
      </c>
      <c r="V256" s="13">
        <f t="shared" si="347"/>
        <v>1.1872023600892977E-2</v>
      </c>
      <c r="W256" s="13">
        <f t="shared" si="348"/>
        <v>3.6658440128959607E-2</v>
      </c>
      <c r="X256" s="13">
        <f t="shared" si="349"/>
        <v>4.5744756619978656E-2</v>
      </c>
      <c r="Y256" s="13">
        <f t="shared" si="350"/>
        <v>2.8541623032235536E-2</v>
      </c>
      <c r="Z256" s="13">
        <f t="shared" si="351"/>
        <v>2.0391473903490328E-2</v>
      </c>
      <c r="AA256" s="13">
        <f t="shared" si="352"/>
        <v>3.0940292315491717E-2</v>
      </c>
      <c r="AB256" s="13">
        <f t="shared" si="353"/>
        <v>2.3473087161301722E-2</v>
      </c>
      <c r="AC256" s="13">
        <f t="shared" si="354"/>
        <v>1.4049080578472696E-3</v>
      </c>
      <c r="AD256" s="13">
        <f t="shared" si="355"/>
        <v>1.390560165964537E-2</v>
      </c>
      <c r="AE256" s="13">
        <f t="shared" si="356"/>
        <v>1.7352303080466668E-2</v>
      </c>
      <c r="AF256" s="13">
        <f t="shared" si="357"/>
        <v>1.0826659268911203E-2</v>
      </c>
      <c r="AG256" s="13">
        <f t="shared" si="358"/>
        <v>4.5034003221950964E-3</v>
      </c>
      <c r="AH256" s="13">
        <f t="shared" si="359"/>
        <v>6.3614477836231725E-3</v>
      </c>
      <c r="AI256" s="13">
        <f t="shared" si="360"/>
        <v>9.6523211076639283E-3</v>
      </c>
      <c r="AJ256" s="13">
        <f t="shared" si="361"/>
        <v>7.3228065319740025E-3</v>
      </c>
      <c r="AK256" s="13">
        <f t="shared" si="362"/>
        <v>3.7036684341927631E-3</v>
      </c>
      <c r="AL256" s="13">
        <f t="shared" si="363"/>
        <v>1.0640230335691579E-4</v>
      </c>
      <c r="AM256" s="13">
        <f t="shared" si="364"/>
        <v>4.2198360178228346E-3</v>
      </c>
      <c r="AN256" s="13">
        <f t="shared" si="365"/>
        <v>5.2657824755350264E-3</v>
      </c>
      <c r="AO256" s="13">
        <f t="shared" si="366"/>
        <v>3.2854908298021869E-3</v>
      </c>
      <c r="AP256" s="13">
        <f t="shared" si="367"/>
        <v>1.3666155084409682E-3</v>
      </c>
      <c r="AQ256" s="13">
        <f t="shared" si="368"/>
        <v>4.2633765653147772E-4</v>
      </c>
      <c r="AR256" s="13">
        <f t="shared" si="369"/>
        <v>1.5876446438464599E-3</v>
      </c>
      <c r="AS256" s="13">
        <f t="shared" si="370"/>
        <v>2.4089572733301126E-3</v>
      </c>
      <c r="AT256" s="13">
        <f t="shared" si="371"/>
        <v>1.827573685088205E-3</v>
      </c>
      <c r="AU256" s="13">
        <f t="shared" si="372"/>
        <v>9.2433508096490577E-4</v>
      </c>
      <c r="AV256" s="13">
        <f t="shared" si="373"/>
        <v>3.5062690585625908E-4</v>
      </c>
      <c r="AW256" s="13">
        <f t="shared" si="374"/>
        <v>5.5961798514243378E-6</v>
      </c>
      <c r="AX256" s="13">
        <f t="shared" si="375"/>
        <v>1.0671368544586601E-3</v>
      </c>
      <c r="AY256" s="13">
        <f t="shared" si="376"/>
        <v>1.3316419224520457E-3</v>
      </c>
      <c r="AZ256" s="13">
        <f t="shared" si="377"/>
        <v>8.3085416937049269E-4</v>
      </c>
      <c r="BA256" s="13">
        <f t="shared" si="378"/>
        <v>3.455977362088446E-4</v>
      </c>
      <c r="BB256" s="13">
        <f t="shared" si="379"/>
        <v>1.0781476431944584E-4</v>
      </c>
      <c r="BC256" s="13">
        <f t="shared" si="380"/>
        <v>2.6907637839926684E-5</v>
      </c>
      <c r="BD256" s="13">
        <f t="shared" si="381"/>
        <v>3.3019416345539518E-4</v>
      </c>
      <c r="BE256" s="13">
        <f t="shared" si="382"/>
        <v>5.010086071527422E-4</v>
      </c>
      <c r="BF256" s="13">
        <f t="shared" si="383"/>
        <v>3.8009397533617941E-4</v>
      </c>
      <c r="BG256" s="13">
        <f t="shared" si="384"/>
        <v>1.9224078259240404E-4</v>
      </c>
      <c r="BH256" s="13">
        <f t="shared" si="385"/>
        <v>7.2922463041646222E-5</v>
      </c>
      <c r="BI256" s="13">
        <f t="shared" si="386"/>
        <v>2.2129271611778713E-5</v>
      </c>
      <c r="BJ256" s="14">
        <f t="shared" si="387"/>
        <v>0.43426992073615334</v>
      </c>
      <c r="BK256" s="14">
        <f t="shared" si="388"/>
        <v>0.25332937452027221</v>
      </c>
      <c r="BL256" s="14">
        <f t="shared" si="389"/>
        <v>0.29202996920295438</v>
      </c>
      <c r="BM256" s="14">
        <f t="shared" si="390"/>
        <v>0.52089963901574865</v>
      </c>
      <c r="BN256" s="14">
        <f t="shared" si="391"/>
        <v>0.47779505360452112</v>
      </c>
    </row>
    <row r="257" spans="1:66" x14ac:dyDescent="0.25">
      <c r="A257" t="s">
        <v>342</v>
      </c>
      <c r="B257" t="s">
        <v>398</v>
      </c>
      <c r="C257" t="s">
        <v>436</v>
      </c>
      <c r="D257" t="s">
        <v>493</v>
      </c>
      <c r="E257" s="10">
        <f>VLOOKUP(A257,home!$A$2:$E$405,3,FALSE)</f>
        <v>1.1717171717171699</v>
      </c>
      <c r="F257" s="10">
        <f>VLOOKUP(B257,home!$B$2:$E$405,3,FALSE)</f>
        <v>0.66</v>
      </c>
      <c r="G257" s="10">
        <f>VLOOKUP(C257,away!$B$2:$E$405,4,FALSE)</f>
        <v>1.04</v>
      </c>
      <c r="H257" s="10">
        <f>VLOOKUP(A257,away!$A$2:$E$405,3,FALSE)</f>
        <v>0.85606060606060597</v>
      </c>
      <c r="I257" s="10">
        <f>VLOOKUP(C257,away!$B$2:$E$405,3,FALSE)</f>
        <v>0.43</v>
      </c>
      <c r="J257" s="10">
        <f>VLOOKUP(B257,home!$B$2:$E$405,4,FALSE)</f>
        <v>0.78</v>
      </c>
      <c r="K257" s="12">
        <f t="shared" si="336"/>
        <v>0.80426666666666558</v>
      </c>
      <c r="L257" s="12">
        <f t="shared" si="337"/>
        <v>0.28712272727272725</v>
      </c>
      <c r="M257" s="13">
        <f t="shared" si="338"/>
        <v>0.33574968091657925</v>
      </c>
      <c r="N257" s="13">
        <f t="shared" si="339"/>
        <v>0.27003227670517377</v>
      </c>
      <c r="O257" s="13">
        <f t="shared" si="340"/>
        <v>9.6401364065716186E-2</v>
      </c>
      <c r="P257" s="13">
        <f t="shared" si="341"/>
        <v>7.7532403739253242E-2</v>
      </c>
      <c r="Q257" s="13">
        <f t="shared" si="342"/>
        <v>0.10858897953904037</v>
      </c>
      <c r="R257" s="13">
        <f t="shared" si="343"/>
        <v>1.3839511281679758E-2</v>
      </c>
      <c r="S257" s="13">
        <f t="shared" si="344"/>
        <v>4.4760084456194425E-3</v>
      </c>
      <c r="T257" s="13">
        <f t="shared" si="345"/>
        <v>3.1178363957011651E-2</v>
      </c>
      <c r="U257" s="13">
        <f t="shared" si="346"/>
        <v>1.1130657606812292E-2</v>
      </c>
      <c r="V257" s="13">
        <f t="shared" si="347"/>
        <v>1.148460407893711E-4</v>
      </c>
      <c r="W257" s="13">
        <f t="shared" si="348"/>
        <v>2.9111498870199596E-2</v>
      </c>
      <c r="X257" s="13">
        <f t="shared" si="349"/>
        <v>8.3585729506086264E-3</v>
      </c>
      <c r="Y257" s="13">
        <f t="shared" si="350"/>
        <v>1.1999681308433978E-3</v>
      </c>
      <c r="Z257" s="13">
        <f t="shared" si="351"/>
        <v>1.3245460744391903E-3</v>
      </c>
      <c r="AA257" s="13">
        <f t="shared" si="352"/>
        <v>1.0652882561356246E-3</v>
      </c>
      <c r="AB257" s="13">
        <f t="shared" si="353"/>
        <v>4.2838791740067178E-4</v>
      </c>
      <c r="AC257" s="13">
        <f t="shared" si="354"/>
        <v>1.6575387313153978E-6</v>
      </c>
      <c r="AD257" s="13">
        <f t="shared" si="355"/>
        <v>5.853352039501456E-3</v>
      </c>
      <c r="AE257" s="13">
        <f t="shared" si="356"/>
        <v>1.6806304012690384E-3</v>
      </c>
      <c r="AF257" s="13">
        <f t="shared" si="357"/>
        <v>2.4127359217491213E-4</v>
      </c>
      <c r="AG257" s="13">
        <f t="shared" si="358"/>
        <v>2.3091710601382847E-5</v>
      </c>
      <c r="AH257" s="13">
        <f t="shared" si="359"/>
        <v>9.5076820322841281E-5</v>
      </c>
      <c r="AI257" s="13">
        <f t="shared" si="360"/>
        <v>7.6467117358317032E-5</v>
      </c>
      <c r="AJ257" s="13">
        <f t="shared" si="361"/>
        <v>3.0749976793691172E-5</v>
      </c>
      <c r="AK257" s="13">
        <f t="shared" si="362"/>
        <v>8.2437271119797776E-6</v>
      </c>
      <c r="AL257" s="13">
        <f t="shared" si="363"/>
        <v>1.5310568490068119E-8</v>
      </c>
      <c r="AM257" s="13">
        <f t="shared" si="364"/>
        <v>9.4153118672727319E-4</v>
      </c>
      <c r="AN257" s="13">
        <f t="shared" si="365"/>
        <v>2.703350021454621E-4</v>
      </c>
      <c r="AO257" s="13">
        <f t="shared" si="366"/>
        <v>3.8809661546641829E-5</v>
      </c>
      <c r="AP257" s="13">
        <f t="shared" si="367"/>
        <v>3.7143786226010983E-6</v>
      </c>
      <c r="AQ257" s="13">
        <f t="shared" si="368"/>
        <v>2.6662063006118585E-7</v>
      </c>
      <c r="AR257" s="13">
        <f t="shared" si="369"/>
        <v>5.4597431903026514E-6</v>
      </c>
      <c r="AS257" s="13">
        <f t="shared" si="370"/>
        <v>4.3910894565207398E-6</v>
      </c>
      <c r="AT257" s="13">
        <f t="shared" si="371"/>
        <v>1.7658034401155371E-6</v>
      </c>
      <c r="AU257" s="13">
        <f t="shared" si="372"/>
        <v>4.7339228225675157E-7</v>
      </c>
      <c r="AV257" s="13">
        <f t="shared" si="373"/>
        <v>9.5183408219090694E-8</v>
      </c>
      <c r="AW257" s="13">
        <f t="shared" si="374"/>
        <v>9.821016842806016E-11</v>
      </c>
      <c r="AX257" s="13">
        <f t="shared" si="375"/>
        <v>1.2620702485197563E-4</v>
      </c>
      <c r="AY257" s="13">
        <f t="shared" si="376"/>
        <v>3.6236905176476108E-5</v>
      </c>
      <c r="AZ257" s="13">
        <f t="shared" si="377"/>
        <v>5.2022195210965134E-6</v>
      </c>
      <c r="BA257" s="13">
        <f t="shared" si="378"/>
        <v>4.9789181892288422E-7</v>
      </c>
      <c r="BB257" s="13">
        <f t="shared" si="379"/>
        <v>3.5739014233979343E-8</v>
      </c>
      <c r="BC257" s="13">
        <f t="shared" si="380"/>
        <v>2.0522966473797944E-9</v>
      </c>
      <c r="BD257" s="13">
        <f t="shared" si="381"/>
        <v>2.6126939250139954E-7</v>
      </c>
      <c r="BE257" s="13">
        <f t="shared" si="382"/>
        <v>2.1013026340912535E-7</v>
      </c>
      <c r="BF257" s="13">
        <f t="shared" si="383"/>
        <v>8.45003832589228E-8</v>
      </c>
      <c r="BG257" s="13">
        <f t="shared" si="384"/>
        <v>2.2653613858569858E-8</v>
      </c>
      <c r="BH257" s="13">
        <f t="shared" si="385"/>
        <v>4.5548866264964391E-9</v>
      </c>
      <c r="BI257" s="13">
        <f t="shared" si="386"/>
        <v>7.3266869682737307E-10</v>
      </c>
      <c r="BJ257" s="14">
        <f t="shared" si="387"/>
        <v>0.45769084657877568</v>
      </c>
      <c r="BK257" s="14">
        <f t="shared" si="388"/>
        <v>0.41791084889671759</v>
      </c>
      <c r="BL257" s="14">
        <f t="shared" si="389"/>
        <v>0.12308851582231714</v>
      </c>
      <c r="BM257" s="14">
        <f t="shared" si="390"/>
        <v>9.7834304317840584E-2</v>
      </c>
      <c r="BN257" s="14">
        <f t="shared" si="391"/>
        <v>0.90214421624744245</v>
      </c>
    </row>
    <row r="258" spans="1:66" x14ac:dyDescent="0.25">
      <c r="D258" s="11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1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1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1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1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1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1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1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1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1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1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1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1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1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1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1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1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1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1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1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1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1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1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1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1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1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1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1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1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1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1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4:66" x14ac:dyDescent="0.25">
      <c r="D289" s="11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4:66" x14ac:dyDescent="0.25">
      <c r="D290" s="11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4:66" x14ac:dyDescent="0.25">
      <c r="D291" s="11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4:66" x14ac:dyDescent="0.25">
      <c r="D292" s="11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4:66" x14ac:dyDescent="0.25">
      <c r="D293" s="11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4:66" x14ac:dyDescent="0.25">
      <c r="D294" s="11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4:66" x14ac:dyDescent="0.25">
      <c r="D295" s="11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4:66" s="10" customFormat="1" x14ac:dyDescent="0.25">
      <c r="D296" s="2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4:66" x14ac:dyDescent="0.25">
      <c r="D297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4:66" x14ac:dyDescent="0.25">
      <c r="D298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4:66" x14ac:dyDescent="0.25">
      <c r="D299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4:66" x14ac:dyDescent="0.25">
      <c r="D300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4:66" x14ac:dyDescent="0.25">
      <c r="D301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4:66" x14ac:dyDescent="0.25">
      <c r="D302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4:66" x14ac:dyDescent="0.25">
      <c r="D30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4:66" x14ac:dyDescent="0.25">
      <c r="D304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x14ac:dyDescent="0.25">
      <c r="D32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4:66" x14ac:dyDescent="0.25">
      <c r="D324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4:66" x14ac:dyDescent="0.25">
      <c r="D337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4:66" s="10" customFormat="1" x14ac:dyDescent="0.25"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4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4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4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4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4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4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4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4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4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4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4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4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4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s="10" customFormat="1" x14ac:dyDescent="0.25"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2021-04-30T04:54:04Z</dcterms:modified>
</cp:coreProperties>
</file>