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111" i="3" l="1"/>
  <c r="N111" i="3"/>
  <c r="O111" i="3"/>
  <c r="P111" i="3"/>
  <c r="BN111" i="3" s="1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L113" i="3"/>
  <c r="M114" i="3"/>
  <c r="N114" i="3"/>
  <c r="BN114" i="3" s="1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L115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N116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BL117" i="3" s="1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N118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L121" i="3"/>
  <c r="M122" i="3"/>
  <c r="N122" i="3"/>
  <c r="BN122" i="3" s="1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L123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N124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BL125" i="3" s="1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N126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L129" i="3"/>
  <c r="M130" i="3"/>
  <c r="N130" i="3"/>
  <c r="BN130" i="3" s="1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L131" i="3"/>
  <c r="M132" i="3"/>
  <c r="N132" i="3"/>
  <c r="O132" i="3"/>
  <c r="P132" i="3"/>
  <c r="BK132" i="3" s="1"/>
  <c r="Q132" i="3"/>
  <c r="R132" i="3"/>
  <c r="S132" i="3"/>
  <c r="T132" i="3"/>
  <c r="BM132" i="3" s="1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N132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BL133" i="3" s="1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N134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L137" i="3"/>
  <c r="M138" i="3"/>
  <c r="N138" i="3"/>
  <c r="BN138" i="3" s="1"/>
  <c r="O138" i="3"/>
  <c r="P138" i="3"/>
  <c r="BK138" i="3" s="1"/>
  <c r="Q138" i="3"/>
  <c r="R138" i="3"/>
  <c r="S138" i="3"/>
  <c r="T138" i="3"/>
  <c r="BM138" i="3" s="1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L139" i="3"/>
  <c r="M140" i="3"/>
  <c r="N140" i="3"/>
  <c r="O140" i="3"/>
  <c r="P140" i="3"/>
  <c r="BK140" i="3" s="1"/>
  <c r="Q140" i="3"/>
  <c r="R140" i="3"/>
  <c r="S140" i="3"/>
  <c r="T140" i="3"/>
  <c r="BM140" i="3" s="1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N140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BL141" i="3" s="1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N142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L145" i="3"/>
  <c r="M146" i="3"/>
  <c r="N146" i="3"/>
  <c r="BN146" i="3" s="1"/>
  <c r="O146" i="3"/>
  <c r="P146" i="3"/>
  <c r="BK146" i="3" s="1"/>
  <c r="Q146" i="3"/>
  <c r="R146" i="3"/>
  <c r="S146" i="3"/>
  <c r="T146" i="3"/>
  <c r="BM146" i="3" s="1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L147" i="3"/>
  <c r="M148" i="3"/>
  <c r="N148" i="3"/>
  <c r="O148" i="3"/>
  <c r="P148" i="3"/>
  <c r="BK148" i="3" s="1"/>
  <c r="Q148" i="3"/>
  <c r="R148" i="3"/>
  <c r="S148" i="3"/>
  <c r="T148" i="3"/>
  <c r="BM148" i="3" s="1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N148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BL149" i="3" s="1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N150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M153" i="3"/>
  <c r="N153" i="3"/>
  <c r="O153" i="3"/>
  <c r="P153" i="3"/>
  <c r="BK153" i="3" s="1"/>
  <c r="Q153" i="3"/>
  <c r="R153" i="3"/>
  <c r="S153" i="3"/>
  <c r="T153" i="3"/>
  <c r="U153" i="3"/>
  <c r="V153" i="3"/>
  <c r="W153" i="3"/>
  <c r="X153" i="3"/>
  <c r="Y153" i="3"/>
  <c r="Z153" i="3"/>
  <c r="AA153" i="3"/>
  <c r="AB153" i="3"/>
  <c r="BL153" i="3" s="1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M154" i="3"/>
  <c r="N154" i="3"/>
  <c r="O154" i="3"/>
  <c r="P154" i="3"/>
  <c r="Q154" i="3"/>
  <c r="R154" i="3"/>
  <c r="S154" i="3"/>
  <c r="T154" i="3"/>
  <c r="U154" i="3"/>
  <c r="BM154" i="3" s="1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M155" i="3"/>
  <c r="BN155" i="3" s="1"/>
  <c r="N155" i="3"/>
  <c r="O155" i="3"/>
  <c r="P155" i="3"/>
  <c r="Q155" i="3"/>
  <c r="BJ155" i="3" s="1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L155" i="3" s="1"/>
  <c r="BI155" i="3"/>
  <c r="BK155" i="3"/>
  <c r="M156" i="3"/>
  <c r="N156" i="3"/>
  <c r="O156" i="3"/>
  <c r="BL156" i="3" s="1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M156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L157" i="3"/>
  <c r="M158" i="3"/>
  <c r="N158" i="3"/>
  <c r="O158" i="3"/>
  <c r="BL158" i="3" s="1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M158" i="3"/>
  <c r="BN158" i="3"/>
  <c r="M159" i="3"/>
  <c r="N159" i="3"/>
  <c r="O159" i="3"/>
  <c r="P159" i="3"/>
  <c r="BK159" i="3" s="1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M161" i="3"/>
  <c r="N161" i="3"/>
  <c r="O161" i="3"/>
  <c r="P161" i="3"/>
  <c r="BK161" i="3" s="1"/>
  <c r="Q161" i="3"/>
  <c r="R161" i="3"/>
  <c r="S161" i="3"/>
  <c r="T161" i="3"/>
  <c r="U161" i="3"/>
  <c r="V161" i="3"/>
  <c r="W161" i="3"/>
  <c r="X161" i="3"/>
  <c r="Y161" i="3"/>
  <c r="Z161" i="3"/>
  <c r="AA161" i="3"/>
  <c r="AB161" i="3"/>
  <c r="BL161" i="3" s="1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M162" i="3"/>
  <c r="N162" i="3"/>
  <c r="O162" i="3"/>
  <c r="P162" i="3"/>
  <c r="Q162" i="3"/>
  <c r="R162" i="3"/>
  <c r="S162" i="3"/>
  <c r="T162" i="3"/>
  <c r="U162" i="3"/>
  <c r="BM162" i="3" s="1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M163" i="3"/>
  <c r="N163" i="3"/>
  <c r="O163" i="3"/>
  <c r="P163" i="3"/>
  <c r="Q163" i="3"/>
  <c r="BJ163" i="3" s="1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L163" i="3" s="1"/>
  <c r="BE163" i="3"/>
  <c r="BF163" i="3"/>
  <c r="BG163" i="3"/>
  <c r="BH163" i="3"/>
  <c r="BI163" i="3"/>
  <c r="BK163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M164" i="3"/>
  <c r="M165" i="3"/>
  <c r="N165" i="3"/>
  <c r="O165" i="3"/>
  <c r="BN165" i="3" s="1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L165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M166" i="3"/>
  <c r="BN166" i="3"/>
  <c r="M167" i="3"/>
  <c r="N167" i="3"/>
  <c r="O167" i="3"/>
  <c r="P167" i="3"/>
  <c r="BK167" i="3" s="1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M168" i="3"/>
  <c r="N168" i="3"/>
  <c r="O168" i="3"/>
  <c r="BN168" i="3" s="1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BM169" i="3" s="1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L169" i="3"/>
  <c r="M170" i="3"/>
  <c r="N170" i="3"/>
  <c r="BN170" i="3" s="1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K170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L171" i="3"/>
  <c r="BM171" i="3"/>
  <c r="M172" i="3"/>
  <c r="N172" i="3"/>
  <c r="O172" i="3"/>
  <c r="P172" i="3"/>
  <c r="Q172" i="3"/>
  <c r="R172" i="3"/>
  <c r="S172" i="3"/>
  <c r="T172" i="3"/>
  <c r="U172" i="3"/>
  <c r="V172" i="3"/>
  <c r="W172" i="3"/>
  <c r="BJ172" i="3" s="1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K172" i="3"/>
  <c r="BN172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M174" i="3"/>
  <c r="N174" i="3"/>
  <c r="O174" i="3"/>
  <c r="P174" i="3"/>
  <c r="Q174" i="3"/>
  <c r="R174" i="3"/>
  <c r="S174" i="3"/>
  <c r="T174" i="3"/>
  <c r="U174" i="3"/>
  <c r="V174" i="3"/>
  <c r="BK174" i="3" s="1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N174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M177" i="3" s="1"/>
  <c r="BF177" i="3"/>
  <c r="BG177" i="3"/>
  <c r="BH177" i="3"/>
  <c r="BI177" i="3"/>
  <c r="BL177" i="3"/>
  <c r="M178" i="3"/>
  <c r="N178" i="3"/>
  <c r="BN178" i="3" s="1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K178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L179" i="3"/>
  <c r="BM179" i="3"/>
  <c r="M180" i="3"/>
  <c r="N180" i="3"/>
  <c r="O180" i="3"/>
  <c r="P180" i="3"/>
  <c r="Q180" i="3"/>
  <c r="R180" i="3"/>
  <c r="S180" i="3"/>
  <c r="T180" i="3"/>
  <c r="U180" i="3"/>
  <c r="V180" i="3"/>
  <c r="W180" i="3"/>
  <c r="BJ180" i="3" s="1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K180" i="3"/>
  <c r="BN180" i="3"/>
  <c r="M181" i="3"/>
  <c r="N181" i="3"/>
  <c r="O181" i="3"/>
  <c r="P181" i="3"/>
  <c r="Q181" i="3"/>
  <c r="R181" i="3"/>
  <c r="S181" i="3"/>
  <c r="T181" i="3"/>
  <c r="U181" i="3"/>
  <c r="BL181" i="3" s="1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M182" i="3"/>
  <c r="N182" i="3"/>
  <c r="O182" i="3"/>
  <c r="P182" i="3"/>
  <c r="Q182" i="3"/>
  <c r="R182" i="3"/>
  <c r="S182" i="3"/>
  <c r="T182" i="3"/>
  <c r="U182" i="3"/>
  <c r="V182" i="3"/>
  <c r="BK182" i="3" s="1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N182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BM185" i="3" s="1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L185" i="3"/>
  <c r="M186" i="3"/>
  <c r="N186" i="3"/>
  <c r="BN186" i="3" s="1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BK186" i="3" s="1"/>
  <c r="AZ186" i="3"/>
  <c r="BA186" i="3"/>
  <c r="BB186" i="3"/>
  <c r="BC186" i="3"/>
  <c r="BD186" i="3"/>
  <c r="BE186" i="3"/>
  <c r="BF186" i="3"/>
  <c r="BG186" i="3"/>
  <c r="BH186" i="3"/>
  <c r="BI186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L187" i="3"/>
  <c r="BM187" i="3"/>
  <c r="M188" i="3"/>
  <c r="N188" i="3"/>
  <c r="O188" i="3"/>
  <c r="P188" i="3"/>
  <c r="Q188" i="3"/>
  <c r="R188" i="3"/>
  <c r="S188" i="3"/>
  <c r="T188" i="3"/>
  <c r="U188" i="3"/>
  <c r="V188" i="3"/>
  <c r="W188" i="3"/>
  <c r="BJ188" i="3" s="1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K188" i="3"/>
  <c r="BN188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M190" i="3"/>
  <c r="N190" i="3"/>
  <c r="O190" i="3"/>
  <c r="P190" i="3"/>
  <c r="Q190" i="3"/>
  <c r="R190" i="3"/>
  <c r="S190" i="3"/>
  <c r="T190" i="3"/>
  <c r="U190" i="3"/>
  <c r="V190" i="3"/>
  <c r="BK190" i="3" s="1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N190" i="3"/>
  <c r="M191" i="3"/>
  <c r="N191" i="3"/>
  <c r="O191" i="3"/>
  <c r="P191" i="3"/>
  <c r="Q191" i="3"/>
  <c r="R191" i="3"/>
  <c r="S191" i="3"/>
  <c r="T191" i="3"/>
  <c r="BM191" i="3" s="1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M193" i="3"/>
  <c r="N193" i="3"/>
  <c r="O193" i="3"/>
  <c r="P193" i="3"/>
  <c r="Q193" i="3"/>
  <c r="R193" i="3"/>
  <c r="S193" i="3"/>
  <c r="T193" i="3"/>
  <c r="U193" i="3"/>
  <c r="BM193" i="3" s="1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L193" i="3" s="1"/>
  <c r="BF193" i="3"/>
  <c r="BG193" i="3"/>
  <c r="BH193" i="3"/>
  <c r="BI193" i="3"/>
  <c r="BK193" i="3"/>
  <c r="BN193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M194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M196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M198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BM200" i="3" s="1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M202" i="3"/>
  <c r="N202" i="3"/>
  <c r="O202" i="3"/>
  <c r="P202" i="3"/>
  <c r="Q202" i="3"/>
  <c r="R202" i="3"/>
  <c r="S202" i="3"/>
  <c r="T202" i="3"/>
  <c r="U202" i="3"/>
  <c r="BM202" i="3" s="1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M204" i="3"/>
  <c r="N204" i="3"/>
  <c r="O204" i="3"/>
  <c r="P204" i="3"/>
  <c r="Q204" i="3"/>
  <c r="R204" i="3"/>
  <c r="S204" i="3"/>
  <c r="T204" i="3"/>
  <c r="U204" i="3"/>
  <c r="BM204" i="3" s="1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M206" i="3"/>
  <c r="N206" i="3"/>
  <c r="O206" i="3"/>
  <c r="P206" i="3"/>
  <c r="Q206" i="3"/>
  <c r="R206" i="3"/>
  <c r="S206" i="3"/>
  <c r="T206" i="3"/>
  <c r="U206" i="3"/>
  <c r="BM206" i="3" s="1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M208" i="3"/>
  <c r="N208" i="3"/>
  <c r="O208" i="3"/>
  <c r="P208" i="3"/>
  <c r="Q208" i="3"/>
  <c r="R208" i="3"/>
  <c r="S208" i="3"/>
  <c r="T208" i="3"/>
  <c r="U208" i="3"/>
  <c r="BM208" i="3" s="1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M210" i="3"/>
  <c r="N210" i="3"/>
  <c r="O210" i="3"/>
  <c r="P210" i="3"/>
  <c r="Q210" i="3"/>
  <c r="R210" i="3"/>
  <c r="S210" i="3"/>
  <c r="T210" i="3"/>
  <c r="U210" i="3"/>
  <c r="BM210" i="3" s="1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M212" i="3"/>
  <c r="N212" i="3"/>
  <c r="O212" i="3"/>
  <c r="P212" i="3"/>
  <c r="Q212" i="3"/>
  <c r="R212" i="3"/>
  <c r="S212" i="3"/>
  <c r="T212" i="3"/>
  <c r="U212" i="3"/>
  <c r="BM212" i="3" s="1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M214" i="3"/>
  <c r="N214" i="3"/>
  <c r="O214" i="3"/>
  <c r="P214" i="3"/>
  <c r="Q214" i="3"/>
  <c r="R214" i="3"/>
  <c r="S214" i="3"/>
  <c r="T214" i="3"/>
  <c r="U214" i="3"/>
  <c r="BM214" i="3" s="1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M216" i="3"/>
  <c r="N216" i="3"/>
  <c r="O216" i="3"/>
  <c r="P216" i="3"/>
  <c r="Q216" i="3"/>
  <c r="R216" i="3"/>
  <c r="S216" i="3"/>
  <c r="T216" i="3"/>
  <c r="U216" i="3"/>
  <c r="BM216" i="3" s="1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M218" i="3"/>
  <c r="N218" i="3"/>
  <c r="O218" i="3"/>
  <c r="P218" i="3"/>
  <c r="Q218" i="3"/>
  <c r="R218" i="3"/>
  <c r="S218" i="3"/>
  <c r="T218" i="3"/>
  <c r="U218" i="3"/>
  <c r="BM218" i="3" s="1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M220" i="3"/>
  <c r="N220" i="3"/>
  <c r="O220" i="3"/>
  <c r="P220" i="3"/>
  <c r="Q220" i="3"/>
  <c r="R220" i="3"/>
  <c r="S220" i="3"/>
  <c r="T220" i="3"/>
  <c r="U220" i="3"/>
  <c r="BM220" i="3" s="1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M222" i="3"/>
  <c r="N222" i="3"/>
  <c r="O222" i="3"/>
  <c r="P222" i="3"/>
  <c r="Q222" i="3"/>
  <c r="R222" i="3"/>
  <c r="S222" i="3"/>
  <c r="T222" i="3"/>
  <c r="U222" i="3"/>
  <c r="BM222" i="3" s="1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M224" i="3"/>
  <c r="N224" i="3"/>
  <c r="O224" i="3"/>
  <c r="P224" i="3"/>
  <c r="Q224" i="3"/>
  <c r="R224" i="3"/>
  <c r="S224" i="3"/>
  <c r="T224" i="3"/>
  <c r="U224" i="3"/>
  <c r="BM224" i="3" s="1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M226" i="3"/>
  <c r="N226" i="3"/>
  <c r="O226" i="3"/>
  <c r="P226" i="3"/>
  <c r="Q226" i="3"/>
  <c r="R226" i="3"/>
  <c r="S226" i="3"/>
  <c r="T226" i="3"/>
  <c r="U226" i="3"/>
  <c r="BM226" i="3" s="1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M228" i="3"/>
  <c r="N228" i="3"/>
  <c r="O228" i="3"/>
  <c r="P228" i="3"/>
  <c r="Q228" i="3"/>
  <c r="R228" i="3"/>
  <c r="S228" i="3"/>
  <c r="T228" i="3"/>
  <c r="U228" i="3"/>
  <c r="BM228" i="3" s="1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M230" i="3"/>
  <c r="N230" i="3"/>
  <c r="O230" i="3"/>
  <c r="P230" i="3"/>
  <c r="Q230" i="3"/>
  <c r="R230" i="3"/>
  <c r="S230" i="3"/>
  <c r="T230" i="3"/>
  <c r="U230" i="3"/>
  <c r="BM230" i="3" s="1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N231" i="3"/>
  <c r="M232" i="3"/>
  <c r="N232" i="3"/>
  <c r="O232" i="3"/>
  <c r="P232" i="3"/>
  <c r="Q232" i="3"/>
  <c r="R232" i="3"/>
  <c r="S232" i="3"/>
  <c r="T232" i="3"/>
  <c r="BM232" i="3" s="1"/>
  <c r="U232" i="3"/>
  <c r="BL232" i="3" s="1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M233" i="3"/>
  <c r="N233" i="3"/>
  <c r="O233" i="3"/>
  <c r="P233" i="3"/>
  <c r="Q233" i="3"/>
  <c r="R233" i="3"/>
  <c r="BL233" i="3" s="1"/>
  <c r="S233" i="3"/>
  <c r="T233" i="3"/>
  <c r="U233" i="3"/>
  <c r="V233" i="3"/>
  <c r="BK233" i="3" s="1"/>
  <c r="W233" i="3"/>
  <c r="X233" i="3"/>
  <c r="Y233" i="3"/>
  <c r="BJ233" i="3" s="1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M233" i="3" s="1"/>
  <c r="BF233" i="3"/>
  <c r="BG233" i="3"/>
  <c r="BH233" i="3"/>
  <c r="BI233" i="3"/>
  <c r="BN233" i="3"/>
  <c r="M234" i="3"/>
  <c r="N234" i="3"/>
  <c r="O234" i="3"/>
  <c r="BN234" i="3" s="1"/>
  <c r="P234" i="3"/>
  <c r="Q234" i="3"/>
  <c r="R234" i="3"/>
  <c r="S234" i="3"/>
  <c r="BM234" i="3" s="1"/>
  <c r="T234" i="3"/>
  <c r="BJ234" i="3" s="1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K234" i="3"/>
  <c r="M235" i="3"/>
  <c r="BK235" i="3" s="1"/>
  <c r="N235" i="3"/>
  <c r="O235" i="3"/>
  <c r="P235" i="3"/>
  <c r="Q235" i="3"/>
  <c r="BJ235" i="3" s="1"/>
  <c r="R235" i="3"/>
  <c r="BL235" i="3" s="1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M235" i="3" s="1"/>
  <c r="M236" i="3"/>
  <c r="N236" i="3"/>
  <c r="O236" i="3"/>
  <c r="BN236" i="3" s="1"/>
  <c r="P236" i="3"/>
  <c r="Q236" i="3"/>
  <c r="R236" i="3"/>
  <c r="S236" i="3"/>
  <c r="BM236" i="3" s="1"/>
  <c r="T236" i="3"/>
  <c r="BJ236" i="3" s="1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K236" i="3"/>
  <c r="M237" i="3"/>
  <c r="BK237" i="3" s="1"/>
  <c r="N237" i="3"/>
  <c r="O237" i="3"/>
  <c r="P237" i="3"/>
  <c r="Q237" i="3"/>
  <c r="BJ237" i="3" s="1"/>
  <c r="R237" i="3"/>
  <c r="BL237" i="3" s="1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M237" i="3"/>
  <c r="M238" i="3"/>
  <c r="N238" i="3"/>
  <c r="O238" i="3"/>
  <c r="BN238" i="3" s="1"/>
  <c r="P238" i="3"/>
  <c r="Q238" i="3"/>
  <c r="R238" i="3"/>
  <c r="S238" i="3"/>
  <c r="BM238" i="3" s="1"/>
  <c r="T238" i="3"/>
  <c r="BJ238" i="3" s="1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K238" i="3"/>
  <c r="M239" i="3"/>
  <c r="BK239" i="3" s="1"/>
  <c r="N239" i="3"/>
  <c r="O239" i="3"/>
  <c r="P239" i="3"/>
  <c r="Q239" i="3"/>
  <c r="BJ239" i="3" s="1"/>
  <c r="R239" i="3"/>
  <c r="BL239" i="3" s="1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M239" i="3"/>
  <c r="M240" i="3"/>
  <c r="N240" i="3"/>
  <c r="O240" i="3"/>
  <c r="BN240" i="3" s="1"/>
  <c r="P240" i="3"/>
  <c r="Q240" i="3"/>
  <c r="R240" i="3"/>
  <c r="S240" i="3"/>
  <c r="BM240" i="3" s="1"/>
  <c r="T240" i="3"/>
  <c r="BJ240" i="3" s="1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K240" i="3"/>
  <c r="M241" i="3"/>
  <c r="BK241" i="3" s="1"/>
  <c r="N241" i="3"/>
  <c r="O241" i="3"/>
  <c r="P241" i="3"/>
  <c r="Q241" i="3"/>
  <c r="BJ241" i="3" s="1"/>
  <c r="R241" i="3"/>
  <c r="BL241" i="3" s="1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M241" i="3" s="1"/>
  <c r="BF241" i="3"/>
  <c r="BG241" i="3"/>
  <c r="BH241" i="3"/>
  <c r="BI241" i="3"/>
  <c r="M242" i="3"/>
  <c r="N242" i="3"/>
  <c r="O242" i="3"/>
  <c r="BN242" i="3" s="1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BK242" i="3" s="1"/>
  <c r="AZ242" i="3"/>
  <c r="BA242" i="3"/>
  <c r="BB242" i="3"/>
  <c r="BC242" i="3"/>
  <c r="BD242" i="3"/>
  <c r="BE242" i="3"/>
  <c r="BF242" i="3"/>
  <c r="BG242" i="3"/>
  <c r="BH242" i="3"/>
  <c r="BI242" i="3"/>
  <c r="M243" i="3"/>
  <c r="N243" i="3"/>
  <c r="O243" i="3"/>
  <c r="P243" i="3"/>
  <c r="Q243" i="3"/>
  <c r="R243" i="3"/>
  <c r="S243" i="3"/>
  <c r="T243" i="3"/>
  <c r="U243" i="3"/>
  <c r="BM243" i="3" s="1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M245" i="3"/>
  <c r="N245" i="3"/>
  <c r="O245" i="3"/>
  <c r="P245" i="3"/>
  <c r="Q245" i="3"/>
  <c r="R245" i="3"/>
  <c r="S245" i="3"/>
  <c r="T245" i="3"/>
  <c r="U245" i="3"/>
  <c r="BM245" i="3" s="1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M247" i="3"/>
  <c r="N247" i="3"/>
  <c r="O247" i="3"/>
  <c r="P247" i="3"/>
  <c r="Q247" i="3"/>
  <c r="R247" i="3"/>
  <c r="S247" i="3"/>
  <c r="T247" i="3"/>
  <c r="U247" i="3"/>
  <c r="BM247" i="3" s="1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M248" i="3"/>
  <c r="N248" i="3"/>
  <c r="O248" i="3"/>
  <c r="P248" i="3"/>
  <c r="Q248" i="3"/>
  <c r="R248" i="3"/>
  <c r="S248" i="3"/>
  <c r="BM248" i="3" s="1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M249" i="3"/>
  <c r="N249" i="3"/>
  <c r="O249" i="3"/>
  <c r="P249" i="3"/>
  <c r="Q249" i="3"/>
  <c r="R249" i="3"/>
  <c r="S249" i="3"/>
  <c r="T249" i="3"/>
  <c r="U249" i="3"/>
  <c r="BM249" i="3" s="1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M251" i="3"/>
  <c r="N251" i="3"/>
  <c r="O251" i="3"/>
  <c r="P251" i="3"/>
  <c r="Q251" i="3"/>
  <c r="R251" i="3"/>
  <c r="S251" i="3"/>
  <c r="T251" i="3"/>
  <c r="U251" i="3"/>
  <c r="BM251" i="3" s="1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M253" i="3"/>
  <c r="N253" i="3"/>
  <c r="O253" i="3"/>
  <c r="P253" i="3"/>
  <c r="Q253" i="3"/>
  <c r="R253" i="3"/>
  <c r="S253" i="3"/>
  <c r="T253" i="3"/>
  <c r="U253" i="3"/>
  <c r="BM253" i="3" s="1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M255" i="3"/>
  <c r="N255" i="3"/>
  <c r="O255" i="3"/>
  <c r="P255" i="3"/>
  <c r="Q255" i="3"/>
  <c r="R255" i="3"/>
  <c r="S255" i="3"/>
  <c r="T255" i="3"/>
  <c r="U255" i="3"/>
  <c r="BM255" i="3" s="1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M257" i="3"/>
  <c r="N257" i="3"/>
  <c r="O257" i="3"/>
  <c r="P257" i="3"/>
  <c r="Q257" i="3"/>
  <c r="R257" i="3"/>
  <c r="S257" i="3"/>
  <c r="T257" i="3"/>
  <c r="U257" i="3"/>
  <c r="BM257" i="3" s="1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M259" i="3"/>
  <c r="N259" i="3"/>
  <c r="O259" i="3"/>
  <c r="P259" i="3"/>
  <c r="Q259" i="3"/>
  <c r="R259" i="3"/>
  <c r="S259" i="3"/>
  <c r="T259" i="3"/>
  <c r="U259" i="3"/>
  <c r="BM259" i="3" s="1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M261" i="3"/>
  <c r="N261" i="3"/>
  <c r="O261" i="3"/>
  <c r="P261" i="3"/>
  <c r="Q261" i="3"/>
  <c r="R261" i="3"/>
  <c r="S261" i="3"/>
  <c r="T261" i="3"/>
  <c r="U261" i="3"/>
  <c r="BM261" i="3" s="1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M263" i="3"/>
  <c r="N263" i="3"/>
  <c r="O263" i="3"/>
  <c r="P263" i="3"/>
  <c r="Q263" i="3"/>
  <c r="R263" i="3"/>
  <c r="S263" i="3"/>
  <c r="T263" i="3"/>
  <c r="U263" i="3"/>
  <c r="BM263" i="3" s="1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M265" i="3"/>
  <c r="N265" i="3"/>
  <c r="O265" i="3"/>
  <c r="P265" i="3"/>
  <c r="Q265" i="3"/>
  <c r="R265" i="3"/>
  <c r="S265" i="3"/>
  <c r="T265" i="3"/>
  <c r="U265" i="3"/>
  <c r="BM265" i="3" s="1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M267" i="3"/>
  <c r="N267" i="3"/>
  <c r="O267" i="3"/>
  <c r="P267" i="3"/>
  <c r="Q267" i="3"/>
  <c r="R267" i="3"/>
  <c r="S267" i="3"/>
  <c r="T267" i="3"/>
  <c r="U267" i="3"/>
  <c r="BM267" i="3" s="1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M268" i="3"/>
  <c r="N268" i="3"/>
  <c r="O268" i="3"/>
  <c r="BN268" i="3" s="1"/>
  <c r="P268" i="3"/>
  <c r="BK268" i="3" s="1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L268" i="3"/>
  <c r="M269" i="3"/>
  <c r="N269" i="3"/>
  <c r="O269" i="3"/>
  <c r="P269" i="3"/>
  <c r="Q269" i="3"/>
  <c r="R269" i="3"/>
  <c r="S269" i="3"/>
  <c r="T269" i="3"/>
  <c r="U269" i="3"/>
  <c r="BM269" i="3" s="1"/>
  <c r="V269" i="3"/>
  <c r="W269" i="3"/>
  <c r="X269" i="3"/>
  <c r="Y269" i="3"/>
  <c r="BJ269" i="3" s="1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N269" i="3"/>
  <c r="M270" i="3"/>
  <c r="N270" i="3"/>
  <c r="O270" i="3"/>
  <c r="P270" i="3"/>
  <c r="BK270" i="3" s="1"/>
  <c r="Q270" i="3"/>
  <c r="R270" i="3"/>
  <c r="S270" i="3"/>
  <c r="T270" i="3"/>
  <c r="U270" i="3"/>
  <c r="V270" i="3"/>
  <c r="W270" i="3"/>
  <c r="X270" i="3"/>
  <c r="Y270" i="3"/>
  <c r="Z270" i="3"/>
  <c r="AA270" i="3"/>
  <c r="AB270" i="3"/>
  <c r="BL270" i="3" s="1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M105" i="3"/>
  <c r="N105" i="3"/>
  <c r="O105" i="3"/>
  <c r="P105" i="3"/>
  <c r="BN105" i="3" s="1"/>
  <c r="Q105" i="3"/>
  <c r="R105" i="3"/>
  <c r="S105" i="3"/>
  <c r="T105" i="3"/>
  <c r="BM105" i="3" s="1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L105" i="3"/>
  <c r="M106" i="3"/>
  <c r="N106" i="3"/>
  <c r="O106" i="3"/>
  <c r="P106" i="3"/>
  <c r="Q106" i="3"/>
  <c r="R106" i="3"/>
  <c r="BL106" i="3" s="1"/>
  <c r="S106" i="3"/>
  <c r="T106" i="3"/>
  <c r="U106" i="3"/>
  <c r="V106" i="3"/>
  <c r="BK106" i="3" s="1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N106" i="3"/>
  <c r="M107" i="3"/>
  <c r="N107" i="3"/>
  <c r="O107" i="3"/>
  <c r="P107" i="3"/>
  <c r="BN107" i="3" s="1"/>
  <c r="Q107" i="3"/>
  <c r="R107" i="3"/>
  <c r="S107" i="3"/>
  <c r="T107" i="3"/>
  <c r="BM107" i="3" s="1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L107" i="3"/>
  <c r="M108" i="3"/>
  <c r="N108" i="3"/>
  <c r="O108" i="3"/>
  <c r="P108" i="3"/>
  <c r="Q108" i="3"/>
  <c r="R108" i="3"/>
  <c r="BL108" i="3" s="1"/>
  <c r="S108" i="3"/>
  <c r="T108" i="3"/>
  <c r="U108" i="3"/>
  <c r="V108" i="3"/>
  <c r="BK108" i="3" s="1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N108" i="3"/>
  <c r="M109" i="3"/>
  <c r="N109" i="3"/>
  <c r="O109" i="3"/>
  <c r="P109" i="3"/>
  <c r="BN109" i="3" s="1"/>
  <c r="Q109" i="3"/>
  <c r="R109" i="3"/>
  <c r="S109" i="3"/>
  <c r="T109" i="3"/>
  <c r="BM109" i="3" s="1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L109" i="3"/>
  <c r="M110" i="3"/>
  <c r="N110" i="3"/>
  <c r="O110" i="3"/>
  <c r="P110" i="3"/>
  <c r="Q110" i="3"/>
  <c r="R110" i="3"/>
  <c r="BL110" i="3" s="1"/>
  <c r="S110" i="3"/>
  <c r="T110" i="3"/>
  <c r="U110" i="3"/>
  <c r="V110" i="3"/>
  <c r="BK110" i="3" s="1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N110" i="3"/>
  <c r="E111" i="3"/>
  <c r="F111" i="3"/>
  <c r="G111" i="3"/>
  <c r="H111" i="3"/>
  <c r="I111" i="3"/>
  <c r="J111" i="3"/>
  <c r="K111" i="3"/>
  <c r="L111" i="3"/>
  <c r="E112" i="3"/>
  <c r="K112" i="3" s="1"/>
  <c r="F112" i="3"/>
  <c r="G112" i="3"/>
  <c r="H112" i="3"/>
  <c r="L112" i="3" s="1"/>
  <c r="I112" i="3"/>
  <c r="J112" i="3"/>
  <c r="E113" i="3"/>
  <c r="K113" i="3" s="1"/>
  <c r="F113" i="3"/>
  <c r="G113" i="3"/>
  <c r="H113" i="3"/>
  <c r="L113" i="3" s="1"/>
  <c r="I113" i="3"/>
  <c r="J113" i="3"/>
  <c r="E114" i="3"/>
  <c r="K114" i="3" s="1"/>
  <c r="F114" i="3"/>
  <c r="G114" i="3"/>
  <c r="H114" i="3"/>
  <c r="L114" i="3" s="1"/>
  <c r="I114" i="3"/>
  <c r="J114" i="3"/>
  <c r="E115" i="3"/>
  <c r="K115" i="3" s="1"/>
  <c r="F115" i="3"/>
  <c r="G115" i="3"/>
  <c r="H115" i="3"/>
  <c r="I115" i="3"/>
  <c r="J115" i="3"/>
  <c r="L115" i="3"/>
  <c r="E116" i="3"/>
  <c r="K116" i="3" s="1"/>
  <c r="F116" i="3"/>
  <c r="G116" i="3"/>
  <c r="H116" i="3"/>
  <c r="L116" i="3" s="1"/>
  <c r="I116" i="3"/>
  <c r="J116" i="3"/>
  <c r="E117" i="3"/>
  <c r="K117" i="3" s="1"/>
  <c r="F117" i="3"/>
  <c r="G117" i="3"/>
  <c r="H117" i="3"/>
  <c r="L117" i="3" s="1"/>
  <c r="I117" i="3"/>
  <c r="J117" i="3"/>
  <c r="E118" i="3"/>
  <c r="K118" i="3" s="1"/>
  <c r="F118" i="3"/>
  <c r="G118" i="3"/>
  <c r="H118" i="3"/>
  <c r="L118" i="3" s="1"/>
  <c r="I118" i="3"/>
  <c r="J118" i="3"/>
  <c r="E119" i="3"/>
  <c r="K119" i="3" s="1"/>
  <c r="F119" i="3"/>
  <c r="G119" i="3"/>
  <c r="H119" i="3"/>
  <c r="I119" i="3"/>
  <c r="J119" i="3"/>
  <c r="L119" i="3"/>
  <c r="E120" i="3"/>
  <c r="K120" i="3" s="1"/>
  <c r="F120" i="3"/>
  <c r="G120" i="3"/>
  <c r="H120" i="3"/>
  <c r="L120" i="3" s="1"/>
  <c r="I120" i="3"/>
  <c r="J120" i="3"/>
  <c r="E121" i="3"/>
  <c r="K121" i="3" s="1"/>
  <c r="F121" i="3"/>
  <c r="G121" i="3"/>
  <c r="H121" i="3"/>
  <c r="L121" i="3" s="1"/>
  <c r="I121" i="3"/>
  <c r="J121" i="3"/>
  <c r="E122" i="3"/>
  <c r="K122" i="3" s="1"/>
  <c r="F122" i="3"/>
  <c r="G122" i="3"/>
  <c r="H122" i="3"/>
  <c r="L122" i="3" s="1"/>
  <c r="I122" i="3"/>
  <c r="J122" i="3"/>
  <c r="E123" i="3"/>
  <c r="K123" i="3" s="1"/>
  <c r="F123" i="3"/>
  <c r="G123" i="3"/>
  <c r="H123" i="3"/>
  <c r="I123" i="3"/>
  <c r="J123" i="3"/>
  <c r="L123" i="3"/>
  <c r="E124" i="3"/>
  <c r="K124" i="3" s="1"/>
  <c r="F124" i="3"/>
  <c r="G124" i="3"/>
  <c r="H124" i="3"/>
  <c r="L124" i="3" s="1"/>
  <c r="I124" i="3"/>
  <c r="J124" i="3"/>
  <c r="E125" i="3"/>
  <c r="K125" i="3" s="1"/>
  <c r="F125" i="3"/>
  <c r="G125" i="3"/>
  <c r="H125" i="3"/>
  <c r="L125" i="3" s="1"/>
  <c r="I125" i="3"/>
  <c r="J125" i="3"/>
  <c r="E126" i="3"/>
  <c r="K126" i="3" s="1"/>
  <c r="F126" i="3"/>
  <c r="G126" i="3"/>
  <c r="H126" i="3"/>
  <c r="L126" i="3" s="1"/>
  <c r="I126" i="3"/>
  <c r="J126" i="3"/>
  <c r="E127" i="3"/>
  <c r="K127" i="3" s="1"/>
  <c r="F127" i="3"/>
  <c r="G127" i="3"/>
  <c r="H127" i="3"/>
  <c r="I127" i="3"/>
  <c r="J127" i="3"/>
  <c r="L127" i="3"/>
  <c r="E128" i="3"/>
  <c r="K128" i="3" s="1"/>
  <c r="F128" i="3"/>
  <c r="G128" i="3"/>
  <c r="H128" i="3"/>
  <c r="L128" i="3" s="1"/>
  <c r="I128" i="3"/>
  <c r="J128" i="3"/>
  <c r="E129" i="3"/>
  <c r="K129" i="3" s="1"/>
  <c r="F129" i="3"/>
  <c r="G129" i="3"/>
  <c r="H129" i="3"/>
  <c r="L129" i="3" s="1"/>
  <c r="I129" i="3"/>
  <c r="J129" i="3"/>
  <c r="E130" i="3"/>
  <c r="K130" i="3" s="1"/>
  <c r="F130" i="3"/>
  <c r="G130" i="3"/>
  <c r="H130" i="3"/>
  <c r="L130" i="3" s="1"/>
  <c r="I130" i="3"/>
  <c r="J130" i="3"/>
  <c r="E131" i="3"/>
  <c r="K131" i="3" s="1"/>
  <c r="F131" i="3"/>
  <c r="G131" i="3"/>
  <c r="H131" i="3"/>
  <c r="I131" i="3"/>
  <c r="J131" i="3"/>
  <c r="L131" i="3"/>
  <c r="E132" i="3"/>
  <c r="K132" i="3" s="1"/>
  <c r="F132" i="3"/>
  <c r="G132" i="3"/>
  <c r="H132" i="3"/>
  <c r="L132" i="3" s="1"/>
  <c r="I132" i="3"/>
  <c r="J132" i="3"/>
  <c r="E133" i="3"/>
  <c r="K133" i="3" s="1"/>
  <c r="F133" i="3"/>
  <c r="G133" i="3"/>
  <c r="H133" i="3"/>
  <c r="L133" i="3" s="1"/>
  <c r="I133" i="3"/>
  <c r="J133" i="3"/>
  <c r="E134" i="3"/>
  <c r="K134" i="3" s="1"/>
  <c r="F134" i="3"/>
  <c r="G134" i="3"/>
  <c r="H134" i="3"/>
  <c r="L134" i="3" s="1"/>
  <c r="I134" i="3"/>
  <c r="J134" i="3"/>
  <c r="E135" i="3"/>
  <c r="K135" i="3" s="1"/>
  <c r="F135" i="3"/>
  <c r="G135" i="3"/>
  <c r="H135" i="3"/>
  <c r="I135" i="3"/>
  <c r="J135" i="3"/>
  <c r="L135" i="3"/>
  <c r="E136" i="3"/>
  <c r="K136" i="3" s="1"/>
  <c r="F136" i="3"/>
  <c r="G136" i="3"/>
  <c r="H136" i="3"/>
  <c r="L136" i="3" s="1"/>
  <c r="I136" i="3"/>
  <c r="J136" i="3"/>
  <c r="E137" i="3"/>
  <c r="K137" i="3" s="1"/>
  <c r="F137" i="3"/>
  <c r="G137" i="3"/>
  <c r="H137" i="3"/>
  <c r="L137" i="3" s="1"/>
  <c r="I137" i="3"/>
  <c r="J137" i="3"/>
  <c r="E138" i="3"/>
  <c r="K138" i="3" s="1"/>
  <c r="F138" i="3"/>
  <c r="G138" i="3"/>
  <c r="H138" i="3"/>
  <c r="L138" i="3" s="1"/>
  <c r="I138" i="3"/>
  <c r="J138" i="3"/>
  <c r="E139" i="3"/>
  <c r="K139" i="3" s="1"/>
  <c r="F139" i="3"/>
  <c r="G139" i="3"/>
  <c r="H139" i="3"/>
  <c r="I139" i="3"/>
  <c r="J139" i="3"/>
  <c r="L139" i="3"/>
  <c r="E140" i="3"/>
  <c r="K140" i="3" s="1"/>
  <c r="F140" i="3"/>
  <c r="G140" i="3"/>
  <c r="H140" i="3"/>
  <c r="L140" i="3" s="1"/>
  <c r="I140" i="3"/>
  <c r="J140" i="3"/>
  <c r="E141" i="3"/>
  <c r="K141" i="3" s="1"/>
  <c r="F141" i="3"/>
  <c r="G141" i="3"/>
  <c r="H141" i="3"/>
  <c r="L141" i="3" s="1"/>
  <c r="I141" i="3"/>
  <c r="J141" i="3"/>
  <c r="E142" i="3"/>
  <c r="K142" i="3" s="1"/>
  <c r="F142" i="3"/>
  <c r="G142" i="3"/>
  <c r="H142" i="3"/>
  <c r="L142" i="3" s="1"/>
  <c r="I142" i="3"/>
  <c r="J142" i="3"/>
  <c r="E143" i="3"/>
  <c r="K143" i="3" s="1"/>
  <c r="F143" i="3"/>
  <c r="G143" i="3"/>
  <c r="H143" i="3"/>
  <c r="I143" i="3"/>
  <c r="J143" i="3"/>
  <c r="L143" i="3"/>
  <c r="E144" i="3"/>
  <c r="K144" i="3" s="1"/>
  <c r="F144" i="3"/>
  <c r="G144" i="3"/>
  <c r="H144" i="3"/>
  <c r="L144" i="3" s="1"/>
  <c r="I144" i="3"/>
  <c r="J144" i="3"/>
  <c r="E145" i="3"/>
  <c r="K145" i="3" s="1"/>
  <c r="F145" i="3"/>
  <c r="G145" i="3"/>
  <c r="H145" i="3"/>
  <c r="L145" i="3" s="1"/>
  <c r="I145" i="3"/>
  <c r="J145" i="3"/>
  <c r="E146" i="3"/>
  <c r="K146" i="3" s="1"/>
  <c r="F146" i="3"/>
  <c r="G146" i="3"/>
  <c r="H146" i="3"/>
  <c r="L146" i="3" s="1"/>
  <c r="I146" i="3"/>
  <c r="J146" i="3"/>
  <c r="E147" i="3"/>
  <c r="K147" i="3" s="1"/>
  <c r="F147" i="3"/>
  <c r="G147" i="3"/>
  <c r="H147" i="3"/>
  <c r="I147" i="3"/>
  <c r="J147" i="3"/>
  <c r="L147" i="3"/>
  <c r="E148" i="3"/>
  <c r="K148" i="3" s="1"/>
  <c r="F148" i="3"/>
  <c r="G148" i="3"/>
  <c r="H148" i="3"/>
  <c r="L148" i="3" s="1"/>
  <c r="I148" i="3"/>
  <c r="J148" i="3"/>
  <c r="E149" i="3"/>
  <c r="K149" i="3" s="1"/>
  <c r="F149" i="3"/>
  <c r="G149" i="3"/>
  <c r="H149" i="3"/>
  <c r="L149" i="3" s="1"/>
  <c r="I149" i="3"/>
  <c r="J149" i="3"/>
  <c r="E150" i="3"/>
  <c r="K150" i="3" s="1"/>
  <c r="F150" i="3"/>
  <c r="G150" i="3"/>
  <c r="H150" i="3"/>
  <c r="L150" i="3" s="1"/>
  <c r="I150" i="3"/>
  <c r="J150" i="3"/>
  <c r="E151" i="3"/>
  <c r="K151" i="3" s="1"/>
  <c r="F151" i="3"/>
  <c r="G151" i="3"/>
  <c r="H151" i="3"/>
  <c r="I151" i="3"/>
  <c r="J151" i="3"/>
  <c r="L151" i="3"/>
  <c r="E152" i="3"/>
  <c r="K152" i="3" s="1"/>
  <c r="F152" i="3"/>
  <c r="G152" i="3"/>
  <c r="H152" i="3"/>
  <c r="L152" i="3" s="1"/>
  <c r="I152" i="3"/>
  <c r="J152" i="3"/>
  <c r="E153" i="3"/>
  <c r="K153" i="3" s="1"/>
  <c r="F153" i="3"/>
  <c r="G153" i="3"/>
  <c r="H153" i="3"/>
  <c r="L153" i="3" s="1"/>
  <c r="I153" i="3"/>
  <c r="J153" i="3"/>
  <c r="E154" i="3"/>
  <c r="K154" i="3" s="1"/>
  <c r="F154" i="3"/>
  <c r="G154" i="3"/>
  <c r="H154" i="3"/>
  <c r="L154" i="3" s="1"/>
  <c r="I154" i="3"/>
  <c r="J154" i="3"/>
  <c r="E155" i="3"/>
  <c r="K155" i="3" s="1"/>
  <c r="F155" i="3"/>
  <c r="G155" i="3"/>
  <c r="H155" i="3"/>
  <c r="I155" i="3"/>
  <c r="J155" i="3"/>
  <c r="L155" i="3"/>
  <c r="E156" i="3"/>
  <c r="K156" i="3" s="1"/>
  <c r="F156" i="3"/>
  <c r="G156" i="3"/>
  <c r="H156" i="3"/>
  <c r="L156" i="3" s="1"/>
  <c r="I156" i="3"/>
  <c r="J156" i="3"/>
  <c r="E157" i="3"/>
  <c r="K157" i="3" s="1"/>
  <c r="F157" i="3"/>
  <c r="G157" i="3"/>
  <c r="H157" i="3"/>
  <c r="L157" i="3" s="1"/>
  <c r="I157" i="3"/>
  <c r="J157" i="3"/>
  <c r="E158" i="3"/>
  <c r="K158" i="3" s="1"/>
  <c r="F158" i="3"/>
  <c r="G158" i="3"/>
  <c r="H158" i="3"/>
  <c r="L158" i="3" s="1"/>
  <c r="I158" i="3"/>
  <c r="J158" i="3"/>
  <c r="E159" i="3"/>
  <c r="K159" i="3" s="1"/>
  <c r="F159" i="3"/>
  <c r="G159" i="3"/>
  <c r="H159" i="3"/>
  <c r="I159" i="3"/>
  <c r="J159" i="3"/>
  <c r="L159" i="3"/>
  <c r="E160" i="3"/>
  <c r="K160" i="3" s="1"/>
  <c r="F160" i="3"/>
  <c r="G160" i="3"/>
  <c r="H160" i="3"/>
  <c r="L160" i="3" s="1"/>
  <c r="I160" i="3"/>
  <c r="J160" i="3"/>
  <c r="E161" i="3"/>
  <c r="K161" i="3" s="1"/>
  <c r="F161" i="3"/>
  <c r="G161" i="3"/>
  <c r="H161" i="3"/>
  <c r="L161" i="3" s="1"/>
  <c r="I161" i="3"/>
  <c r="J161" i="3"/>
  <c r="E162" i="3"/>
  <c r="K162" i="3" s="1"/>
  <c r="F162" i="3"/>
  <c r="G162" i="3"/>
  <c r="H162" i="3"/>
  <c r="L162" i="3" s="1"/>
  <c r="I162" i="3"/>
  <c r="J162" i="3"/>
  <c r="E163" i="3"/>
  <c r="K163" i="3" s="1"/>
  <c r="F163" i="3"/>
  <c r="G163" i="3"/>
  <c r="H163" i="3"/>
  <c r="I163" i="3"/>
  <c r="J163" i="3"/>
  <c r="L163" i="3"/>
  <c r="E164" i="3"/>
  <c r="K164" i="3" s="1"/>
  <c r="F164" i="3"/>
  <c r="G164" i="3"/>
  <c r="H164" i="3"/>
  <c r="L164" i="3" s="1"/>
  <c r="I164" i="3"/>
  <c r="J164" i="3"/>
  <c r="E165" i="3"/>
  <c r="K165" i="3" s="1"/>
  <c r="F165" i="3"/>
  <c r="G165" i="3"/>
  <c r="H165" i="3"/>
  <c r="L165" i="3" s="1"/>
  <c r="I165" i="3"/>
  <c r="J165" i="3"/>
  <c r="E166" i="3"/>
  <c r="K166" i="3" s="1"/>
  <c r="F166" i="3"/>
  <c r="G166" i="3"/>
  <c r="H166" i="3"/>
  <c r="L166" i="3" s="1"/>
  <c r="I166" i="3"/>
  <c r="J166" i="3"/>
  <c r="E167" i="3"/>
  <c r="K167" i="3" s="1"/>
  <c r="F167" i="3"/>
  <c r="G167" i="3"/>
  <c r="H167" i="3"/>
  <c r="I167" i="3"/>
  <c r="J167" i="3"/>
  <c r="L167" i="3"/>
  <c r="E168" i="3"/>
  <c r="K168" i="3" s="1"/>
  <c r="F168" i="3"/>
  <c r="G168" i="3"/>
  <c r="H168" i="3"/>
  <c r="L168" i="3" s="1"/>
  <c r="I168" i="3"/>
  <c r="J168" i="3"/>
  <c r="E169" i="3"/>
  <c r="K169" i="3" s="1"/>
  <c r="F169" i="3"/>
  <c r="G169" i="3"/>
  <c r="H169" i="3"/>
  <c r="L169" i="3" s="1"/>
  <c r="I169" i="3"/>
  <c r="J169" i="3"/>
  <c r="E170" i="3"/>
  <c r="K170" i="3" s="1"/>
  <c r="F170" i="3"/>
  <c r="G170" i="3"/>
  <c r="H170" i="3"/>
  <c r="L170" i="3" s="1"/>
  <c r="I170" i="3"/>
  <c r="J170" i="3"/>
  <c r="E171" i="3"/>
  <c r="K171" i="3" s="1"/>
  <c r="F171" i="3"/>
  <c r="G171" i="3"/>
  <c r="H171" i="3"/>
  <c r="I171" i="3"/>
  <c r="J171" i="3"/>
  <c r="L171" i="3"/>
  <c r="E172" i="3"/>
  <c r="F172" i="3"/>
  <c r="G172" i="3"/>
  <c r="H172" i="3"/>
  <c r="L172" i="3" s="1"/>
  <c r="I172" i="3"/>
  <c r="J172" i="3"/>
  <c r="E173" i="3"/>
  <c r="K173" i="3" s="1"/>
  <c r="F173" i="3"/>
  <c r="G173" i="3"/>
  <c r="H173" i="3"/>
  <c r="I173" i="3"/>
  <c r="L173" i="3" s="1"/>
  <c r="J173" i="3"/>
  <c r="E174" i="3"/>
  <c r="F174" i="3"/>
  <c r="G174" i="3"/>
  <c r="H174" i="3"/>
  <c r="L174" i="3" s="1"/>
  <c r="I174" i="3"/>
  <c r="J174" i="3"/>
  <c r="E175" i="3"/>
  <c r="K175" i="3" s="1"/>
  <c r="F175" i="3"/>
  <c r="G175" i="3"/>
  <c r="H175" i="3"/>
  <c r="I175" i="3"/>
  <c r="J175" i="3"/>
  <c r="L175" i="3"/>
  <c r="E176" i="3"/>
  <c r="F176" i="3"/>
  <c r="G176" i="3"/>
  <c r="H176" i="3"/>
  <c r="L176" i="3" s="1"/>
  <c r="I176" i="3"/>
  <c r="J176" i="3"/>
  <c r="E177" i="3"/>
  <c r="K177" i="3" s="1"/>
  <c r="F177" i="3"/>
  <c r="G177" i="3"/>
  <c r="H177" i="3"/>
  <c r="I177" i="3"/>
  <c r="L177" i="3" s="1"/>
  <c r="J177" i="3"/>
  <c r="E178" i="3"/>
  <c r="F178" i="3"/>
  <c r="G178" i="3"/>
  <c r="H178" i="3"/>
  <c r="L178" i="3" s="1"/>
  <c r="I178" i="3"/>
  <c r="J178" i="3"/>
  <c r="E179" i="3"/>
  <c r="F179" i="3"/>
  <c r="G179" i="3"/>
  <c r="H179" i="3"/>
  <c r="I179" i="3"/>
  <c r="J179" i="3"/>
  <c r="L179" i="3"/>
  <c r="E180" i="3"/>
  <c r="F180" i="3"/>
  <c r="G180" i="3"/>
  <c r="H180" i="3"/>
  <c r="L180" i="3" s="1"/>
  <c r="I180" i="3"/>
  <c r="J180" i="3"/>
  <c r="E181" i="3"/>
  <c r="K181" i="3" s="1"/>
  <c r="F181" i="3"/>
  <c r="G181" i="3"/>
  <c r="H181" i="3"/>
  <c r="I181" i="3"/>
  <c r="L181" i="3" s="1"/>
  <c r="J181" i="3"/>
  <c r="E182" i="3"/>
  <c r="F182" i="3"/>
  <c r="G182" i="3"/>
  <c r="H182" i="3"/>
  <c r="L182" i="3" s="1"/>
  <c r="I182" i="3"/>
  <c r="J182" i="3"/>
  <c r="E183" i="3"/>
  <c r="F183" i="3"/>
  <c r="G183" i="3"/>
  <c r="H183" i="3"/>
  <c r="I183" i="3"/>
  <c r="J183" i="3"/>
  <c r="L183" i="3" s="1"/>
  <c r="E184" i="3"/>
  <c r="F184" i="3"/>
  <c r="G184" i="3"/>
  <c r="H184" i="3"/>
  <c r="L184" i="3" s="1"/>
  <c r="I184" i="3"/>
  <c r="J184" i="3"/>
  <c r="E185" i="3"/>
  <c r="K185" i="3" s="1"/>
  <c r="F185" i="3"/>
  <c r="G185" i="3"/>
  <c r="H185" i="3"/>
  <c r="I185" i="3"/>
  <c r="L185" i="3" s="1"/>
  <c r="J185" i="3"/>
  <c r="E186" i="3"/>
  <c r="F186" i="3"/>
  <c r="G186" i="3"/>
  <c r="H186" i="3"/>
  <c r="L186" i="3" s="1"/>
  <c r="I186" i="3"/>
  <c r="J186" i="3"/>
  <c r="E187" i="3"/>
  <c r="F187" i="3"/>
  <c r="G187" i="3"/>
  <c r="H187" i="3"/>
  <c r="I187" i="3"/>
  <c r="J187" i="3"/>
  <c r="L187" i="3"/>
  <c r="E188" i="3"/>
  <c r="F188" i="3"/>
  <c r="G188" i="3"/>
  <c r="H188" i="3"/>
  <c r="L188" i="3" s="1"/>
  <c r="I188" i="3"/>
  <c r="J188" i="3"/>
  <c r="E189" i="3"/>
  <c r="K189" i="3" s="1"/>
  <c r="F189" i="3"/>
  <c r="G189" i="3"/>
  <c r="H189" i="3"/>
  <c r="I189" i="3"/>
  <c r="L189" i="3" s="1"/>
  <c r="J189" i="3"/>
  <c r="E190" i="3"/>
  <c r="F190" i="3"/>
  <c r="G190" i="3"/>
  <c r="H190" i="3"/>
  <c r="L190" i="3" s="1"/>
  <c r="I190" i="3"/>
  <c r="J190" i="3"/>
  <c r="E191" i="3"/>
  <c r="F191" i="3"/>
  <c r="G191" i="3"/>
  <c r="H191" i="3"/>
  <c r="I191" i="3"/>
  <c r="J191" i="3"/>
  <c r="L191" i="3"/>
  <c r="E192" i="3"/>
  <c r="F192" i="3"/>
  <c r="G192" i="3"/>
  <c r="H192" i="3"/>
  <c r="L192" i="3" s="1"/>
  <c r="I192" i="3"/>
  <c r="J192" i="3"/>
  <c r="E193" i="3"/>
  <c r="K193" i="3" s="1"/>
  <c r="F193" i="3"/>
  <c r="G193" i="3"/>
  <c r="H193" i="3"/>
  <c r="I193" i="3"/>
  <c r="L193" i="3" s="1"/>
  <c r="J193" i="3"/>
  <c r="E194" i="3"/>
  <c r="F194" i="3"/>
  <c r="G194" i="3"/>
  <c r="H194" i="3"/>
  <c r="L194" i="3" s="1"/>
  <c r="I194" i="3"/>
  <c r="J194" i="3"/>
  <c r="E195" i="3"/>
  <c r="F195" i="3"/>
  <c r="G195" i="3"/>
  <c r="H195" i="3"/>
  <c r="I195" i="3"/>
  <c r="J195" i="3"/>
  <c r="L195" i="3"/>
  <c r="E196" i="3"/>
  <c r="F196" i="3"/>
  <c r="G196" i="3"/>
  <c r="H196" i="3"/>
  <c r="L196" i="3" s="1"/>
  <c r="I196" i="3"/>
  <c r="J196" i="3"/>
  <c r="E197" i="3"/>
  <c r="F197" i="3"/>
  <c r="G197" i="3"/>
  <c r="H197" i="3"/>
  <c r="I197" i="3"/>
  <c r="L197" i="3" s="1"/>
  <c r="J197" i="3"/>
  <c r="K197" i="3"/>
  <c r="E198" i="3"/>
  <c r="K198" i="3" s="1"/>
  <c r="F198" i="3"/>
  <c r="G198" i="3"/>
  <c r="H198" i="3"/>
  <c r="I198" i="3"/>
  <c r="L198" i="3" s="1"/>
  <c r="J198" i="3"/>
  <c r="E199" i="3"/>
  <c r="K199" i="3" s="1"/>
  <c r="F199" i="3"/>
  <c r="G199" i="3"/>
  <c r="H199" i="3"/>
  <c r="I199" i="3"/>
  <c r="L199" i="3" s="1"/>
  <c r="J199" i="3"/>
  <c r="E200" i="3"/>
  <c r="K200" i="3" s="1"/>
  <c r="F200" i="3"/>
  <c r="G200" i="3"/>
  <c r="H200" i="3"/>
  <c r="I200" i="3"/>
  <c r="L200" i="3" s="1"/>
  <c r="J200" i="3"/>
  <c r="E201" i="3"/>
  <c r="K201" i="3" s="1"/>
  <c r="F201" i="3"/>
  <c r="G201" i="3"/>
  <c r="H201" i="3"/>
  <c r="I201" i="3"/>
  <c r="L201" i="3" s="1"/>
  <c r="J201" i="3"/>
  <c r="E202" i="3"/>
  <c r="K202" i="3" s="1"/>
  <c r="F202" i="3"/>
  <c r="G202" i="3"/>
  <c r="H202" i="3"/>
  <c r="I202" i="3"/>
  <c r="L202" i="3" s="1"/>
  <c r="J202" i="3"/>
  <c r="E203" i="3"/>
  <c r="K203" i="3" s="1"/>
  <c r="F203" i="3"/>
  <c r="G203" i="3"/>
  <c r="H203" i="3"/>
  <c r="I203" i="3"/>
  <c r="L203" i="3" s="1"/>
  <c r="J203" i="3"/>
  <c r="E204" i="3"/>
  <c r="K204" i="3" s="1"/>
  <c r="F204" i="3"/>
  <c r="G204" i="3"/>
  <c r="H204" i="3"/>
  <c r="I204" i="3"/>
  <c r="L204" i="3" s="1"/>
  <c r="J204" i="3"/>
  <c r="E205" i="3"/>
  <c r="K205" i="3" s="1"/>
  <c r="F205" i="3"/>
  <c r="G205" i="3"/>
  <c r="H205" i="3"/>
  <c r="I205" i="3"/>
  <c r="L205" i="3" s="1"/>
  <c r="J205" i="3"/>
  <c r="E206" i="3"/>
  <c r="K206" i="3" s="1"/>
  <c r="F206" i="3"/>
  <c r="G206" i="3"/>
  <c r="H206" i="3"/>
  <c r="I206" i="3"/>
  <c r="L206" i="3" s="1"/>
  <c r="J206" i="3"/>
  <c r="E207" i="3"/>
  <c r="K207" i="3" s="1"/>
  <c r="F207" i="3"/>
  <c r="G207" i="3"/>
  <c r="H207" i="3"/>
  <c r="I207" i="3"/>
  <c r="L207" i="3" s="1"/>
  <c r="J207" i="3"/>
  <c r="E208" i="3"/>
  <c r="K208" i="3" s="1"/>
  <c r="F208" i="3"/>
  <c r="G208" i="3"/>
  <c r="H208" i="3"/>
  <c r="I208" i="3"/>
  <c r="L208" i="3" s="1"/>
  <c r="J208" i="3"/>
  <c r="E209" i="3"/>
  <c r="K209" i="3" s="1"/>
  <c r="F209" i="3"/>
  <c r="G209" i="3"/>
  <c r="H209" i="3"/>
  <c r="I209" i="3"/>
  <c r="L209" i="3" s="1"/>
  <c r="J209" i="3"/>
  <c r="E210" i="3"/>
  <c r="K210" i="3" s="1"/>
  <c r="F210" i="3"/>
  <c r="G210" i="3"/>
  <c r="H210" i="3"/>
  <c r="I210" i="3"/>
  <c r="L210" i="3" s="1"/>
  <c r="J210" i="3"/>
  <c r="E211" i="3"/>
  <c r="K211" i="3" s="1"/>
  <c r="F211" i="3"/>
  <c r="G211" i="3"/>
  <c r="H211" i="3"/>
  <c r="I211" i="3"/>
  <c r="L211" i="3" s="1"/>
  <c r="J211" i="3"/>
  <c r="E212" i="3"/>
  <c r="K212" i="3" s="1"/>
  <c r="F212" i="3"/>
  <c r="G212" i="3"/>
  <c r="H212" i="3"/>
  <c r="I212" i="3"/>
  <c r="L212" i="3" s="1"/>
  <c r="J212" i="3"/>
  <c r="E213" i="3"/>
  <c r="K213" i="3" s="1"/>
  <c r="F213" i="3"/>
  <c r="G213" i="3"/>
  <c r="H213" i="3"/>
  <c r="I213" i="3"/>
  <c r="L213" i="3" s="1"/>
  <c r="J213" i="3"/>
  <c r="E214" i="3"/>
  <c r="K214" i="3" s="1"/>
  <c r="F214" i="3"/>
  <c r="G214" i="3"/>
  <c r="H214" i="3"/>
  <c r="I214" i="3"/>
  <c r="L214" i="3" s="1"/>
  <c r="J214" i="3"/>
  <c r="E215" i="3"/>
  <c r="K215" i="3" s="1"/>
  <c r="F215" i="3"/>
  <c r="G215" i="3"/>
  <c r="H215" i="3"/>
  <c r="I215" i="3"/>
  <c r="L215" i="3" s="1"/>
  <c r="J215" i="3"/>
  <c r="E216" i="3"/>
  <c r="K216" i="3" s="1"/>
  <c r="F216" i="3"/>
  <c r="G216" i="3"/>
  <c r="H216" i="3"/>
  <c r="I216" i="3"/>
  <c r="L216" i="3" s="1"/>
  <c r="J216" i="3"/>
  <c r="E217" i="3"/>
  <c r="K217" i="3" s="1"/>
  <c r="F217" i="3"/>
  <c r="G217" i="3"/>
  <c r="H217" i="3"/>
  <c r="I217" i="3"/>
  <c r="L217" i="3" s="1"/>
  <c r="J217" i="3"/>
  <c r="E218" i="3"/>
  <c r="K218" i="3" s="1"/>
  <c r="F218" i="3"/>
  <c r="G218" i="3"/>
  <c r="H218" i="3"/>
  <c r="I218" i="3"/>
  <c r="L218" i="3" s="1"/>
  <c r="J218" i="3"/>
  <c r="E219" i="3"/>
  <c r="K219" i="3" s="1"/>
  <c r="F219" i="3"/>
  <c r="G219" i="3"/>
  <c r="H219" i="3"/>
  <c r="I219" i="3"/>
  <c r="L219" i="3" s="1"/>
  <c r="J219" i="3"/>
  <c r="E220" i="3"/>
  <c r="K220" i="3" s="1"/>
  <c r="F220" i="3"/>
  <c r="G220" i="3"/>
  <c r="H220" i="3"/>
  <c r="I220" i="3"/>
  <c r="L220" i="3" s="1"/>
  <c r="J220" i="3"/>
  <c r="E221" i="3"/>
  <c r="K221" i="3" s="1"/>
  <c r="F221" i="3"/>
  <c r="G221" i="3"/>
  <c r="H221" i="3"/>
  <c r="I221" i="3"/>
  <c r="L221" i="3" s="1"/>
  <c r="J221" i="3"/>
  <c r="E222" i="3"/>
  <c r="K222" i="3" s="1"/>
  <c r="F222" i="3"/>
  <c r="G222" i="3"/>
  <c r="H222" i="3"/>
  <c r="I222" i="3"/>
  <c r="L222" i="3" s="1"/>
  <c r="J222" i="3"/>
  <c r="E223" i="3"/>
  <c r="K223" i="3" s="1"/>
  <c r="F223" i="3"/>
  <c r="G223" i="3"/>
  <c r="H223" i="3"/>
  <c r="I223" i="3"/>
  <c r="L223" i="3" s="1"/>
  <c r="J223" i="3"/>
  <c r="E224" i="3"/>
  <c r="K224" i="3" s="1"/>
  <c r="F224" i="3"/>
  <c r="G224" i="3"/>
  <c r="H224" i="3"/>
  <c r="I224" i="3"/>
  <c r="L224" i="3" s="1"/>
  <c r="J224" i="3"/>
  <c r="E225" i="3"/>
  <c r="K225" i="3" s="1"/>
  <c r="F225" i="3"/>
  <c r="G225" i="3"/>
  <c r="H225" i="3"/>
  <c r="I225" i="3"/>
  <c r="L225" i="3" s="1"/>
  <c r="J225" i="3"/>
  <c r="E226" i="3"/>
  <c r="K226" i="3" s="1"/>
  <c r="F226" i="3"/>
  <c r="G226" i="3"/>
  <c r="H226" i="3"/>
  <c r="I226" i="3"/>
  <c r="L226" i="3" s="1"/>
  <c r="J226" i="3"/>
  <c r="E227" i="3"/>
  <c r="K227" i="3" s="1"/>
  <c r="F227" i="3"/>
  <c r="G227" i="3"/>
  <c r="H227" i="3"/>
  <c r="I227" i="3"/>
  <c r="L227" i="3" s="1"/>
  <c r="J227" i="3"/>
  <c r="E228" i="3"/>
  <c r="K228" i="3" s="1"/>
  <c r="F228" i="3"/>
  <c r="G228" i="3"/>
  <c r="H228" i="3"/>
  <c r="I228" i="3"/>
  <c r="L228" i="3" s="1"/>
  <c r="J228" i="3"/>
  <c r="E229" i="3"/>
  <c r="K229" i="3" s="1"/>
  <c r="F229" i="3"/>
  <c r="G229" i="3"/>
  <c r="H229" i="3"/>
  <c r="I229" i="3"/>
  <c r="L229" i="3" s="1"/>
  <c r="J229" i="3"/>
  <c r="E230" i="3"/>
  <c r="K230" i="3" s="1"/>
  <c r="F230" i="3"/>
  <c r="G230" i="3"/>
  <c r="H230" i="3"/>
  <c r="I230" i="3"/>
  <c r="L230" i="3" s="1"/>
  <c r="J230" i="3"/>
  <c r="E231" i="3"/>
  <c r="K231" i="3" s="1"/>
  <c r="F231" i="3"/>
  <c r="G231" i="3"/>
  <c r="H231" i="3"/>
  <c r="I231" i="3"/>
  <c r="L231" i="3" s="1"/>
  <c r="J231" i="3"/>
  <c r="E232" i="3"/>
  <c r="K232" i="3" s="1"/>
  <c r="F232" i="3"/>
  <c r="G232" i="3"/>
  <c r="H232" i="3"/>
  <c r="I232" i="3"/>
  <c r="L232" i="3" s="1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L248" i="3" s="1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K252" i="3" s="1"/>
  <c r="F252" i="3"/>
  <c r="G252" i="3"/>
  <c r="H252" i="3"/>
  <c r="I252" i="3"/>
  <c r="L252" i="3" s="1"/>
  <c r="J252" i="3"/>
  <c r="E253" i="3"/>
  <c r="F253" i="3"/>
  <c r="G253" i="3"/>
  <c r="H253" i="3"/>
  <c r="I253" i="3"/>
  <c r="J253" i="3"/>
  <c r="E254" i="3"/>
  <c r="K254" i="3" s="1"/>
  <c r="F254" i="3"/>
  <c r="G254" i="3"/>
  <c r="H254" i="3"/>
  <c r="I254" i="3"/>
  <c r="L254" i="3" s="1"/>
  <c r="J254" i="3"/>
  <c r="E255" i="3"/>
  <c r="F255" i="3"/>
  <c r="G255" i="3"/>
  <c r="H255" i="3"/>
  <c r="I255" i="3"/>
  <c r="J255" i="3"/>
  <c r="E256" i="3"/>
  <c r="K256" i="3" s="1"/>
  <c r="F256" i="3"/>
  <c r="G256" i="3"/>
  <c r="H256" i="3"/>
  <c r="I256" i="3"/>
  <c r="L256" i="3" s="1"/>
  <c r="J256" i="3"/>
  <c r="E257" i="3"/>
  <c r="F257" i="3"/>
  <c r="K257" i="3" s="1"/>
  <c r="G257" i="3"/>
  <c r="H257" i="3"/>
  <c r="I257" i="3"/>
  <c r="J257" i="3"/>
  <c r="E258" i="3"/>
  <c r="F258" i="3"/>
  <c r="G258" i="3"/>
  <c r="H258" i="3"/>
  <c r="I258" i="3"/>
  <c r="J258" i="3"/>
  <c r="K258" i="3"/>
  <c r="E259" i="3"/>
  <c r="K259" i="3" s="1"/>
  <c r="F259" i="3"/>
  <c r="G259" i="3"/>
  <c r="H259" i="3"/>
  <c r="I259" i="3"/>
  <c r="L259" i="3" s="1"/>
  <c r="J259" i="3"/>
  <c r="E260" i="3"/>
  <c r="K260" i="3" s="1"/>
  <c r="F260" i="3"/>
  <c r="G260" i="3"/>
  <c r="H260" i="3"/>
  <c r="I260" i="3"/>
  <c r="J260" i="3"/>
  <c r="E261" i="3"/>
  <c r="F261" i="3"/>
  <c r="G261" i="3"/>
  <c r="H261" i="3"/>
  <c r="I261" i="3"/>
  <c r="J261" i="3"/>
  <c r="K261" i="3"/>
  <c r="E262" i="3"/>
  <c r="F262" i="3"/>
  <c r="G262" i="3"/>
  <c r="H262" i="3"/>
  <c r="I262" i="3"/>
  <c r="J262" i="3"/>
  <c r="K262" i="3"/>
  <c r="E263" i="3"/>
  <c r="F263" i="3"/>
  <c r="G263" i="3"/>
  <c r="H263" i="3"/>
  <c r="I263" i="3"/>
  <c r="L263" i="3" s="1"/>
  <c r="J263" i="3"/>
  <c r="K263" i="3"/>
  <c r="E264" i="3"/>
  <c r="F264" i="3"/>
  <c r="G264" i="3"/>
  <c r="H264" i="3"/>
  <c r="I264" i="3"/>
  <c r="J264" i="3"/>
  <c r="K264" i="3"/>
  <c r="E265" i="3"/>
  <c r="F265" i="3"/>
  <c r="G265" i="3"/>
  <c r="H265" i="3"/>
  <c r="I265" i="3"/>
  <c r="J265" i="3"/>
  <c r="L265" i="3" s="1"/>
  <c r="K265" i="3"/>
  <c r="E266" i="3"/>
  <c r="F266" i="3"/>
  <c r="K266" i="3" s="1"/>
  <c r="G266" i="3"/>
  <c r="H266" i="3"/>
  <c r="I266" i="3"/>
  <c r="L266" i="3" s="1"/>
  <c r="J266" i="3"/>
  <c r="E267" i="3"/>
  <c r="F267" i="3"/>
  <c r="K267" i="3" s="1"/>
  <c r="G267" i="3"/>
  <c r="H267" i="3"/>
  <c r="I267" i="3"/>
  <c r="L267" i="3" s="1"/>
  <c r="J267" i="3"/>
  <c r="E268" i="3"/>
  <c r="K268" i="3" s="1"/>
  <c r="F268" i="3"/>
  <c r="G268" i="3"/>
  <c r="H268" i="3"/>
  <c r="I268" i="3"/>
  <c r="L268" i="3" s="1"/>
  <c r="J268" i="3"/>
  <c r="E269" i="3"/>
  <c r="K269" i="3" s="1"/>
  <c r="F269" i="3"/>
  <c r="G269" i="3"/>
  <c r="H269" i="3"/>
  <c r="I269" i="3"/>
  <c r="L269" i="3" s="1"/>
  <c r="J269" i="3"/>
  <c r="E270" i="3"/>
  <c r="K270" i="3" s="1"/>
  <c r="F270" i="3"/>
  <c r="G270" i="3"/>
  <c r="H270" i="3"/>
  <c r="I270" i="3"/>
  <c r="L270" i="3" s="1"/>
  <c r="J270" i="3"/>
  <c r="E105" i="3"/>
  <c r="K105" i="3" s="1"/>
  <c r="F105" i="3"/>
  <c r="G105" i="3"/>
  <c r="H105" i="3"/>
  <c r="I105" i="3"/>
  <c r="L105" i="3" s="1"/>
  <c r="J105" i="3"/>
  <c r="E106" i="3"/>
  <c r="K106" i="3" s="1"/>
  <c r="F106" i="3"/>
  <c r="G106" i="3"/>
  <c r="H106" i="3"/>
  <c r="I106" i="3"/>
  <c r="L106" i="3" s="1"/>
  <c r="J106" i="3"/>
  <c r="E107" i="3"/>
  <c r="K107" i="3" s="1"/>
  <c r="F107" i="3"/>
  <c r="G107" i="3"/>
  <c r="H107" i="3"/>
  <c r="I107" i="3"/>
  <c r="L107" i="3" s="1"/>
  <c r="J107" i="3"/>
  <c r="E108" i="3"/>
  <c r="K108" i="3" s="1"/>
  <c r="F108" i="3"/>
  <c r="G108" i="3"/>
  <c r="H108" i="3"/>
  <c r="I108" i="3"/>
  <c r="L108" i="3" s="1"/>
  <c r="J108" i="3"/>
  <c r="E109" i="3"/>
  <c r="K109" i="3" s="1"/>
  <c r="F109" i="3"/>
  <c r="G109" i="3"/>
  <c r="H109" i="3"/>
  <c r="I109" i="3"/>
  <c r="L109" i="3" s="1"/>
  <c r="J109" i="3"/>
  <c r="E110" i="3"/>
  <c r="K110" i="3" s="1"/>
  <c r="F110" i="3"/>
  <c r="G110" i="3"/>
  <c r="H110" i="3"/>
  <c r="I110" i="3"/>
  <c r="L110" i="3" s="1"/>
  <c r="J110" i="3"/>
  <c r="BJ270" i="3" l="1"/>
  <c r="BJ265" i="3"/>
  <c r="BJ263" i="3"/>
  <c r="BJ261" i="3"/>
  <c r="BM258" i="3"/>
  <c r="BM256" i="3"/>
  <c r="BM252" i="3"/>
  <c r="BK251" i="3"/>
  <c r="BN251" i="3"/>
  <c r="BK269" i="3"/>
  <c r="BJ268" i="3"/>
  <c r="BL267" i="3"/>
  <c r="BJ266" i="3"/>
  <c r="BL265" i="3"/>
  <c r="BJ264" i="3"/>
  <c r="BL263" i="3"/>
  <c r="BJ262" i="3"/>
  <c r="BL261" i="3"/>
  <c r="BJ260" i="3"/>
  <c r="BL259" i="3"/>
  <c r="BJ258" i="3"/>
  <c r="BL257" i="3"/>
  <c r="BJ256" i="3"/>
  <c r="BL255" i="3"/>
  <c r="BJ254" i="3"/>
  <c r="BL253" i="3"/>
  <c r="BJ252" i="3"/>
  <c r="BL251" i="3"/>
  <c r="BJ250" i="3"/>
  <c r="BL249" i="3"/>
  <c r="BJ248" i="3"/>
  <c r="BL247" i="3"/>
  <c r="BJ246" i="3"/>
  <c r="BL245" i="3"/>
  <c r="BJ244" i="3"/>
  <c r="BL243" i="3"/>
  <c r="BJ242" i="3"/>
  <c r="BM268" i="3"/>
  <c r="BK267" i="3"/>
  <c r="BN267" i="3"/>
  <c r="BM266" i="3"/>
  <c r="BM264" i="3"/>
  <c r="BK261" i="3"/>
  <c r="BN261" i="3"/>
  <c r="BM260" i="3"/>
  <c r="BK259" i="3"/>
  <c r="BN259" i="3"/>
  <c r="BN258" i="3"/>
  <c r="BL258" i="3"/>
  <c r="BK257" i="3"/>
  <c r="BN257" i="3"/>
  <c r="BN256" i="3"/>
  <c r="BL256" i="3"/>
  <c r="BK255" i="3"/>
  <c r="BN255" i="3"/>
  <c r="BM254" i="3"/>
  <c r="BN252" i="3"/>
  <c r="BL252" i="3"/>
  <c r="BM250" i="3"/>
  <c r="BK249" i="3"/>
  <c r="BN249" i="3"/>
  <c r="BJ245" i="3"/>
  <c r="BM244" i="3"/>
  <c r="BJ243" i="3"/>
  <c r="BK243" i="3"/>
  <c r="BN243" i="3"/>
  <c r="BM242" i="3"/>
  <c r="BM262" i="3"/>
  <c r="BN260" i="3"/>
  <c r="BL260" i="3"/>
  <c r="BJ257" i="3"/>
  <c r="BJ253" i="3"/>
  <c r="BJ251" i="3"/>
  <c r="BN250" i="3"/>
  <c r="BL250" i="3"/>
  <c r="BN248" i="3"/>
  <c r="BL248" i="3"/>
  <c r="BJ247" i="3"/>
  <c r="BK247" i="3"/>
  <c r="BN247" i="3"/>
  <c r="BM246" i="3"/>
  <c r="BN246" i="3"/>
  <c r="BL246" i="3"/>
  <c r="BK245" i="3"/>
  <c r="BN245" i="3"/>
  <c r="BN244" i="3"/>
  <c r="BL244" i="3"/>
  <c r="BM270" i="3"/>
  <c r="BN270" i="3"/>
  <c r="BK266" i="3"/>
  <c r="BK264" i="3"/>
  <c r="BK262" i="3"/>
  <c r="BK260" i="3"/>
  <c r="BK258" i="3"/>
  <c r="BK256" i="3"/>
  <c r="BK254" i="3"/>
  <c r="BK252" i="3"/>
  <c r="BK250" i="3"/>
  <c r="BK248" i="3"/>
  <c r="BK246" i="3"/>
  <c r="BK244" i="3"/>
  <c r="BJ267" i="3"/>
  <c r="BN266" i="3"/>
  <c r="BL266" i="3"/>
  <c r="BK265" i="3"/>
  <c r="BN265" i="3"/>
  <c r="BN264" i="3"/>
  <c r="BL264" i="3"/>
  <c r="BK263" i="3"/>
  <c r="BN263" i="3"/>
  <c r="BN262" i="3"/>
  <c r="BL262" i="3"/>
  <c r="BJ259" i="3"/>
  <c r="BJ255" i="3"/>
  <c r="BN254" i="3"/>
  <c r="BL254" i="3"/>
  <c r="BK253" i="3"/>
  <c r="BN253" i="3"/>
  <c r="BJ249" i="3"/>
  <c r="BL269" i="3"/>
  <c r="BL242" i="3"/>
  <c r="BN241" i="3"/>
  <c r="BL240" i="3"/>
  <c r="BN239" i="3"/>
  <c r="BL238" i="3"/>
  <c r="BN237" i="3"/>
  <c r="BL236" i="3"/>
  <c r="BN235" i="3"/>
  <c r="BL234" i="3"/>
  <c r="BJ232" i="3"/>
  <c r="BN232" i="3"/>
  <c r="BK232" i="3"/>
  <c r="BM189" i="3"/>
  <c r="BL183" i="3"/>
  <c r="BJ183" i="3"/>
  <c r="BN183" i="3"/>
  <c r="BK183" i="3"/>
  <c r="BL167" i="3"/>
  <c r="BJ167" i="3"/>
  <c r="BM167" i="3"/>
  <c r="BL159" i="3"/>
  <c r="BL151" i="3"/>
  <c r="BM151" i="3"/>
  <c r="BJ151" i="3"/>
  <c r="BN151" i="3"/>
  <c r="BK151" i="3"/>
  <c r="BL143" i="3"/>
  <c r="BM143" i="3"/>
  <c r="BJ143" i="3"/>
  <c r="BN143" i="3"/>
  <c r="BK143" i="3"/>
  <c r="BL135" i="3"/>
  <c r="BM135" i="3"/>
  <c r="BJ135" i="3"/>
  <c r="BN135" i="3"/>
  <c r="BK135" i="3"/>
  <c r="BL127" i="3"/>
  <c r="BM127" i="3"/>
  <c r="BJ127" i="3"/>
  <c r="BN127" i="3"/>
  <c r="BK127" i="3"/>
  <c r="BL119" i="3"/>
  <c r="BM119" i="3"/>
  <c r="BJ119" i="3"/>
  <c r="BN119" i="3"/>
  <c r="BK119" i="3"/>
  <c r="BL111" i="3"/>
  <c r="BM111" i="3"/>
  <c r="BJ111" i="3"/>
  <c r="BJ231" i="3"/>
  <c r="BM231" i="3"/>
  <c r="BL231" i="3"/>
  <c r="BL230" i="3"/>
  <c r="BJ230" i="3"/>
  <c r="BN230" i="3"/>
  <c r="BK230" i="3"/>
  <c r="BJ229" i="3"/>
  <c r="BM229" i="3"/>
  <c r="BL229" i="3"/>
  <c r="BN229" i="3"/>
  <c r="BL228" i="3"/>
  <c r="BJ228" i="3"/>
  <c r="BN228" i="3"/>
  <c r="BK228" i="3"/>
  <c r="BJ227" i="3"/>
  <c r="BM227" i="3"/>
  <c r="BL227" i="3"/>
  <c r="BN227" i="3"/>
  <c r="BL226" i="3"/>
  <c r="BJ226" i="3"/>
  <c r="BN226" i="3"/>
  <c r="BK226" i="3"/>
  <c r="BJ225" i="3"/>
  <c r="BM225" i="3"/>
  <c r="BL225" i="3"/>
  <c r="BN225" i="3"/>
  <c r="BL224" i="3"/>
  <c r="BJ224" i="3"/>
  <c r="BN224" i="3"/>
  <c r="BK224" i="3"/>
  <c r="BJ223" i="3"/>
  <c r="BM223" i="3"/>
  <c r="BL223" i="3"/>
  <c r="BN223" i="3"/>
  <c r="BL222" i="3"/>
  <c r="BJ222" i="3"/>
  <c r="BN222" i="3"/>
  <c r="BK222" i="3"/>
  <c r="BJ221" i="3"/>
  <c r="BM221" i="3"/>
  <c r="BL221" i="3"/>
  <c r="BN221" i="3"/>
  <c r="BL220" i="3"/>
  <c r="BJ220" i="3"/>
  <c r="BN220" i="3"/>
  <c r="BK220" i="3"/>
  <c r="BJ219" i="3"/>
  <c r="BM219" i="3"/>
  <c r="BL219" i="3"/>
  <c r="BN219" i="3"/>
  <c r="BL218" i="3"/>
  <c r="BJ218" i="3"/>
  <c r="BN218" i="3"/>
  <c r="BK218" i="3"/>
  <c r="BJ217" i="3"/>
  <c r="BM217" i="3"/>
  <c r="BL217" i="3"/>
  <c r="BN217" i="3"/>
  <c r="BL216" i="3"/>
  <c r="BJ216" i="3"/>
  <c r="BN216" i="3"/>
  <c r="BK216" i="3"/>
  <c r="BJ215" i="3"/>
  <c r="BM215" i="3"/>
  <c r="BL215" i="3"/>
  <c r="BN215" i="3"/>
  <c r="BL214" i="3"/>
  <c r="BJ214" i="3"/>
  <c r="BN214" i="3"/>
  <c r="BK214" i="3"/>
  <c r="BJ213" i="3"/>
  <c r="BM213" i="3"/>
  <c r="BL213" i="3"/>
  <c r="BN213" i="3"/>
  <c r="BL212" i="3"/>
  <c r="BJ212" i="3"/>
  <c r="BN212" i="3"/>
  <c r="BK212" i="3"/>
  <c r="BJ211" i="3"/>
  <c r="BM211" i="3"/>
  <c r="BL211" i="3"/>
  <c r="BN211" i="3"/>
  <c r="BL210" i="3"/>
  <c r="BJ210" i="3"/>
  <c r="BN210" i="3"/>
  <c r="BK210" i="3"/>
  <c r="BJ209" i="3"/>
  <c r="BM209" i="3"/>
  <c r="BL209" i="3"/>
  <c r="BN209" i="3"/>
  <c r="BL208" i="3"/>
  <c r="BJ208" i="3"/>
  <c r="BN208" i="3"/>
  <c r="BK208" i="3"/>
  <c r="BJ207" i="3"/>
  <c r="BM207" i="3"/>
  <c r="BL207" i="3"/>
  <c r="BN207" i="3"/>
  <c r="BL206" i="3"/>
  <c r="BJ206" i="3"/>
  <c r="BN206" i="3"/>
  <c r="BK206" i="3"/>
  <c r="BJ205" i="3"/>
  <c r="BM205" i="3"/>
  <c r="BL205" i="3"/>
  <c r="BN205" i="3"/>
  <c r="BL204" i="3"/>
  <c r="BJ204" i="3"/>
  <c r="BN204" i="3"/>
  <c r="BK204" i="3"/>
  <c r="BJ203" i="3"/>
  <c r="BM203" i="3"/>
  <c r="BL203" i="3"/>
  <c r="BN203" i="3"/>
  <c r="BL202" i="3"/>
  <c r="BJ202" i="3"/>
  <c r="BN202" i="3"/>
  <c r="BK202" i="3"/>
  <c r="BJ201" i="3"/>
  <c r="BM201" i="3"/>
  <c r="BL201" i="3"/>
  <c r="BN201" i="3"/>
  <c r="BL200" i="3"/>
  <c r="BJ200" i="3"/>
  <c r="BN200" i="3"/>
  <c r="BK200" i="3"/>
  <c r="BJ199" i="3"/>
  <c r="BM199" i="3"/>
  <c r="BL199" i="3"/>
  <c r="BN199" i="3"/>
  <c r="BL198" i="3"/>
  <c r="BJ198" i="3"/>
  <c r="BN198" i="3"/>
  <c r="BK198" i="3"/>
  <c r="BJ197" i="3"/>
  <c r="BM197" i="3"/>
  <c r="BL197" i="3"/>
  <c r="BN197" i="3"/>
  <c r="BL196" i="3"/>
  <c r="BJ196" i="3"/>
  <c r="BN196" i="3"/>
  <c r="BK196" i="3"/>
  <c r="BJ195" i="3"/>
  <c r="BM195" i="3"/>
  <c r="BL195" i="3"/>
  <c r="BN195" i="3"/>
  <c r="BL194" i="3"/>
  <c r="BJ194" i="3"/>
  <c r="BN194" i="3"/>
  <c r="BK194" i="3"/>
  <c r="BK192" i="3"/>
  <c r="BN192" i="3"/>
  <c r="BJ186" i="3"/>
  <c r="BM186" i="3"/>
  <c r="BL186" i="3"/>
  <c r="BM183" i="3"/>
  <c r="BM181" i="3"/>
  <c r="BL175" i="3"/>
  <c r="BJ175" i="3"/>
  <c r="BN175" i="3"/>
  <c r="BK175" i="3"/>
  <c r="BL173" i="3"/>
  <c r="BK231" i="3"/>
  <c r="BK229" i="3"/>
  <c r="BK227" i="3"/>
  <c r="BK225" i="3"/>
  <c r="BK223" i="3"/>
  <c r="BK221" i="3"/>
  <c r="BK219" i="3"/>
  <c r="BK217" i="3"/>
  <c r="BK215" i="3"/>
  <c r="BK213" i="3"/>
  <c r="BK211" i="3"/>
  <c r="BK209" i="3"/>
  <c r="BK207" i="3"/>
  <c r="BK205" i="3"/>
  <c r="BK203" i="3"/>
  <c r="BK201" i="3"/>
  <c r="BK199" i="3"/>
  <c r="BK197" i="3"/>
  <c r="BK195" i="3"/>
  <c r="BK184" i="3"/>
  <c r="BN184" i="3"/>
  <c r="BJ178" i="3"/>
  <c r="BM178" i="3"/>
  <c r="BL178" i="3"/>
  <c r="BM175" i="3"/>
  <c r="BM173" i="3"/>
  <c r="BL191" i="3"/>
  <c r="BJ191" i="3"/>
  <c r="BN191" i="3"/>
  <c r="BK191" i="3"/>
  <c r="BL189" i="3"/>
  <c r="BK176" i="3"/>
  <c r="BN176" i="3"/>
  <c r="BJ170" i="3"/>
  <c r="BM170" i="3"/>
  <c r="BL170" i="3"/>
  <c r="BJ193" i="3"/>
  <c r="BM188" i="3"/>
  <c r="BL188" i="3"/>
  <c r="BJ185" i="3"/>
  <c r="BN185" i="3"/>
  <c r="BK185" i="3"/>
  <c r="BM180" i="3"/>
  <c r="BL180" i="3"/>
  <c r="BJ177" i="3"/>
  <c r="BN177" i="3"/>
  <c r="BK177" i="3"/>
  <c r="BM172" i="3"/>
  <c r="BL172" i="3"/>
  <c r="BJ169" i="3"/>
  <c r="BN169" i="3"/>
  <c r="BK169" i="3"/>
  <c r="BN167" i="3"/>
  <c r="BL144" i="3"/>
  <c r="BN144" i="3"/>
  <c r="BL136" i="3"/>
  <c r="BN136" i="3"/>
  <c r="BK128" i="3"/>
  <c r="BM128" i="3"/>
  <c r="BL128" i="3"/>
  <c r="BN128" i="3"/>
  <c r="BK120" i="3"/>
  <c r="BM120" i="3"/>
  <c r="BL120" i="3"/>
  <c r="BN120" i="3"/>
  <c r="BK112" i="3"/>
  <c r="BM112" i="3"/>
  <c r="BL112" i="3"/>
  <c r="BN112" i="3"/>
  <c r="BM190" i="3"/>
  <c r="BL190" i="3"/>
  <c r="BJ187" i="3"/>
  <c r="BN187" i="3"/>
  <c r="BK187" i="3"/>
  <c r="BM182" i="3"/>
  <c r="BL182" i="3"/>
  <c r="BJ179" i="3"/>
  <c r="BN179" i="3"/>
  <c r="BK179" i="3"/>
  <c r="BM174" i="3"/>
  <c r="BL174" i="3"/>
  <c r="BJ171" i="3"/>
  <c r="BN171" i="3"/>
  <c r="BK171" i="3"/>
  <c r="BM160" i="3"/>
  <c r="BJ160" i="3"/>
  <c r="BK160" i="3"/>
  <c r="BN160" i="3"/>
  <c r="BM152" i="3"/>
  <c r="BJ152" i="3"/>
  <c r="BK152" i="3"/>
  <c r="BN152" i="3"/>
  <c r="BM192" i="3"/>
  <c r="BL192" i="3"/>
  <c r="BJ189" i="3"/>
  <c r="BN189" i="3"/>
  <c r="BK189" i="3"/>
  <c r="BM184" i="3"/>
  <c r="BL184" i="3"/>
  <c r="BJ181" i="3"/>
  <c r="BN181" i="3"/>
  <c r="BK181" i="3"/>
  <c r="BM176" i="3"/>
  <c r="BL176" i="3"/>
  <c r="BJ173" i="3"/>
  <c r="BN173" i="3"/>
  <c r="BK173" i="3"/>
  <c r="BM168" i="3"/>
  <c r="BL168" i="3"/>
  <c r="BM165" i="3"/>
  <c r="BK165" i="3"/>
  <c r="BL162" i="3"/>
  <c r="BM157" i="3"/>
  <c r="BK157" i="3"/>
  <c r="BL164" i="3"/>
  <c r="BK162" i="3"/>
  <c r="BJ161" i="3"/>
  <c r="BM159" i="3"/>
  <c r="BK154" i="3"/>
  <c r="BJ153" i="3"/>
  <c r="BL150" i="3"/>
  <c r="BM149" i="3"/>
  <c r="BJ149" i="3"/>
  <c r="BN149" i="3"/>
  <c r="BK149" i="3"/>
  <c r="BL142" i="3"/>
  <c r="BM141" i="3"/>
  <c r="BJ141" i="3"/>
  <c r="BN141" i="3"/>
  <c r="BK141" i="3"/>
  <c r="BL134" i="3"/>
  <c r="BM133" i="3"/>
  <c r="BJ133" i="3"/>
  <c r="BN133" i="3"/>
  <c r="BK133" i="3"/>
  <c r="BK126" i="3"/>
  <c r="BM126" i="3"/>
  <c r="BL126" i="3"/>
  <c r="BM125" i="3"/>
  <c r="BJ125" i="3"/>
  <c r="BN125" i="3"/>
  <c r="BK125" i="3"/>
  <c r="BK118" i="3"/>
  <c r="BM118" i="3"/>
  <c r="BL118" i="3"/>
  <c r="BM117" i="3"/>
  <c r="BJ117" i="3"/>
  <c r="BN117" i="3"/>
  <c r="BK117" i="3"/>
  <c r="BL166" i="3"/>
  <c r="BK164" i="3"/>
  <c r="BN162" i="3"/>
  <c r="BM161" i="3"/>
  <c r="BN161" i="3"/>
  <c r="BJ157" i="3"/>
  <c r="BN157" i="3"/>
  <c r="BK156" i="3"/>
  <c r="BN154" i="3"/>
  <c r="BM153" i="3"/>
  <c r="BN153" i="3"/>
  <c r="BL148" i="3"/>
  <c r="BM147" i="3"/>
  <c r="BJ147" i="3"/>
  <c r="BN147" i="3"/>
  <c r="BK147" i="3"/>
  <c r="BM144" i="3"/>
  <c r="BK144" i="3"/>
  <c r="BL140" i="3"/>
  <c r="BM139" i="3"/>
  <c r="BJ139" i="3"/>
  <c r="BN139" i="3"/>
  <c r="BK139" i="3"/>
  <c r="BM136" i="3"/>
  <c r="BK136" i="3"/>
  <c r="BL132" i="3"/>
  <c r="BM131" i="3"/>
  <c r="BJ131" i="3"/>
  <c r="BN131" i="3"/>
  <c r="BK131" i="3"/>
  <c r="BK124" i="3"/>
  <c r="BM124" i="3"/>
  <c r="BL124" i="3"/>
  <c r="BM123" i="3"/>
  <c r="BJ123" i="3"/>
  <c r="BN123" i="3"/>
  <c r="BK123" i="3"/>
  <c r="BK116" i="3"/>
  <c r="BM116" i="3"/>
  <c r="BL116" i="3"/>
  <c r="BM115" i="3"/>
  <c r="BJ115" i="3"/>
  <c r="BN115" i="3"/>
  <c r="BK115" i="3"/>
  <c r="BK166" i="3"/>
  <c r="BJ165" i="3"/>
  <c r="BN164" i="3"/>
  <c r="BM163" i="3"/>
  <c r="BN163" i="3"/>
  <c r="BL160" i="3"/>
  <c r="BJ159" i="3"/>
  <c r="BN159" i="3"/>
  <c r="BK158" i="3"/>
  <c r="BN156" i="3"/>
  <c r="BM155" i="3"/>
  <c r="BL154" i="3"/>
  <c r="BL152" i="3"/>
  <c r="BM150" i="3"/>
  <c r="BK150" i="3"/>
  <c r="BL146" i="3"/>
  <c r="BM145" i="3"/>
  <c r="BJ145" i="3"/>
  <c r="BN145" i="3"/>
  <c r="BK145" i="3"/>
  <c r="BM142" i="3"/>
  <c r="BK142" i="3"/>
  <c r="BL138" i="3"/>
  <c r="BM137" i="3"/>
  <c r="BJ137" i="3"/>
  <c r="BN137" i="3"/>
  <c r="BK137" i="3"/>
  <c r="BM134" i="3"/>
  <c r="BK134" i="3"/>
  <c r="BK130" i="3"/>
  <c r="BM130" i="3"/>
  <c r="BL130" i="3"/>
  <c r="BM129" i="3"/>
  <c r="BJ129" i="3"/>
  <c r="BN129" i="3"/>
  <c r="BK129" i="3"/>
  <c r="BK122" i="3"/>
  <c r="BM122" i="3"/>
  <c r="BL122" i="3"/>
  <c r="BM121" i="3"/>
  <c r="BJ121" i="3"/>
  <c r="BN121" i="3"/>
  <c r="BK121" i="3"/>
  <c r="BK114" i="3"/>
  <c r="BM114" i="3"/>
  <c r="BL114" i="3"/>
  <c r="BM113" i="3"/>
  <c r="BJ113" i="3"/>
  <c r="BN113" i="3"/>
  <c r="BK113" i="3"/>
  <c r="BK111" i="3"/>
  <c r="BM110" i="3"/>
  <c r="BK109" i="3"/>
  <c r="BM108" i="3"/>
  <c r="BK107" i="3"/>
  <c r="BM106" i="3"/>
  <c r="BK105" i="3"/>
  <c r="BJ109" i="3"/>
  <c r="BJ107" i="3"/>
  <c r="BJ105" i="3"/>
  <c r="L261" i="3"/>
  <c r="L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62" i="3"/>
  <c r="L258" i="3"/>
  <c r="L250" i="3"/>
  <c r="K250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64" i="3"/>
  <c r="L260" i="3"/>
  <c r="K194" i="3"/>
  <c r="K190" i="3"/>
  <c r="K186" i="3"/>
  <c r="K182" i="3"/>
  <c r="K178" i="3"/>
  <c r="K174" i="3"/>
  <c r="K195" i="3"/>
  <c r="K191" i="3"/>
  <c r="K187" i="3"/>
  <c r="K183" i="3"/>
  <c r="K179" i="3"/>
  <c r="K196" i="3"/>
  <c r="K192" i="3"/>
  <c r="K188" i="3"/>
  <c r="K184" i="3"/>
  <c r="K180" i="3"/>
  <c r="K176" i="3"/>
  <c r="K172" i="3"/>
  <c r="E17" i="3"/>
  <c r="F17" i="3"/>
  <c r="G17" i="3"/>
  <c r="H17" i="3"/>
  <c r="I17" i="3"/>
  <c r="J17" i="3"/>
  <c r="K17" i="3"/>
  <c r="L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L21" i="3" s="1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L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L41" i="3" s="1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L45" i="3" s="1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L49" i="3" s="1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L53" i="3" s="1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L68" i="3" s="1"/>
  <c r="J68" i="3"/>
  <c r="E69" i="3"/>
  <c r="F69" i="3"/>
  <c r="G69" i="3"/>
  <c r="H69" i="3"/>
  <c r="I69" i="3"/>
  <c r="J69" i="3"/>
  <c r="L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L73" i="3" s="1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L77" i="3" s="1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L81" i="3" s="1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L85" i="3" s="1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L101" i="3" s="1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9" i="3"/>
  <c r="F9" i="3"/>
  <c r="K9" i="3" s="1"/>
  <c r="G9" i="3"/>
  <c r="H9" i="3"/>
  <c r="I9" i="3"/>
  <c r="J9" i="3"/>
  <c r="E10" i="3"/>
  <c r="F10" i="3"/>
  <c r="G10" i="3"/>
  <c r="H10" i="3"/>
  <c r="I10" i="3"/>
  <c r="J10" i="3"/>
  <c r="E11" i="3"/>
  <c r="F11" i="3"/>
  <c r="K11" i="3" s="1"/>
  <c r="G11" i="3"/>
  <c r="H11" i="3"/>
  <c r="I11" i="3"/>
  <c r="J11" i="3"/>
  <c r="E12" i="3"/>
  <c r="F12" i="3"/>
  <c r="G12" i="3"/>
  <c r="H12" i="3"/>
  <c r="I12" i="3"/>
  <c r="J12" i="3"/>
  <c r="E13" i="3"/>
  <c r="F13" i="3"/>
  <c r="K13" i="3" s="1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99" i="3" l="1"/>
  <c r="K67" i="3"/>
  <c r="K66" i="3"/>
  <c r="K37" i="3"/>
  <c r="AJ37" i="3" s="1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K51" i="3"/>
  <c r="K50" i="3"/>
  <c r="L33" i="3"/>
  <c r="L29" i="3"/>
  <c r="L25" i="3"/>
  <c r="K21" i="3"/>
  <c r="K20" i="3"/>
  <c r="K19" i="3"/>
  <c r="K18" i="3"/>
  <c r="T17" i="3"/>
  <c r="BD17" i="3"/>
  <c r="AV17" i="3"/>
  <c r="AN17" i="3"/>
  <c r="AF17" i="3"/>
  <c r="X17" i="3"/>
  <c r="P17" i="3"/>
  <c r="AR53" i="3"/>
  <c r="AT52" i="3"/>
  <c r="N52" i="3"/>
  <c r="K14" i="3"/>
  <c r="K12" i="3"/>
  <c r="K10" i="3"/>
  <c r="K91" i="3"/>
  <c r="K75" i="3"/>
  <c r="K61" i="3"/>
  <c r="K60" i="3"/>
  <c r="K59" i="3"/>
  <c r="K58" i="3"/>
  <c r="K45" i="3"/>
  <c r="L44" i="3"/>
  <c r="K44" i="3"/>
  <c r="K43" i="3"/>
  <c r="K42" i="3"/>
  <c r="K29" i="3"/>
  <c r="K28" i="3"/>
  <c r="K27" i="3"/>
  <c r="K26" i="3"/>
  <c r="BH17" i="3"/>
  <c r="AZ17" i="3"/>
  <c r="AR17" i="3"/>
  <c r="AJ17" i="3"/>
  <c r="AB17" i="3"/>
  <c r="BH53" i="3"/>
  <c r="L13" i="3"/>
  <c r="N13" i="3" s="1"/>
  <c r="L9" i="3"/>
  <c r="N9" i="3" s="1"/>
  <c r="L95" i="3"/>
  <c r="L94" i="3"/>
  <c r="L88" i="3"/>
  <c r="L87" i="3"/>
  <c r="L86" i="3"/>
  <c r="L80" i="3"/>
  <c r="L79" i="3"/>
  <c r="L78" i="3"/>
  <c r="L72" i="3"/>
  <c r="L71" i="3"/>
  <c r="L70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P61" i="3"/>
  <c r="T61" i="3"/>
  <c r="X61" i="3"/>
  <c r="AB61" i="3"/>
  <c r="AF61" i="3"/>
  <c r="AJ61" i="3"/>
  <c r="AN61" i="3"/>
  <c r="AR61" i="3"/>
  <c r="AV61" i="3"/>
  <c r="AZ61" i="3"/>
  <c r="BD61" i="3"/>
  <c r="BH61" i="3"/>
  <c r="L47" i="3"/>
  <c r="L46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O45" i="3"/>
  <c r="S45" i="3"/>
  <c r="W45" i="3"/>
  <c r="AA45" i="3"/>
  <c r="AE45" i="3"/>
  <c r="AI45" i="3"/>
  <c r="AM45" i="3"/>
  <c r="AQ45" i="3"/>
  <c r="AU45" i="3"/>
  <c r="AY45" i="3"/>
  <c r="BC45" i="3"/>
  <c r="BG45" i="3"/>
  <c r="Q45" i="3"/>
  <c r="Y45" i="3"/>
  <c r="AG45" i="3"/>
  <c r="AO45" i="3"/>
  <c r="AW45" i="3"/>
  <c r="BE45" i="3"/>
  <c r="M45" i="3"/>
  <c r="AC45" i="3"/>
  <c r="AS45" i="3"/>
  <c r="BI45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M44" i="3"/>
  <c r="Q44" i="3"/>
  <c r="U44" i="3"/>
  <c r="Y44" i="3"/>
  <c r="AC44" i="3"/>
  <c r="AG44" i="3"/>
  <c r="AK44" i="3"/>
  <c r="AO44" i="3"/>
  <c r="AS44" i="3"/>
  <c r="AW44" i="3"/>
  <c r="BA44" i="3"/>
  <c r="BE44" i="3"/>
  <c r="BI44" i="3"/>
  <c r="S44" i="3"/>
  <c r="AA44" i="3"/>
  <c r="AI44" i="3"/>
  <c r="AQ44" i="3"/>
  <c r="AY44" i="3"/>
  <c r="BG44" i="3"/>
  <c r="O44" i="3"/>
  <c r="AE44" i="3"/>
  <c r="AU44" i="3"/>
  <c r="L32" i="3"/>
  <c r="L31" i="3"/>
  <c r="L30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AR29" i="3"/>
  <c r="AT29" i="3"/>
  <c r="AV29" i="3"/>
  <c r="AX29" i="3"/>
  <c r="AZ29" i="3"/>
  <c r="BB29" i="3"/>
  <c r="BD29" i="3"/>
  <c r="BF29" i="3"/>
  <c r="BH29" i="3"/>
  <c r="M29" i="3"/>
  <c r="Q29" i="3"/>
  <c r="U29" i="3"/>
  <c r="Y29" i="3"/>
  <c r="AC29" i="3"/>
  <c r="AG29" i="3"/>
  <c r="AK29" i="3"/>
  <c r="AO29" i="3"/>
  <c r="AS29" i="3"/>
  <c r="AW29" i="3"/>
  <c r="BA29" i="3"/>
  <c r="BE29" i="3"/>
  <c r="BI29" i="3"/>
  <c r="O29" i="3"/>
  <c r="S29" i="3"/>
  <c r="W29" i="3"/>
  <c r="AA29" i="3"/>
  <c r="AE29" i="3"/>
  <c r="AI29" i="3"/>
  <c r="AM29" i="3"/>
  <c r="AQ29" i="3"/>
  <c r="AU29" i="3"/>
  <c r="AY29" i="3"/>
  <c r="BC29" i="3"/>
  <c r="BG29" i="3"/>
  <c r="BF61" i="3"/>
  <c r="AX61" i="3"/>
  <c r="AP61" i="3"/>
  <c r="AH61" i="3"/>
  <c r="Z61" i="3"/>
  <c r="R61" i="3"/>
  <c r="BA45" i="3"/>
  <c r="U45" i="3"/>
  <c r="AM44" i="3"/>
  <c r="L16" i="3"/>
  <c r="L15" i="3"/>
  <c r="L11" i="3"/>
  <c r="O11" i="3" s="1"/>
  <c r="L104" i="3"/>
  <c r="L103" i="3"/>
  <c r="L102" i="3"/>
  <c r="L96" i="3"/>
  <c r="L63" i="3"/>
  <c r="L62" i="3"/>
  <c r="K16" i="3"/>
  <c r="K15" i="3"/>
  <c r="L14" i="3"/>
  <c r="N14" i="3" s="1"/>
  <c r="L12" i="3"/>
  <c r="O12" i="3" s="1"/>
  <c r="L10" i="3"/>
  <c r="N10" i="3" s="1"/>
  <c r="K104" i="3"/>
  <c r="K103" i="3"/>
  <c r="L100" i="3"/>
  <c r="L99" i="3"/>
  <c r="BC99" i="3" s="1"/>
  <c r="L98" i="3"/>
  <c r="K95" i="3"/>
  <c r="L92" i="3"/>
  <c r="L91" i="3"/>
  <c r="O91" i="3" s="1"/>
  <c r="L90" i="3"/>
  <c r="K87" i="3"/>
  <c r="L84" i="3"/>
  <c r="L83" i="3"/>
  <c r="O83" i="3" s="1"/>
  <c r="L82" i="3"/>
  <c r="K79" i="3"/>
  <c r="L76" i="3"/>
  <c r="L75" i="3"/>
  <c r="P75" i="3" s="1"/>
  <c r="L74" i="3"/>
  <c r="K71" i="3"/>
  <c r="L67" i="3"/>
  <c r="M67" i="3" s="1"/>
  <c r="L66" i="3"/>
  <c r="P66" i="3" s="1"/>
  <c r="L64" i="3"/>
  <c r="K63" i="3"/>
  <c r="K62" i="3"/>
  <c r="L60" i="3"/>
  <c r="M60" i="3" s="1"/>
  <c r="L59" i="3"/>
  <c r="P59" i="3" s="1"/>
  <c r="L58" i="3"/>
  <c r="O58" i="3" s="1"/>
  <c r="L55" i="3"/>
  <c r="L54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N53" i="3"/>
  <c r="R53" i="3"/>
  <c r="V53" i="3"/>
  <c r="Z53" i="3"/>
  <c r="AD53" i="3"/>
  <c r="AH53" i="3"/>
  <c r="AL53" i="3"/>
  <c r="AP53" i="3"/>
  <c r="AT53" i="3"/>
  <c r="AX53" i="3"/>
  <c r="BB53" i="3"/>
  <c r="BF53" i="3"/>
  <c r="P53" i="3"/>
  <c r="X53" i="3"/>
  <c r="AF53" i="3"/>
  <c r="AN53" i="3"/>
  <c r="AV53" i="3"/>
  <c r="BD53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P52" i="3"/>
  <c r="T52" i="3"/>
  <c r="X52" i="3"/>
  <c r="AB52" i="3"/>
  <c r="AF52" i="3"/>
  <c r="AJ52" i="3"/>
  <c r="AN52" i="3"/>
  <c r="AR52" i="3"/>
  <c r="AV52" i="3"/>
  <c r="AZ52" i="3"/>
  <c r="BD52" i="3"/>
  <c r="BH52" i="3"/>
  <c r="R52" i="3"/>
  <c r="Z52" i="3"/>
  <c r="AH52" i="3"/>
  <c r="AP52" i="3"/>
  <c r="AX52" i="3"/>
  <c r="BF52" i="3"/>
  <c r="L40" i="3"/>
  <c r="L39" i="3"/>
  <c r="L38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N37" i="3"/>
  <c r="R37" i="3"/>
  <c r="V37" i="3"/>
  <c r="Z37" i="3"/>
  <c r="AD37" i="3"/>
  <c r="AH37" i="3"/>
  <c r="AL37" i="3"/>
  <c r="AP37" i="3"/>
  <c r="AT37" i="3"/>
  <c r="AX37" i="3"/>
  <c r="BB37" i="3"/>
  <c r="BF37" i="3"/>
  <c r="P37" i="3"/>
  <c r="X37" i="3"/>
  <c r="AF37" i="3"/>
  <c r="AN37" i="3"/>
  <c r="AV37" i="3"/>
  <c r="BD37" i="3"/>
  <c r="AB37" i="3"/>
  <c r="AR37" i="3"/>
  <c r="BH37" i="3"/>
  <c r="L24" i="3"/>
  <c r="L23" i="3"/>
  <c r="L22" i="3"/>
  <c r="N21" i="3"/>
  <c r="P21" i="3"/>
  <c r="R21" i="3"/>
  <c r="T21" i="3"/>
  <c r="V21" i="3"/>
  <c r="X21" i="3"/>
  <c r="Z21" i="3"/>
  <c r="AB21" i="3"/>
  <c r="AD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AF21" i="3"/>
  <c r="AJ21" i="3"/>
  <c r="AN21" i="3"/>
  <c r="AR21" i="3"/>
  <c r="AV21" i="3"/>
  <c r="AZ21" i="3"/>
  <c r="BD21" i="3"/>
  <c r="BH21" i="3"/>
  <c r="AH21" i="3"/>
  <c r="AP21" i="3"/>
  <c r="AX21" i="3"/>
  <c r="BF21" i="3"/>
  <c r="AL21" i="3"/>
  <c r="BB21" i="3"/>
  <c r="AT21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BF17" i="3"/>
  <c r="BB17" i="3"/>
  <c r="AX17" i="3"/>
  <c r="AT17" i="3"/>
  <c r="AP17" i="3"/>
  <c r="AL17" i="3"/>
  <c r="AH17" i="3"/>
  <c r="AD17" i="3"/>
  <c r="Z17" i="3"/>
  <c r="V17" i="3"/>
  <c r="R17" i="3"/>
  <c r="N17" i="3"/>
  <c r="BI99" i="3"/>
  <c r="BE99" i="3"/>
  <c r="BA99" i="3"/>
  <c r="AW99" i="3"/>
  <c r="AS99" i="3"/>
  <c r="AO99" i="3"/>
  <c r="AK99" i="3"/>
  <c r="AG99" i="3"/>
  <c r="AC99" i="3"/>
  <c r="Y99" i="3"/>
  <c r="U99" i="3"/>
  <c r="Q99" i="3"/>
  <c r="M99" i="3"/>
  <c r="BH91" i="3"/>
  <c r="BD91" i="3"/>
  <c r="AZ91" i="3"/>
  <c r="AV91" i="3"/>
  <c r="AR91" i="3"/>
  <c r="AN91" i="3"/>
  <c r="AJ91" i="3"/>
  <c r="AF91" i="3"/>
  <c r="AB91" i="3"/>
  <c r="X91" i="3"/>
  <c r="T91" i="3"/>
  <c r="P91" i="3"/>
  <c r="BH83" i="3"/>
  <c r="BD83" i="3"/>
  <c r="AZ83" i="3"/>
  <c r="AV83" i="3"/>
  <c r="AR83" i="3"/>
  <c r="AN83" i="3"/>
  <c r="AJ83" i="3"/>
  <c r="AF83" i="3"/>
  <c r="AB83" i="3"/>
  <c r="X83" i="3"/>
  <c r="T83" i="3"/>
  <c r="P83" i="3"/>
  <c r="BI75" i="3"/>
  <c r="BE75" i="3"/>
  <c r="BA75" i="3"/>
  <c r="AW75" i="3"/>
  <c r="AS75" i="3"/>
  <c r="AO75" i="3"/>
  <c r="AK75" i="3"/>
  <c r="AG75" i="3"/>
  <c r="AC75" i="3"/>
  <c r="U75" i="3"/>
  <c r="M75" i="3"/>
  <c r="BF67" i="3"/>
  <c r="AX67" i="3"/>
  <c r="AP67" i="3"/>
  <c r="AH67" i="3"/>
  <c r="Z67" i="3"/>
  <c r="R67" i="3"/>
  <c r="BI66" i="3"/>
  <c r="BA66" i="3"/>
  <c r="AS66" i="3"/>
  <c r="AK66" i="3"/>
  <c r="AC66" i="3"/>
  <c r="U66" i="3"/>
  <c r="M66" i="3"/>
  <c r="BB61" i="3"/>
  <c r="AT61" i="3"/>
  <c r="AL61" i="3"/>
  <c r="AD61" i="3"/>
  <c r="V61" i="3"/>
  <c r="N61" i="3"/>
  <c r="BD60" i="3"/>
  <c r="AV60" i="3"/>
  <c r="AN60" i="3"/>
  <c r="AF60" i="3"/>
  <c r="X60" i="3"/>
  <c r="P60" i="3"/>
  <c r="BE59" i="3"/>
  <c r="AW59" i="3"/>
  <c r="AO59" i="3"/>
  <c r="AG59" i="3"/>
  <c r="Y59" i="3"/>
  <c r="Q59" i="3"/>
  <c r="BH58" i="3"/>
  <c r="AZ58" i="3"/>
  <c r="AR58" i="3"/>
  <c r="AJ58" i="3"/>
  <c r="AB58" i="3"/>
  <c r="T58" i="3"/>
  <c r="AZ53" i="3"/>
  <c r="AJ53" i="3"/>
  <c r="T53" i="3"/>
  <c r="BB52" i="3"/>
  <c r="AL52" i="3"/>
  <c r="V52" i="3"/>
  <c r="AK45" i="3"/>
  <c r="BC44" i="3"/>
  <c r="W44" i="3"/>
  <c r="AZ37" i="3"/>
  <c r="T37" i="3"/>
  <c r="BJ37" i="3" s="1"/>
  <c r="K57" i="3"/>
  <c r="L56" i="3"/>
  <c r="K56" i="3"/>
  <c r="K55" i="3"/>
  <c r="K54" i="3"/>
  <c r="L51" i="3"/>
  <c r="L50" i="3"/>
  <c r="Z50" i="3" s="1"/>
  <c r="K49" i="3"/>
  <c r="L48" i="3"/>
  <c r="K48" i="3"/>
  <c r="K47" i="3"/>
  <c r="K46" i="3"/>
  <c r="L43" i="3"/>
  <c r="M43" i="3" s="1"/>
  <c r="L42" i="3"/>
  <c r="K41" i="3"/>
  <c r="K40" i="3"/>
  <c r="K39" i="3"/>
  <c r="K38" i="3"/>
  <c r="L36" i="3"/>
  <c r="L35" i="3"/>
  <c r="L34" i="3"/>
  <c r="BF34" i="3" s="1"/>
  <c r="K33" i="3"/>
  <c r="K32" i="3"/>
  <c r="K31" i="3"/>
  <c r="K30" i="3"/>
  <c r="L28" i="3"/>
  <c r="L27" i="3"/>
  <c r="O27" i="3" s="1"/>
  <c r="L26" i="3"/>
  <c r="K25" i="3"/>
  <c r="K24" i="3"/>
  <c r="K23" i="3"/>
  <c r="K22" i="3"/>
  <c r="L20" i="3"/>
  <c r="P20" i="3" s="1"/>
  <c r="L19" i="3"/>
  <c r="L18" i="3"/>
  <c r="M18" i="3" s="1"/>
  <c r="BK44" i="3"/>
  <c r="BN44" i="3"/>
  <c r="BN52" i="3"/>
  <c r="BJ61" i="3"/>
  <c r="BN61" i="3"/>
  <c r="BJ53" i="3"/>
  <c r="BN53" i="3"/>
  <c r="BJ45" i="3"/>
  <c r="BN45" i="3"/>
  <c r="BN37" i="3"/>
  <c r="BJ29" i="3"/>
  <c r="BJ21" i="3"/>
  <c r="BM61" i="3"/>
  <c r="BM53" i="3"/>
  <c r="BL52" i="3"/>
  <c r="BM45" i="3"/>
  <c r="BM44" i="3"/>
  <c r="BL44" i="3"/>
  <c r="BM37" i="3"/>
  <c r="BM29" i="3"/>
  <c r="BM21" i="3"/>
  <c r="BN21" i="3"/>
  <c r="BK21" i="3"/>
  <c r="BK61" i="3"/>
  <c r="BK53" i="3"/>
  <c r="BK45" i="3"/>
  <c r="BK37" i="3"/>
  <c r="BK29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101" i="3"/>
  <c r="K102" i="3"/>
  <c r="K98" i="3"/>
  <c r="K94" i="3"/>
  <c r="K90" i="3"/>
  <c r="K86" i="3"/>
  <c r="K82" i="3"/>
  <c r="K78" i="3"/>
  <c r="K74" i="3"/>
  <c r="K70" i="3"/>
  <c r="BK52" i="3" l="1"/>
  <c r="AD52" i="3"/>
  <c r="BM52" i="3" s="1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BN29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Q102" i="3"/>
  <c r="U102" i="3"/>
  <c r="Y102" i="3"/>
  <c r="AC102" i="3"/>
  <c r="AG102" i="3"/>
  <c r="AK102" i="3"/>
  <c r="AO102" i="3"/>
  <c r="AS102" i="3"/>
  <c r="AW102" i="3"/>
  <c r="BA102" i="3"/>
  <c r="BE102" i="3"/>
  <c r="BI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M17" i="3"/>
  <c r="BN17" i="3"/>
  <c r="BL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O101" i="3"/>
  <c r="S101" i="3"/>
  <c r="W101" i="3"/>
  <c r="AA101" i="3"/>
  <c r="AE101" i="3"/>
  <c r="AI101" i="3"/>
  <c r="AM101" i="3"/>
  <c r="AQ101" i="3"/>
  <c r="AU101" i="3"/>
  <c r="AY101" i="3"/>
  <c r="BC101" i="3"/>
  <c r="BG101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BJ52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N103" i="3"/>
  <c r="R103" i="3"/>
  <c r="V103" i="3"/>
  <c r="Z103" i="3"/>
  <c r="AD103" i="3"/>
  <c r="AH103" i="3"/>
  <c r="AL103" i="3"/>
  <c r="AP103" i="3"/>
  <c r="AT103" i="3"/>
  <c r="AX103" i="3"/>
  <c r="BB103" i="3"/>
  <c r="BF103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L45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L61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N20" i="3"/>
  <c r="BJ20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J44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K75" i="3" l="1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K103" i="3"/>
  <c r="BN10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M101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M102" i="3"/>
  <c r="BL102" i="3"/>
  <c r="BN102" i="3"/>
  <c r="BK102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104" i="3"/>
  <c r="BL104" i="3"/>
  <c r="BJ104" i="3"/>
  <c r="BN104" i="3"/>
  <c r="BK104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J103" i="3"/>
  <c r="BM103" i="3"/>
  <c r="BL103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K101" i="3"/>
  <c r="BN101" i="3"/>
  <c r="BJ101" i="3"/>
  <c r="BL101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J102" i="3"/>
  <c r="BM86" i="3"/>
  <c r="BN86" i="3"/>
  <c r="BK86" i="3"/>
  <c r="BJ86" i="3"/>
  <c r="BN70" i="3"/>
  <c r="BJ70" i="3"/>
  <c r="BM70" i="3"/>
  <c r="BL70" i="3"/>
  <c r="BK60" i="3"/>
  <c r="K2" i="3"/>
  <c r="L5" i="3"/>
  <c r="L7" i="3"/>
  <c r="V7" i="3" s="1"/>
  <c r="L3" i="3"/>
  <c r="L6" i="3"/>
  <c r="K7" i="3"/>
  <c r="K3" i="3"/>
  <c r="K8" i="3"/>
  <c r="K4" i="3"/>
  <c r="L8" i="3"/>
  <c r="L4" i="3"/>
  <c r="K6" i="3"/>
  <c r="L2" i="3"/>
  <c r="K5" i="3"/>
  <c r="BI2" i="3" l="1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<sst xmlns="http://schemas.openxmlformats.org/spreadsheetml/2006/main" count="2499" uniqueCount="493">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</sst>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14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1.4942084942084899</v>
      </c>
      <c r="D2">
        <v>0.86</v>
      </c>
      <c r="E2">
        <v>0.41</v>
      </c>
    </row>
    <row r="3" spans="1:5" x14ac:dyDescent="0.25">
      <c r="A3" t="s">
        <v>10</v>
      </c>
      <c r="B3" t="s">
        <v>241</v>
      </c>
      <c r="C3">
        <v>1.4942084942084899</v>
      </c>
      <c r="D3">
        <v>1.05</v>
      </c>
      <c r="E3">
        <v>0.87</v>
      </c>
    </row>
    <row r="4" spans="1:5" x14ac:dyDescent="0.25">
      <c r="A4" t="s">
        <v>10</v>
      </c>
      <c r="B4" t="s">
        <v>244</v>
      </c>
      <c r="C4">
        <v>1.4942084942084899</v>
      </c>
      <c r="D4">
        <v>1.29</v>
      </c>
      <c r="E4">
        <v>1.24</v>
      </c>
    </row>
    <row r="5" spans="1:5" x14ac:dyDescent="0.25">
      <c r="A5" t="s">
        <v>10</v>
      </c>
      <c r="B5" t="s">
        <v>242</v>
      </c>
      <c r="C5">
        <v>1.4942084942084899</v>
      </c>
      <c r="D5">
        <v>0.89</v>
      </c>
      <c r="E5">
        <v>1.19</v>
      </c>
    </row>
    <row r="6" spans="1:5" x14ac:dyDescent="0.25">
      <c r="A6" t="s">
        <v>10</v>
      </c>
      <c r="B6" t="s">
        <v>49</v>
      </c>
      <c r="C6">
        <v>1.4942084942084899</v>
      </c>
      <c r="D6">
        <v>0.72</v>
      </c>
      <c r="E6">
        <v>0.61</v>
      </c>
    </row>
    <row r="7" spans="1:5" x14ac:dyDescent="0.25">
      <c r="A7" t="s">
        <v>10</v>
      </c>
      <c r="B7" t="s">
        <v>245</v>
      </c>
      <c r="C7">
        <v>1.4942084942084899</v>
      </c>
      <c r="D7">
        <v>1.29</v>
      </c>
      <c r="E7">
        <v>0.56000000000000005</v>
      </c>
    </row>
    <row r="8" spans="1:5" x14ac:dyDescent="0.25">
      <c r="A8" t="s">
        <v>10</v>
      </c>
      <c r="B8" t="s">
        <v>11</v>
      </c>
      <c r="C8">
        <v>1.4942084942084899</v>
      </c>
      <c r="D8">
        <v>0.91</v>
      </c>
      <c r="E8">
        <v>1.18</v>
      </c>
    </row>
    <row r="9" spans="1:5" x14ac:dyDescent="0.25">
      <c r="A9" t="s">
        <v>10</v>
      </c>
      <c r="B9" t="s">
        <v>46</v>
      </c>
      <c r="C9">
        <v>1.4942084942084899</v>
      </c>
      <c r="D9">
        <v>1.43</v>
      </c>
      <c r="E9">
        <v>0.92</v>
      </c>
    </row>
    <row r="10" spans="1:5" x14ac:dyDescent="0.25">
      <c r="A10" t="s">
        <v>10</v>
      </c>
      <c r="B10" t="s">
        <v>240</v>
      </c>
      <c r="C10">
        <v>1.4942084942084899</v>
      </c>
      <c r="D10">
        <v>1.18</v>
      </c>
      <c r="E10">
        <v>0.94</v>
      </c>
    </row>
    <row r="11" spans="1:5" x14ac:dyDescent="0.25">
      <c r="A11" t="s">
        <v>10</v>
      </c>
      <c r="B11" t="s">
        <v>44</v>
      </c>
      <c r="C11">
        <v>1.4942084942084899</v>
      </c>
      <c r="D11">
        <v>0.98</v>
      </c>
      <c r="E11">
        <v>1.38</v>
      </c>
    </row>
    <row r="12" spans="1:5" x14ac:dyDescent="0.25">
      <c r="A12" t="s">
        <v>10</v>
      </c>
      <c r="B12" t="s">
        <v>50</v>
      </c>
      <c r="C12">
        <v>1.4942084942084899</v>
      </c>
      <c r="D12">
        <v>1.03</v>
      </c>
      <c r="E12">
        <v>1.24</v>
      </c>
    </row>
    <row r="13" spans="1:5" x14ac:dyDescent="0.25">
      <c r="A13" t="s">
        <v>10</v>
      </c>
      <c r="B13" t="s">
        <v>45</v>
      </c>
      <c r="C13">
        <v>1.4942084942084899</v>
      </c>
      <c r="D13">
        <v>0.67</v>
      </c>
      <c r="E13">
        <v>0.92</v>
      </c>
    </row>
    <row r="14" spans="1:5" x14ac:dyDescent="0.25">
      <c r="A14" t="s">
        <v>10</v>
      </c>
      <c r="B14" t="s">
        <v>43</v>
      </c>
      <c r="C14">
        <v>1.4942084942084899</v>
      </c>
      <c r="D14">
        <v>1.43</v>
      </c>
      <c r="E14">
        <v>0.86</v>
      </c>
    </row>
    <row r="15" spans="1:5" x14ac:dyDescent="0.25">
      <c r="A15" t="s">
        <v>10</v>
      </c>
      <c r="B15" t="s">
        <v>247</v>
      </c>
      <c r="C15">
        <v>1.4942084942084899</v>
      </c>
      <c r="D15">
        <v>0.94</v>
      </c>
      <c r="E15">
        <v>0.86</v>
      </c>
    </row>
    <row r="16" spans="1:5" x14ac:dyDescent="0.25">
      <c r="A16" t="s">
        <v>10</v>
      </c>
      <c r="B16" t="s">
        <v>246</v>
      </c>
      <c r="C16">
        <v>1.4942084942084899</v>
      </c>
      <c r="D16">
        <v>0.8</v>
      </c>
      <c r="E16">
        <v>0.86</v>
      </c>
    </row>
    <row r="17" spans="1:5" x14ac:dyDescent="0.25">
      <c r="A17" t="s">
        <v>10</v>
      </c>
      <c r="B17" t="s">
        <v>243</v>
      </c>
      <c r="C17">
        <v>1.4942084942084899</v>
      </c>
      <c r="D17">
        <v>0.94</v>
      </c>
      <c r="E17">
        <v>0.91</v>
      </c>
    </row>
    <row r="18" spans="1:5" x14ac:dyDescent="0.25">
      <c r="A18" t="s">
        <v>10</v>
      </c>
      <c r="B18" t="s">
        <v>47</v>
      </c>
      <c r="C18">
        <v>1.4942084942084899</v>
      </c>
      <c r="D18">
        <v>0.72</v>
      </c>
      <c r="E18">
        <v>1.53</v>
      </c>
    </row>
    <row r="19" spans="1:5" x14ac:dyDescent="0.25">
      <c r="A19" t="s">
        <v>10</v>
      </c>
      <c r="B19" t="s">
        <v>48</v>
      </c>
      <c r="C19">
        <v>1.4942084942084899</v>
      </c>
      <c r="D19">
        <v>0.85</v>
      </c>
      <c r="E19">
        <v>1.43</v>
      </c>
    </row>
    <row r="20" spans="1:5" x14ac:dyDescent="0.25">
      <c r="A20" t="s">
        <v>13</v>
      </c>
      <c r="B20" t="s">
        <v>58</v>
      </c>
      <c r="C20">
        <v>1.61650485436893</v>
      </c>
      <c r="D20">
        <v>0.62</v>
      </c>
      <c r="E20">
        <v>1.1599999999999999</v>
      </c>
    </row>
    <row r="21" spans="1:5" x14ac:dyDescent="0.25">
      <c r="A21" t="s">
        <v>13</v>
      </c>
      <c r="B21" t="s">
        <v>248</v>
      </c>
      <c r="C21">
        <v>1.61650485436893</v>
      </c>
      <c r="D21">
        <v>2.36</v>
      </c>
      <c r="E21">
        <v>1.01</v>
      </c>
    </row>
    <row r="22" spans="1:5" x14ac:dyDescent="0.25">
      <c r="A22" t="s">
        <v>13</v>
      </c>
      <c r="B22" t="s">
        <v>56</v>
      </c>
      <c r="C22">
        <v>1.61650485436893</v>
      </c>
      <c r="D22">
        <v>0.56000000000000005</v>
      </c>
      <c r="E22">
        <v>1.2</v>
      </c>
    </row>
    <row r="23" spans="1:5" x14ac:dyDescent="0.25">
      <c r="A23" t="s">
        <v>13</v>
      </c>
      <c r="B23" t="s">
        <v>51</v>
      </c>
      <c r="C23">
        <v>1.61650485436893</v>
      </c>
      <c r="D23">
        <v>1.41</v>
      </c>
      <c r="E23">
        <v>0.89</v>
      </c>
    </row>
    <row r="24" spans="1:5" x14ac:dyDescent="0.25">
      <c r="A24" t="s">
        <v>13</v>
      </c>
      <c r="B24" t="s">
        <v>250</v>
      </c>
      <c r="C24">
        <v>1.61650485436893</v>
      </c>
      <c r="D24">
        <v>1.18</v>
      </c>
      <c r="E24">
        <v>0.76</v>
      </c>
    </row>
    <row r="25" spans="1:5" x14ac:dyDescent="0.25">
      <c r="A25" t="s">
        <v>13</v>
      </c>
      <c r="B25" t="s">
        <v>53</v>
      </c>
      <c r="C25">
        <v>1.61650485436893</v>
      </c>
      <c r="D25">
        <v>0.62</v>
      </c>
      <c r="E25">
        <v>1.27</v>
      </c>
    </row>
    <row r="26" spans="1:5" x14ac:dyDescent="0.25">
      <c r="A26" t="s">
        <v>13</v>
      </c>
      <c r="B26" t="s">
        <v>249</v>
      </c>
      <c r="C26">
        <v>1.61650485436893</v>
      </c>
      <c r="D26">
        <v>1.24</v>
      </c>
      <c r="E26">
        <v>0.99</v>
      </c>
    </row>
    <row r="27" spans="1:5" x14ac:dyDescent="0.25">
      <c r="A27" t="s">
        <v>13</v>
      </c>
      <c r="B27" t="s">
        <v>54</v>
      </c>
      <c r="C27">
        <v>1.61650485436893</v>
      </c>
      <c r="D27">
        <v>0.62</v>
      </c>
      <c r="E27">
        <v>1.46</v>
      </c>
    </row>
    <row r="28" spans="1:5" x14ac:dyDescent="0.25">
      <c r="A28" t="s">
        <v>13</v>
      </c>
      <c r="B28" t="s">
        <v>55</v>
      </c>
      <c r="C28">
        <v>1.61650485436893</v>
      </c>
      <c r="D28">
        <v>1.1200000000000001</v>
      </c>
      <c r="E28">
        <v>1.01</v>
      </c>
    </row>
    <row r="29" spans="1:5" x14ac:dyDescent="0.25">
      <c r="A29" t="s">
        <v>13</v>
      </c>
      <c r="B29" t="s">
        <v>15</v>
      </c>
      <c r="C29">
        <v>1.61650485436893</v>
      </c>
      <c r="D29">
        <v>1.24</v>
      </c>
      <c r="E29">
        <v>0.99</v>
      </c>
    </row>
    <row r="30" spans="1:5" x14ac:dyDescent="0.25">
      <c r="A30" t="s">
        <v>13</v>
      </c>
      <c r="B30" t="s">
        <v>52</v>
      </c>
      <c r="C30">
        <v>1.61650485436893</v>
      </c>
      <c r="D30">
        <v>0.52</v>
      </c>
      <c r="E30">
        <v>1.1599999999999999</v>
      </c>
    </row>
    <row r="31" spans="1:5" x14ac:dyDescent="0.25">
      <c r="A31" t="s">
        <v>13</v>
      </c>
      <c r="B31" t="s">
        <v>62</v>
      </c>
      <c r="C31">
        <v>1.61650485436893</v>
      </c>
      <c r="D31">
        <v>1.03</v>
      </c>
      <c r="E31">
        <v>0.87</v>
      </c>
    </row>
    <row r="32" spans="1:5" x14ac:dyDescent="0.25">
      <c r="A32" t="s">
        <v>13</v>
      </c>
      <c r="B32" t="s">
        <v>60</v>
      </c>
      <c r="C32">
        <v>1.61650485436893</v>
      </c>
      <c r="D32">
        <v>1.24</v>
      </c>
      <c r="E32">
        <v>0.52</v>
      </c>
    </row>
    <row r="33" spans="1:5" x14ac:dyDescent="0.25">
      <c r="A33" t="s">
        <v>13</v>
      </c>
      <c r="B33" t="s">
        <v>251</v>
      </c>
      <c r="C33">
        <v>1.61650485436893</v>
      </c>
      <c r="D33">
        <v>0.41</v>
      </c>
      <c r="E33">
        <v>1.51</v>
      </c>
    </row>
    <row r="34" spans="1:5" x14ac:dyDescent="0.25">
      <c r="A34" t="s">
        <v>13</v>
      </c>
      <c r="B34" t="s">
        <v>61</v>
      </c>
      <c r="C34">
        <v>1.61650485436893</v>
      </c>
      <c r="D34">
        <v>1.07</v>
      </c>
      <c r="E34">
        <v>1.08</v>
      </c>
    </row>
    <row r="35" spans="1:5" x14ac:dyDescent="0.25">
      <c r="A35" t="s">
        <v>13</v>
      </c>
      <c r="B35" t="s">
        <v>14</v>
      </c>
      <c r="C35">
        <v>1.61650485436893</v>
      </c>
      <c r="D35">
        <v>1.1299999999999999</v>
      </c>
      <c r="E35">
        <v>0.75</v>
      </c>
    </row>
    <row r="36" spans="1:5" x14ac:dyDescent="0.25">
      <c r="A36" t="s">
        <v>13</v>
      </c>
      <c r="B36" t="s">
        <v>57</v>
      </c>
      <c r="C36">
        <v>1.61650485436893</v>
      </c>
      <c r="D36">
        <v>0.62</v>
      </c>
      <c r="E36">
        <v>0.89</v>
      </c>
    </row>
    <row r="37" spans="1:5" x14ac:dyDescent="0.25">
      <c r="A37" t="s">
        <v>13</v>
      </c>
      <c r="B37" t="s">
        <v>59</v>
      </c>
      <c r="C37">
        <v>1.61650485436893</v>
      </c>
      <c r="D37">
        <v>1.07</v>
      </c>
      <c r="E37">
        <v>0.51</v>
      </c>
    </row>
    <row r="38" spans="1:5" x14ac:dyDescent="0.25">
      <c r="A38" t="s">
        <v>16</v>
      </c>
      <c r="B38" t="s">
        <v>63</v>
      </c>
      <c r="C38">
        <v>1.60386473429952</v>
      </c>
      <c r="D38">
        <v>1.35</v>
      </c>
      <c r="E38">
        <v>0.53</v>
      </c>
    </row>
    <row r="39" spans="1:5" x14ac:dyDescent="0.25">
      <c r="A39" t="s">
        <v>16</v>
      </c>
      <c r="B39" t="s">
        <v>20</v>
      </c>
      <c r="C39">
        <v>1.60386473429952</v>
      </c>
      <c r="D39">
        <v>0.73</v>
      </c>
      <c r="E39">
        <v>1.19</v>
      </c>
    </row>
    <row r="40" spans="1:5" x14ac:dyDescent="0.25">
      <c r="A40" t="s">
        <v>16</v>
      </c>
      <c r="B40" t="s">
        <v>253</v>
      </c>
      <c r="C40">
        <v>1.60386473429952</v>
      </c>
      <c r="D40">
        <v>0.73</v>
      </c>
      <c r="E40">
        <v>1.05</v>
      </c>
    </row>
    <row r="41" spans="1:5" x14ac:dyDescent="0.25">
      <c r="A41" t="s">
        <v>16</v>
      </c>
      <c r="B41" t="s">
        <v>65</v>
      </c>
      <c r="C41">
        <v>1.60386473429952</v>
      </c>
      <c r="D41">
        <v>1.1299999999999999</v>
      </c>
      <c r="E41">
        <v>1.01</v>
      </c>
    </row>
    <row r="42" spans="1:5" x14ac:dyDescent="0.25">
      <c r="A42" t="s">
        <v>16</v>
      </c>
      <c r="B42" t="s">
        <v>66</v>
      </c>
      <c r="C42">
        <v>1.60386473429952</v>
      </c>
      <c r="D42">
        <v>1.08</v>
      </c>
      <c r="E42">
        <v>0.86</v>
      </c>
    </row>
    <row r="43" spans="1:5" x14ac:dyDescent="0.25">
      <c r="A43" t="s">
        <v>16</v>
      </c>
      <c r="B43" t="s">
        <v>17</v>
      </c>
      <c r="C43">
        <v>1.60386473429952</v>
      </c>
      <c r="D43">
        <v>1.1299999999999999</v>
      </c>
      <c r="E43">
        <v>0.93</v>
      </c>
    </row>
    <row r="44" spans="1:5" x14ac:dyDescent="0.25">
      <c r="A44" t="s">
        <v>16</v>
      </c>
      <c r="B44" t="s">
        <v>322</v>
      </c>
      <c r="C44">
        <v>1.60386473429952</v>
      </c>
      <c r="D44">
        <v>1.47</v>
      </c>
      <c r="E44">
        <v>0.72</v>
      </c>
    </row>
    <row r="45" spans="1:5" x14ac:dyDescent="0.25">
      <c r="A45" t="s">
        <v>16</v>
      </c>
      <c r="B45" t="s">
        <v>67</v>
      </c>
      <c r="C45">
        <v>1.60386473429952</v>
      </c>
      <c r="D45">
        <v>1.1299999999999999</v>
      </c>
      <c r="E45">
        <v>0.65</v>
      </c>
    </row>
    <row r="46" spans="1:5" x14ac:dyDescent="0.25">
      <c r="A46" t="s">
        <v>16</v>
      </c>
      <c r="B46" t="s">
        <v>252</v>
      </c>
      <c r="C46">
        <v>1.60386473429952</v>
      </c>
      <c r="D46">
        <v>1.25</v>
      </c>
      <c r="E46">
        <v>0.66</v>
      </c>
    </row>
    <row r="47" spans="1:5" x14ac:dyDescent="0.25">
      <c r="A47" t="s">
        <v>16</v>
      </c>
      <c r="B47" t="s">
        <v>254</v>
      </c>
      <c r="C47">
        <v>1.60386473429952</v>
      </c>
      <c r="D47">
        <v>0.99</v>
      </c>
      <c r="E47">
        <v>0.92</v>
      </c>
    </row>
    <row r="48" spans="1:5" x14ac:dyDescent="0.25">
      <c r="A48" t="s">
        <v>16</v>
      </c>
      <c r="B48" t="s">
        <v>255</v>
      </c>
      <c r="C48">
        <v>1.60386473429952</v>
      </c>
      <c r="D48">
        <v>0.79</v>
      </c>
      <c r="E48">
        <v>0.93</v>
      </c>
    </row>
    <row r="49" spans="1:5" x14ac:dyDescent="0.25">
      <c r="A49" t="s">
        <v>16</v>
      </c>
      <c r="B49" t="s">
        <v>64</v>
      </c>
      <c r="C49">
        <v>1.60386473429952</v>
      </c>
      <c r="D49">
        <v>0.73</v>
      </c>
      <c r="E49">
        <v>1.19</v>
      </c>
    </row>
    <row r="50" spans="1:5" x14ac:dyDescent="0.25">
      <c r="A50" t="s">
        <v>16</v>
      </c>
      <c r="B50" t="s">
        <v>323</v>
      </c>
      <c r="C50">
        <v>1.60386473429952</v>
      </c>
      <c r="D50">
        <v>0.62</v>
      </c>
      <c r="E50">
        <v>1.36</v>
      </c>
    </row>
    <row r="51" spans="1:5" x14ac:dyDescent="0.25">
      <c r="A51" t="s">
        <v>16</v>
      </c>
      <c r="B51" t="s">
        <v>18</v>
      </c>
      <c r="C51">
        <v>1.60386473429952</v>
      </c>
      <c r="D51">
        <v>1.08</v>
      </c>
      <c r="E51">
        <v>1.01</v>
      </c>
    </row>
    <row r="52" spans="1:5" x14ac:dyDescent="0.25">
      <c r="A52" t="s">
        <v>16</v>
      </c>
      <c r="B52" t="s">
        <v>256</v>
      </c>
      <c r="C52">
        <v>1.60386473429952</v>
      </c>
      <c r="D52">
        <v>0.88</v>
      </c>
      <c r="E52">
        <v>0.92</v>
      </c>
    </row>
    <row r="53" spans="1:5" x14ac:dyDescent="0.25">
      <c r="A53" t="s">
        <v>16</v>
      </c>
      <c r="B53" t="s">
        <v>257</v>
      </c>
      <c r="C53">
        <v>1.60386473429952</v>
      </c>
      <c r="D53">
        <v>1.04</v>
      </c>
      <c r="E53">
        <v>1.19</v>
      </c>
    </row>
    <row r="54" spans="1:5" x14ac:dyDescent="0.25">
      <c r="A54" t="s">
        <v>16</v>
      </c>
      <c r="B54" t="s">
        <v>68</v>
      </c>
      <c r="C54">
        <v>1.60386473429952</v>
      </c>
      <c r="D54">
        <v>0.99</v>
      </c>
      <c r="E54">
        <v>1.32</v>
      </c>
    </row>
    <row r="55" spans="1:5" x14ac:dyDescent="0.25">
      <c r="A55" t="s">
        <v>16</v>
      </c>
      <c r="B55" t="s">
        <v>19</v>
      </c>
      <c r="C55">
        <v>1.60386473429952</v>
      </c>
      <c r="D55">
        <v>0.91</v>
      </c>
      <c r="E55">
        <v>1.58</v>
      </c>
    </row>
    <row r="56" spans="1:5" x14ac:dyDescent="0.25">
      <c r="A56" t="s">
        <v>69</v>
      </c>
      <c r="B56" t="s">
        <v>324</v>
      </c>
      <c r="C56">
        <v>1.3245283018867899</v>
      </c>
      <c r="D56">
        <v>0.93</v>
      </c>
      <c r="E56">
        <v>0.82</v>
      </c>
    </row>
    <row r="57" spans="1:5" x14ac:dyDescent="0.25">
      <c r="A57" t="s">
        <v>69</v>
      </c>
      <c r="B57" t="s">
        <v>351</v>
      </c>
      <c r="C57">
        <v>1.3245283018867899</v>
      </c>
      <c r="D57">
        <v>1.37</v>
      </c>
      <c r="E57">
        <v>1.1100000000000001</v>
      </c>
    </row>
    <row r="58" spans="1:5" x14ac:dyDescent="0.25">
      <c r="A58" t="s">
        <v>69</v>
      </c>
      <c r="B58" t="s">
        <v>73</v>
      </c>
      <c r="C58">
        <v>1.3245283018867899</v>
      </c>
      <c r="D58">
        <v>0.7</v>
      </c>
      <c r="E58">
        <v>1</v>
      </c>
    </row>
    <row r="59" spans="1:5" x14ac:dyDescent="0.25">
      <c r="A59" t="s">
        <v>69</v>
      </c>
      <c r="B59" t="s">
        <v>75</v>
      </c>
      <c r="C59">
        <v>1.3245283018867899</v>
      </c>
      <c r="D59">
        <v>0.59</v>
      </c>
      <c r="E59">
        <v>0.82</v>
      </c>
    </row>
    <row r="60" spans="1:5" x14ac:dyDescent="0.25">
      <c r="A60" t="s">
        <v>69</v>
      </c>
      <c r="B60" t="s">
        <v>77</v>
      </c>
      <c r="C60">
        <v>1.3245283018867899</v>
      </c>
      <c r="D60">
        <v>1.34</v>
      </c>
      <c r="E60">
        <v>0.65</v>
      </c>
    </row>
    <row r="61" spans="1:5" x14ac:dyDescent="0.25">
      <c r="A61" t="s">
        <v>69</v>
      </c>
      <c r="B61" t="s">
        <v>263</v>
      </c>
      <c r="C61">
        <v>1.3245283018867899</v>
      </c>
      <c r="D61">
        <v>0.75</v>
      </c>
      <c r="E61">
        <v>1.1499999999999999</v>
      </c>
    </row>
    <row r="62" spans="1:5" x14ac:dyDescent="0.25">
      <c r="A62" t="s">
        <v>69</v>
      </c>
      <c r="B62" t="s">
        <v>381</v>
      </c>
      <c r="C62">
        <v>1.3245283018867899</v>
      </c>
      <c r="D62">
        <v>1.05</v>
      </c>
      <c r="E62">
        <v>1.18</v>
      </c>
    </row>
    <row r="63" spans="1:5" x14ac:dyDescent="0.25">
      <c r="A63" t="s">
        <v>69</v>
      </c>
      <c r="B63" t="s">
        <v>76</v>
      </c>
      <c r="C63">
        <v>1.3245283018867899</v>
      </c>
      <c r="D63">
        <v>0.43</v>
      </c>
      <c r="E63">
        <v>0.98</v>
      </c>
    </row>
    <row r="64" spans="1:5" x14ac:dyDescent="0.25">
      <c r="A64" t="s">
        <v>69</v>
      </c>
      <c r="B64" t="s">
        <v>72</v>
      </c>
      <c r="C64">
        <v>1.3245283018867899</v>
      </c>
      <c r="D64">
        <v>1.1000000000000001</v>
      </c>
      <c r="E64">
        <v>1</v>
      </c>
    </row>
    <row r="65" spans="1:5" x14ac:dyDescent="0.25">
      <c r="A65" t="s">
        <v>69</v>
      </c>
      <c r="B65" t="s">
        <v>78</v>
      </c>
      <c r="C65">
        <v>1.3245283018867899</v>
      </c>
      <c r="D65">
        <v>1.1599999999999999</v>
      </c>
      <c r="E65">
        <v>1.1200000000000001</v>
      </c>
    </row>
    <row r="66" spans="1:5" x14ac:dyDescent="0.25">
      <c r="A66" t="s">
        <v>69</v>
      </c>
      <c r="B66" t="s">
        <v>260</v>
      </c>
      <c r="C66">
        <v>1.3245283018867899</v>
      </c>
      <c r="D66">
        <v>1.19</v>
      </c>
      <c r="E66">
        <v>0.93</v>
      </c>
    </row>
    <row r="67" spans="1:5" x14ac:dyDescent="0.25">
      <c r="A67" t="s">
        <v>69</v>
      </c>
      <c r="B67" t="s">
        <v>262</v>
      </c>
      <c r="C67">
        <v>1.3245283018867899</v>
      </c>
      <c r="D67">
        <v>1.67</v>
      </c>
      <c r="E67">
        <v>0.49</v>
      </c>
    </row>
    <row r="68" spans="1:5" x14ac:dyDescent="0.25">
      <c r="A68" t="s">
        <v>69</v>
      </c>
      <c r="B68" t="s">
        <v>261</v>
      </c>
      <c r="C68">
        <v>1.3245283018867899</v>
      </c>
      <c r="D68">
        <v>1.63</v>
      </c>
      <c r="E68">
        <v>1.1200000000000001</v>
      </c>
    </row>
    <row r="69" spans="1:5" x14ac:dyDescent="0.25">
      <c r="A69" t="s">
        <v>69</v>
      </c>
      <c r="B69" t="s">
        <v>325</v>
      </c>
      <c r="C69">
        <v>1.3245283018867899</v>
      </c>
      <c r="D69">
        <v>0.93</v>
      </c>
      <c r="E69">
        <v>1.3</v>
      </c>
    </row>
    <row r="70" spans="1:5" x14ac:dyDescent="0.25">
      <c r="A70" t="s">
        <v>69</v>
      </c>
      <c r="B70" t="s">
        <v>258</v>
      </c>
      <c r="C70">
        <v>1.3245283018867899</v>
      </c>
      <c r="D70">
        <v>0.54</v>
      </c>
      <c r="E70">
        <v>1.0900000000000001</v>
      </c>
    </row>
    <row r="71" spans="1:5" x14ac:dyDescent="0.25">
      <c r="A71" t="s">
        <v>69</v>
      </c>
      <c r="B71" t="s">
        <v>79</v>
      </c>
      <c r="C71">
        <v>1.3245283018867899</v>
      </c>
      <c r="D71">
        <v>0.99</v>
      </c>
      <c r="E71">
        <v>0.94</v>
      </c>
    </row>
    <row r="72" spans="1:5" x14ac:dyDescent="0.25">
      <c r="A72" t="s">
        <v>69</v>
      </c>
      <c r="B72" t="s">
        <v>259</v>
      </c>
      <c r="C72">
        <v>1.3245283018867899</v>
      </c>
      <c r="D72">
        <v>1.22</v>
      </c>
      <c r="E72">
        <v>0.77</v>
      </c>
    </row>
    <row r="73" spans="1:5" x14ac:dyDescent="0.25">
      <c r="A73" t="s">
        <v>69</v>
      </c>
      <c r="B73" t="s">
        <v>71</v>
      </c>
      <c r="C73">
        <v>1.3245283018867899</v>
      </c>
      <c r="D73">
        <v>0.49</v>
      </c>
      <c r="E73">
        <v>1.81</v>
      </c>
    </row>
    <row r="74" spans="1:5" x14ac:dyDescent="0.25">
      <c r="A74" t="s">
        <v>69</v>
      </c>
      <c r="B74" t="s">
        <v>74</v>
      </c>
      <c r="C74">
        <v>1.3245283018867899</v>
      </c>
      <c r="D74">
        <v>1.22</v>
      </c>
      <c r="E74">
        <v>0.88</v>
      </c>
    </row>
    <row r="75" spans="1:5" x14ac:dyDescent="0.25">
      <c r="A75" t="s">
        <v>69</v>
      </c>
      <c r="B75" t="s">
        <v>70</v>
      </c>
      <c r="C75">
        <v>1.3245283018867899</v>
      </c>
      <c r="D75">
        <v>0.87</v>
      </c>
      <c r="E75">
        <v>0.82</v>
      </c>
    </row>
    <row r="76" spans="1:5" x14ac:dyDescent="0.25">
      <c r="A76" t="s">
        <v>80</v>
      </c>
      <c r="B76" t="s">
        <v>97</v>
      </c>
      <c r="C76">
        <v>1.2263681592039799</v>
      </c>
      <c r="D76">
        <v>1.1200000000000001</v>
      </c>
      <c r="E76">
        <v>1.03</v>
      </c>
    </row>
    <row r="77" spans="1:5" x14ac:dyDescent="0.25">
      <c r="A77" t="s">
        <v>80</v>
      </c>
      <c r="B77" t="s">
        <v>82</v>
      </c>
      <c r="C77">
        <v>1.2263681592039799</v>
      </c>
      <c r="D77">
        <v>0.57999999999999996</v>
      </c>
      <c r="E77">
        <v>1.6</v>
      </c>
    </row>
    <row r="78" spans="1:5" x14ac:dyDescent="0.25">
      <c r="A78" t="s">
        <v>80</v>
      </c>
      <c r="B78" t="s">
        <v>83</v>
      </c>
      <c r="C78">
        <v>1.2263681592039799</v>
      </c>
      <c r="D78">
        <v>1.22</v>
      </c>
      <c r="E78">
        <v>1.1499999999999999</v>
      </c>
    </row>
    <row r="79" spans="1:5" x14ac:dyDescent="0.25">
      <c r="A79" t="s">
        <v>80</v>
      </c>
      <c r="B79" t="s">
        <v>85</v>
      </c>
      <c r="C79">
        <v>1.2263681592039799</v>
      </c>
      <c r="D79">
        <v>1.34</v>
      </c>
      <c r="E79">
        <v>0.91</v>
      </c>
    </row>
    <row r="80" spans="1:5" x14ac:dyDescent="0.25">
      <c r="A80" t="s">
        <v>80</v>
      </c>
      <c r="B80" t="s">
        <v>359</v>
      </c>
      <c r="C80">
        <v>1.2263681592039799</v>
      </c>
      <c r="D80">
        <v>1.63</v>
      </c>
      <c r="E80">
        <v>1.03</v>
      </c>
    </row>
    <row r="81" spans="1:5" x14ac:dyDescent="0.25">
      <c r="A81" t="s">
        <v>80</v>
      </c>
      <c r="B81" t="s">
        <v>87</v>
      </c>
      <c r="C81">
        <v>1.2263681592039799</v>
      </c>
      <c r="D81">
        <v>0.72</v>
      </c>
      <c r="E81">
        <v>1.03</v>
      </c>
    </row>
    <row r="82" spans="1:5" x14ac:dyDescent="0.25">
      <c r="A82" t="s">
        <v>80</v>
      </c>
      <c r="B82" t="s">
        <v>89</v>
      </c>
      <c r="C82">
        <v>1.2263681592039799</v>
      </c>
      <c r="D82">
        <v>1.49</v>
      </c>
      <c r="E82">
        <v>1.08</v>
      </c>
    </row>
    <row r="83" spans="1:5" x14ac:dyDescent="0.25">
      <c r="A83" t="s">
        <v>80</v>
      </c>
      <c r="B83" t="s">
        <v>369</v>
      </c>
      <c r="C83">
        <v>1.2263681592039799</v>
      </c>
      <c r="D83">
        <v>0.86</v>
      </c>
      <c r="E83">
        <v>1.08</v>
      </c>
    </row>
    <row r="84" spans="1:5" x14ac:dyDescent="0.25">
      <c r="A84" t="s">
        <v>80</v>
      </c>
      <c r="B84" t="s">
        <v>91</v>
      </c>
      <c r="C84">
        <v>1.2263681592039799</v>
      </c>
      <c r="D84">
        <v>0.57999999999999996</v>
      </c>
      <c r="E84">
        <v>0.97</v>
      </c>
    </row>
    <row r="85" spans="1:5" x14ac:dyDescent="0.25">
      <c r="A85" t="s">
        <v>80</v>
      </c>
      <c r="B85" t="s">
        <v>96</v>
      </c>
      <c r="C85">
        <v>1.2263681592039799</v>
      </c>
      <c r="D85">
        <v>1.2</v>
      </c>
      <c r="E85">
        <v>1.03</v>
      </c>
    </row>
    <row r="86" spans="1:5" x14ac:dyDescent="0.25">
      <c r="A86" t="s">
        <v>80</v>
      </c>
      <c r="B86" t="s">
        <v>86</v>
      </c>
      <c r="C86">
        <v>1.2263681592039799</v>
      </c>
      <c r="D86">
        <v>1.02</v>
      </c>
      <c r="E86">
        <v>1.1499999999999999</v>
      </c>
    </row>
    <row r="87" spans="1:5" x14ac:dyDescent="0.25">
      <c r="A87" t="s">
        <v>80</v>
      </c>
      <c r="B87" t="s">
        <v>81</v>
      </c>
      <c r="C87">
        <v>1.2263681592039799</v>
      </c>
      <c r="D87">
        <v>0.96</v>
      </c>
      <c r="E87">
        <v>1.03</v>
      </c>
    </row>
    <row r="88" spans="1:5" x14ac:dyDescent="0.25">
      <c r="A88" t="s">
        <v>80</v>
      </c>
      <c r="B88" t="s">
        <v>94</v>
      </c>
      <c r="C88">
        <v>1.2263681592039799</v>
      </c>
      <c r="D88">
        <v>0.82</v>
      </c>
      <c r="E88">
        <v>0.8</v>
      </c>
    </row>
    <row r="89" spans="1:5" x14ac:dyDescent="0.25">
      <c r="A89" t="s">
        <v>80</v>
      </c>
      <c r="B89" t="s">
        <v>90</v>
      </c>
      <c r="C89">
        <v>1.2263681592039799</v>
      </c>
      <c r="D89">
        <v>1.1000000000000001</v>
      </c>
      <c r="E89">
        <v>0.51</v>
      </c>
    </row>
    <row r="90" spans="1:5" x14ac:dyDescent="0.25">
      <c r="A90" t="s">
        <v>80</v>
      </c>
      <c r="B90" t="s">
        <v>93</v>
      </c>
      <c r="C90">
        <v>1.2263681592039799</v>
      </c>
      <c r="D90">
        <v>0.72</v>
      </c>
      <c r="E90">
        <v>0.85</v>
      </c>
    </row>
    <row r="91" spans="1:5" x14ac:dyDescent="0.25">
      <c r="A91" t="s">
        <v>80</v>
      </c>
      <c r="B91" t="s">
        <v>88</v>
      </c>
      <c r="C91">
        <v>1.2263681592039799</v>
      </c>
      <c r="D91">
        <v>0.67</v>
      </c>
      <c r="E91">
        <v>0.91</v>
      </c>
    </row>
    <row r="92" spans="1:5" x14ac:dyDescent="0.25">
      <c r="A92" t="s">
        <v>80</v>
      </c>
      <c r="B92" t="s">
        <v>410</v>
      </c>
      <c r="C92">
        <v>1.2263681592039799</v>
      </c>
      <c r="D92">
        <v>0.87</v>
      </c>
      <c r="E92">
        <v>1.1499999999999999</v>
      </c>
    </row>
    <row r="93" spans="1:5" x14ac:dyDescent="0.25">
      <c r="A93" t="s">
        <v>80</v>
      </c>
      <c r="B93" t="s">
        <v>412</v>
      </c>
      <c r="C93">
        <v>1.2263681592039799</v>
      </c>
      <c r="D93">
        <v>1.2</v>
      </c>
      <c r="E93">
        <v>1.1399999999999999</v>
      </c>
    </row>
    <row r="94" spans="1:5" x14ac:dyDescent="0.25">
      <c r="A94" t="s">
        <v>80</v>
      </c>
      <c r="B94" t="s">
        <v>92</v>
      </c>
      <c r="C94">
        <v>1.2263681592039799</v>
      </c>
      <c r="D94">
        <v>1.02</v>
      </c>
      <c r="E94">
        <v>1.33</v>
      </c>
    </row>
    <row r="95" spans="1:5" x14ac:dyDescent="0.25">
      <c r="A95" t="s">
        <v>80</v>
      </c>
      <c r="B95" t="s">
        <v>416</v>
      </c>
      <c r="C95">
        <v>1.2263681592039799</v>
      </c>
      <c r="D95">
        <v>0.66</v>
      </c>
      <c r="E95">
        <v>0.67</v>
      </c>
    </row>
    <row r="96" spans="1:5" x14ac:dyDescent="0.25">
      <c r="A96" t="s">
        <v>80</v>
      </c>
      <c r="B96" t="s">
        <v>84</v>
      </c>
      <c r="C96">
        <v>1.2263681592039799</v>
      </c>
      <c r="D96">
        <v>1.1000000000000001</v>
      </c>
      <c r="E96">
        <v>1.2</v>
      </c>
    </row>
    <row r="97" spans="1:5" x14ac:dyDescent="0.25">
      <c r="A97" t="s">
        <v>80</v>
      </c>
      <c r="B97" t="s">
        <v>98</v>
      </c>
      <c r="C97">
        <v>1.2263681592039799</v>
      </c>
      <c r="D97">
        <v>1.01</v>
      </c>
      <c r="E97">
        <v>0.51</v>
      </c>
    </row>
    <row r="98" spans="1:5" x14ac:dyDescent="0.25">
      <c r="A98" t="s">
        <v>80</v>
      </c>
      <c r="B98" t="s">
        <v>95</v>
      </c>
      <c r="C98">
        <v>1.2263681592039799</v>
      </c>
      <c r="D98">
        <v>1.63</v>
      </c>
      <c r="E98">
        <v>0.68</v>
      </c>
    </row>
    <row r="99" spans="1:5" x14ac:dyDescent="0.25">
      <c r="A99" t="s">
        <v>80</v>
      </c>
      <c r="B99" t="s">
        <v>435</v>
      </c>
      <c r="C99">
        <v>1.2263681592039799</v>
      </c>
      <c r="D99">
        <v>0.48</v>
      </c>
      <c r="E99">
        <v>1.2</v>
      </c>
    </row>
    <row r="100" spans="1:5" x14ac:dyDescent="0.25">
      <c r="A100" t="s">
        <v>99</v>
      </c>
      <c r="B100" t="s">
        <v>100</v>
      </c>
      <c r="C100">
        <v>1.3333333333333299</v>
      </c>
      <c r="D100">
        <v>0.87</v>
      </c>
      <c r="E100">
        <v>1.55</v>
      </c>
    </row>
    <row r="101" spans="1:5" x14ac:dyDescent="0.25">
      <c r="A101" t="s">
        <v>99</v>
      </c>
      <c r="B101" t="s">
        <v>102</v>
      </c>
      <c r="C101">
        <v>1.3333333333333299</v>
      </c>
      <c r="D101">
        <v>0.95</v>
      </c>
      <c r="E101">
        <v>0.62</v>
      </c>
    </row>
    <row r="102" spans="1:5" x14ac:dyDescent="0.25">
      <c r="A102" t="s">
        <v>99</v>
      </c>
      <c r="B102" t="s">
        <v>111</v>
      </c>
      <c r="C102">
        <v>1.3333333333333299</v>
      </c>
      <c r="D102">
        <v>0.94</v>
      </c>
      <c r="E102">
        <v>0.71</v>
      </c>
    </row>
    <row r="103" spans="1:5" x14ac:dyDescent="0.25">
      <c r="A103" t="s">
        <v>99</v>
      </c>
      <c r="B103" t="s">
        <v>104</v>
      </c>
      <c r="C103">
        <v>1.3333333333333299</v>
      </c>
      <c r="D103">
        <v>0.85</v>
      </c>
      <c r="E103">
        <v>1.24</v>
      </c>
    </row>
    <row r="104" spans="1:5" x14ac:dyDescent="0.25">
      <c r="A104" t="s">
        <v>99</v>
      </c>
      <c r="B104" t="s">
        <v>106</v>
      </c>
      <c r="C104">
        <v>1.3333333333333299</v>
      </c>
      <c r="D104">
        <v>0.95</v>
      </c>
      <c r="E104">
        <v>1.61</v>
      </c>
    </row>
    <row r="105" spans="1:5" x14ac:dyDescent="0.25">
      <c r="A105" t="s">
        <v>99</v>
      </c>
      <c r="B105" t="s">
        <v>105</v>
      </c>
      <c r="C105">
        <v>1.3333333333333299</v>
      </c>
      <c r="D105">
        <v>1.2</v>
      </c>
      <c r="E105">
        <v>1.5</v>
      </c>
    </row>
    <row r="106" spans="1:5" x14ac:dyDescent="0.25">
      <c r="A106" t="s">
        <v>99</v>
      </c>
      <c r="B106" t="s">
        <v>117</v>
      </c>
      <c r="C106">
        <v>1.3333333333333299</v>
      </c>
      <c r="D106">
        <v>1.22</v>
      </c>
      <c r="E106">
        <v>0.78</v>
      </c>
    </row>
    <row r="107" spans="1:5" x14ac:dyDescent="0.25">
      <c r="A107" t="s">
        <v>99</v>
      </c>
      <c r="B107" t="s">
        <v>121</v>
      </c>
      <c r="C107">
        <v>1.3333333333333299</v>
      </c>
      <c r="D107">
        <v>1.41</v>
      </c>
      <c r="E107">
        <v>0.87</v>
      </c>
    </row>
    <row r="108" spans="1:5" x14ac:dyDescent="0.25">
      <c r="A108" t="s">
        <v>99</v>
      </c>
      <c r="B108" t="s">
        <v>108</v>
      </c>
      <c r="C108">
        <v>1.3333333333333299</v>
      </c>
      <c r="D108">
        <v>0.98</v>
      </c>
      <c r="E108">
        <v>0.53</v>
      </c>
    </row>
    <row r="109" spans="1:5" x14ac:dyDescent="0.25">
      <c r="A109" t="s">
        <v>99</v>
      </c>
      <c r="B109" t="s">
        <v>103</v>
      </c>
      <c r="C109">
        <v>1.3333333333333299</v>
      </c>
      <c r="D109">
        <v>0.97</v>
      </c>
      <c r="E109">
        <v>1.1399999999999999</v>
      </c>
    </row>
    <row r="110" spans="1:5" x14ac:dyDescent="0.25">
      <c r="A110" t="s">
        <v>99</v>
      </c>
      <c r="B110" t="s">
        <v>110</v>
      </c>
      <c r="C110">
        <v>1.3333333333333299</v>
      </c>
      <c r="D110">
        <v>0.8</v>
      </c>
      <c r="E110">
        <v>0.44</v>
      </c>
    </row>
    <row r="111" spans="1:5" x14ac:dyDescent="0.25">
      <c r="A111" t="s">
        <v>99</v>
      </c>
      <c r="B111" t="s">
        <v>107</v>
      </c>
      <c r="C111">
        <v>1.3333333333333299</v>
      </c>
      <c r="D111">
        <v>0.79</v>
      </c>
      <c r="E111">
        <v>0.69</v>
      </c>
    </row>
    <row r="112" spans="1:5" x14ac:dyDescent="0.25">
      <c r="A112" t="s">
        <v>99</v>
      </c>
      <c r="B112" t="s">
        <v>395</v>
      </c>
      <c r="C112">
        <v>1.3333333333333299</v>
      </c>
      <c r="D112">
        <v>1.1200000000000001</v>
      </c>
      <c r="E112">
        <v>1.02</v>
      </c>
    </row>
    <row r="113" spans="1:5" x14ac:dyDescent="0.25">
      <c r="A113" t="s">
        <v>99</v>
      </c>
      <c r="B113" t="s">
        <v>115</v>
      </c>
      <c r="C113">
        <v>1.3333333333333299</v>
      </c>
      <c r="D113">
        <v>1.2</v>
      </c>
      <c r="E113">
        <v>0.98</v>
      </c>
    </row>
    <row r="114" spans="1:5" x14ac:dyDescent="0.25">
      <c r="A114" t="s">
        <v>99</v>
      </c>
      <c r="B114" t="s">
        <v>112</v>
      </c>
      <c r="C114">
        <v>1.3333333333333299</v>
      </c>
      <c r="D114">
        <v>0.47</v>
      </c>
      <c r="E114">
        <v>0.97</v>
      </c>
    </row>
    <row r="115" spans="1:5" x14ac:dyDescent="0.25">
      <c r="A115" t="s">
        <v>99</v>
      </c>
      <c r="B115" t="s">
        <v>113</v>
      </c>
      <c r="C115">
        <v>1.3333333333333299</v>
      </c>
      <c r="D115">
        <v>1.02</v>
      </c>
      <c r="E115">
        <v>0.67</v>
      </c>
    </row>
    <row r="116" spans="1:5" x14ac:dyDescent="0.25">
      <c r="A116" t="s">
        <v>99</v>
      </c>
      <c r="B116" t="s">
        <v>114</v>
      </c>
      <c r="C116">
        <v>1.3333333333333299</v>
      </c>
      <c r="D116">
        <v>1.7</v>
      </c>
      <c r="E116">
        <v>0.56999999999999995</v>
      </c>
    </row>
    <row r="117" spans="1:5" x14ac:dyDescent="0.25">
      <c r="A117" t="s">
        <v>99</v>
      </c>
      <c r="B117" t="s">
        <v>116</v>
      </c>
      <c r="C117">
        <v>1.3333333333333299</v>
      </c>
      <c r="D117">
        <v>1.19</v>
      </c>
      <c r="E117">
        <v>1.1399999999999999</v>
      </c>
    </row>
    <row r="118" spans="1:5" x14ac:dyDescent="0.25">
      <c r="A118" t="s">
        <v>99</v>
      </c>
      <c r="B118" t="s">
        <v>109</v>
      </c>
      <c r="C118">
        <v>1.3333333333333299</v>
      </c>
      <c r="D118">
        <v>1.01</v>
      </c>
      <c r="E118">
        <v>0.78</v>
      </c>
    </row>
    <row r="119" spans="1:5" x14ac:dyDescent="0.25">
      <c r="A119" t="s">
        <v>99</v>
      </c>
      <c r="B119" t="s">
        <v>118</v>
      </c>
      <c r="C119">
        <v>1.3333333333333299</v>
      </c>
      <c r="D119">
        <v>0.8</v>
      </c>
      <c r="E119">
        <v>1.6</v>
      </c>
    </row>
    <row r="120" spans="1:5" x14ac:dyDescent="0.25">
      <c r="A120" t="s">
        <v>99</v>
      </c>
      <c r="B120" t="s">
        <v>417</v>
      </c>
      <c r="C120">
        <v>1.3333333333333299</v>
      </c>
      <c r="D120">
        <v>1.07</v>
      </c>
      <c r="E120">
        <v>1</v>
      </c>
    </row>
    <row r="121" spans="1:5" x14ac:dyDescent="0.25">
      <c r="A121" t="s">
        <v>99</v>
      </c>
      <c r="B121" t="s">
        <v>101</v>
      </c>
      <c r="C121">
        <v>1.3333333333333299</v>
      </c>
      <c r="D121">
        <v>0.98</v>
      </c>
      <c r="E121">
        <v>0.78</v>
      </c>
    </row>
    <row r="122" spans="1:5" x14ac:dyDescent="0.25">
      <c r="A122" t="s">
        <v>99</v>
      </c>
      <c r="B122" t="s">
        <v>120</v>
      </c>
      <c r="C122">
        <v>1.3333333333333299</v>
      </c>
      <c r="D122">
        <v>0.84</v>
      </c>
      <c r="E122">
        <v>1.1399999999999999</v>
      </c>
    </row>
    <row r="123" spans="1:5" x14ac:dyDescent="0.25">
      <c r="A123" t="s">
        <v>99</v>
      </c>
      <c r="B123" t="s">
        <v>119</v>
      </c>
      <c r="C123">
        <v>1.3333333333333299</v>
      </c>
      <c r="D123">
        <v>0.7</v>
      </c>
      <c r="E123">
        <v>1.7</v>
      </c>
    </row>
    <row r="124" spans="1:5" x14ac:dyDescent="0.25">
      <c r="A124" t="s">
        <v>122</v>
      </c>
      <c r="B124" t="s">
        <v>123</v>
      </c>
      <c r="C124">
        <v>1.3037634408602199</v>
      </c>
      <c r="D124">
        <v>1.02</v>
      </c>
      <c r="E124">
        <v>1.23</v>
      </c>
    </row>
    <row r="125" spans="1:5" x14ac:dyDescent="0.25">
      <c r="A125" t="s">
        <v>122</v>
      </c>
      <c r="B125" t="s">
        <v>125</v>
      </c>
      <c r="C125">
        <v>1.3037634408602199</v>
      </c>
      <c r="D125">
        <v>0.86</v>
      </c>
      <c r="E125">
        <v>0.93</v>
      </c>
    </row>
    <row r="126" spans="1:5" x14ac:dyDescent="0.25">
      <c r="A126" t="s">
        <v>122</v>
      </c>
      <c r="B126" t="s">
        <v>127</v>
      </c>
      <c r="C126">
        <v>1.3037634408602199</v>
      </c>
      <c r="D126">
        <v>0.82</v>
      </c>
      <c r="E126">
        <v>0.76</v>
      </c>
    </row>
    <row r="127" spans="1:5" x14ac:dyDescent="0.25">
      <c r="A127" t="s">
        <v>122</v>
      </c>
      <c r="B127" t="s">
        <v>130</v>
      </c>
      <c r="C127">
        <v>1.3037634408602199</v>
      </c>
      <c r="D127">
        <v>0.99</v>
      </c>
      <c r="E127">
        <v>0.72</v>
      </c>
    </row>
    <row r="128" spans="1:5" x14ac:dyDescent="0.25">
      <c r="A128" t="s">
        <v>122</v>
      </c>
      <c r="B128" t="s">
        <v>362</v>
      </c>
      <c r="C128">
        <v>1.3037634408602199</v>
      </c>
      <c r="D128">
        <v>1.53</v>
      </c>
      <c r="E128">
        <v>1.19</v>
      </c>
    </row>
    <row r="129" spans="1:5" x14ac:dyDescent="0.25">
      <c r="A129" t="s">
        <v>122</v>
      </c>
      <c r="B129" t="s">
        <v>126</v>
      </c>
      <c r="C129">
        <v>1.3037634408602199</v>
      </c>
      <c r="D129">
        <v>1.07</v>
      </c>
      <c r="E129">
        <v>0.88</v>
      </c>
    </row>
    <row r="130" spans="1:5" x14ac:dyDescent="0.25">
      <c r="A130" t="s">
        <v>122</v>
      </c>
      <c r="B130" t="s">
        <v>129</v>
      </c>
      <c r="C130">
        <v>1.3037634408602199</v>
      </c>
      <c r="D130">
        <v>1.18</v>
      </c>
      <c r="E130">
        <v>0.99</v>
      </c>
    </row>
    <row r="131" spans="1:5" x14ac:dyDescent="0.25">
      <c r="A131" t="s">
        <v>122</v>
      </c>
      <c r="B131" t="s">
        <v>128</v>
      </c>
      <c r="C131">
        <v>1.3037634408602199</v>
      </c>
      <c r="D131">
        <v>1.18</v>
      </c>
      <c r="E131">
        <v>0.88</v>
      </c>
    </row>
    <row r="132" spans="1:5" x14ac:dyDescent="0.25">
      <c r="A132" t="s">
        <v>122</v>
      </c>
      <c r="B132" t="s">
        <v>136</v>
      </c>
      <c r="C132">
        <v>1.3037634408602199</v>
      </c>
      <c r="D132">
        <v>1.48</v>
      </c>
      <c r="E132">
        <v>0.93</v>
      </c>
    </row>
    <row r="133" spans="1:5" x14ac:dyDescent="0.25">
      <c r="A133" t="s">
        <v>122</v>
      </c>
      <c r="B133" t="s">
        <v>131</v>
      </c>
      <c r="C133">
        <v>1.3037634408602199</v>
      </c>
      <c r="D133">
        <v>1.1200000000000001</v>
      </c>
      <c r="E133">
        <v>0.93</v>
      </c>
    </row>
    <row r="134" spans="1:5" x14ac:dyDescent="0.25">
      <c r="A134" t="s">
        <v>122</v>
      </c>
      <c r="B134" t="s">
        <v>133</v>
      </c>
      <c r="C134">
        <v>1.3037634408602199</v>
      </c>
      <c r="D134">
        <v>0.56000000000000005</v>
      </c>
      <c r="E134">
        <v>1.28</v>
      </c>
    </row>
    <row r="135" spans="1:5" x14ac:dyDescent="0.25">
      <c r="A135" t="s">
        <v>122</v>
      </c>
      <c r="B135" t="s">
        <v>135</v>
      </c>
      <c r="C135">
        <v>1.3037634408602199</v>
      </c>
      <c r="D135">
        <v>0.61</v>
      </c>
      <c r="E135">
        <v>0.88</v>
      </c>
    </row>
    <row r="136" spans="1:5" x14ac:dyDescent="0.25">
      <c r="A136" t="s">
        <v>122</v>
      </c>
      <c r="B136" t="s">
        <v>137</v>
      </c>
      <c r="C136">
        <v>1.3037634408602199</v>
      </c>
      <c r="D136">
        <v>1.1000000000000001</v>
      </c>
      <c r="E136">
        <v>0.88</v>
      </c>
    </row>
    <row r="137" spans="1:5" x14ac:dyDescent="0.25">
      <c r="A137" t="s">
        <v>122</v>
      </c>
      <c r="B137" t="s">
        <v>401</v>
      </c>
      <c r="C137">
        <v>1.3037634408602199</v>
      </c>
      <c r="D137">
        <v>0.97</v>
      </c>
      <c r="E137">
        <v>1.34</v>
      </c>
    </row>
    <row r="138" spans="1:5" x14ac:dyDescent="0.25">
      <c r="A138" t="s">
        <v>122</v>
      </c>
      <c r="B138" t="s">
        <v>138</v>
      </c>
      <c r="C138">
        <v>1.3037634408602199</v>
      </c>
      <c r="D138">
        <v>1.1200000000000001</v>
      </c>
      <c r="E138">
        <v>0.99</v>
      </c>
    </row>
    <row r="139" spans="1:5" x14ac:dyDescent="0.25">
      <c r="A139" t="s">
        <v>122</v>
      </c>
      <c r="B139" t="s">
        <v>139</v>
      </c>
      <c r="C139">
        <v>1.3037634408602199</v>
      </c>
      <c r="D139">
        <v>0.87</v>
      </c>
      <c r="E139">
        <v>0.82</v>
      </c>
    </row>
    <row r="140" spans="1:5" x14ac:dyDescent="0.25">
      <c r="A140" t="s">
        <v>122</v>
      </c>
      <c r="B140" t="s">
        <v>144</v>
      </c>
      <c r="C140">
        <v>1.3037634408602199</v>
      </c>
      <c r="D140">
        <v>1.01</v>
      </c>
      <c r="E140">
        <v>1.59</v>
      </c>
    </row>
    <row r="141" spans="1:5" x14ac:dyDescent="0.25">
      <c r="A141" t="s">
        <v>122</v>
      </c>
      <c r="B141" t="s">
        <v>132</v>
      </c>
      <c r="C141">
        <v>1.3037634408602199</v>
      </c>
      <c r="D141">
        <v>1.01</v>
      </c>
      <c r="E141">
        <v>1.04</v>
      </c>
    </row>
    <row r="142" spans="1:5" x14ac:dyDescent="0.25">
      <c r="A142" t="s">
        <v>122</v>
      </c>
      <c r="B142" t="s">
        <v>140</v>
      </c>
      <c r="C142">
        <v>1.3037634408602199</v>
      </c>
      <c r="D142">
        <v>1.29</v>
      </c>
      <c r="E142">
        <v>0.6</v>
      </c>
    </row>
    <row r="143" spans="1:5" x14ac:dyDescent="0.25">
      <c r="A143" t="s">
        <v>122</v>
      </c>
      <c r="B143" t="s">
        <v>124</v>
      </c>
      <c r="C143">
        <v>1.3037634408602199</v>
      </c>
      <c r="D143">
        <v>0.92</v>
      </c>
      <c r="E143">
        <v>1.23</v>
      </c>
    </row>
    <row r="144" spans="1:5" x14ac:dyDescent="0.25">
      <c r="A144" t="s">
        <v>122</v>
      </c>
      <c r="B144" t="s">
        <v>134</v>
      </c>
      <c r="C144">
        <v>1.3037634408602199</v>
      </c>
      <c r="D144">
        <v>0.62</v>
      </c>
      <c r="E144">
        <v>1.26</v>
      </c>
    </row>
    <row r="145" spans="1:5" x14ac:dyDescent="0.25">
      <c r="A145" t="s">
        <v>122</v>
      </c>
      <c r="B145" t="s">
        <v>141</v>
      </c>
      <c r="C145">
        <v>1.3037634408602199</v>
      </c>
      <c r="D145">
        <v>0.77</v>
      </c>
      <c r="E145">
        <v>0.66</v>
      </c>
    </row>
    <row r="146" spans="1:5" x14ac:dyDescent="0.25">
      <c r="A146" t="s">
        <v>122</v>
      </c>
      <c r="B146" t="s">
        <v>142</v>
      </c>
      <c r="C146">
        <v>1.3037634408602199</v>
      </c>
      <c r="D146">
        <v>1.2</v>
      </c>
      <c r="E146">
        <v>0.98</v>
      </c>
    </row>
    <row r="147" spans="1:5" x14ac:dyDescent="0.25">
      <c r="A147" t="s">
        <v>122</v>
      </c>
      <c r="B147" t="s">
        <v>143</v>
      </c>
      <c r="C147">
        <v>1.3037634408602199</v>
      </c>
      <c r="D147">
        <v>0.77</v>
      </c>
      <c r="E147">
        <v>1.08</v>
      </c>
    </row>
    <row r="148" spans="1:5" x14ac:dyDescent="0.25">
      <c r="A148" t="s">
        <v>145</v>
      </c>
      <c r="B148" t="s">
        <v>347</v>
      </c>
      <c r="C148">
        <v>1.4511278195488699</v>
      </c>
      <c r="D148">
        <v>0.94</v>
      </c>
      <c r="E148">
        <v>1.19</v>
      </c>
    </row>
    <row r="149" spans="1:5" x14ac:dyDescent="0.25">
      <c r="A149" t="s">
        <v>145</v>
      </c>
      <c r="B149" t="s">
        <v>349</v>
      </c>
      <c r="C149">
        <v>1.4511278195488699</v>
      </c>
      <c r="D149">
        <v>0.81</v>
      </c>
      <c r="E149">
        <v>0.96</v>
      </c>
    </row>
    <row r="150" spans="1:5" x14ac:dyDescent="0.25">
      <c r="A150" t="s">
        <v>145</v>
      </c>
      <c r="B150" t="s">
        <v>355</v>
      </c>
      <c r="C150">
        <v>1.4511278195488699</v>
      </c>
      <c r="D150">
        <v>0.42</v>
      </c>
      <c r="E150">
        <v>1.63</v>
      </c>
    </row>
    <row r="151" spans="1:5" x14ac:dyDescent="0.25">
      <c r="A151" t="s">
        <v>145</v>
      </c>
      <c r="B151" t="s">
        <v>357</v>
      </c>
      <c r="C151">
        <v>1.4511278195488699</v>
      </c>
      <c r="D151">
        <v>0.69</v>
      </c>
      <c r="E151">
        <v>0.89</v>
      </c>
    </row>
    <row r="152" spans="1:5" x14ac:dyDescent="0.25">
      <c r="A152" t="s">
        <v>145</v>
      </c>
      <c r="B152" t="s">
        <v>360</v>
      </c>
      <c r="C152">
        <v>1.4511278195488699</v>
      </c>
      <c r="D152">
        <v>1.18</v>
      </c>
      <c r="E152">
        <v>1.17</v>
      </c>
    </row>
    <row r="153" spans="1:5" x14ac:dyDescent="0.25">
      <c r="A153" t="s">
        <v>145</v>
      </c>
      <c r="B153" t="s">
        <v>366</v>
      </c>
      <c r="C153">
        <v>1.4511278195488699</v>
      </c>
      <c r="D153">
        <v>1.25</v>
      </c>
      <c r="E153">
        <v>0.74</v>
      </c>
    </row>
    <row r="154" spans="1:5" x14ac:dyDescent="0.25">
      <c r="A154" t="s">
        <v>145</v>
      </c>
      <c r="B154" t="s">
        <v>371</v>
      </c>
      <c r="C154">
        <v>1.4511278195488699</v>
      </c>
      <c r="D154">
        <v>0.62</v>
      </c>
      <c r="E154">
        <v>0.9</v>
      </c>
    </row>
    <row r="155" spans="1:5" x14ac:dyDescent="0.25">
      <c r="A155" t="s">
        <v>145</v>
      </c>
      <c r="B155" t="s">
        <v>149</v>
      </c>
      <c r="C155">
        <v>1.4511278195488699</v>
      </c>
      <c r="D155">
        <v>0.69</v>
      </c>
      <c r="E155">
        <v>1.63</v>
      </c>
    </row>
    <row r="156" spans="1:5" x14ac:dyDescent="0.25">
      <c r="A156" t="s">
        <v>145</v>
      </c>
      <c r="B156" t="s">
        <v>375</v>
      </c>
      <c r="C156">
        <v>1.4511278195488699</v>
      </c>
      <c r="D156">
        <v>0.85</v>
      </c>
      <c r="E156">
        <v>0.56000000000000005</v>
      </c>
    </row>
    <row r="157" spans="1:5" x14ac:dyDescent="0.25">
      <c r="A157" t="s">
        <v>145</v>
      </c>
      <c r="B157" t="s">
        <v>388</v>
      </c>
      <c r="C157">
        <v>1.4511278195488699</v>
      </c>
      <c r="D157">
        <v>1.31</v>
      </c>
      <c r="E157">
        <v>1.1399999999999999</v>
      </c>
    </row>
    <row r="158" spans="1:5" x14ac:dyDescent="0.25">
      <c r="A158" t="s">
        <v>145</v>
      </c>
      <c r="B158" t="s">
        <v>389</v>
      </c>
      <c r="C158">
        <v>1.4511278195488699</v>
      </c>
      <c r="D158">
        <v>1.08</v>
      </c>
      <c r="E158">
        <v>0.76</v>
      </c>
    </row>
    <row r="159" spans="1:5" x14ac:dyDescent="0.25">
      <c r="A159" t="s">
        <v>145</v>
      </c>
      <c r="B159" t="s">
        <v>391</v>
      </c>
      <c r="C159">
        <v>1.4511278195488699</v>
      </c>
      <c r="D159">
        <v>1.03</v>
      </c>
      <c r="E159">
        <v>1.43</v>
      </c>
    </row>
    <row r="160" spans="1:5" x14ac:dyDescent="0.25">
      <c r="A160" t="s">
        <v>145</v>
      </c>
      <c r="B160" t="s">
        <v>146</v>
      </c>
      <c r="C160">
        <v>1.4511278195488699</v>
      </c>
      <c r="D160">
        <v>1.31</v>
      </c>
      <c r="E160">
        <v>1.47</v>
      </c>
    </row>
    <row r="161" spans="1:5" x14ac:dyDescent="0.25">
      <c r="A161" t="s">
        <v>145</v>
      </c>
      <c r="B161" t="s">
        <v>404</v>
      </c>
      <c r="C161">
        <v>1.4511278195488699</v>
      </c>
      <c r="D161">
        <v>1.1100000000000001</v>
      </c>
      <c r="E161">
        <v>0.75</v>
      </c>
    </row>
    <row r="162" spans="1:5" x14ac:dyDescent="0.25">
      <c r="A162" t="s">
        <v>145</v>
      </c>
      <c r="B162" t="s">
        <v>419</v>
      </c>
      <c r="C162">
        <v>1.4511278195488699</v>
      </c>
      <c r="D162">
        <v>1.07</v>
      </c>
      <c r="E162">
        <v>0.54</v>
      </c>
    </row>
    <row r="163" spans="1:5" x14ac:dyDescent="0.25">
      <c r="A163" t="s">
        <v>145</v>
      </c>
      <c r="B163" t="s">
        <v>423</v>
      </c>
      <c r="C163">
        <v>1.4511278195488699</v>
      </c>
      <c r="D163">
        <v>0.8</v>
      </c>
      <c r="E163">
        <v>0.54</v>
      </c>
    </row>
    <row r="164" spans="1:5" x14ac:dyDescent="0.25">
      <c r="A164" t="s">
        <v>145</v>
      </c>
      <c r="B164" t="s">
        <v>425</v>
      </c>
      <c r="C164">
        <v>1.4511278195488699</v>
      </c>
      <c r="D164">
        <v>1.61</v>
      </c>
      <c r="E164">
        <v>0.68</v>
      </c>
    </row>
    <row r="165" spans="1:5" x14ac:dyDescent="0.25">
      <c r="A165" t="s">
        <v>145</v>
      </c>
      <c r="B165" t="s">
        <v>427</v>
      </c>
      <c r="C165">
        <v>1.4511278195488699</v>
      </c>
      <c r="D165">
        <v>1.21</v>
      </c>
      <c r="E165">
        <v>0.82</v>
      </c>
    </row>
    <row r="166" spans="1:5" x14ac:dyDescent="0.25">
      <c r="A166" t="s">
        <v>145</v>
      </c>
      <c r="B166" t="s">
        <v>432</v>
      </c>
      <c r="C166">
        <v>1.4511278195488699</v>
      </c>
      <c r="D166">
        <v>1.38</v>
      </c>
      <c r="E166">
        <v>1.63</v>
      </c>
    </row>
    <row r="167" spans="1:5" x14ac:dyDescent="0.25">
      <c r="A167" t="s">
        <v>145</v>
      </c>
      <c r="B167" t="s">
        <v>433</v>
      </c>
      <c r="C167">
        <v>1.4511278195488699</v>
      </c>
      <c r="D167">
        <v>0.74</v>
      </c>
      <c r="E167">
        <v>1.52</v>
      </c>
    </row>
    <row r="168" spans="1:5" x14ac:dyDescent="0.25">
      <c r="A168" t="s">
        <v>145</v>
      </c>
      <c r="B168" t="s">
        <v>434</v>
      </c>
      <c r="C168">
        <v>1.4511278195488699</v>
      </c>
      <c r="D168">
        <v>0.81</v>
      </c>
      <c r="E168">
        <v>0.67</v>
      </c>
    </row>
    <row r="169" spans="1:5" x14ac:dyDescent="0.25">
      <c r="A169" t="s">
        <v>145</v>
      </c>
      <c r="B169" t="s">
        <v>148</v>
      </c>
      <c r="C169">
        <v>1.4511278195488699</v>
      </c>
      <c r="D169">
        <v>1.03</v>
      </c>
      <c r="E169">
        <v>0.48</v>
      </c>
    </row>
    <row r="170" spans="1:5" x14ac:dyDescent="0.25">
      <c r="A170" t="s">
        <v>145</v>
      </c>
      <c r="B170" t="s">
        <v>147</v>
      </c>
      <c r="C170">
        <v>1.4511278195488699</v>
      </c>
      <c r="D170">
        <v>1.0900000000000001</v>
      </c>
      <c r="E170">
        <v>1.02</v>
      </c>
    </row>
    <row r="171" spans="1:5" x14ac:dyDescent="0.25">
      <c r="A171" t="s">
        <v>21</v>
      </c>
      <c r="B171" t="s">
        <v>152</v>
      </c>
      <c r="C171">
        <v>1.3763440860215099</v>
      </c>
      <c r="D171">
        <v>0.84</v>
      </c>
      <c r="E171">
        <v>1.1000000000000001</v>
      </c>
    </row>
    <row r="172" spans="1:5" x14ac:dyDescent="0.25">
      <c r="A172" t="s">
        <v>21</v>
      </c>
      <c r="B172" t="s">
        <v>269</v>
      </c>
      <c r="C172">
        <v>1.3763440860215099</v>
      </c>
      <c r="D172">
        <v>0.63</v>
      </c>
      <c r="E172">
        <v>0.75</v>
      </c>
    </row>
    <row r="173" spans="1:5" x14ac:dyDescent="0.25">
      <c r="A173" t="s">
        <v>21</v>
      </c>
      <c r="B173" t="s">
        <v>264</v>
      </c>
      <c r="C173">
        <v>1.3763440860215099</v>
      </c>
      <c r="D173">
        <v>1.51</v>
      </c>
      <c r="E173">
        <v>1.35</v>
      </c>
    </row>
    <row r="174" spans="1:5" x14ac:dyDescent="0.25">
      <c r="A174" t="s">
        <v>21</v>
      </c>
      <c r="B174" t="s">
        <v>372</v>
      </c>
      <c r="C174">
        <v>1.3763440860215099</v>
      </c>
      <c r="D174">
        <v>0.21</v>
      </c>
      <c r="E174">
        <v>0.97</v>
      </c>
    </row>
    <row r="175" spans="1:5" x14ac:dyDescent="0.25">
      <c r="A175" t="s">
        <v>21</v>
      </c>
      <c r="B175" t="s">
        <v>267</v>
      </c>
      <c r="C175">
        <v>1.3763440860215099</v>
      </c>
      <c r="D175">
        <v>1.06</v>
      </c>
      <c r="E175">
        <v>1.04</v>
      </c>
    </row>
    <row r="176" spans="1:5" x14ac:dyDescent="0.25">
      <c r="A176" t="s">
        <v>21</v>
      </c>
      <c r="B176" t="s">
        <v>272</v>
      </c>
      <c r="C176">
        <v>1.3763440860215099</v>
      </c>
      <c r="D176">
        <v>1.1599999999999999</v>
      </c>
      <c r="E176">
        <v>0.4</v>
      </c>
    </row>
    <row r="177" spans="1:5" x14ac:dyDescent="0.25">
      <c r="A177" t="s">
        <v>21</v>
      </c>
      <c r="B177" t="s">
        <v>397</v>
      </c>
      <c r="C177">
        <v>1.3763440860215099</v>
      </c>
      <c r="D177">
        <v>1.0900000000000001</v>
      </c>
      <c r="E177">
        <v>1.4</v>
      </c>
    </row>
    <row r="178" spans="1:5" x14ac:dyDescent="0.25">
      <c r="A178" t="s">
        <v>21</v>
      </c>
      <c r="B178" t="s">
        <v>274</v>
      </c>
      <c r="C178">
        <v>1.3763440860215099</v>
      </c>
      <c r="D178">
        <v>1.51</v>
      </c>
      <c r="E178">
        <v>0.65</v>
      </c>
    </row>
    <row r="179" spans="1:5" x14ac:dyDescent="0.25">
      <c r="A179" t="s">
        <v>21</v>
      </c>
      <c r="B179" t="s">
        <v>150</v>
      </c>
      <c r="C179">
        <v>1.3763440860215099</v>
      </c>
      <c r="D179">
        <v>1.06</v>
      </c>
      <c r="E179">
        <v>0.99</v>
      </c>
    </row>
    <row r="180" spans="1:5" x14ac:dyDescent="0.25">
      <c r="A180" t="s">
        <v>21</v>
      </c>
      <c r="B180" t="s">
        <v>275</v>
      </c>
      <c r="C180">
        <v>1.3763440860215099</v>
      </c>
      <c r="D180">
        <v>0.83</v>
      </c>
      <c r="E180">
        <v>0.75</v>
      </c>
    </row>
    <row r="181" spans="1:5" x14ac:dyDescent="0.25">
      <c r="A181" t="s">
        <v>21</v>
      </c>
      <c r="B181" t="s">
        <v>23</v>
      </c>
      <c r="C181">
        <v>1.3763440860215099</v>
      </c>
      <c r="D181">
        <v>1.66</v>
      </c>
      <c r="E181">
        <v>0.92</v>
      </c>
    </row>
    <row r="182" spans="1:5" x14ac:dyDescent="0.25">
      <c r="A182" t="s">
        <v>21</v>
      </c>
      <c r="B182" t="s">
        <v>22</v>
      </c>
      <c r="C182">
        <v>1.3763440860215099</v>
      </c>
      <c r="D182">
        <v>1.31</v>
      </c>
      <c r="E182">
        <v>1.46</v>
      </c>
    </row>
    <row r="183" spans="1:5" x14ac:dyDescent="0.25">
      <c r="A183" t="s">
        <v>21</v>
      </c>
      <c r="B183" t="s">
        <v>266</v>
      </c>
      <c r="C183">
        <v>1.3763440860215099</v>
      </c>
      <c r="D183">
        <v>0.73</v>
      </c>
      <c r="E183">
        <v>1.18</v>
      </c>
    </row>
    <row r="184" spans="1:5" x14ac:dyDescent="0.25">
      <c r="A184" t="s">
        <v>21</v>
      </c>
      <c r="B184" t="s">
        <v>268</v>
      </c>
      <c r="C184">
        <v>1.3763440860215099</v>
      </c>
      <c r="D184">
        <v>0.83</v>
      </c>
      <c r="E184">
        <v>1.35</v>
      </c>
    </row>
    <row r="185" spans="1:5" x14ac:dyDescent="0.25">
      <c r="A185" t="s">
        <v>21</v>
      </c>
      <c r="B185" t="s">
        <v>151</v>
      </c>
      <c r="C185">
        <v>1.3763440860215099</v>
      </c>
      <c r="D185">
        <v>0.83</v>
      </c>
      <c r="E185">
        <v>1.51</v>
      </c>
    </row>
    <row r="186" spans="1:5" x14ac:dyDescent="0.25">
      <c r="A186" t="s">
        <v>21</v>
      </c>
      <c r="B186" t="s">
        <v>153</v>
      </c>
      <c r="C186">
        <v>1.3763440860215099</v>
      </c>
      <c r="D186">
        <v>1.76</v>
      </c>
      <c r="E186">
        <v>0.43</v>
      </c>
    </row>
    <row r="187" spans="1:5" x14ac:dyDescent="0.25">
      <c r="A187" t="s">
        <v>21</v>
      </c>
      <c r="B187" t="s">
        <v>273</v>
      </c>
      <c r="C187">
        <v>1.3763440860215099</v>
      </c>
      <c r="D187">
        <v>0.61</v>
      </c>
      <c r="E187">
        <v>0.7</v>
      </c>
    </row>
    <row r="188" spans="1:5" x14ac:dyDescent="0.25">
      <c r="A188" t="s">
        <v>21</v>
      </c>
      <c r="B188" t="s">
        <v>265</v>
      </c>
      <c r="C188">
        <v>1.3763440860215099</v>
      </c>
      <c r="D188">
        <v>0.83</v>
      </c>
      <c r="E188">
        <v>1.02</v>
      </c>
    </row>
    <row r="189" spans="1:5" x14ac:dyDescent="0.25">
      <c r="A189" t="s">
        <v>21</v>
      </c>
      <c r="B189" t="s">
        <v>271</v>
      </c>
      <c r="C189">
        <v>1.3763440860215099</v>
      </c>
      <c r="D189">
        <v>0.73</v>
      </c>
      <c r="E189">
        <v>1.1299999999999999</v>
      </c>
    </row>
    <row r="190" spans="1:5" x14ac:dyDescent="0.25">
      <c r="A190" t="s">
        <v>21</v>
      </c>
      <c r="B190" t="s">
        <v>270</v>
      </c>
      <c r="C190">
        <v>1.3763440860215099</v>
      </c>
      <c r="D190">
        <v>0.78</v>
      </c>
      <c r="E190">
        <v>0.92</v>
      </c>
    </row>
    <row r="191" spans="1:5" x14ac:dyDescent="0.25">
      <c r="A191" t="s">
        <v>154</v>
      </c>
      <c r="B191" t="s">
        <v>159</v>
      </c>
      <c r="C191">
        <v>1.29749103942652</v>
      </c>
      <c r="D191">
        <v>0.66</v>
      </c>
      <c r="E191">
        <v>0.83</v>
      </c>
    </row>
    <row r="192" spans="1:5" x14ac:dyDescent="0.25">
      <c r="A192" t="s">
        <v>154</v>
      </c>
      <c r="B192" t="s">
        <v>161</v>
      </c>
      <c r="C192">
        <v>1.29749103942652</v>
      </c>
      <c r="D192">
        <v>0.44</v>
      </c>
      <c r="E192">
        <v>0.49</v>
      </c>
    </row>
    <row r="193" spans="1:5" x14ac:dyDescent="0.25">
      <c r="A193" t="s">
        <v>154</v>
      </c>
      <c r="B193" t="s">
        <v>163</v>
      </c>
      <c r="C193">
        <v>1.29749103942652</v>
      </c>
      <c r="D193">
        <v>1.71</v>
      </c>
      <c r="E193">
        <v>0.9</v>
      </c>
    </row>
    <row r="194" spans="1:5" x14ac:dyDescent="0.25">
      <c r="A194" t="s">
        <v>154</v>
      </c>
      <c r="B194" t="s">
        <v>160</v>
      </c>
      <c r="C194">
        <v>1.29749103942652</v>
      </c>
      <c r="D194">
        <v>0.72</v>
      </c>
      <c r="E194">
        <v>0.97</v>
      </c>
    </row>
    <row r="195" spans="1:5" x14ac:dyDescent="0.25">
      <c r="A195" t="s">
        <v>154</v>
      </c>
      <c r="B195" t="s">
        <v>165</v>
      </c>
      <c r="C195">
        <v>1.29749103942652</v>
      </c>
      <c r="D195">
        <v>0.77</v>
      </c>
      <c r="E195">
        <v>1.62</v>
      </c>
    </row>
    <row r="196" spans="1:5" x14ac:dyDescent="0.25">
      <c r="A196" t="s">
        <v>154</v>
      </c>
      <c r="B196" t="s">
        <v>164</v>
      </c>
      <c r="C196">
        <v>1.29749103942652</v>
      </c>
      <c r="D196">
        <v>0.88</v>
      </c>
      <c r="E196">
        <v>1.67</v>
      </c>
    </row>
    <row r="197" spans="1:5" x14ac:dyDescent="0.25">
      <c r="A197" t="s">
        <v>154</v>
      </c>
      <c r="B197" t="s">
        <v>167</v>
      </c>
      <c r="C197">
        <v>1.29749103942652</v>
      </c>
      <c r="D197">
        <v>1.54</v>
      </c>
      <c r="E197">
        <v>0.42</v>
      </c>
    </row>
    <row r="198" spans="1:5" x14ac:dyDescent="0.25">
      <c r="A198" t="s">
        <v>154</v>
      </c>
      <c r="B198" t="s">
        <v>168</v>
      </c>
      <c r="C198">
        <v>1.29749103942652</v>
      </c>
      <c r="D198">
        <v>0.77</v>
      </c>
      <c r="E198">
        <v>0.9</v>
      </c>
    </row>
    <row r="199" spans="1:5" x14ac:dyDescent="0.25">
      <c r="A199" t="s">
        <v>154</v>
      </c>
      <c r="B199" t="s">
        <v>156</v>
      </c>
      <c r="C199">
        <v>1.29749103942652</v>
      </c>
      <c r="D199">
        <v>1.48</v>
      </c>
      <c r="E199">
        <v>0.6</v>
      </c>
    </row>
    <row r="200" spans="1:5" x14ac:dyDescent="0.25">
      <c r="A200" t="s">
        <v>154</v>
      </c>
      <c r="B200" t="s">
        <v>169</v>
      </c>
      <c r="C200">
        <v>1.29749103942652</v>
      </c>
      <c r="D200">
        <v>0.77</v>
      </c>
      <c r="E200">
        <v>1.46</v>
      </c>
    </row>
    <row r="201" spans="1:5" x14ac:dyDescent="0.25">
      <c r="A201" t="s">
        <v>154</v>
      </c>
      <c r="B201" t="s">
        <v>162</v>
      </c>
      <c r="C201">
        <v>1.29749103942652</v>
      </c>
      <c r="D201">
        <v>0.55000000000000004</v>
      </c>
      <c r="E201">
        <v>0.9</v>
      </c>
    </row>
    <row r="202" spans="1:5" x14ac:dyDescent="0.25">
      <c r="A202" t="s">
        <v>154</v>
      </c>
      <c r="B202" t="s">
        <v>170</v>
      </c>
      <c r="C202">
        <v>1.29749103942652</v>
      </c>
      <c r="D202">
        <v>1.21</v>
      </c>
      <c r="E202">
        <v>1.6</v>
      </c>
    </row>
    <row r="203" spans="1:5" x14ac:dyDescent="0.25">
      <c r="A203" t="s">
        <v>154</v>
      </c>
      <c r="B203" t="s">
        <v>166</v>
      </c>
      <c r="C203">
        <v>1.29749103942652</v>
      </c>
      <c r="D203">
        <v>0.89</v>
      </c>
      <c r="E203">
        <v>0.9</v>
      </c>
    </row>
    <row r="204" spans="1:5" x14ac:dyDescent="0.25">
      <c r="A204" t="s">
        <v>154</v>
      </c>
      <c r="B204" t="s">
        <v>174</v>
      </c>
      <c r="C204">
        <v>1.29749103942652</v>
      </c>
      <c r="D204">
        <v>1.21</v>
      </c>
      <c r="E204">
        <v>1.04</v>
      </c>
    </row>
    <row r="205" spans="1:5" x14ac:dyDescent="0.25">
      <c r="A205" t="s">
        <v>154</v>
      </c>
      <c r="B205" t="s">
        <v>172</v>
      </c>
      <c r="C205">
        <v>1.29749103942652</v>
      </c>
      <c r="D205">
        <v>0.77</v>
      </c>
      <c r="E205">
        <v>0.97</v>
      </c>
    </row>
    <row r="206" spans="1:5" x14ac:dyDescent="0.25">
      <c r="A206" t="s">
        <v>154</v>
      </c>
      <c r="B206" t="s">
        <v>171</v>
      </c>
      <c r="C206">
        <v>1.29749103942652</v>
      </c>
      <c r="D206">
        <v>0.77</v>
      </c>
      <c r="E206">
        <v>0.97</v>
      </c>
    </row>
    <row r="207" spans="1:5" x14ac:dyDescent="0.25">
      <c r="A207" t="s">
        <v>154</v>
      </c>
      <c r="B207" t="s">
        <v>158</v>
      </c>
      <c r="C207">
        <v>1.29749103942652</v>
      </c>
      <c r="D207">
        <v>1.05</v>
      </c>
      <c r="E207">
        <v>1.1100000000000001</v>
      </c>
    </row>
    <row r="208" spans="1:5" x14ac:dyDescent="0.25">
      <c r="A208" t="s">
        <v>154</v>
      </c>
      <c r="B208" t="s">
        <v>155</v>
      </c>
      <c r="C208">
        <v>1.29749103942652</v>
      </c>
      <c r="D208">
        <v>1.65</v>
      </c>
      <c r="E208">
        <v>1.04</v>
      </c>
    </row>
    <row r="209" spans="1:5" x14ac:dyDescent="0.25">
      <c r="A209" t="s">
        <v>154</v>
      </c>
      <c r="B209" t="s">
        <v>157</v>
      </c>
      <c r="C209">
        <v>1.29749103942652</v>
      </c>
      <c r="D209">
        <v>1.32</v>
      </c>
      <c r="E209">
        <v>0.62</v>
      </c>
    </row>
    <row r="210" spans="1:5" x14ac:dyDescent="0.25">
      <c r="A210" t="s">
        <v>154</v>
      </c>
      <c r="B210" t="s">
        <v>173</v>
      </c>
      <c r="C210">
        <v>1.29749103942652</v>
      </c>
      <c r="D210">
        <v>0.88</v>
      </c>
      <c r="E210">
        <v>0.9</v>
      </c>
    </row>
    <row r="211" spans="1:5" x14ac:dyDescent="0.25">
      <c r="A211" t="s">
        <v>175</v>
      </c>
      <c r="B211" t="s">
        <v>284</v>
      </c>
      <c r="C211">
        <v>1.19161676646707</v>
      </c>
      <c r="D211">
        <v>1.33</v>
      </c>
      <c r="E211">
        <v>1.1599999999999999</v>
      </c>
    </row>
    <row r="212" spans="1:5" x14ac:dyDescent="0.25">
      <c r="A212" t="s">
        <v>175</v>
      </c>
      <c r="B212" t="s">
        <v>179</v>
      </c>
      <c r="C212">
        <v>1.19161676646707</v>
      </c>
      <c r="D212">
        <v>0.98</v>
      </c>
      <c r="E212">
        <v>1.62</v>
      </c>
    </row>
    <row r="213" spans="1:5" x14ac:dyDescent="0.25">
      <c r="A213" t="s">
        <v>175</v>
      </c>
      <c r="B213" t="s">
        <v>282</v>
      </c>
      <c r="C213">
        <v>1.19161676646707</v>
      </c>
      <c r="D213">
        <v>1.05</v>
      </c>
      <c r="E213">
        <v>0.54</v>
      </c>
    </row>
    <row r="214" spans="1:5" x14ac:dyDescent="0.25">
      <c r="A214" t="s">
        <v>175</v>
      </c>
      <c r="B214" t="s">
        <v>176</v>
      </c>
      <c r="C214">
        <v>1.19161676646707</v>
      </c>
      <c r="D214">
        <v>0.91</v>
      </c>
      <c r="E214">
        <v>0.7</v>
      </c>
    </row>
    <row r="215" spans="1:5" x14ac:dyDescent="0.25">
      <c r="A215" t="s">
        <v>175</v>
      </c>
      <c r="B215" t="s">
        <v>285</v>
      </c>
      <c r="C215">
        <v>1.19161676646707</v>
      </c>
      <c r="D215">
        <v>1.05</v>
      </c>
      <c r="E215">
        <v>1.24</v>
      </c>
    </row>
    <row r="216" spans="1:5" x14ac:dyDescent="0.25">
      <c r="A216" t="s">
        <v>175</v>
      </c>
      <c r="B216" t="s">
        <v>277</v>
      </c>
      <c r="C216">
        <v>1.19161676646707</v>
      </c>
      <c r="D216">
        <v>0.56000000000000005</v>
      </c>
      <c r="E216">
        <v>1.01</v>
      </c>
    </row>
    <row r="217" spans="1:5" x14ac:dyDescent="0.25">
      <c r="A217" t="s">
        <v>175</v>
      </c>
      <c r="B217" t="s">
        <v>281</v>
      </c>
      <c r="C217">
        <v>1.19161676646707</v>
      </c>
      <c r="D217">
        <v>0.53</v>
      </c>
      <c r="E217">
        <v>1.43</v>
      </c>
    </row>
    <row r="218" spans="1:5" x14ac:dyDescent="0.25">
      <c r="A218" t="s">
        <v>175</v>
      </c>
      <c r="B218" t="s">
        <v>178</v>
      </c>
      <c r="C218">
        <v>1.19161676646707</v>
      </c>
      <c r="D218">
        <v>0.42</v>
      </c>
      <c r="E218">
        <v>1.1599999999999999</v>
      </c>
    </row>
    <row r="219" spans="1:5" x14ac:dyDescent="0.25">
      <c r="A219" t="s">
        <v>175</v>
      </c>
      <c r="B219" t="s">
        <v>278</v>
      </c>
      <c r="C219">
        <v>1.19161676646707</v>
      </c>
      <c r="D219">
        <v>0.7</v>
      </c>
      <c r="E219">
        <v>1.62</v>
      </c>
    </row>
    <row r="220" spans="1:5" x14ac:dyDescent="0.25">
      <c r="A220" t="s">
        <v>175</v>
      </c>
      <c r="B220" t="s">
        <v>276</v>
      </c>
      <c r="C220">
        <v>1.19161676646707</v>
      </c>
      <c r="D220">
        <v>2.2400000000000002</v>
      </c>
      <c r="E220">
        <v>0.23</v>
      </c>
    </row>
    <row r="221" spans="1:5" x14ac:dyDescent="0.25">
      <c r="A221" t="s">
        <v>175</v>
      </c>
      <c r="B221" t="s">
        <v>279</v>
      </c>
      <c r="C221">
        <v>1.19161676646707</v>
      </c>
      <c r="D221">
        <v>1.96</v>
      </c>
      <c r="E221">
        <v>0.7</v>
      </c>
    </row>
    <row r="222" spans="1:5" x14ac:dyDescent="0.25">
      <c r="A222" t="s">
        <v>175</v>
      </c>
      <c r="B222" t="s">
        <v>283</v>
      </c>
      <c r="C222">
        <v>1.19161676646707</v>
      </c>
      <c r="D222">
        <v>0.91</v>
      </c>
      <c r="E222">
        <v>0.46</v>
      </c>
    </row>
    <row r="223" spans="1:5" x14ac:dyDescent="0.25">
      <c r="A223" t="s">
        <v>175</v>
      </c>
      <c r="B223" t="s">
        <v>177</v>
      </c>
      <c r="C223">
        <v>1.19161676646707</v>
      </c>
      <c r="D223">
        <v>0.7</v>
      </c>
      <c r="E223">
        <v>1.1599999999999999</v>
      </c>
    </row>
    <row r="224" spans="1:5" x14ac:dyDescent="0.25">
      <c r="A224" t="s">
        <v>175</v>
      </c>
      <c r="B224" t="s">
        <v>280</v>
      </c>
      <c r="C224">
        <v>1.19161676646707</v>
      </c>
      <c r="D224">
        <v>0.63</v>
      </c>
      <c r="E224">
        <v>1.01</v>
      </c>
    </row>
    <row r="225" spans="1:5" x14ac:dyDescent="0.25">
      <c r="A225" t="s">
        <v>24</v>
      </c>
      <c r="B225" t="s">
        <v>292</v>
      </c>
      <c r="C225">
        <v>1.58704453441296</v>
      </c>
      <c r="D225">
        <v>1.7</v>
      </c>
      <c r="E225">
        <v>1.05</v>
      </c>
    </row>
    <row r="226" spans="1:5" x14ac:dyDescent="0.25">
      <c r="A226" t="s">
        <v>24</v>
      </c>
      <c r="B226" t="s">
        <v>289</v>
      </c>
      <c r="C226">
        <v>1.58704453441296</v>
      </c>
      <c r="D226">
        <v>0.57999999999999996</v>
      </c>
      <c r="E226">
        <v>1.33</v>
      </c>
    </row>
    <row r="227" spans="1:5" x14ac:dyDescent="0.25">
      <c r="A227" t="s">
        <v>24</v>
      </c>
      <c r="B227" t="s">
        <v>180</v>
      </c>
      <c r="C227">
        <v>1.58704453441296</v>
      </c>
      <c r="D227">
        <v>1.1000000000000001</v>
      </c>
      <c r="E227">
        <v>1.2</v>
      </c>
    </row>
    <row r="228" spans="1:5" x14ac:dyDescent="0.25">
      <c r="A228" t="s">
        <v>24</v>
      </c>
      <c r="B228" t="s">
        <v>326</v>
      </c>
      <c r="C228">
        <v>1.58704453441296</v>
      </c>
      <c r="D228">
        <v>0.68</v>
      </c>
      <c r="E228">
        <v>1.1599999999999999</v>
      </c>
    </row>
    <row r="229" spans="1:5" x14ac:dyDescent="0.25">
      <c r="A229" t="s">
        <v>24</v>
      </c>
      <c r="B229" t="s">
        <v>288</v>
      </c>
      <c r="C229">
        <v>1.58704453441296</v>
      </c>
      <c r="D229">
        <v>0.74</v>
      </c>
      <c r="E229">
        <v>1.44</v>
      </c>
    </row>
    <row r="230" spans="1:5" x14ac:dyDescent="0.25">
      <c r="A230" t="s">
        <v>24</v>
      </c>
      <c r="B230" t="s">
        <v>287</v>
      </c>
      <c r="C230">
        <v>1.58704453441296</v>
      </c>
      <c r="D230">
        <v>0.73</v>
      </c>
      <c r="E230">
        <v>0.72</v>
      </c>
    </row>
    <row r="231" spans="1:5" x14ac:dyDescent="0.25">
      <c r="A231" t="s">
        <v>24</v>
      </c>
      <c r="B231" t="s">
        <v>293</v>
      </c>
      <c r="C231">
        <v>1.58704453441296</v>
      </c>
      <c r="D231">
        <v>0.92</v>
      </c>
      <c r="E231">
        <v>1.1000000000000001</v>
      </c>
    </row>
    <row r="232" spans="1:5" x14ac:dyDescent="0.25">
      <c r="A232" t="s">
        <v>24</v>
      </c>
      <c r="B232" t="s">
        <v>294</v>
      </c>
      <c r="C232">
        <v>1.58704453441296</v>
      </c>
      <c r="D232">
        <v>1.84</v>
      </c>
      <c r="E232">
        <v>0.84</v>
      </c>
    </row>
    <row r="233" spans="1:5" x14ac:dyDescent="0.25">
      <c r="A233" t="s">
        <v>24</v>
      </c>
      <c r="B233" t="s">
        <v>295</v>
      </c>
      <c r="C233">
        <v>1.58704453441296</v>
      </c>
      <c r="D233">
        <v>1.37</v>
      </c>
      <c r="E233">
        <v>0.48</v>
      </c>
    </row>
    <row r="234" spans="1:5" x14ac:dyDescent="0.25">
      <c r="A234" t="s">
        <v>24</v>
      </c>
      <c r="B234" t="s">
        <v>25</v>
      </c>
      <c r="C234">
        <v>1.58704453441296</v>
      </c>
      <c r="D234">
        <v>0.95</v>
      </c>
      <c r="E234">
        <v>0.84</v>
      </c>
    </row>
    <row r="235" spans="1:5" x14ac:dyDescent="0.25">
      <c r="A235" t="s">
        <v>24</v>
      </c>
      <c r="B235" t="s">
        <v>327</v>
      </c>
      <c r="C235">
        <v>1.58704453441296</v>
      </c>
      <c r="D235">
        <v>1.21</v>
      </c>
      <c r="E235">
        <v>1.05</v>
      </c>
    </row>
    <row r="236" spans="1:5" x14ac:dyDescent="0.25">
      <c r="A236" t="s">
        <v>24</v>
      </c>
      <c r="B236" t="s">
        <v>286</v>
      </c>
      <c r="C236">
        <v>1.58704453441296</v>
      </c>
      <c r="D236">
        <v>1.58</v>
      </c>
      <c r="E236">
        <v>0.6</v>
      </c>
    </row>
    <row r="237" spans="1:5" x14ac:dyDescent="0.25">
      <c r="A237" t="s">
        <v>24</v>
      </c>
      <c r="B237" t="s">
        <v>291</v>
      </c>
      <c r="C237">
        <v>1.58704453441296</v>
      </c>
      <c r="D237">
        <v>0.28999999999999998</v>
      </c>
      <c r="E237">
        <v>1.22</v>
      </c>
    </row>
    <row r="238" spans="1:5" x14ac:dyDescent="0.25">
      <c r="A238" t="s">
        <v>24</v>
      </c>
      <c r="B238" t="s">
        <v>26</v>
      </c>
      <c r="C238">
        <v>1.58704453441296</v>
      </c>
      <c r="D238">
        <v>1.55</v>
      </c>
      <c r="E238">
        <v>0.83</v>
      </c>
    </row>
    <row r="239" spans="1:5" x14ac:dyDescent="0.25">
      <c r="A239" t="s">
        <v>24</v>
      </c>
      <c r="B239" t="s">
        <v>184</v>
      </c>
      <c r="C239">
        <v>1.58704453441296</v>
      </c>
      <c r="D239">
        <v>1</v>
      </c>
      <c r="E239">
        <v>1.1399999999999999</v>
      </c>
    </row>
    <row r="240" spans="1:5" x14ac:dyDescent="0.25">
      <c r="A240" t="s">
        <v>24</v>
      </c>
      <c r="B240" t="s">
        <v>290</v>
      </c>
      <c r="C240">
        <v>1.58704453441296</v>
      </c>
      <c r="D240">
        <v>0.95</v>
      </c>
      <c r="E240">
        <v>1.08</v>
      </c>
    </row>
    <row r="241" spans="1:5" x14ac:dyDescent="0.25">
      <c r="A241" t="s">
        <v>24</v>
      </c>
      <c r="B241" t="s">
        <v>183</v>
      </c>
      <c r="C241">
        <v>1.58704453441296</v>
      </c>
      <c r="D241">
        <v>0.74</v>
      </c>
      <c r="E241">
        <v>1.26</v>
      </c>
    </row>
    <row r="242" spans="1:5" x14ac:dyDescent="0.25">
      <c r="A242" t="s">
        <v>24</v>
      </c>
      <c r="B242" t="s">
        <v>182</v>
      </c>
      <c r="C242">
        <v>1.58704453441296</v>
      </c>
      <c r="D242">
        <v>0.8</v>
      </c>
      <c r="E242">
        <v>1.24</v>
      </c>
    </row>
    <row r="243" spans="1:5" x14ac:dyDescent="0.25">
      <c r="A243" t="s">
        <v>24</v>
      </c>
      <c r="B243" t="s">
        <v>185</v>
      </c>
      <c r="C243">
        <v>1.58704453441296</v>
      </c>
      <c r="D243">
        <v>0.53</v>
      </c>
      <c r="E243">
        <v>0.72</v>
      </c>
    </row>
    <row r="244" spans="1:5" x14ac:dyDescent="0.25">
      <c r="A244" t="s">
        <v>24</v>
      </c>
      <c r="B244" t="s">
        <v>181</v>
      </c>
      <c r="C244">
        <v>1.58704453441296</v>
      </c>
      <c r="D244">
        <v>0.79</v>
      </c>
      <c r="E244">
        <v>0.72</v>
      </c>
    </row>
    <row r="245" spans="1:5" x14ac:dyDescent="0.25">
      <c r="A245" t="s">
        <v>27</v>
      </c>
      <c r="B245" t="s">
        <v>187</v>
      </c>
      <c r="C245">
        <v>1.2846153846153801</v>
      </c>
      <c r="D245">
        <v>0.6</v>
      </c>
      <c r="E245">
        <v>1.17</v>
      </c>
    </row>
    <row r="246" spans="1:5" x14ac:dyDescent="0.25">
      <c r="A246" t="s">
        <v>27</v>
      </c>
      <c r="B246" t="s">
        <v>191</v>
      </c>
      <c r="C246">
        <v>1.2846153846153801</v>
      </c>
      <c r="D246">
        <v>1.28</v>
      </c>
      <c r="E246">
        <v>1.34</v>
      </c>
    </row>
    <row r="247" spans="1:5" x14ac:dyDescent="0.25">
      <c r="A247" t="s">
        <v>27</v>
      </c>
      <c r="B247" t="s">
        <v>28</v>
      </c>
      <c r="C247">
        <v>1.2846153846153801</v>
      </c>
      <c r="D247">
        <v>1.26</v>
      </c>
      <c r="E247">
        <v>0.69</v>
      </c>
    </row>
    <row r="248" spans="1:5" x14ac:dyDescent="0.25">
      <c r="A248" t="s">
        <v>27</v>
      </c>
      <c r="B248" t="s">
        <v>186</v>
      </c>
      <c r="C248">
        <v>1.2846153846153801</v>
      </c>
      <c r="D248">
        <v>1.1399999999999999</v>
      </c>
      <c r="E248">
        <v>0.82</v>
      </c>
    </row>
    <row r="249" spans="1:5" x14ac:dyDescent="0.25">
      <c r="A249" t="s">
        <v>27</v>
      </c>
      <c r="B249" t="s">
        <v>189</v>
      </c>
      <c r="C249">
        <v>1.2846153846153801</v>
      </c>
      <c r="D249">
        <v>0.48</v>
      </c>
      <c r="E249">
        <v>0.82</v>
      </c>
    </row>
    <row r="250" spans="1:5" x14ac:dyDescent="0.25">
      <c r="A250" t="s">
        <v>27</v>
      </c>
      <c r="B250" t="s">
        <v>297</v>
      </c>
      <c r="C250">
        <v>1.2846153846153801</v>
      </c>
      <c r="D250">
        <v>0.96</v>
      </c>
      <c r="E250">
        <v>1.17</v>
      </c>
    </row>
    <row r="251" spans="1:5" x14ac:dyDescent="0.25">
      <c r="A251" t="s">
        <v>27</v>
      </c>
      <c r="B251" t="s">
        <v>298</v>
      </c>
      <c r="C251">
        <v>1.2846153846153801</v>
      </c>
      <c r="D251">
        <v>1.49</v>
      </c>
      <c r="E251">
        <v>0.67</v>
      </c>
    </row>
    <row r="252" spans="1:5" x14ac:dyDescent="0.25">
      <c r="A252" t="s">
        <v>27</v>
      </c>
      <c r="B252" t="s">
        <v>31</v>
      </c>
      <c r="C252">
        <v>1.2846153846153801</v>
      </c>
      <c r="D252">
        <v>0.66</v>
      </c>
      <c r="E252">
        <v>0.96</v>
      </c>
    </row>
    <row r="253" spans="1:5" x14ac:dyDescent="0.25">
      <c r="A253" t="s">
        <v>27</v>
      </c>
      <c r="B253" t="s">
        <v>195</v>
      </c>
      <c r="C253">
        <v>1.2846153846153801</v>
      </c>
      <c r="D253">
        <v>1.45</v>
      </c>
      <c r="E253">
        <v>1.21</v>
      </c>
    </row>
    <row r="254" spans="1:5" x14ac:dyDescent="0.25">
      <c r="A254" t="s">
        <v>27</v>
      </c>
      <c r="B254" t="s">
        <v>188</v>
      </c>
      <c r="C254">
        <v>1.2846153846153801</v>
      </c>
      <c r="D254">
        <v>1.17</v>
      </c>
      <c r="E254">
        <v>0.6</v>
      </c>
    </row>
    <row r="255" spans="1:5" x14ac:dyDescent="0.25">
      <c r="A255" t="s">
        <v>27</v>
      </c>
      <c r="B255" t="s">
        <v>296</v>
      </c>
      <c r="C255">
        <v>1.2846153846153801</v>
      </c>
      <c r="D255">
        <v>0.66</v>
      </c>
      <c r="E255">
        <v>1.37</v>
      </c>
    </row>
    <row r="256" spans="1:5" x14ac:dyDescent="0.25">
      <c r="A256" t="s">
        <v>27</v>
      </c>
      <c r="B256" t="s">
        <v>190</v>
      </c>
      <c r="C256">
        <v>1.2846153846153801</v>
      </c>
      <c r="D256">
        <v>0.9</v>
      </c>
      <c r="E256">
        <v>0.96</v>
      </c>
    </row>
    <row r="257" spans="1:5" x14ac:dyDescent="0.25">
      <c r="A257" t="s">
        <v>27</v>
      </c>
      <c r="B257" t="s">
        <v>192</v>
      </c>
      <c r="C257">
        <v>1.2846153846153801</v>
      </c>
      <c r="D257">
        <v>1.02</v>
      </c>
      <c r="E257">
        <v>1.03</v>
      </c>
    </row>
    <row r="258" spans="1:5" x14ac:dyDescent="0.25">
      <c r="A258" t="s">
        <v>27</v>
      </c>
      <c r="B258" t="s">
        <v>329</v>
      </c>
      <c r="C258">
        <v>1.2846153846153801</v>
      </c>
      <c r="D258">
        <v>0.84</v>
      </c>
      <c r="E258">
        <v>0.89</v>
      </c>
    </row>
    <row r="259" spans="1:5" x14ac:dyDescent="0.25">
      <c r="A259" t="s">
        <v>27</v>
      </c>
      <c r="B259" t="s">
        <v>194</v>
      </c>
      <c r="C259">
        <v>1.2846153846153801</v>
      </c>
      <c r="D259">
        <v>0.66</v>
      </c>
      <c r="E259">
        <v>0.96</v>
      </c>
    </row>
    <row r="260" spans="1:5" x14ac:dyDescent="0.25">
      <c r="A260" t="s">
        <v>27</v>
      </c>
      <c r="B260" t="s">
        <v>299</v>
      </c>
      <c r="C260">
        <v>1.2846153846153801</v>
      </c>
      <c r="D260">
        <v>1.1399999999999999</v>
      </c>
      <c r="E260">
        <v>0.62</v>
      </c>
    </row>
    <row r="261" spans="1:5" x14ac:dyDescent="0.25">
      <c r="A261" t="s">
        <v>27</v>
      </c>
      <c r="B261" t="s">
        <v>328</v>
      </c>
      <c r="C261">
        <v>1.2846153846153801</v>
      </c>
      <c r="D261">
        <v>1.26</v>
      </c>
      <c r="E261">
        <v>1.03</v>
      </c>
    </row>
    <row r="262" spans="1:5" x14ac:dyDescent="0.25">
      <c r="A262" t="s">
        <v>27</v>
      </c>
      <c r="B262" t="s">
        <v>193</v>
      </c>
      <c r="C262">
        <v>1.2846153846153801</v>
      </c>
      <c r="D262">
        <v>1.2</v>
      </c>
      <c r="E262">
        <v>0.82</v>
      </c>
    </row>
    <row r="263" spans="1:5" x14ac:dyDescent="0.25">
      <c r="A263" t="s">
        <v>27</v>
      </c>
      <c r="B263" t="s">
        <v>30</v>
      </c>
      <c r="C263">
        <v>1.2846153846153801</v>
      </c>
      <c r="D263">
        <v>1.02</v>
      </c>
      <c r="E263">
        <v>1.1000000000000001</v>
      </c>
    </row>
    <row r="264" spans="1:5" x14ac:dyDescent="0.25">
      <c r="A264" t="s">
        <v>27</v>
      </c>
      <c r="B264" t="s">
        <v>29</v>
      </c>
      <c r="C264">
        <v>1.2846153846153801</v>
      </c>
      <c r="D264">
        <v>0.84</v>
      </c>
      <c r="E264">
        <v>1.65</v>
      </c>
    </row>
    <row r="265" spans="1:5" x14ac:dyDescent="0.25">
      <c r="A265" t="s">
        <v>196</v>
      </c>
      <c r="B265" t="s">
        <v>205</v>
      </c>
      <c r="C265">
        <v>1.6121495327102799</v>
      </c>
      <c r="D265">
        <v>1.29</v>
      </c>
      <c r="E265">
        <v>0.97</v>
      </c>
    </row>
    <row r="266" spans="1:5" x14ac:dyDescent="0.25">
      <c r="A266" t="s">
        <v>196</v>
      </c>
      <c r="B266" t="s">
        <v>306</v>
      </c>
      <c r="C266">
        <v>1.6121495327102799</v>
      </c>
      <c r="D266">
        <v>1.97</v>
      </c>
      <c r="E266">
        <v>0.68</v>
      </c>
    </row>
    <row r="267" spans="1:5" x14ac:dyDescent="0.25">
      <c r="A267" t="s">
        <v>196</v>
      </c>
      <c r="B267" t="s">
        <v>206</v>
      </c>
      <c r="C267">
        <v>1.6121495327102799</v>
      </c>
      <c r="D267">
        <v>0.56999999999999995</v>
      </c>
      <c r="E267">
        <v>1.31</v>
      </c>
    </row>
    <row r="268" spans="1:5" x14ac:dyDescent="0.25">
      <c r="A268" t="s">
        <v>196</v>
      </c>
      <c r="B268" t="s">
        <v>197</v>
      </c>
      <c r="C268">
        <v>1.6121495327102799</v>
      </c>
      <c r="D268">
        <v>0.83</v>
      </c>
      <c r="E268">
        <v>1.87</v>
      </c>
    </row>
    <row r="269" spans="1:5" x14ac:dyDescent="0.25">
      <c r="A269" t="s">
        <v>196</v>
      </c>
      <c r="B269" t="s">
        <v>307</v>
      </c>
      <c r="C269">
        <v>1.6121495327102799</v>
      </c>
      <c r="D269">
        <v>1.3</v>
      </c>
      <c r="E269">
        <v>0.56000000000000005</v>
      </c>
    </row>
    <row r="270" spans="1:5" x14ac:dyDescent="0.25">
      <c r="A270" t="s">
        <v>196</v>
      </c>
      <c r="B270" t="s">
        <v>204</v>
      </c>
      <c r="C270">
        <v>1.6121495327102799</v>
      </c>
      <c r="D270">
        <v>0.98</v>
      </c>
      <c r="E270">
        <v>1.31</v>
      </c>
    </row>
    <row r="271" spans="1:5" x14ac:dyDescent="0.25">
      <c r="A271" t="s">
        <v>196</v>
      </c>
      <c r="B271" t="s">
        <v>302</v>
      </c>
      <c r="C271">
        <v>1.6121495327102799</v>
      </c>
      <c r="D271">
        <v>0.72</v>
      </c>
      <c r="E271">
        <v>0.42</v>
      </c>
    </row>
    <row r="272" spans="1:5" x14ac:dyDescent="0.25">
      <c r="A272" t="s">
        <v>196</v>
      </c>
      <c r="B272" t="s">
        <v>305</v>
      </c>
      <c r="C272">
        <v>1.6121495327102799</v>
      </c>
      <c r="D272">
        <v>0.96</v>
      </c>
      <c r="E272">
        <v>0.74</v>
      </c>
    </row>
    <row r="273" spans="1:5" x14ac:dyDescent="0.25">
      <c r="A273" t="s">
        <v>196</v>
      </c>
      <c r="B273" t="s">
        <v>202</v>
      </c>
      <c r="C273">
        <v>1.6121495327102799</v>
      </c>
      <c r="D273">
        <v>0.88</v>
      </c>
      <c r="E273">
        <v>0.74</v>
      </c>
    </row>
    <row r="274" spans="1:5" x14ac:dyDescent="0.25">
      <c r="A274" t="s">
        <v>196</v>
      </c>
      <c r="B274" t="s">
        <v>200</v>
      </c>
      <c r="C274">
        <v>1.6121495327102799</v>
      </c>
      <c r="D274">
        <v>1.45</v>
      </c>
      <c r="E274">
        <v>0.45</v>
      </c>
    </row>
    <row r="275" spans="1:5" x14ac:dyDescent="0.25">
      <c r="A275" t="s">
        <v>196</v>
      </c>
      <c r="B275" t="s">
        <v>199</v>
      </c>
      <c r="C275">
        <v>1.6121495327102799</v>
      </c>
      <c r="D275">
        <v>1.03</v>
      </c>
      <c r="E275">
        <v>1.42</v>
      </c>
    </row>
    <row r="276" spans="1:5" x14ac:dyDescent="0.25">
      <c r="A276" t="s">
        <v>196</v>
      </c>
      <c r="B276" t="s">
        <v>303</v>
      </c>
      <c r="C276">
        <v>1.6121495327102799</v>
      </c>
      <c r="D276">
        <v>0.83</v>
      </c>
      <c r="E276">
        <v>0.97</v>
      </c>
    </row>
    <row r="277" spans="1:5" x14ac:dyDescent="0.25">
      <c r="A277" t="s">
        <v>196</v>
      </c>
      <c r="B277" t="s">
        <v>201</v>
      </c>
      <c r="C277">
        <v>1.6121495327102799</v>
      </c>
      <c r="D277">
        <v>1</v>
      </c>
      <c r="E277">
        <v>0.89</v>
      </c>
    </row>
    <row r="278" spans="1:5" x14ac:dyDescent="0.25">
      <c r="A278" t="s">
        <v>196</v>
      </c>
      <c r="B278" t="s">
        <v>304</v>
      </c>
      <c r="C278">
        <v>1.6121495327102799</v>
      </c>
      <c r="D278">
        <v>0.9</v>
      </c>
      <c r="E278">
        <v>1.98</v>
      </c>
    </row>
    <row r="279" spans="1:5" x14ac:dyDescent="0.25">
      <c r="A279" t="s">
        <v>196</v>
      </c>
      <c r="B279" t="s">
        <v>198</v>
      </c>
      <c r="C279">
        <v>1.6121495327102799</v>
      </c>
      <c r="D279">
        <v>1.0900000000000001</v>
      </c>
      <c r="E279">
        <v>0.4</v>
      </c>
    </row>
    <row r="280" spans="1:5" x14ac:dyDescent="0.25">
      <c r="A280" t="s">
        <v>196</v>
      </c>
      <c r="B280" t="s">
        <v>300</v>
      </c>
      <c r="C280">
        <v>1.6121495327102799</v>
      </c>
      <c r="D280">
        <v>0.72</v>
      </c>
      <c r="E280">
        <v>0.97</v>
      </c>
    </row>
    <row r="281" spans="1:5" x14ac:dyDescent="0.25">
      <c r="A281" t="s">
        <v>196</v>
      </c>
      <c r="B281" t="s">
        <v>301</v>
      </c>
      <c r="C281">
        <v>1.6121495327102799</v>
      </c>
      <c r="D281">
        <v>0.83</v>
      </c>
      <c r="E281">
        <v>1.59</v>
      </c>
    </row>
    <row r="282" spans="1:5" x14ac:dyDescent="0.25">
      <c r="A282" t="s">
        <v>196</v>
      </c>
      <c r="B282" t="s">
        <v>203</v>
      </c>
      <c r="C282">
        <v>1.6121495327102799</v>
      </c>
      <c r="D282">
        <v>0.78</v>
      </c>
      <c r="E282">
        <v>0.8</v>
      </c>
    </row>
    <row r="283" spans="1:5" x14ac:dyDescent="0.25">
      <c r="A283" t="s">
        <v>32</v>
      </c>
      <c r="B283" t="s">
        <v>331</v>
      </c>
      <c r="C283">
        <v>1.2486772486772499</v>
      </c>
      <c r="D283">
        <v>0.73</v>
      </c>
      <c r="E283">
        <v>0.83</v>
      </c>
    </row>
    <row r="284" spans="1:5" x14ac:dyDescent="0.25">
      <c r="A284" t="s">
        <v>32</v>
      </c>
      <c r="B284" t="s">
        <v>36</v>
      </c>
      <c r="C284">
        <v>1.2486772486772499</v>
      </c>
      <c r="D284">
        <v>1.46</v>
      </c>
      <c r="E284">
        <v>0.66</v>
      </c>
    </row>
    <row r="285" spans="1:5" x14ac:dyDescent="0.25">
      <c r="A285" t="s">
        <v>32</v>
      </c>
      <c r="B285" t="s">
        <v>212</v>
      </c>
      <c r="C285">
        <v>1.2486772486772499</v>
      </c>
      <c r="D285">
        <v>0.56000000000000005</v>
      </c>
      <c r="E285">
        <v>1.45</v>
      </c>
    </row>
    <row r="286" spans="1:5" x14ac:dyDescent="0.25">
      <c r="A286" t="s">
        <v>32</v>
      </c>
      <c r="B286" t="s">
        <v>311</v>
      </c>
      <c r="C286">
        <v>1.2486772486772499</v>
      </c>
      <c r="D286">
        <v>0.66</v>
      </c>
      <c r="E286">
        <v>1.57</v>
      </c>
    </row>
    <row r="287" spans="1:5" x14ac:dyDescent="0.25">
      <c r="A287" t="s">
        <v>32</v>
      </c>
      <c r="B287" t="s">
        <v>210</v>
      </c>
      <c r="C287">
        <v>1.2486772486772499</v>
      </c>
      <c r="D287">
        <v>1.02</v>
      </c>
      <c r="E287">
        <v>1.07</v>
      </c>
    </row>
    <row r="288" spans="1:5" x14ac:dyDescent="0.25">
      <c r="A288" t="s">
        <v>32</v>
      </c>
      <c r="B288" t="s">
        <v>312</v>
      </c>
      <c r="C288">
        <v>1.2486772486772499</v>
      </c>
      <c r="D288">
        <v>0.64</v>
      </c>
      <c r="E288">
        <v>0.91</v>
      </c>
    </row>
    <row r="289" spans="1:5" x14ac:dyDescent="0.25">
      <c r="A289" t="s">
        <v>32</v>
      </c>
      <c r="B289" t="s">
        <v>209</v>
      </c>
      <c r="C289">
        <v>1.2486772486772499</v>
      </c>
      <c r="D289">
        <v>0.95</v>
      </c>
      <c r="E289">
        <v>1.32</v>
      </c>
    </row>
    <row r="290" spans="1:5" x14ac:dyDescent="0.25">
      <c r="A290" t="s">
        <v>32</v>
      </c>
      <c r="B290" t="s">
        <v>313</v>
      </c>
      <c r="C290">
        <v>1.2486772486772499</v>
      </c>
      <c r="D290">
        <v>0.56000000000000005</v>
      </c>
      <c r="E290">
        <v>1.27</v>
      </c>
    </row>
    <row r="291" spans="1:5" x14ac:dyDescent="0.25">
      <c r="A291" t="s">
        <v>32</v>
      </c>
      <c r="B291" t="s">
        <v>309</v>
      </c>
      <c r="C291">
        <v>1.2486772486772499</v>
      </c>
      <c r="D291">
        <v>1.02</v>
      </c>
      <c r="E291">
        <v>1.24</v>
      </c>
    </row>
    <row r="292" spans="1:5" x14ac:dyDescent="0.25">
      <c r="A292" t="s">
        <v>32</v>
      </c>
      <c r="B292" t="s">
        <v>308</v>
      </c>
      <c r="C292">
        <v>1.2486772486772499</v>
      </c>
      <c r="D292">
        <v>1.02</v>
      </c>
      <c r="E292">
        <v>1.4</v>
      </c>
    </row>
    <row r="293" spans="1:5" x14ac:dyDescent="0.25">
      <c r="A293" t="s">
        <v>32</v>
      </c>
      <c r="B293" t="s">
        <v>207</v>
      </c>
      <c r="C293">
        <v>1.2486772486772499</v>
      </c>
      <c r="D293">
        <v>1.28</v>
      </c>
      <c r="E293">
        <v>0.73</v>
      </c>
    </row>
    <row r="294" spans="1:5" x14ac:dyDescent="0.25">
      <c r="A294" t="s">
        <v>32</v>
      </c>
      <c r="B294" t="s">
        <v>330</v>
      </c>
      <c r="C294">
        <v>1.2486772486772499</v>
      </c>
      <c r="D294">
        <v>0.88</v>
      </c>
      <c r="E294">
        <v>0.73</v>
      </c>
    </row>
    <row r="295" spans="1:5" x14ac:dyDescent="0.25">
      <c r="A295" t="s">
        <v>32</v>
      </c>
      <c r="B295" t="s">
        <v>35</v>
      </c>
      <c r="C295">
        <v>1.2486772486772499</v>
      </c>
      <c r="D295">
        <v>1.67</v>
      </c>
      <c r="E295">
        <v>0.91</v>
      </c>
    </row>
    <row r="296" spans="1:5" x14ac:dyDescent="0.25">
      <c r="A296" t="s">
        <v>32</v>
      </c>
      <c r="B296" t="s">
        <v>34</v>
      </c>
      <c r="C296">
        <v>1.2486772486772499</v>
      </c>
      <c r="D296">
        <v>0.72</v>
      </c>
      <c r="E296">
        <v>0.91</v>
      </c>
    </row>
    <row r="297" spans="1:5" x14ac:dyDescent="0.25">
      <c r="A297" t="s">
        <v>32</v>
      </c>
      <c r="B297" t="s">
        <v>310</v>
      </c>
      <c r="C297">
        <v>1.2486772486772499</v>
      </c>
      <c r="D297">
        <v>0.8</v>
      </c>
      <c r="E297">
        <v>1</v>
      </c>
    </row>
    <row r="298" spans="1:5" x14ac:dyDescent="0.25">
      <c r="A298" t="s">
        <v>32</v>
      </c>
      <c r="B298" t="s">
        <v>208</v>
      </c>
      <c r="C298">
        <v>1.2486772486772499</v>
      </c>
      <c r="D298">
        <v>1.44</v>
      </c>
      <c r="E298">
        <v>0.73</v>
      </c>
    </row>
    <row r="299" spans="1:5" x14ac:dyDescent="0.25">
      <c r="A299" t="s">
        <v>32</v>
      </c>
      <c r="B299" t="s">
        <v>33</v>
      </c>
      <c r="C299">
        <v>1.2486772486772499</v>
      </c>
      <c r="D299">
        <v>1.6</v>
      </c>
      <c r="E299">
        <v>0.45</v>
      </c>
    </row>
    <row r="300" spans="1:5" x14ac:dyDescent="0.25">
      <c r="A300" t="s">
        <v>32</v>
      </c>
      <c r="B300" t="s">
        <v>211</v>
      </c>
      <c r="C300">
        <v>1.2486772486772499</v>
      </c>
      <c r="D300">
        <v>0.95</v>
      </c>
      <c r="E300">
        <v>0.74</v>
      </c>
    </row>
    <row r="301" spans="1:5" x14ac:dyDescent="0.25">
      <c r="A301" t="s">
        <v>213</v>
      </c>
      <c r="B301" t="s">
        <v>221</v>
      </c>
      <c r="C301">
        <v>1.2173913043478299</v>
      </c>
      <c r="D301">
        <v>1.1299999999999999</v>
      </c>
      <c r="E301">
        <v>0.84</v>
      </c>
    </row>
    <row r="302" spans="1:5" x14ac:dyDescent="0.25">
      <c r="A302" t="s">
        <v>213</v>
      </c>
      <c r="B302" t="s">
        <v>214</v>
      </c>
      <c r="C302">
        <v>1.2173913043478299</v>
      </c>
      <c r="D302">
        <v>1.54</v>
      </c>
      <c r="E302">
        <v>0.53</v>
      </c>
    </row>
    <row r="303" spans="1:5" x14ac:dyDescent="0.25">
      <c r="A303" t="s">
        <v>213</v>
      </c>
      <c r="B303" t="s">
        <v>217</v>
      </c>
      <c r="C303">
        <v>1.2173913043478299</v>
      </c>
      <c r="D303">
        <v>0.99</v>
      </c>
      <c r="E303">
        <v>1.1200000000000001</v>
      </c>
    </row>
    <row r="304" spans="1:5" x14ac:dyDescent="0.25">
      <c r="A304" t="s">
        <v>213</v>
      </c>
      <c r="B304" t="s">
        <v>216</v>
      </c>
      <c r="C304">
        <v>1.2173913043478299</v>
      </c>
      <c r="D304">
        <v>0.66</v>
      </c>
      <c r="E304">
        <v>1.34</v>
      </c>
    </row>
    <row r="305" spans="1:5" x14ac:dyDescent="0.25">
      <c r="A305" t="s">
        <v>213</v>
      </c>
      <c r="B305" t="s">
        <v>218</v>
      </c>
      <c r="C305">
        <v>1.2173913043478299</v>
      </c>
      <c r="D305">
        <v>0.98</v>
      </c>
      <c r="E305">
        <v>1</v>
      </c>
    </row>
    <row r="306" spans="1:5" x14ac:dyDescent="0.25">
      <c r="A306" t="s">
        <v>213</v>
      </c>
      <c r="B306" t="s">
        <v>219</v>
      </c>
      <c r="C306">
        <v>1.2173913043478299</v>
      </c>
      <c r="D306">
        <v>0.99</v>
      </c>
      <c r="E306">
        <v>1.18</v>
      </c>
    </row>
    <row r="307" spans="1:5" x14ac:dyDescent="0.25">
      <c r="A307" t="s">
        <v>213</v>
      </c>
      <c r="B307" t="s">
        <v>215</v>
      </c>
      <c r="C307">
        <v>1.2173913043478299</v>
      </c>
      <c r="D307">
        <v>0.88</v>
      </c>
      <c r="E307">
        <v>1.01</v>
      </c>
    </row>
    <row r="308" spans="1:5" x14ac:dyDescent="0.25">
      <c r="A308" t="s">
        <v>213</v>
      </c>
      <c r="B308" t="s">
        <v>314</v>
      </c>
      <c r="C308">
        <v>1.2173913043478299</v>
      </c>
      <c r="D308">
        <v>0.71</v>
      </c>
      <c r="E308">
        <v>1.57</v>
      </c>
    </row>
    <row r="309" spans="1:5" x14ac:dyDescent="0.25">
      <c r="A309" t="s">
        <v>213</v>
      </c>
      <c r="B309" t="s">
        <v>315</v>
      </c>
      <c r="C309">
        <v>1.2173913043478299</v>
      </c>
      <c r="D309">
        <v>2.41</v>
      </c>
      <c r="E309">
        <v>0.11</v>
      </c>
    </row>
    <row r="310" spans="1:5" x14ac:dyDescent="0.25">
      <c r="A310" t="s">
        <v>213</v>
      </c>
      <c r="B310" t="s">
        <v>220</v>
      </c>
      <c r="C310">
        <v>1.2173913043478299</v>
      </c>
      <c r="D310">
        <v>0.66</v>
      </c>
      <c r="E310">
        <v>1.51</v>
      </c>
    </row>
    <row r="311" spans="1:5" x14ac:dyDescent="0.25">
      <c r="A311" t="s">
        <v>213</v>
      </c>
      <c r="B311" t="s">
        <v>222</v>
      </c>
      <c r="C311">
        <v>1.2173913043478299</v>
      </c>
      <c r="D311">
        <v>0.35</v>
      </c>
      <c r="E311">
        <v>0.78</v>
      </c>
    </row>
    <row r="312" spans="1:5" x14ac:dyDescent="0.25">
      <c r="A312" t="s">
        <v>213</v>
      </c>
      <c r="B312" t="s">
        <v>223</v>
      </c>
      <c r="C312">
        <v>1.2173913043478299</v>
      </c>
      <c r="D312">
        <v>0.68</v>
      </c>
      <c r="E312">
        <v>1.04</v>
      </c>
    </row>
    <row r="313" spans="1:5" x14ac:dyDescent="0.25">
      <c r="A313" t="s">
        <v>37</v>
      </c>
      <c r="B313" t="s">
        <v>224</v>
      </c>
      <c r="C313">
        <v>1.6823529411764699</v>
      </c>
      <c r="D313">
        <v>0.86</v>
      </c>
      <c r="E313">
        <v>1.8</v>
      </c>
    </row>
    <row r="314" spans="1:5" x14ac:dyDescent="0.25">
      <c r="A314" t="s">
        <v>37</v>
      </c>
      <c r="B314" t="s">
        <v>229</v>
      </c>
      <c r="C314">
        <v>1.6823529411764699</v>
      </c>
      <c r="D314">
        <v>0.53</v>
      </c>
      <c r="E314">
        <v>0.52</v>
      </c>
    </row>
    <row r="315" spans="1:5" x14ac:dyDescent="0.25">
      <c r="A315" t="s">
        <v>37</v>
      </c>
      <c r="B315" t="s">
        <v>227</v>
      </c>
      <c r="C315">
        <v>1.6823529411764699</v>
      </c>
      <c r="D315">
        <v>0.59</v>
      </c>
      <c r="E315">
        <v>0.6</v>
      </c>
    </row>
    <row r="316" spans="1:5" x14ac:dyDescent="0.25">
      <c r="A316" t="s">
        <v>37</v>
      </c>
      <c r="B316" t="s">
        <v>226</v>
      </c>
      <c r="C316">
        <v>1.6823529411764699</v>
      </c>
      <c r="D316">
        <v>1.19</v>
      </c>
      <c r="E316">
        <v>0.97</v>
      </c>
    </row>
    <row r="317" spans="1:5" x14ac:dyDescent="0.25">
      <c r="A317" t="s">
        <v>37</v>
      </c>
      <c r="B317" t="s">
        <v>39</v>
      </c>
      <c r="C317">
        <v>1.6823529411764699</v>
      </c>
      <c r="D317">
        <v>1.19</v>
      </c>
      <c r="E317">
        <v>0.77</v>
      </c>
    </row>
    <row r="318" spans="1:5" x14ac:dyDescent="0.25">
      <c r="A318" t="s">
        <v>37</v>
      </c>
      <c r="B318" t="s">
        <v>225</v>
      </c>
      <c r="C318">
        <v>1.6823529411764699</v>
      </c>
      <c r="D318">
        <v>1.92</v>
      </c>
      <c r="E318">
        <v>1.03</v>
      </c>
    </row>
    <row r="319" spans="1:5" x14ac:dyDescent="0.25">
      <c r="A319" t="s">
        <v>37</v>
      </c>
      <c r="B319" t="s">
        <v>231</v>
      </c>
      <c r="C319">
        <v>1.6823529411764699</v>
      </c>
      <c r="D319">
        <v>0.89</v>
      </c>
      <c r="E319">
        <v>0.87</v>
      </c>
    </row>
    <row r="320" spans="1:5" x14ac:dyDescent="0.25">
      <c r="A320" t="s">
        <v>37</v>
      </c>
      <c r="B320" t="s">
        <v>38</v>
      </c>
      <c r="C320">
        <v>1.6823529411764699</v>
      </c>
      <c r="D320">
        <v>0.66</v>
      </c>
      <c r="E320">
        <v>0.86</v>
      </c>
    </row>
    <row r="321" spans="1:5" x14ac:dyDescent="0.25">
      <c r="A321" t="s">
        <v>37</v>
      </c>
      <c r="B321" t="s">
        <v>228</v>
      </c>
      <c r="C321">
        <v>1.6823529411764699</v>
      </c>
      <c r="D321">
        <v>0.92</v>
      </c>
      <c r="E321">
        <v>1.46</v>
      </c>
    </row>
    <row r="322" spans="1:5" x14ac:dyDescent="0.25">
      <c r="A322" t="s">
        <v>37</v>
      </c>
      <c r="B322" t="s">
        <v>230</v>
      </c>
      <c r="C322">
        <v>1.6823529411764699</v>
      </c>
      <c r="D322">
        <v>1.36</v>
      </c>
      <c r="E322">
        <v>1.1000000000000001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1.3508064516128999</v>
      </c>
      <c r="D343">
        <v>0.56999999999999995</v>
      </c>
      <c r="E343">
        <v>1.08</v>
      </c>
    </row>
    <row r="344" spans="1:5" x14ac:dyDescent="0.25">
      <c r="A344" t="s">
        <v>340</v>
      </c>
      <c r="B344" t="s">
        <v>352</v>
      </c>
      <c r="C344">
        <v>1.3508064516128999</v>
      </c>
      <c r="D344">
        <v>1.23</v>
      </c>
      <c r="E344">
        <v>0.81</v>
      </c>
    </row>
    <row r="345" spans="1:5" x14ac:dyDescent="0.25">
      <c r="A345" t="s">
        <v>340</v>
      </c>
      <c r="B345" t="s">
        <v>353</v>
      </c>
      <c r="C345">
        <v>1.3508064516128999</v>
      </c>
      <c r="D345">
        <v>1.6</v>
      </c>
      <c r="E345">
        <v>0.51</v>
      </c>
    </row>
    <row r="346" spans="1:5" x14ac:dyDescent="0.25">
      <c r="A346" t="s">
        <v>340</v>
      </c>
      <c r="B346" t="s">
        <v>354</v>
      </c>
      <c r="C346">
        <v>1.3508064516128999</v>
      </c>
      <c r="D346">
        <v>1.82</v>
      </c>
      <c r="E346">
        <v>0.88</v>
      </c>
    </row>
    <row r="347" spans="1:5" x14ac:dyDescent="0.25">
      <c r="A347" t="s">
        <v>340</v>
      </c>
      <c r="B347" t="s">
        <v>356</v>
      </c>
      <c r="C347">
        <v>1.3508064516128999</v>
      </c>
      <c r="D347">
        <v>0.99</v>
      </c>
      <c r="E347">
        <v>1.1000000000000001</v>
      </c>
    </row>
    <row r="348" spans="1:5" x14ac:dyDescent="0.25">
      <c r="A348" t="s">
        <v>340</v>
      </c>
      <c r="B348" t="s">
        <v>361</v>
      </c>
      <c r="C348">
        <v>1.3508064516128999</v>
      </c>
      <c r="D348">
        <v>0.63</v>
      </c>
      <c r="E348">
        <v>1.49</v>
      </c>
    </row>
    <row r="349" spans="1:5" x14ac:dyDescent="0.25">
      <c r="A349" t="s">
        <v>340</v>
      </c>
      <c r="B349" t="s">
        <v>365</v>
      </c>
      <c r="C349">
        <v>1.3508064516128999</v>
      </c>
      <c r="D349">
        <v>1.17</v>
      </c>
      <c r="E349">
        <v>1.39</v>
      </c>
    </row>
    <row r="350" spans="1:5" x14ac:dyDescent="0.25">
      <c r="A350" t="s">
        <v>340</v>
      </c>
      <c r="B350" t="s">
        <v>377</v>
      </c>
      <c r="C350">
        <v>1.3508064516128999</v>
      </c>
      <c r="D350">
        <v>0.4</v>
      </c>
      <c r="E350">
        <v>0.95</v>
      </c>
    </row>
    <row r="351" spans="1:5" x14ac:dyDescent="0.25">
      <c r="A351" t="s">
        <v>340</v>
      </c>
      <c r="B351" t="s">
        <v>378</v>
      </c>
      <c r="C351">
        <v>1.3508064516128999</v>
      </c>
      <c r="D351">
        <v>0.68</v>
      </c>
      <c r="E351">
        <v>1.25</v>
      </c>
    </row>
    <row r="352" spans="1:5" x14ac:dyDescent="0.25">
      <c r="A352" t="s">
        <v>340</v>
      </c>
      <c r="B352" t="s">
        <v>385</v>
      </c>
      <c r="C352">
        <v>1.3508064516128999</v>
      </c>
      <c r="D352">
        <v>0.68</v>
      </c>
      <c r="E352">
        <v>0.61</v>
      </c>
    </row>
    <row r="353" spans="1:5" x14ac:dyDescent="0.25">
      <c r="A353" t="s">
        <v>340</v>
      </c>
      <c r="B353" t="s">
        <v>387</v>
      </c>
      <c r="C353">
        <v>1.3508064516128999</v>
      </c>
      <c r="D353">
        <v>1.08</v>
      </c>
      <c r="E353">
        <v>1.08</v>
      </c>
    </row>
    <row r="354" spans="1:5" x14ac:dyDescent="0.25">
      <c r="A354" t="s">
        <v>340</v>
      </c>
      <c r="B354" t="s">
        <v>390</v>
      </c>
      <c r="C354">
        <v>1.3508064516128999</v>
      </c>
      <c r="D354">
        <v>0.56000000000000005</v>
      </c>
      <c r="E354">
        <v>1.03</v>
      </c>
    </row>
    <row r="355" spans="1:5" x14ac:dyDescent="0.25">
      <c r="A355" t="s">
        <v>340</v>
      </c>
      <c r="B355" t="s">
        <v>394</v>
      </c>
      <c r="C355">
        <v>1.3508064516128999</v>
      </c>
      <c r="D355">
        <v>1.1399999999999999</v>
      </c>
      <c r="E355">
        <v>1.1499999999999999</v>
      </c>
    </row>
    <row r="356" spans="1:5" x14ac:dyDescent="0.25">
      <c r="A356" t="s">
        <v>340</v>
      </c>
      <c r="B356" t="s">
        <v>405</v>
      </c>
      <c r="C356">
        <v>1.3508064516128999</v>
      </c>
      <c r="D356">
        <v>0.8</v>
      </c>
      <c r="E356">
        <v>1.25</v>
      </c>
    </row>
    <row r="357" spans="1:5" x14ac:dyDescent="0.25">
      <c r="A357" t="s">
        <v>340</v>
      </c>
      <c r="B357" t="s">
        <v>413</v>
      </c>
      <c r="C357">
        <v>1.3508064516128999</v>
      </c>
      <c r="D357">
        <v>1.3</v>
      </c>
      <c r="E357">
        <v>0.59</v>
      </c>
    </row>
    <row r="358" spans="1:5" x14ac:dyDescent="0.25">
      <c r="A358" t="s">
        <v>340</v>
      </c>
      <c r="B358" t="s">
        <v>415</v>
      </c>
      <c r="C358">
        <v>1.3508064516128999</v>
      </c>
      <c r="D358">
        <v>1.17</v>
      </c>
      <c r="E358">
        <v>0.66</v>
      </c>
    </row>
    <row r="359" spans="1:5" x14ac:dyDescent="0.25">
      <c r="A359" t="s">
        <v>340</v>
      </c>
      <c r="B359" t="s">
        <v>418</v>
      </c>
      <c r="C359">
        <v>1.3508064516128999</v>
      </c>
      <c r="D359">
        <v>1.36</v>
      </c>
      <c r="E359">
        <v>0.73</v>
      </c>
    </row>
    <row r="360" spans="1:5" x14ac:dyDescent="0.25">
      <c r="A360" t="s">
        <v>340</v>
      </c>
      <c r="B360" t="s">
        <v>428</v>
      </c>
      <c r="C360">
        <v>1.3508064516128999</v>
      </c>
      <c r="D360">
        <v>1.1100000000000001</v>
      </c>
      <c r="E360">
        <v>1.03</v>
      </c>
    </row>
    <row r="361" spans="1:5" x14ac:dyDescent="0.25">
      <c r="A361" t="s">
        <v>340</v>
      </c>
      <c r="B361" t="s">
        <v>429</v>
      </c>
      <c r="C361">
        <v>1.3508064516128999</v>
      </c>
      <c r="D361">
        <v>0.74</v>
      </c>
      <c r="E361">
        <v>1.47</v>
      </c>
    </row>
    <row r="362" spans="1:5" x14ac:dyDescent="0.25">
      <c r="A362" t="s">
        <v>340</v>
      </c>
      <c r="B362" t="s">
        <v>431</v>
      </c>
      <c r="C362">
        <v>1.3508064516128999</v>
      </c>
      <c r="D362">
        <v>1.03</v>
      </c>
      <c r="E362">
        <v>0.95</v>
      </c>
    </row>
    <row r="363" spans="1:5" x14ac:dyDescent="0.25">
      <c r="A363" t="s">
        <v>342</v>
      </c>
      <c r="B363" t="s">
        <v>343</v>
      </c>
      <c r="C363">
        <v>1.16835016835017</v>
      </c>
      <c r="D363">
        <v>0.66</v>
      </c>
      <c r="E363">
        <v>1.28</v>
      </c>
    </row>
    <row r="364" spans="1:5" x14ac:dyDescent="0.25">
      <c r="A364" t="s">
        <v>342</v>
      </c>
      <c r="B364" t="s">
        <v>346</v>
      </c>
      <c r="C364">
        <v>1.16835016835017</v>
      </c>
      <c r="D364">
        <v>0.59</v>
      </c>
      <c r="E364">
        <v>1.19</v>
      </c>
    </row>
    <row r="365" spans="1:5" x14ac:dyDescent="0.25">
      <c r="A365" t="s">
        <v>342</v>
      </c>
      <c r="B365" t="s">
        <v>348</v>
      </c>
      <c r="C365">
        <v>1.16835016835017</v>
      </c>
      <c r="D365">
        <v>1.65</v>
      </c>
      <c r="E365">
        <v>0.93</v>
      </c>
    </row>
    <row r="366" spans="1:5" x14ac:dyDescent="0.25">
      <c r="A366" t="s">
        <v>342</v>
      </c>
      <c r="B366" t="s">
        <v>363</v>
      </c>
      <c r="C366">
        <v>1.16835016835017</v>
      </c>
      <c r="D366">
        <v>1.1000000000000001</v>
      </c>
      <c r="E366">
        <v>1.44</v>
      </c>
    </row>
    <row r="367" spans="1:5" x14ac:dyDescent="0.25">
      <c r="A367" t="s">
        <v>342</v>
      </c>
      <c r="B367" t="s">
        <v>364</v>
      </c>
      <c r="C367">
        <v>1.16835016835017</v>
      </c>
      <c r="D367">
        <v>0.98</v>
      </c>
      <c r="E367">
        <v>1.02</v>
      </c>
    </row>
    <row r="368" spans="1:5" x14ac:dyDescent="0.25">
      <c r="A368" t="s">
        <v>342</v>
      </c>
      <c r="B368" t="s">
        <v>380</v>
      </c>
      <c r="C368">
        <v>1.16835016835017</v>
      </c>
      <c r="D368">
        <v>1.45</v>
      </c>
      <c r="E368">
        <v>0.64</v>
      </c>
    </row>
    <row r="369" spans="1:5" x14ac:dyDescent="0.25">
      <c r="A369" t="s">
        <v>342</v>
      </c>
      <c r="B369" t="s">
        <v>384</v>
      </c>
      <c r="C369">
        <v>1.16835016835017</v>
      </c>
      <c r="D369">
        <v>0.67</v>
      </c>
      <c r="E369">
        <v>0.93</v>
      </c>
    </row>
    <row r="370" spans="1:5" x14ac:dyDescent="0.25">
      <c r="A370" t="s">
        <v>342</v>
      </c>
      <c r="B370" t="s">
        <v>386</v>
      </c>
      <c r="C370">
        <v>1.16835016835017</v>
      </c>
      <c r="D370">
        <v>0.66</v>
      </c>
      <c r="E370">
        <v>0.73</v>
      </c>
    </row>
    <row r="371" spans="1:5" x14ac:dyDescent="0.25">
      <c r="A371" t="s">
        <v>342</v>
      </c>
      <c r="B371" t="s">
        <v>392</v>
      </c>
      <c r="C371">
        <v>1.16835016835017</v>
      </c>
      <c r="D371">
        <v>1.25</v>
      </c>
      <c r="E371">
        <v>1.19</v>
      </c>
    </row>
    <row r="372" spans="1:5" x14ac:dyDescent="0.25">
      <c r="A372" t="s">
        <v>342</v>
      </c>
      <c r="B372" t="s">
        <v>393</v>
      </c>
      <c r="C372">
        <v>1.16835016835017</v>
      </c>
      <c r="D372">
        <v>1.28</v>
      </c>
      <c r="E372">
        <v>0.68</v>
      </c>
    </row>
    <row r="373" spans="1:5" x14ac:dyDescent="0.25">
      <c r="A373" t="s">
        <v>342</v>
      </c>
      <c r="B373" t="s">
        <v>396</v>
      </c>
      <c r="C373">
        <v>1.16835016835017</v>
      </c>
      <c r="D373">
        <v>0.72</v>
      </c>
      <c r="E373">
        <v>1.46</v>
      </c>
    </row>
    <row r="374" spans="1:5" x14ac:dyDescent="0.25">
      <c r="A374" t="s">
        <v>342</v>
      </c>
      <c r="B374" t="s">
        <v>398</v>
      </c>
      <c r="C374">
        <v>1.16835016835017</v>
      </c>
      <c r="D374">
        <v>0.86</v>
      </c>
      <c r="E374">
        <v>0.64</v>
      </c>
    </row>
    <row r="375" spans="1:5" x14ac:dyDescent="0.25">
      <c r="A375" t="s">
        <v>342</v>
      </c>
      <c r="B375" t="s">
        <v>399</v>
      </c>
      <c r="C375">
        <v>1.16835016835017</v>
      </c>
      <c r="D375">
        <v>0.72</v>
      </c>
      <c r="E375">
        <v>1.37</v>
      </c>
    </row>
    <row r="376" spans="1:5" x14ac:dyDescent="0.25">
      <c r="A376" t="s">
        <v>342</v>
      </c>
      <c r="B376" t="s">
        <v>400</v>
      </c>
      <c r="C376">
        <v>1.16835016835017</v>
      </c>
      <c r="D376">
        <v>1.34</v>
      </c>
      <c r="E376">
        <v>0.76</v>
      </c>
    </row>
    <row r="377" spans="1:5" x14ac:dyDescent="0.25">
      <c r="A377" t="s">
        <v>342</v>
      </c>
      <c r="B377" t="s">
        <v>402</v>
      </c>
      <c r="C377">
        <v>1.16835016835017</v>
      </c>
      <c r="D377">
        <v>0.86</v>
      </c>
      <c r="E377">
        <v>0.93</v>
      </c>
    </row>
    <row r="378" spans="1:5" x14ac:dyDescent="0.25">
      <c r="A378" t="s">
        <v>342</v>
      </c>
      <c r="B378" t="s">
        <v>406</v>
      </c>
      <c r="C378">
        <v>1.16835016835017</v>
      </c>
      <c r="D378">
        <v>1.22</v>
      </c>
      <c r="E378">
        <v>1.27</v>
      </c>
    </row>
    <row r="379" spans="1:5" x14ac:dyDescent="0.25">
      <c r="A379" t="s">
        <v>342</v>
      </c>
      <c r="B379" t="s">
        <v>409</v>
      </c>
      <c r="C379">
        <v>1.16835016835017</v>
      </c>
      <c r="D379">
        <v>1.05</v>
      </c>
      <c r="E379">
        <v>1.1000000000000001</v>
      </c>
    </row>
    <row r="380" spans="1:5" x14ac:dyDescent="0.25">
      <c r="A380" t="s">
        <v>342</v>
      </c>
      <c r="B380" t="s">
        <v>414</v>
      </c>
      <c r="C380">
        <v>1.16835016835017</v>
      </c>
      <c r="D380">
        <v>0.67</v>
      </c>
      <c r="E380">
        <v>1.27</v>
      </c>
    </row>
    <row r="381" spans="1:5" x14ac:dyDescent="0.25">
      <c r="A381" t="s">
        <v>342</v>
      </c>
      <c r="B381" t="s">
        <v>420</v>
      </c>
      <c r="C381">
        <v>1.16835016835017</v>
      </c>
      <c r="D381">
        <v>1.04</v>
      </c>
      <c r="E381">
        <v>0.59</v>
      </c>
    </row>
    <row r="382" spans="1:5" x14ac:dyDescent="0.25">
      <c r="A382" t="s">
        <v>342</v>
      </c>
      <c r="B382" t="s">
        <v>426</v>
      </c>
      <c r="C382">
        <v>1.16835016835017</v>
      </c>
      <c r="D382">
        <v>1.04</v>
      </c>
      <c r="E382">
        <v>0.68</v>
      </c>
    </row>
    <row r="383" spans="1:5" x14ac:dyDescent="0.25">
      <c r="A383" t="s">
        <v>342</v>
      </c>
      <c r="B383" t="s">
        <v>430</v>
      </c>
      <c r="C383">
        <v>1.16835016835017</v>
      </c>
      <c r="D383">
        <v>1.25</v>
      </c>
      <c r="E383">
        <v>0.91</v>
      </c>
    </row>
    <row r="384" spans="1:5" x14ac:dyDescent="0.25">
      <c r="A384" t="s">
        <v>342</v>
      </c>
      <c r="B384" t="s">
        <v>436</v>
      </c>
      <c r="C384">
        <v>1.16835016835017</v>
      </c>
      <c r="D384">
        <v>0.86</v>
      </c>
      <c r="E384">
        <v>1.01</v>
      </c>
    </row>
    <row r="385" spans="1:5" x14ac:dyDescent="0.25">
      <c r="A385" t="s">
        <v>40</v>
      </c>
      <c r="B385" t="s">
        <v>339</v>
      </c>
      <c r="C385">
        <v>1.45714285714286</v>
      </c>
      <c r="D385">
        <v>1.42</v>
      </c>
      <c r="E385">
        <v>0.75</v>
      </c>
    </row>
    <row r="386" spans="1:5" x14ac:dyDescent="0.25">
      <c r="A386" t="s">
        <v>40</v>
      </c>
      <c r="B386" t="s">
        <v>333</v>
      </c>
      <c r="C386">
        <v>1.45714285714286</v>
      </c>
      <c r="D386">
        <v>0.95</v>
      </c>
      <c r="E386">
        <v>1.27</v>
      </c>
    </row>
    <row r="387" spans="1:5" x14ac:dyDescent="0.25">
      <c r="A387" t="s">
        <v>40</v>
      </c>
      <c r="B387" t="s">
        <v>238</v>
      </c>
      <c r="C387">
        <v>1.45714285714286</v>
      </c>
      <c r="D387">
        <v>0.74</v>
      </c>
      <c r="E387">
        <v>1</v>
      </c>
    </row>
    <row r="388" spans="1:5" x14ac:dyDescent="0.25">
      <c r="A388" t="s">
        <v>40</v>
      </c>
      <c r="B388" t="s">
        <v>320</v>
      </c>
      <c r="C388">
        <v>1.45714285714286</v>
      </c>
      <c r="D388">
        <v>1.58</v>
      </c>
      <c r="E388">
        <v>0.47</v>
      </c>
    </row>
    <row r="389" spans="1:5" x14ac:dyDescent="0.25">
      <c r="A389" t="s">
        <v>40</v>
      </c>
      <c r="B389" t="s">
        <v>234</v>
      </c>
      <c r="C389">
        <v>1.45714285714286</v>
      </c>
      <c r="D389">
        <v>0.88</v>
      </c>
      <c r="E389">
        <v>1.3</v>
      </c>
    </row>
    <row r="390" spans="1:5" x14ac:dyDescent="0.25">
      <c r="A390" t="s">
        <v>40</v>
      </c>
      <c r="B390" t="s">
        <v>316</v>
      </c>
      <c r="C390">
        <v>1.45714285714286</v>
      </c>
      <c r="D390">
        <v>0.48</v>
      </c>
      <c r="E390">
        <v>1</v>
      </c>
    </row>
    <row r="391" spans="1:5" x14ac:dyDescent="0.25">
      <c r="A391" t="s">
        <v>40</v>
      </c>
      <c r="B391" t="s">
        <v>335</v>
      </c>
      <c r="C391">
        <v>1.45714285714286</v>
      </c>
      <c r="D391">
        <v>0.64</v>
      </c>
      <c r="E391">
        <v>1.3</v>
      </c>
    </row>
    <row r="392" spans="1:5" x14ac:dyDescent="0.25">
      <c r="A392" t="s">
        <v>40</v>
      </c>
      <c r="B392" t="s">
        <v>332</v>
      </c>
      <c r="C392">
        <v>1.45714285714286</v>
      </c>
      <c r="D392">
        <v>1.08</v>
      </c>
      <c r="E392">
        <v>1.06</v>
      </c>
    </row>
    <row r="393" spans="1:5" x14ac:dyDescent="0.25">
      <c r="A393" t="s">
        <v>40</v>
      </c>
      <c r="B393" t="s">
        <v>321</v>
      </c>
      <c r="C393">
        <v>1.45714285714286</v>
      </c>
      <c r="D393">
        <v>1.64</v>
      </c>
      <c r="E393">
        <v>0.47</v>
      </c>
    </row>
    <row r="394" spans="1:5" x14ac:dyDescent="0.25">
      <c r="A394" t="s">
        <v>40</v>
      </c>
      <c r="B394" t="s">
        <v>236</v>
      </c>
      <c r="C394">
        <v>1.45714285714286</v>
      </c>
      <c r="D394">
        <v>1.23</v>
      </c>
      <c r="E394">
        <v>0.81</v>
      </c>
    </row>
    <row r="395" spans="1:5" x14ac:dyDescent="0.25">
      <c r="A395" t="s">
        <v>40</v>
      </c>
      <c r="B395" t="s">
        <v>41</v>
      </c>
      <c r="C395">
        <v>1.45714285714286</v>
      </c>
      <c r="D395">
        <v>0.79</v>
      </c>
      <c r="E395">
        <v>1.54</v>
      </c>
    </row>
    <row r="396" spans="1:5" x14ac:dyDescent="0.25">
      <c r="A396" t="s">
        <v>40</v>
      </c>
      <c r="B396" t="s">
        <v>233</v>
      </c>
      <c r="C396">
        <v>1.45714285714286</v>
      </c>
      <c r="D396">
        <v>1.27</v>
      </c>
      <c r="E396">
        <v>0.94</v>
      </c>
    </row>
    <row r="397" spans="1:5" x14ac:dyDescent="0.25">
      <c r="A397" t="s">
        <v>40</v>
      </c>
      <c r="B397" t="s">
        <v>317</v>
      </c>
      <c r="C397">
        <v>1.45714285714286</v>
      </c>
      <c r="D397">
        <v>1.1599999999999999</v>
      </c>
      <c r="E397">
        <v>0.87</v>
      </c>
    </row>
    <row r="398" spans="1:5" x14ac:dyDescent="0.25">
      <c r="A398" t="s">
        <v>40</v>
      </c>
      <c r="B398" t="s">
        <v>42</v>
      </c>
      <c r="C398">
        <v>1.45714285714286</v>
      </c>
      <c r="D398">
        <v>1.32</v>
      </c>
      <c r="E398">
        <v>0.94</v>
      </c>
    </row>
    <row r="399" spans="1:5" x14ac:dyDescent="0.25">
      <c r="A399" t="s">
        <v>40</v>
      </c>
      <c r="B399" t="s">
        <v>334</v>
      </c>
      <c r="C399">
        <v>1.45714285714286</v>
      </c>
      <c r="D399">
        <v>0.88</v>
      </c>
      <c r="E399">
        <v>1.37</v>
      </c>
    </row>
    <row r="400" spans="1:5" x14ac:dyDescent="0.25">
      <c r="A400" t="s">
        <v>40</v>
      </c>
      <c r="B400" t="s">
        <v>237</v>
      </c>
      <c r="C400">
        <v>1.45714285714286</v>
      </c>
      <c r="D400">
        <v>0.53</v>
      </c>
      <c r="E400">
        <v>0.87</v>
      </c>
    </row>
    <row r="401" spans="1:5" x14ac:dyDescent="0.25">
      <c r="A401" t="s">
        <v>40</v>
      </c>
      <c r="B401" t="s">
        <v>232</v>
      </c>
      <c r="C401">
        <v>1.45714285714286</v>
      </c>
      <c r="D401">
        <v>1</v>
      </c>
      <c r="E401">
        <v>0.87</v>
      </c>
    </row>
    <row r="402" spans="1:5" x14ac:dyDescent="0.25">
      <c r="A402" t="s">
        <v>40</v>
      </c>
      <c r="B402" t="s">
        <v>319</v>
      </c>
      <c r="C402">
        <v>1.45714285714286</v>
      </c>
      <c r="D402">
        <v>1</v>
      </c>
      <c r="E402">
        <v>1.2</v>
      </c>
    </row>
    <row r="403" spans="1:5" x14ac:dyDescent="0.25">
      <c r="A403" t="s">
        <v>40</v>
      </c>
      <c r="B403" t="s">
        <v>235</v>
      </c>
      <c r="C403">
        <v>1.45714285714286</v>
      </c>
      <c r="D403">
        <v>0.63</v>
      </c>
      <c r="E403">
        <v>0.87</v>
      </c>
    </row>
    <row r="404" spans="1:5" x14ac:dyDescent="0.25">
      <c r="A404" t="s">
        <v>40</v>
      </c>
      <c r="B404" t="s">
        <v>239</v>
      </c>
      <c r="C404">
        <v>1.45714285714286</v>
      </c>
      <c r="D404">
        <v>0.9</v>
      </c>
      <c r="E404">
        <v>1.07</v>
      </c>
    </row>
    <row r="405" spans="1:5" x14ac:dyDescent="0.25">
      <c r="A405" t="s">
        <v>40</v>
      </c>
      <c r="B405" t="s">
        <v>318</v>
      </c>
      <c r="C405">
        <v>1.45714285714286</v>
      </c>
      <c r="D405">
        <v>0.88</v>
      </c>
      <c r="E405">
        <v>0.99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J22" sqref="J22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1.3976833976834</v>
      </c>
      <c r="D2">
        <v>0.94</v>
      </c>
      <c r="E2">
        <v>0.98</v>
      </c>
    </row>
    <row r="3" spans="1:5" x14ac:dyDescent="0.25">
      <c r="A3" t="s">
        <v>10</v>
      </c>
      <c r="B3" t="s">
        <v>241</v>
      </c>
      <c r="C3">
        <v>1.3976833976834</v>
      </c>
      <c r="D3">
        <v>0.98</v>
      </c>
      <c r="E3">
        <v>0.94</v>
      </c>
    </row>
    <row r="4" spans="1:5" x14ac:dyDescent="0.25">
      <c r="A4" t="s">
        <v>10</v>
      </c>
      <c r="B4" t="s">
        <v>244</v>
      </c>
      <c r="C4">
        <v>1.3976833976834</v>
      </c>
      <c r="D4">
        <v>1.1000000000000001</v>
      </c>
      <c r="E4">
        <v>1.39</v>
      </c>
    </row>
    <row r="5" spans="1:5" x14ac:dyDescent="0.25">
      <c r="A5" t="s">
        <v>10</v>
      </c>
      <c r="B5" t="s">
        <v>242</v>
      </c>
      <c r="C5">
        <v>1.3976833976834</v>
      </c>
      <c r="D5">
        <v>0.67</v>
      </c>
      <c r="E5">
        <v>1</v>
      </c>
    </row>
    <row r="6" spans="1:5" x14ac:dyDescent="0.25">
      <c r="A6" t="s">
        <v>10</v>
      </c>
      <c r="B6" t="s">
        <v>49</v>
      </c>
      <c r="C6">
        <v>1.3976833976834</v>
      </c>
      <c r="D6">
        <v>1.2</v>
      </c>
      <c r="E6">
        <v>1.2</v>
      </c>
    </row>
    <row r="7" spans="1:5" x14ac:dyDescent="0.25">
      <c r="A7" t="s">
        <v>10</v>
      </c>
      <c r="B7" t="s">
        <v>245</v>
      </c>
      <c r="C7">
        <v>1.3976833976834</v>
      </c>
      <c r="D7">
        <v>1.6</v>
      </c>
      <c r="E7">
        <v>0.36</v>
      </c>
    </row>
    <row r="8" spans="1:5" x14ac:dyDescent="0.25">
      <c r="A8" t="s">
        <v>10</v>
      </c>
      <c r="B8" t="s">
        <v>11</v>
      </c>
      <c r="C8">
        <v>1.3976833976834</v>
      </c>
      <c r="D8">
        <v>0.71</v>
      </c>
      <c r="E8">
        <v>0.94</v>
      </c>
    </row>
    <row r="9" spans="1:5" x14ac:dyDescent="0.25">
      <c r="A9" t="s">
        <v>10</v>
      </c>
      <c r="B9" t="s">
        <v>46</v>
      </c>
      <c r="C9">
        <v>1.3976833976834</v>
      </c>
      <c r="D9">
        <v>1.07</v>
      </c>
      <c r="E9">
        <v>1.03</v>
      </c>
    </row>
    <row r="10" spans="1:5" x14ac:dyDescent="0.25">
      <c r="A10" t="s">
        <v>10</v>
      </c>
      <c r="B10" t="s">
        <v>240</v>
      </c>
      <c r="C10">
        <v>1.3976833976834</v>
      </c>
      <c r="D10">
        <v>0.8</v>
      </c>
      <c r="E10">
        <v>0.76</v>
      </c>
    </row>
    <row r="11" spans="1:5" x14ac:dyDescent="0.25">
      <c r="A11" t="s">
        <v>10</v>
      </c>
      <c r="B11" t="s">
        <v>44</v>
      </c>
      <c r="C11">
        <v>1.3976833976834</v>
      </c>
      <c r="D11">
        <v>0.67</v>
      </c>
      <c r="E11">
        <v>0.62</v>
      </c>
    </row>
    <row r="12" spans="1:5" x14ac:dyDescent="0.25">
      <c r="A12" t="s">
        <v>10</v>
      </c>
      <c r="B12" t="s">
        <v>50</v>
      </c>
      <c r="C12">
        <v>1.3976833976834</v>
      </c>
      <c r="D12">
        <v>0.91</v>
      </c>
      <c r="E12">
        <v>0.96</v>
      </c>
    </row>
    <row r="13" spans="1:5" x14ac:dyDescent="0.25">
      <c r="A13" t="s">
        <v>10</v>
      </c>
      <c r="B13" t="s">
        <v>45</v>
      </c>
      <c r="C13">
        <v>1.3976833976834</v>
      </c>
      <c r="D13">
        <v>0.54</v>
      </c>
      <c r="E13">
        <v>1.2</v>
      </c>
    </row>
    <row r="14" spans="1:5" x14ac:dyDescent="0.25">
      <c r="A14" t="s">
        <v>10</v>
      </c>
      <c r="B14" t="s">
        <v>43</v>
      </c>
      <c r="C14">
        <v>1.3976833976834</v>
      </c>
      <c r="D14">
        <v>0.62</v>
      </c>
      <c r="E14">
        <v>0.86</v>
      </c>
    </row>
    <row r="15" spans="1:5" x14ac:dyDescent="0.25">
      <c r="A15" t="s">
        <v>10</v>
      </c>
      <c r="B15" t="s">
        <v>247</v>
      </c>
      <c r="C15">
        <v>1.3976833976834</v>
      </c>
      <c r="D15">
        <v>1.2</v>
      </c>
      <c r="E15">
        <v>1.34</v>
      </c>
    </row>
    <row r="16" spans="1:5" x14ac:dyDescent="0.25">
      <c r="A16" t="s">
        <v>10</v>
      </c>
      <c r="B16" t="s">
        <v>246</v>
      </c>
      <c r="C16">
        <v>1.3976833976834</v>
      </c>
      <c r="D16">
        <v>0.81</v>
      </c>
      <c r="E16">
        <v>1.24</v>
      </c>
    </row>
    <row r="17" spans="1:5" x14ac:dyDescent="0.25">
      <c r="A17" t="s">
        <v>10</v>
      </c>
      <c r="B17" t="s">
        <v>243</v>
      </c>
      <c r="C17">
        <v>1.3976833976834</v>
      </c>
      <c r="D17">
        <v>0.96</v>
      </c>
      <c r="E17">
        <v>0.86</v>
      </c>
    </row>
    <row r="18" spans="1:5" x14ac:dyDescent="0.25">
      <c r="A18" t="s">
        <v>10</v>
      </c>
      <c r="B18" t="s">
        <v>47</v>
      </c>
      <c r="C18">
        <v>1.3976833976834</v>
      </c>
      <c r="D18">
        <v>0.85</v>
      </c>
      <c r="E18">
        <v>1.29</v>
      </c>
    </row>
    <row r="19" spans="1:5" x14ac:dyDescent="0.25">
      <c r="A19" t="s">
        <v>10</v>
      </c>
      <c r="B19" t="s">
        <v>48</v>
      </c>
      <c r="C19">
        <v>1.3976833976834</v>
      </c>
      <c r="D19">
        <v>1.29</v>
      </c>
      <c r="E19">
        <v>0.96</v>
      </c>
    </row>
    <row r="20" spans="1:5" x14ac:dyDescent="0.25">
      <c r="A20" t="s">
        <v>13</v>
      </c>
      <c r="B20" t="s">
        <v>58</v>
      </c>
      <c r="C20">
        <v>1.4368932038835001</v>
      </c>
      <c r="D20">
        <v>0.62</v>
      </c>
      <c r="E20">
        <v>0.84</v>
      </c>
    </row>
    <row r="21" spans="1:5" x14ac:dyDescent="0.25">
      <c r="A21" t="s">
        <v>13</v>
      </c>
      <c r="B21" t="s">
        <v>248</v>
      </c>
      <c r="C21">
        <v>1.4368932038835001</v>
      </c>
      <c r="D21">
        <v>1.29</v>
      </c>
      <c r="E21">
        <v>0.82</v>
      </c>
    </row>
    <row r="22" spans="1:5" x14ac:dyDescent="0.25">
      <c r="A22" t="s">
        <v>13</v>
      </c>
      <c r="B22" t="s">
        <v>56</v>
      </c>
      <c r="C22">
        <v>1.4368932038835001</v>
      </c>
      <c r="D22">
        <v>0.45</v>
      </c>
      <c r="E22">
        <v>1.24</v>
      </c>
    </row>
    <row r="23" spans="1:5" x14ac:dyDescent="0.25">
      <c r="A23" t="s">
        <v>13</v>
      </c>
      <c r="B23" t="s">
        <v>51</v>
      </c>
      <c r="C23">
        <v>1.4368932038835001</v>
      </c>
      <c r="D23">
        <v>1.19</v>
      </c>
      <c r="E23">
        <v>0.88</v>
      </c>
    </row>
    <row r="24" spans="1:5" x14ac:dyDescent="0.25">
      <c r="A24" t="s">
        <v>13</v>
      </c>
      <c r="B24" t="s">
        <v>250</v>
      </c>
      <c r="C24">
        <v>1.4368932038835001</v>
      </c>
      <c r="D24">
        <v>1.29</v>
      </c>
      <c r="E24">
        <v>1.03</v>
      </c>
    </row>
    <row r="25" spans="1:5" x14ac:dyDescent="0.25">
      <c r="A25" t="s">
        <v>13</v>
      </c>
      <c r="B25" t="s">
        <v>53</v>
      </c>
      <c r="C25">
        <v>1.4368932038835001</v>
      </c>
      <c r="D25">
        <v>0.52</v>
      </c>
      <c r="E25">
        <v>1.08</v>
      </c>
    </row>
    <row r="26" spans="1:5" x14ac:dyDescent="0.25">
      <c r="A26" t="s">
        <v>13</v>
      </c>
      <c r="B26" t="s">
        <v>249</v>
      </c>
      <c r="C26">
        <v>1.4368932038835001</v>
      </c>
      <c r="D26">
        <v>0.73</v>
      </c>
      <c r="E26">
        <v>1.01</v>
      </c>
    </row>
    <row r="27" spans="1:5" x14ac:dyDescent="0.25">
      <c r="A27" t="s">
        <v>13</v>
      </c>
      <c r="B27" t="s">
        <v>54</v>
      </c>
      <c r="C27">
        <v>1.4368932038835001</v>
      </c>
      <c r="D27">
        <v>0.77</v>
      </c>
      <c r="E27">
        <v>0.98</v>
      </c>
    </row>
    <row r="28" spans="1:5" x14ac:dyDescent="0.25">
      <c r="A28" t="s">
        <v>13</v>
      </c>
      <c r="B28" t="s">
        <v>55</v>
      </c>
      <c r="C28">
        <v>1.4368932038835001</v>
      </c>
      <c r="D28">
        <v>0.88</v>
      </c>
      <c r="E28">
        <v>1.24</v>
      </c>
    </row>
    <row r="29" spans="1:5" x14ac:dyDescent="0.25">
      <c r="A29" t="s">
        <v>13</v>
      </c>
      <c r="B29" t="s">
        <v>15</v>
      </c>
      <c r="C29">
        <v>1.4368932038835001</v>
      </c>
      <c r="D29">
        <v>0.96</v>
      </c>
      <c r="E29">
        <v>0.51</v>
      </c>
    </row>
    <row r="30" spans="1:5" x14ac:dyDescent="0.25">
      <c r="A30" t="s">
        <v>13</v>
      </c>
      <c r="B30" t="s">
        <v>52</v>
      </c>
      <c r="C30">
        <v>1.4368932038835001</v>
      </c>
      <c r="D30">
        <v>0.73</v>
      </c>
      <c r="E30">
        <v>1.35</v>
      </c>
    </row>
    <row r="31" spans="1:5" x14ac:dyDescent="0.25">
      <c r="A31" t="s">
        <v>13</v>
      </c>
      <c r="B31" t="s">
        <v>62</v>
      </c>
      <c r="C31">
        <v>1.4368932038835001</v>
      </c>
      <c r="D31">
        <v>1.1200000000000001</v>
      </c>
      <c r="E31">
        <v>1.18</v>
      </c>
    </row>
    <row r="32" spans="1:5" x14ac:dyDescent="0.25">
      <c r="A32" t="s">
        <v>13</v>
      </c>
      <c r="B32" t="s">
        <v>60</v>
      </c>
      <c r="C32">
        <v>1.4368932038835001</v>
      </c>
      <c r="D32">
        <v>1.07</v>
      </c>
      <c r="E32">
        <v>0.62</v>
      </c>
    </row>
    <row r="33" spans="1:5" x14ac:dyDescent="0.25">
      <c r="A33" t="s">
        <v>13</v>
      </c>
      <c r="B33" t="s">
        <v>251</v>
      </c>
      <c r="C33">
        <v>1.4368932038835001</v>
      </c>
      <c r="D33">
        <v>0.45</v>
      </c>
      <c r="E33">
        <v>1.97</v>
      </c>
    </row>
    <row r="34" spans="1:5" x14ac:dyDescent="0.25">
      <c r="A34" t="s">
        <v>13</v>
      </c>
      <c r="B34" t="s">
        <v>61</v>
      </c>
      <c r="C34">
        <v>1.4368932038835001</v>
      </c>
      <c r="D34">
        <v>1.29</v>
      </c>
      <c r="E34">
        <v>0.98</v>
      </c>
    </row>
    <row r="35" spans="1:5" x14ac:dyDescent="0.25">
      <c r="A35" t="s">
        <v>13</v>
      </c>
      <c r="B35" t="s">
        <v>14</v>
      </c>
      <c r="C35">
        <v>1.4368932038835001</v>
      </c>
      <c r="D35">
        <v>0.79</v>
      </c>
      <c r="E35">
        <v>0.73</v>
      </c>
    </row>
    <row r="36" spans="1:5" x14ac:dyDescent="0.25">
      <c r="A36" t="s">
        <v>13</v>
      </c>
      <c r="B36" t="s">
        <v>57</v>
      </c>
      <c r="C36">
        <v>1.4368932038835001</v>
      </c>
      <c r="D36">
        <v>0.84</v>
      </c>
      <c r="E36">
        <v>1.01</v>
      </c>
    </row>
    <row r="37" spans="1:5" x14ac:dyDescent="0.25">
      <c r="A37" t="s">
        <v>13</v>
      </c>
      <c r="B37" t="s">
        <v>59</v>
      </c>
      <c r="C37">
        <v>1.4368932038835001</v>
      </c>
      <c r="D37">
        <v>0.93</v>
      </c>
      <c r="E37">
        <v>0.56999999999999995</v>
      </c>
    </row>
    <row r="38" spans="1:5" x14ac:dyDescent="0.25">
      <c r="A38" t="s">
        <v>16</v>
      </c>
      <c r="B38" t="s">
        <v>63</v>
      </c>
      <c r="C38">
        <v>1.26570048309179</v>
      </c>
      <c r="D38">
        <v>0.96</v>
      </c>
      <c r="E38">
        <v>0.85</v>
      </c>
    </row>
    <row r="39" spans="1:5" x14ac:dyDescent="0.25">
      <c r="A39" t="s">
        <v>16</v>
      </c>
      <c r="B39" t="s">
        <v>20</v>
      </c>
      <c r="C39">
        <v>1.26570048309179</v>
      </c>
      <c r="D39">
        <v>0.4</v>
      </c>
      <c r="E39">
        <v>1.42</v>
      </c>
    </row>
    <row r="40" spans="1:5" x14ac:dyDescent="0.25">
      <c r="A40" t="s">
        <v>16</v>
      </c>
      <c r="B40" t="s">
        <v>253</v>
      </c>
      <c r="C40">
        <v>1.26570048309179</v>
      </c>
      <c r="D40">
        <v>1.1299999999999999</v>
      </c>
      <c r="E40">
        <v>1.36</v>
      </c>
    </row>
    <row r="41" spans="1:5" x14ac:dyDescent="0.25">
      <c r="A41" t="s">
        <v>16</v>
      </c>
      <c r="B41" t="s">
        <v>65</v>
      </c>
      <c r="C41">
        <v>1.26570048309179</v>
      </c>
      <c r="D41">
        <v>0.56999999999999995</v>
      </c>
      <c r="E41">
        <v>0.88</v>
      </c>
    </row>
    <row r="42" spans="1:5" x14ac:dyDescent="0.25">
      <c r="A42" t="s">
        <v>16</v>
      </c>
      <c r="B42" t="s">
        <v>66</v>
      </c>
      <c r="C42">
        <v>1.26570048309179</v>
      </c>
      <c r="D42">
        <v>0.78</v>
      </c>
      <c r="E42">
        <v>1.04</v>
      </c>
    </row>
    <row r="43" spans="1:5" x14ac:dyDescent="0.25">
      <c r="A43" t="s">
        <v>16</v>
      </c>
      <c r="B43" t="s">
        <v>17</v>
      </c>
      <c r="C43">
        <v>1.26570048309179</v>
      </c>
      <c r="D43">
        <v>1.3</v>
      </c>
      <c r="E43">
        <v>0.73</v>
      </c>
    </row>
    <row r="44" spans="1:5" x14ac:dyDescent="0.25">
      <c r="A44" t="s">
        <v>16</v>
      </c>
      <c r="B44" t="s">
        <v>322</v>
      </c>
      <c r="C44">
        <v>1.26570048309179</v>
      </c>
      <c r="D44">
        <v>1.1399999999999999</v>
      </c>
      <c r="E44">
        <v>0.99</v>
      </c>
    </row>
    <row r="45" spans="1:5" x14ac:dyDescent="0.25">
      <c r="A45" t="s">
        <v>16</v>
      </c>
      <c r="B45" t="s">
        <v>67</v>
      </c>
      <c r="C45">
        <v>1.26570048309179</v>
      </c>
      <c r="D45">
        <v>0.78</v>
      </c>
      <c r="E45">
        <v>0.94</v>
      </c>
    </row>
    <row r="46" spans="1:5" x14ac:dyDescent="0.25">
      <c r="A46" t="s">
        <v>16</v>
      </c>
      <c r="B46" t="s">
        <v>252</v>
      </c>
      <c r="C46">
        <v>1.26570048309179</v>
      </c>
      <c r="D46">
        <v>0.62</v>
      </c>
      <c r="E46">
        <v>1.19</v>
      </c>
    </row>
    <row r="47" spans="1:5" x14ac:dyDescent="0.25">
      <c r="A47" t="s">
        <v>16</v>
      </c>
      <c r="B47" t="s">
        <v>254</v>
      </c>
      <c r="C47">
        <v>1.26570048309179</v>
      </c>
      <c r="D47">
        <v>1.02</v>
      </c>
      <c r="E47">
        <v>0.4</v>
      </c>
    </row>
    <row r="48" spans="1:5" x14ac:dyDescent="0.25">
      <c r="A48" t="s">
        <v>16</v>
      </c>
      <c r="B48" t="s">
        <v>255</v>
      </c>
      <c r="C48">
        <v>1.26570048309179</v>
      </c>
      <c r="D48">
        <v>1.2</v>
      </c>
      <c r="E48">
        <v>0.88</v>
      </c>
    </row>
    <row r="49" spans="1:5" x14ac:dyDescent="0.25">
      <c r="A49" t="s">
        <v>16</v>
      </c>
      <c r="B49" t="s">
        <v>64</v>
      </c>
      <c r="C49">
        <v>1.26570048309179</v>
      </c>
      <c r="D49">
        <v>0.85</v>
      </c>
      <c r="E49">
        <v>0.91</v>
      </c>
    </row>
    <row r="50" spans="1:5" x14ac:dyDescent="0.25">
      <c r="A50" t="s">
        <v>16</v>
      </c>
      <c r="B50" t="s">
        <v>323</v>
      </c>
      <c r="C50">
        <v>1.26570048309179</v>
      </c>
      <c r="D50">
        <v>0.56999999999999995</v>
      </c>
      <c r="E50">
        <v>0.94</v>
      </c>
    </row>
    <row r="51" spans="1:5" x14ac:dyDescent="0.25">
      <c r="A51" t="s">
        <v>16</v>
      </c>
      <c r="B51" t="s">
        <v>18</v>
      </c>
      <c r="C51">
        <v>1.26570048309179</v>
      </c>
      <c r="D51">
        <v>0.47</v>
      </c>
      <c r="E51">
        <v>0.68</v>
      </c>
    </row>
    <row r="52" spans="1:5" x14ac:dyDescent="0.25">
      <c r="A52" t="s">
        <v>16</v>
      </c>
      <c r="B52" t="s">
        <v>256</v>
      </c>
      <c r="C52">
        <v>1.26570048309179</v>
      </c>
      <c r="D52">
        <v>0.45</v>
      </c>
      <c r="E52">
        <v>0.85</v>
      </c>
    </row>
    <row r="53" spans="1:5" x14ac:dyDescent="0.25">
      <c r="A53" t="s">
        <v>16</v>
      </c>
      <c r="B53" t="s">
        <v>257</v>
      </c>
      <c r="C53">
        <v>1.26570048309179</v>
      </c>
      <c r="D53">
        <v>0.45</v>
      </c>
      <c r="E53">
        <v>1.47</v>
      </c>
    </row>
    <row r="54" spans="1:5" x14ac:dyDescent="0.25">
      <c r="A54" t="s">
        <v>16</v>
      </c>
      <c r="B54" t="s">
        <v>68</v>
      </c>
      <c r="C54">
        <v>1.26570048309179</v>
      </c>
      <c r="D54">
        <v>1.02</v>
      </c>
      <c r="E54">
        <v>1.1299999999999999</v>
      </c>
    </row>
    <row r="55" spans="1:5" x14ac:dyDescent="0.25">
      <c r="A55" t="s">
        <v>16</v>
      </c>
      <c r="B55" t="s">
        <v>19</v>
      </c>
      <c r="C55">
        <v>1.26570048309179</v>
      </c>
      <c r="D55">
        <v>0.47</v>
      </c>
      <c r="E55">
        <v>1.4</v>
      </c>
    </row>
    <row r="56" spans="1:5" x14ac:dyDescent="0.25">
      <c r="A56" t="s">
        <v>69</v>
      </c>
      <c r="B56" t="s">
        <v>324</v>
      </c>
      <c r="C56">
        <v>1.3056603773584901</v>
      </c>
      <c r="D56">
        <v>1.05</v>
      </c>
      <c r="E56">
        <v>0.75</v>
      </c>
    </row>
    <row r="57" spans="1:5" x14ac:dyDescent="0.25">
      <c r="A57" t="s">
        <v>69</v>
      </c>
      <c r="B57" t="s">
        <v>351</v>
      </c>
      <c r="C57">
        <v>1.3056603773584901</v>
      </c>
      <c r="D57">
        <v>0.97</v>
      </c>
      <c r="E57">
        <v>0.59</v>
      </c>
    </row>
    <row r="58" spans="1:5" x14ac:dyDescent="0.25">
      <c r="A58" t="s">
        <v>69</v>
      </c>
      <c r="B58" t="s">
        <v>73</v>
      </c>
      <c r="C58">
        <v>1.3056603773584901</v>
      </c>
      <c r="D58">
        <v>0.81</v>
      </c>
      <c r="E58">
        <v>0.93</v>
      </c>
    </row>
    <row r="59" spans="1:5" x14ac:dyDescent="0.25">
      <c r="A59" t="s">
        <v>69</v>
      </c>
      <c r="B59" t="s">
        <v>75</v>
      </c>
      <c r="C59">
        <v>1.3056603773584901</v>
      </c>
      <c r="D59">
        <v>0.46</v>
      </c>
      <c r="E59">
        <v>1.1599999999999999</v>
      </c>
    </row>
    <row r="60" spans="1:5" x14ac:dyDescent="0.25">
      <c r="A60" t="s">
        <v>69</v>
      </c>
      <c r="B60" t="s">
        <v>77</v>
      </c>
      <c r="C60">
        <v>1.3056603773584901</v>
      </c>
      <c r="D60">
        <v>1.02</v>
      </c>
      <c r="E60">
        <v>0.75</v>
      </c>
    </row>
    <row r="61" spans="1:5" x14ac:dyDescent="0.25">
      <c r="A61" t="s">
        <v>69</v>
      </c>
      <c r="B61" t="s">
        <v>263</v>
      </c>
      <c r="C61">
        <v>1.3056603773584901</v>
      </c>
      <c r="D61">
        <v>0.87</v>
      </c>
      <c r="E61">
        <v>1.28</v>
      </c>
    </row>
    <row r="62" spans="1:5" x14ac:dyDescent="0.25">
      <c r="A62" t="s">
        <v>69</v>
      </c>
      <c r="B62" t="s">
        <v>381</v>
      </c>
      <c r="C62">
        <v>1.3056603773584901</v>
      </c>
      <c r="D62">
        <v>1.22</v>
      </c>
      <c r="E62">
        <v>0.75</v>
      </c>
    </row>
    <row r="63" spans="1:5" x14ac:dyDescent="0.25">
      <c r="A63" t="s">
        <v>69</v>
      </c>
      <c r="B63" t="s">
        <v>76</v>
      </c>
      <c r="C63">
        <v>1.3056603773584901</v>
      </c>
      <c r="D63">
        <v>0.75</v>
      </c>
      <c r="E63">
        <v>0.87</v>
      </c>
    </row>
    <row r="64" spans="1:5" x14ac:dyDescent="0.25">
      <c r="A64" t="s">
        <v>69</v>
      </c>
      <c r="B64" t="s">
        <v>72</v>
      </c>
      <c r="C64">
        <v>1.3056603773584901</v>
      </c>
      <c r="D64">
        <v>1.39</v>
      </c>
      <c r="E64">
        <v>1.57</v>
      </c>
    </row>
    <row r="65" spans="1:5" x14ac:dyDescent="0.25">
      <c r="A65" t="s">
        <v>69</v>
      </c>
      <c r="B65" t="s">
        <v>78</v>
      </c>
      <c r="C65">
        <v>1.3056603773584901</v>
      </c>
      <c r="D65">
        <v>1.4</v>
      </c>
      <c r="E65">
        <v>0.65</v>
      </c>
    </row>
    <row r="66" spans="1:5" x14ac:dyDescent="0.25">
      <c r="A66" t="s">
        <v>69</v>
      </c>
      <c r="B66" t="s">
        <v>260</v>
      </c>
      <c r="C66">
        <v>1.3056603773584901</v>
      </c>
      <c r="D66">
        <v>1.45</v>
      </c>
      <c r="E66">
        <v>1.05</v>
      </c>
    </row>
    <row r="67" spans="1:5" x14ac:dyDescent="0.25">
      <c r="A67" t="s">
        <v>69</v>
      </c>
      <c r="B67" t="s">
        <v>262</v>
      </c>
      <c r="C67">
        <v>1.3056603773584901</v>
      </c>
      <c r="D67">
        <v>1.45</v>
      </c>
      <c r="E67">
        <v>0.46</v>
      </c>
    </row>
    <row r="68" spans="1:5" x14ac:dyDescent="0.25">
      <c r="A68" t="s">
        <v>69</v>
      </c>
      <c r="B68" t="s">
        <v>261</v>
      </c>
      <c r="C68">
        <v>1.3056603773584901</v>
      </c>
      <c r="D68">
        <v>1.35</v>
      </c>
      <c r="E68">
        <v>0.7</v>
      </c>
    </row>
    <row r="69" spans="1:5" x14ac:dyDescent="0.25">
      <c r="A69" t="s">
        <v>69</v>
      </c>
      <c r="B69" t="s">
        <v>325</v>
      </c>
      <c r="C69">
        <v>1.3056603773584901</v>
      </c>
      <c r="D69">
        <v>0.64</v>
      </c>
      <c r="E69">
        <v>1.28</v>
      </c>
    </row>
    <row r="70" spans="1:5" x14ac:dyDescent="0.25">
      <c r="A70" t="s">
        <v>69</v>
      </c>
      <c r="B70" t="s">
        <v>258</v>
      </c>
      <c r="C70">
        <v>1.3056603773584901</v>
      </c>
      <c r="D70">
        <v>0.35</v>
      </c>
      <c r="E70">
        <v>1.34</v>
      </c>
    </row>
    <row r="71" spans="1:5" x14ac:dyDescent="0.25">
      <c r="A71" t="s">
        <v>69</v>
      </c>
      <c r="B71" t="s">
        <v>79</v>
      </c>
      <c r="C71">
        <v>1.3056603773584901</v>
      </c>
      <c r="D71">
        <v>0.81</v>
      </c>
      <c r="E71">
        <v>1.63</v>
      </c>
    </row>
    <row r="72" spans="1:5" x14ac:dyDescent="0.25">
      <c r="A72" t="s">
        <v>69</v>
      </c>
      <c r="B72" t="s">
        <v>259</v>
      </c>
      <c r="C72">
        <v>1.3056603773584901</v>
      </c>
      <c r="D72">
        <v>1.22</v>
      </c>
      <c r="E72">
        <v>0.81</v>
      </c>
    </row>
    <row r="73" spans="1:5" x14ac:dyDescent="0.25">
      <c r="A73" t="s">
        <v>69</v>
      </c>
      <c r="B73" t="s">
        <v>71</v>
      </c>
      <c r="C73">
        <v>1.3056603773584901</v>
      </c>
      <c r="D73">
        <v>0.64</v>
      </c>
      <c r="E73">
        <v>1.34</v>
      </c>
    </row>
    <row r="74" spans="1:5" x14ac:dyDescent="0.25">
      <c r="A74" t="s">
        <v>69</v>
      </c>
      <c r="B74" t="s">
        <v>74</v>
      </c>
      <c r="C74">
        <v>1.3056603773584901</v>
      </c>
      <c r="D74">
        <v>1.1000000000000001</v>
      </c>
      <c r="E74">
        <v>0.93</v>
      </c>
    </row>
    <row r="75" spans="1:5" x14ac:dyDescent="0.25">
      <c r="A75" t="s">
        <v>69</v>
      </c>
      <c r="B75" t="s">
        <v>70</v>
      </c>
      <c r="C75">
        <v>1.3056603773584901</v>
      </c>
      <c r="D75">
        <v>0.7</v>
      </c>
      <c r="E75">
        <v>1.24</v>
      </c>
    </row>
    <row r="76" spans="1:5" x14ac:dyDescent="0.25">
      <c r="A76" t="s">
        <v>80</v>
      </c>
      <c r="B76" t="s">
        <v>97</v>
      </c>
      <c r="C76">
        <v>1.03233830845771</v>
      </c>
      <c r="D76">
        <v>0.91</v>
      </c>
      <c r="E76">
        <v>0.96</v>
      </c>
    </row>
    <row r="77" spans="1:5" x14ac:dyDescent="0.25">
      <c r="A77" t="s">
        <v>80</v>
      </c>
      <c r="B77" t="s">
        <v>82</v>
      </c>
      <c r="C77">
        <v>1.03233830845771</v>
      </c>
      <c r="D77">
        <v>0.67</v>
      </c>
      <c r="E77">
        <v>0.67</v>
      </c>
    </row>
    <row r="78" spans="1:5" x14ac:dyDescent="0.25">
      <c r="A78" t="s">
        <v>80</v>
      </c>
      <c r="B78" t="s">
        <v>83</v>
      </c>
      <c r="C78">
        <v>1.03233830845771</v>
      </c>
      <c r="D78">
        <v>1.06</v>
      </c>
      <c r="E78">
        <v>0.96</v>
      </c>
    </row>
    <row r="79" spans="1:5" x14ac:dyDescent="0.25">
      <c r="A79" t="s">
        <v>80</v>
      </c>
      <c r="B79" t="s">
        <v>85</v>
      </c>
      <c r="C79">
        <v>1.03233830845771</v>
      </c>
      <c r="D79">
        <v>1.01</v>
      </c>
      <c r="E79">
        <v>0.82</v>
      </c>
    </row>
    <row r="80" spans="1:5" x14ac:dyDescent="0.25">
      <c r="A80" t="s">
        <v>80</v>
      </c>
      <c r="B80" t="s">
        <v>359</v>
      </c>
      <c r="C80">
        <v>1.03233830845771</v>
      </c>
      <c r="D80">
        <v>1.3</v>
      </c>
      <c r="E80">
        <v>0.86</v>
      </c>
    </row>
    <row r="81" spans="1:5" x14ac:dyDescent="0.25">
      <c r="A81" t="s">
        <v>80</v>
      </c>
      <c r="B81" t="s">
        <v>87</v>
      </c>
      <c r="C81">
        <v>1.03233830845771</v>
      </c>
      <c r="D81">
        <v>1.01</v>
      </c>
      <c r="E81">
        <v>1.34</v>
      </c>
    </row>
    <row r="82" spans="1:5" x14ac:dyDescent="0.25">
      <c r="A82" t="s">
        <v>80</v>
      </c>
      <c r="B82" t="s">
        <v>89</v>
      </c>
      <c r="C82">
        <v>1.03233830845771</v>
      </c>
      <c r="D82">
        <v>1.06</v>
      </c>
      <c r="E82">
        <v>0.77</v>
      </c>
    </row>
    <row r="83" spans="1:5" x14ac:dyDescent="0.25">
      <c r="A83" t="s">
        <v>80</v>
      </c>
      <c r="B83" t="s">
        <v>369</v>
      </c>
      <c r="C83">
        <v>1.03233830845771</v>
      </c>
      <c r="D83">
        <v>0.62</v>
      </c>
      <c r="E83">
        <v>1.3</v>
      </c>
    </row>
    <row r="84" spans="1:5" x14ac:dyDescent="0.25">
      <c r="A84" t="s">
        <v>80</v>
      </c>
      <c r="B84" t="s">
        <v>91</v>
      </c>
      <c r="C84">
        <v>1.03233830845771</v>
      </c>
      <c r="D84">
        <v>0.66</v>
      </c>
      <c r="E84">
        <v>1.02</v>
      </c>
    </row>
    <row r="85" spans="1:5" x14ac:dyDescent="0.25">
      <c r="A85" t="s">
        <v>80</v>
      </c>
      <c r="B85" t="s">
        <v>96</v>
      </c>
      <c r="C85">
        <v>1.03233830845771</v>
      </c>
      <c r="D85">
        <v>0.67</v>
      </c>
      <c r="E85">
        <v>1.58</v>
      </c>
    </row>
    <row r="86" spans="1:5" x14ac:dyDescent="0.25">
      <c r="A86" t="s">
        <v>80</v>
      </c>
      <c r="B86" t="s">
        <v>86</v>
      </c>
      <c r="C86">
        <v>1.03233830845771</v>
      </c>
      <c r="D86">
        <v>0.38</v>
      </c>
      <c r="E86">
        <v>0.86</v>
      </c>
    </row>
    <row r="87" spans="1:5" x14ac:dyDescent="0.25">
      <c r="A87" t="s">
        <v>80</v>
      </c>
      <c r="B87" t="s">
        <v>81</v>
      </c>
      <c r="C87">
        <v>1.03233830845771</v>
      </c>
      <c r="D87">
        <v>0.96</v>
      </c>
      <c r="E87">
        <v>0.86</v>
      </c>
    </row>
    <row r="88" spans="1:5" x14ac:dyDescent="0.25">
      <c r="A88" t="s">
        <v>80</v>
      </c>
      <c r="B88" t="s">
        <v>94</v>
      </c>
      <c r="C88">
        <v>1.03233830845771</v>
      </c>
      <c r="D88">
        <v>0.82</v>
      </c>
      <c r="E88">
        <v>0.82</v>
      </c>
    </row>
    <row r="89" spans="1:5" x14ac:dyDescent="0.25">
      <c r="A89" t="s">
        <v>80</v>
      </c>
      <c r="B89" t="s">
        <v>90</v>
      </c>
      <c r="C89">
        <v>1.03233830845771</v>
      </c>
      <c r="D89">
        <v>1.2</v>
      </c>
      <c r="E89">
        <v>0.77</v>
      </c>
    </row>
    <row r="90" spans="1:5" x14ac:dyDescent="0.25">
      <c r="A90" t="s">
        <v>80</v>
      </c>
      <c r="B90" t="s">
        <v>93</v>
      </c>
      <c r="C90">
        <v>1.03233830845771</v>
      </c>
      <c r="D90">
        <v>0.62</v>
      </c>
      <c r="E90">
        <v>0.86</v>
      </c>
    </row>
    <row r="91" spans="1:5" x14ac:dyDescent="0.25">
      <c r="A91" t="s">
        <v>80</v>
      </c>
      <c r="B91" t="s">
        <v>88</v>
      </c>
      <c r="C91">
        <v>1.03233830845771</v>
      </c>
      <c r="D91">
        <v>1.1499999999999999</v>
      </c>
      <c r="E91">
        <v>1.34</v>
      </c>
    </row>
    <row r="92" spans="1:5" x14ac:dyDescent="0.25">
      <c r="A92" t="s">
        <v>80</v>
      </c>
      <c r="B92" t="s">
        <v>410</v>
      </c>
      <c r="C92">
        <v>1.03233830845771</v>
      </c>
      <c r="D92">
        <v>0.76</v>
      </c>
      <c r="E92">
        <v>1.02</v>
      </c>
    </row>
    <row r="93" spans="1:5" x14ac:dyDescent="0.25">
      <c r="A93" t="s">
        <v>80</v>
      </c>
      <c r="B93" t="s">
        <v>412</v>
      </c>
      <c r="C93">
        <v>1.03233830845771</v>
      </c>
      <c r="D93">
        <v>1.01</v>
      </c>
      <c r="E93">
        <v>0.82</v>
      </c>
    </row>
    <row r="94" spans="1:5" x14ac:dyDescent="0.25">
      <c r="A94" t="s">
        <v>80</v>
      </c>
      <c r="B94" t="s">
        <v>92</v>
      </c>
      <c r="C94">
        <v>1.03233830845771</v>
      </c>
      <c r="D94">
        <v>0.76</v>
      </c>
      <c r="E94">
        <v>1.07</v>
      </c>
    </row>
    <row r="95" spans="1:5" x14ac:dyDescent="0.25">
      <c r="A95" t="s">
        <v>80</v>
      </c>
      <c r="B95" t="s">
        <v>416</v>
      </c>
      <c r="C95">
        <v>1.03233830845771</v>
      </c>
      <c r="D95">
        <v>0.53</v>
      </c>
      <c r="E95">
        <v>1.39</v>
      </c>
    </row>
    <row r="96" spans="1:5" x14ac:dyDescent="0.25">
      <c r="A96" t="s">
        <v>80</v>
      </c>
      <c r="B96" t="s">
        <v>84</v>
      </c>
      <c r="C96">
        <v>1.03233830845771</v>
      </c>
      <c r="D96">
        <v>0.77</v>
      </c>
      <c r="E96">
        <v>0.86</v>
      </c>
    </row>
    <row r="97" spans="1:5" x14ac:dyDescent="0.25">
      <c r="A97" t="s">
        <v>80</v>
      </c>
      <c r="B97" t="s">
        <v>98</v>
      </c>
      <c r="C97">
        <v>1.03233830845771</v>
      </c>
      <c r="D97">
        <v>1.0900000000000001</v>
      </c>
      <c r="E97">
        <v>0.76</v>
      </c>
    </row>
    <row r="98" spans="1:5" x14ac:dyDescent="0.25">
      <c r="A98" t="s">
        <v>80</v>
      </c>
      <c r="B98" t="s">
        <v>95</v>
      </c>
      <c r="C98">
        <v>1.03233830845771</v>
      </c>
      <c r="D98">
        <v>0.53</v>
      </c>
      <c r="E98">
        <v>0.57999999999999996</v>
      </c>
    </row>
    <row r="99" spans="1:5" x14ac:dyDescent="0.25">
      <c r="A99" t="s">
        <v>80</v>
      </c>
      <c r="B99" t="s">
        <v>435</v>
      </c>
      <c r="C99">
        <v>1.03233830845771</v>
      </c>
      <c r="D99">
        <v>0.66</v>
      </c>
      <c r="E99">
        <v>1.73</v>
      </c>
    </row>
    <row r="100" spans="1:5" x14ac:dyDescent="0.25">
      <c r="A100" t="s">
        <v>99</v>
      </c>
      <c r="B100" t="s">
        <v>100</v>
      </c>
      <c r="C100">
        <v>1.2876344086021501</v>
      </c>
      <c r="D100">
        <v>0.71</v>
      </c>
      <c r="E100">
        <v>1.24</v>
      </c>
    </row>
    <row r="101" spans="1:5" x14ac:dyDescent="0.25">
      <c r="A101" t="s">
        <v>99</v>
      </c>
      <c r="B101" t="s">
        <v>102</v>
      </c>
      <c r="C101">
        <v>1.2876344086021501</v>
      </c>
      <c r="D101">
        <v>1.1000000000000001</v>
      </c>
      <c r="E101">
        <v>1.05</v>
      </c>
    </row>
    <row r="102" spans="1:5" x14ac:dyDescent="0.25">
      <c r="A102" t="s">
        <v>99</v>
      </c>
      <c r="B102" t="s">
        <v>111</v>
      </c>
      <c r="C102">
        <v>1.2876344086021501</v>
      </c>
      <c r="D102">
        <v>0.89</v>
      </c>
      <c r="E102">
        <v>0.75</v>
      </c>
    </row>
    <row r="103" spans="1:5" x14ac:dyDescent="0.25">
      <c r="A103" t="s">
        <v>99</v>
      </c>
      <c r="B103" t="s">
        <v>104</v>
      </c>
      <c r="C103">
        <v>1.2876344086021501</v>
      </c>
      <c r="D103">
        <v>0.61</v>
      </c>
      <c r="E103">
        <v>1.22</v>
      </c>
    </row>
    <row r="104" spans="1:5" x14ac:dyDescent="0.25">
      <c r="A104" t="s">
        <v>99</v>
      </c>
      <c r="B104" t="s">
        <v>106</v>
      </c>
      <c r="C104">
        <v>1.2876344086021501</v>
      </c>
      <c r="D104">
        <v>0.9</v>
      </c>
      <c r="E104">
        <v>1.2</v>
      </c>
    </row>
    <row r="105" spans="1:5" x14ac:dyDescent="0.25">
      <c r="A105" t="s">
        <v>99</v>
      </c>
      <c r="B105" t="s">
        <v>105</v>
      </c>
      <c r="C105">
        <v>1.2876344086021501</v>
      </c>
      <c r="D105">
        <v>0.97</v>
      </c>
      <c r="E105">
        <v>0.66</v>
      </c>
    </row>
    <row r="106" spans="1:5" x14ac:dyDescent="0.25">
      <c r="A106" t="s">
        <v>99</v>
      </c>
      <c r="B106" t="s">
        <v>117</v>
      </c>
      <c r="C106">
        <v>1.2876344086021501</v>
      </c>
      <c r="D106">
        <v>0.75</v>
      </c>
      <c r="E106">
        <v>1.1200000000000001</v>
      </c>
    </row>
    <row r="107" spans="1:5" x14ac:dyDescent="0.25">
      <c r="A107" t="s">
        <v>99</v>
      </c>
      <c r="B107" t="s">
        <v>121</v>
      </c>
      <c r="C107">
        <v>1.2876344086021501</v>
      </c>
      <c r="D107">
        <v>1.1000000000000001</v>
      </c>
      <c r="E107">
        <v>1.1000000000000001</v>
      </c>
    </row>
    <row r="108" spans="1:5" x14ac:dyDescent="0.25">
      <c r="A108" t="s">
        <v>99</v>
      </c>
      <c r="B108" t="s">
        <v>108</v>
      </c>
      <c r="C108">
        <v>1.2876344086021501</v>
      </c>
      <c r="D108">
        <v>0.7</v>
      </c>
      <c r="E108">
        <v>0.89</v>
      </c>
    </row>
    <row r="109" spans="1:5" x14ac:dyDescent="0.25">
      <c r="A109" t="s">
        <v>99</v>
      </c>
      <c r="B109" t="s">
        <v>103</v>
      </c>
      <c r="C109">
        <v>1.2876344086021501</v>
      </c>
      <c r="D109">
        <v>1</v>
      </c>
      <c r="E109">
        <v>0.95</v>
      </c>
    </row>
    <row r="110" spans="1:5" x14ac:dyDescent="0.25">
      <c r="A110" t="s">
        <v>99</v>
      </c>
      <c r="B110" t="s">
        <v>110</v>
      </c>
      <c r="C110">
        <v>1.2876344086021501</v>
      </c>
      <c r="D110">
        <v>1.63</v>
      </c>
      <c r="E110">
        <v>0.84</v>
      </c>
    </row>
    <row r="111" spans="1:5" x14ac:dyDescent="0.25">
      <c r="A111" t="s">
        <v>99</v>
      </c>
      <c r="B111" t="s">
        <v>107</v>
      </c>
      <c r="C111">
        <v>1.2876344086021501</v>
      </c>
      <c r="D111">
        <v>0.98</v>
      </c>
      <c r="E111">
        <v>0.81</v>
      </c>
    </row>
    <row r="112" spans="1:5" x14ac:dyDescent="0.25">
      <c r="A112" t="s">
        <v>99</v>
      </c>
      <c r="B112" t="s">
        <v>395</v>
      </c>
      <c r="C112">
        <v>1.2876344086021501</v>
      </c>
      <c r="D112">
        <v>1.2</v>
      </c>
      <c r="E112">
        <v>0.5</v>
      </c>
    </row>
    <row r="113" spans="1:5" x14ac:dyDescent="0.25">
      <c r="A113" t="s">
        <v>99</v>
      </c>
      <c r="B113" t="s">
        <v>115</v>
      </c>
      <c r="C113">
        <v>1.2876344086021501</v>
      </c>
      <c r="D113">
        <v>1.01</v>
      </c>
      <c r="E113">
        <v>1.1000000000000001</v>
      </c>
    </row>
    <row r="114" spans="1:5" x14ac:dyDescent="0.25">
      <c r="A114" t="s">
        <v>99</v>
      </c>
      <c r="B114" t="s">
        <v>112</v>
      </c>
      <c r="C114">
        <v>1.2876344086021501</v>
      </c>
      <c r="D114">
        <v>0.75</v>
      </c>
      <c r="E114">
        <v>1.36</v>
      </c>
    </row>
    <row r="115" spans="1:5" x14ac:dyDescent="0.25">
      <c r="A115" t="s">
        <v>99</v>
      </c>
      <c r="B115" t="s">
        <v>113</v>
      </c>
      <c r="C115">
        <v>1.2876344086021501</v>
      </c>
      <c r="D115">
        <v>1.17</v>
      </c>
      <c r="E115">
        <v>1.1200000000000001</v>
      </c>
    </row>
    <row r="116" spans="1:5" x14ac:dyDescent="0.25">
      <c r="A116" t="s">
        <v>99</v>
      </c>
      <c r="B116" t="s">
        <v>114</v>
      </c>
      <c r="C116">
        <v>1.2876344086021501</v>
      </c>
      <c r="D116">
        <v>0.8</v>
      </c>
      <c r="E116">
        <v>0.7</v>
      </c>
    </row>
    <row r="117" spans="1:5" x14ac:dyDescent="0.25">
      <c r="A117" t="s">
        <v>99</v>
      </c>
      <c r="B117" t="s">
        <v>116</v>
      </c>
      <c r="C117">
        <v>1.2876344086021501</v>
      </c>
      <c r="D117">
        <v>0.8</v>
      </c>
      <c r="E117">
        <v>1.3</v>
      </c>
    </row>
    <row r="118" spans="1:5" x14ac:dyDescent="0.25">
      <c r="A118" t="s">
        <v>99</v>
      </c>
      <c r="B118" t="s">
        <v>109</v>
      </c>
      <c r="C118">
        <v>1.2876344086021501</v>
      </c>
      <c r="D118">
        <v>1.34</v>
      </c>
      <c r="E118">
        <v>0.7</v>
      </c>
    </row>
    <row r="119" spans="1:5" x14ac:dyDescent="0.25">
      <c r="A119" t="s">
        <v>99</v>
      </c>
      <c r="B119" t="s">
        <v>118</v>
      </c>
      <c r="C119">
        <v>1.2876344086021501</v>
      </c>
      <c r="D119">
        <v>1.1200000000000001</v>
      </c>
      <c r="E119">
        <v>1.22</v>
      </c>
    </row>
    <row r="120" spans="1:5" x14ac:dyDescent="0.25">
      <c r="A120" t="s">
        <v>99</v>
      </c>
      <c r="B120" t="s">
        <v>417</v>
      </c>
      <c r="C120">
        <v>1.2876344086021501</v>
      </c>
      <c r="D120">
        <v>0.65</v>
      </c>
      <c r="E120">
        <v>0.8</v>
      </c>
    </row>
    <row r="121" spans="1:5" x14ac:dyDescent="0.25">
      <c r="A121" t="s">
        <v>99</v>
      </c>
      <c r="B121" t="s">
        <v>101</v>
      </c>
      <c r="C121">
        <v>1.2876344086021501</v>
      </c>
      <c r="D121">
        <v>1.3</v>
      </c>
      <c r="E121">
        <v>0.5</v>
      </c>
    </row>
    <row r="122" spans="1:5" x14ac:dyDescent="0.25">
      <c r="A122" t="s">
        <v>99</v>
      </c>
      <c r="B122" t="s">
        <v>120</v>
      </c>
      <c r="C122">
        <v>1.2876344086021501</v>
      </c>
      <c r="D122">
        <v>0.95</v>
      </c>
      <c r="E122">
        <v>1.65</v>
      </c>
    </row>
    <row r="123" spans="1:5" x14ac:dyDescent="0.25">
      <c r="A123" t="s">
        <v>99</v>
      </c>
      <c r="B123" t="s">
        <v>119</v>
      </c>
      <c r="C123">
        <v>1.2876344086021501</v>
      </c>
      <c r="D123">
        <v>0.8</v>
      </c>
      <c r="E123">
        <v>1.17</v>
      </c>
    </row>
    <row r="124" spans="1:5" x14ac:dyDescent="0.25">
      <c r="A124" t="s">
        <v>122</v>
      </c>
      <c r="B124" t="s">
        <v>123</v>
      </c>
      <c r="C124">
        <v>1.14247311827957</v>
      </c>
      <c r="D124">
        <v>0.66</v>
      </c>
      <c r="E124">
        <v>1.02</v>
      </c>
    </row>
    <row r="125" spans="1:5" x14ac:dyDescent="0.25">
      <c r="A125" t="s">
        <v>122</v>
      </c>
      <c r="B125" t="s">
        <v>125</v>
      </c>
      <c r="C125">
        <v>1.14247311827957</v>
      </c>
      <c r="D125">
        <v>1.1200000000000001</v>
      </c>
      <c r="E125">
        <v>1.1200000000000001</v>
      </c>
    </row>
    <row r="126" spans="1:5" x14ac:dyDescent="0.25">
      <c r="A126" t="s">
        <v>122</v>
      </c>
      <c r="B126" t="s">
        <v>127</v>
      </c>
      <c r="C126">
        <v>1.14247311827957</v>
      </c>
      <c r="D126">
        <v>0.97</v>
      </c>
      <c r="E126">
        <v>0.97</v>
      </c>
    </row>
    <row r="127" spans="1:5" x14ac:dyDescent="0.25">
      <c r="A127" t="s">
        <v>122</v>
      </c>
      <c r="B127" t="s">
        <v>130</v>
      </c>
      <c r="C127">
        <v>1.14247311827957</v>
      </c>
      <c r="D127">
        <v>1.25</v>
      </c>
      <c r="E127">
        <v>0.77</v>
      </c>
    </row>
    <row r="128" spans="1:5" x14ac:dyDescent="0.25">
      <c r="A128" t="s">
        <v>122</v>
      </c>
      <c r="B128" t="s">
        <v>362</v>
      </c>
      <c r="C128">
        <v>1.14247311827957</v>
      </c>
      <c r="D128">
        <v>0.6</v>
      </c>
      <c r="E128">
        <v>0.71</v>
      </c>
    </row>
    <row r="129" spans="1:5" x14ac:dyDescent="0.25">
      <c r="A129" t="s">
        <v>122</v>
      </c>
      <c r="B129" t="s">
        <v>126</v>
      </c>
      <c r="C129">
        <v>1.14247311827957</v>
      </c>
      <c r="D129">
        <v>0.96</v>
      </c>
      <c r="E129">
        <v>0.53</v>
      </c>
    </row>
    <row r="130" spans="1:5" x14ac:dyDescent="0.25">
      <c r="A130" t="s">
        <v>122</v>
      </c>
      <c r="B130" t="s">
        <v>129</v>
      </c>
      <c r="C130">
        <v>1.14247311827957</v>
      </c>
      <c r="D130">
        <v>0.48</v>
      </c>
      <c r="E130">
        <v>1.25</v>
      </c>
    </row>
    <row r="131" spans="1:5" x14ac:dyDescent="0.25">
      <c r="A131" t="s">
        <v>122</v>
      </c>
      <c r="B131" t="s">
        <v>128</v>
      </c>
      <c r="C131">
        <v>1.14247311827957</v>
      </c>
      <c r="D131">
        <v>0.92</v>
      </c>
      <c r="E131">
        <v>1.28</v>
      </c>
    </row>
    <row r="132" spans="1:5" x14ac:dyDescent="0.25">
      <c r="A132" t="s">
        <v>122</v>
      </c>
      <c r="B132" t="s">
        <v>136</v>
      </c>
      <c r="C132">
        <v>1.14247311827957</v>
      </c>
      <c r="D132">
        <v>1.1200000000000001</v>
      </c>
      <c r="E132">
        <v>1.07</v>
      </c>
    </row>
    <row r="133" spans="1:5" x14ac:dyDescent="0.25">
      <c r="A133" t="s">
        <v>122</v>
      </c>
      <c r="B133" t="s">
        <v>131</v>
      </c>
      <c r="C133">
        <v>1.14247311827957</v>
      </c>
      <c r="D133">
        <v>1.01</v>
      </c>
      <c r="E133">
        <v>0.77</v>
      </c>
    </row>
    <row r="134" spans="1:5" x14ac:dyDescent="0.25">
      <c r="A134" t="s">
        <v>122</v>
      </c>
      <c r="B134" t="s">
        <v>133</v>
      </c>
      <c r="C134">
        <v>1.14247311827957</v>
      </c>
      <c r="D134">
        <v>0.56000000000000005</v>
      </c>
      <c r="E134">
        <v>1.38</v>
      </c>
    </row>
    <row r="135" spans="1:5" x14ac:dyDescent="0.25">
      <c r="A135" t="s">
        <v>122</v>
      </c>
      <c r="B135" t="s">
        <v>135</v>
      </c>
      <c r="C135">
        <v>1.14247311827957</v>
      </c>
      <c r="D135">
        <v>1.08</v>
      </c>
      <c r="E135">
        <v>0.99</v>
      </c>
    </row>
    <row r="136" spans="1:5" x14ac:dyDescent="0.25">
      <c r="A136" t="s">
        <v>122</v>
      </c>
      <c r="B136" t="s">
        <v>137</v>
      </c>
      <c r="C136">
        <v>1.14247311827957</v>
      </c>
      <c r="D136">
        <v>0.72</v>
      </c>
      <c r="E136">
        <v>0.92</v>
      </c>
    </row>
    <row r="137" spans="1:5" x14ac:dyDescent="0.25">
      <c r="A137" t="s">
        <v>122</v>
      </c>
      <c r="B137" t="s">
        <v>401</v>
      </c>
      <c r="C137">
        <v>1.14247311827957</v>
      </c>
      <c r="D137">
        <v>0.91</v>
      </c>
      <c r="E137">
        <v>0.86</v>
      </c>
    </row>
    <row r="138" spans="1:5" x14ac:dyDescent="0.25">
      <c r="A138" t="s">
        <v>122</v>
      </c>
      <c r="B138" t="s">
        <v>138</v>
      </c>
      <c r="C138">
        <v>1.14247311827957</v>
      </c>
      <c r="D138">
        <v>0.99</v>
      </c>
      <c r="E138">
        <v>1.17</v>
      </c>
    </row>
    <row r="139" spans="1:5" x14ac:dyDescent="0.25">
      <c r="A139" t="s">
        <v>122</v>
      </c>
      <c r="B139" t="s">
        <v>139</v>
      </c>
      <c r="C139">
        <v>1.14247311827957</v>
      </c>
      <c r="D139">
        <v>1.01</v>
      </c>
      <c r="E139">
        <v>0.86</v>
      </c>
    </row>
    <row r="140" spans="1:5" x14ac:dyDescent="0.25">
      <c r="A140" t="s">
        <v>122</v>
      </c>
      <c r="B140" t="s">
        <v>144</v>
      </c>
      <c r="C140">
        <v>1.14247311827957</v>
      </c>
      <c r="D140">
        <v>1.43</v>
      </c>
      <c r="E140">
        <v>1.38</v>
      </c>
    </row>
    <row r="141" spans="1:5" x14ac:dyDescent="0.25">
      <c r="A141" t="s">
        <v>122</v>
      </c>
      <c r="B141" t="s">
        <v>132</v>
      </c>
      <c r="C141">
        <v>1.14247311827957</v>
      </c>
      <c r="D141">
        <v>0.96</v>
      </c>
      <c r="E141">
        <v>1.29</v>
      </c>
    </row>
    <row r="142" spans="1:5" x14ac:dyDescent="0.25">
      <c r="A142" t="s">
        <v>122</v>
      </c>
      <c r="B142" t="s">
        <v>140</v>
      </c>
      <c r="C142">
        <v>1.14247311827957</v>
      </c>
      <c r="D142">
        <v>0.66</v>
      </c>
      <c r="E142">
        <v>0.72</v>
      </c>
    </row>
    <row r="143" spans="1:5" x14ac:dyDescent="0.25">
      <c r="A143" t="s">
        <v>122</v>
      </c>
      <c r="B143" t="s">
        <v>124</v>
      </c>
      <c r="C143">
        <v>1.14247311827957</v>
      </c>
      <c r="D143">
        <v>0.72</v>
      </c>
      <c r="E143">
        <v>0.92</v>
      </c>
    </row>
    <row r="144" spans="1:5" x14ac:dyDescent="0.25">
      <c r="A144" t="s">
        <v>122</v>
      </c>
      <c r="B144" t="s">
        <v>134</v>
      </c>
      <c r="C144">
        <v>1.14247311827957</v>
      </c>
      <c r="D144">
        <v>0.38</v>
      </c>
      <c r="E144">
        <v>1.1499999999999999</v>
      </c>
    </row>
    <row r="145" spans="1:5" x14ac:dyDescent="0.25">
      <c r="A145" t="s">
        <v>122</v>
      </c>
      <c r="B145" t="s">
        <v>141</v>
      </c>
      <c r="C145">
        <v>1.14247311827957</v>
      </c>
      <c r="D145">
        <v>0.5</v>
      </c>
      <c r="E145">
        <v>0.86</v>
      </c>
    </row>
    <row r="146" spans="1:5" x14ac:dyDescent="0.25">
      <c r="A146" t="s">
        <v>122</v>
      </c>
      <c r="B146" t="s">
        <v>142</v>
      </c>
      <c r="C146">
        <v>1.14247311827957</v>
      </c>
      <c r="D146">
        <v>0.97</v>
      </c>
      <c r="E146">
        <v>0.97</v>
      </c>
    </row>
    <row r="147" spans="1:5" x14ac:dyDescent="0.25">
      <c r="A147" t="s">
        <v>122</v>
      </c>
      <c r="B147" t="s">
        <v>143</v>
      </c>
      <c r="C147">
        <v>1.14247311827957</v>
      </c>
      <c r="D147">
        <v>1.04</v>
      </c>
      <c r="E147">
        <v>1.04</v>
      </c>
    </row>
    <row r="148" spans="1:5" x14ac:dyDescent="0.25">
      <c r="A148" t="s">
        <v>145</v>
      </c>
      <c r="B148" t="s">
        <v>347</v>
      </c>
      <c r="C148">
        <v>1.22556390977444</v>
      </c>
      <c r="D148">
        <v>1.1100000000000001</v>
      </c>
      <c r="E148">
        <v>1.01</v>
      </c>
    </row>
    <row r="149" spans="1:5" x14ac:dyDescent="0.25">
      <c r="A149" t="s">
        <v>145</v>
      </c>
      <c r="B149" t="s">
        <v>349</v>
      </c>
      <c r="C149">
        <v>1.22556390977444</v>
      </c>
      <c r="D149">
        <v>0.78</v>
      </c>
      <c r="E149">
        <v>0.9</v>
      </c>
    </row>
    <row r="150" spans="1:5" x14ac:dyDescent="0.25">
      <c r="A150" t="s">
        <v>145</v>
      </c>
      <c r="B150" t="s">
        <v>355</v>
      </c>
      <c r="C150">
        <v>1.22556390977444</v>
      </c>
      <c r="D150">
        <v>0.69</v>
      </c>
      <c r="E150">
        <v>2.14</v>
      </c>
    </row>
    <row r="151" spans="1:5" x14ac:dyDescent="0.25">
      <c r="A151" t="s">
        <v>145</v>
      </c>
      <c r="B151" t="s">
        <v>357</v>
      </c>
      <c r="C151">
        <v>1.22556390977444</v>
      </c>
      <c r="D151">
        <v>0.89</v>
      </c>
      <c r="E151">
        <v>0.64</v>
      </c>
    </row>
    <row r="152" spans="1:5" x14ac:dyDescent="0.25">
      <c r="A152" t="s">
        <v>145</v>
      </c>
      <c r="B152" t="s">
        <v>360</v>
      </c>
      <c r="C152">
        <v>1.22556390977444</v>
      </c>
      <c r="D152">
        <v>1.03</v>
      </c>
      <c r="E152">
        <v>0.76</v>
      </c>
    </row>
    <row r="153" spans="1:5" x14ac:dyDescent="0.25">
      <c r="A153" t="s">
        <v>145</v>
      </c>
      <c r="B153" t="s">
        <v>366</v>
      </c>
      <c r="C153">
        <v>1.22556390977444</v>
      </c>
      <c r="D153">
        <v>0.81</v>
      </c>
      <c r="E153">
        <v>0.94</v>
      </c>
    </row>
    <row r="154" spans="1:5" x14ac:dyDescent="0.25">
      <c r="A154" t="s">
        <v>145</v>
      </c>
      <c r="B154" t="s">
        <v>371</v>
      </c>
      <c r="C154">
        <v>1.22556390977444</v>
      </c>
      <c r="D154">
        <v>0.64</v>
      </c>
      <c r="E154">
        <v>0.98</v>
      </c>
    </row>
    <row r="155" spans="1:5" x14ac:dyDescent="0.25">
      <c r="A155" t="s">
        <v>145</v>
      </c>
      <c r="B155" t="s">
        <v>149</v>
      </c>
      <c r="C155">
        <v>1.22556390977444</v>
      </c>
      <c r="D155">
        <v>0.34</v>
      </c>
      <c r="E155">
        <v>1.95</v>
      </c>
    </row>
    <row r="156" spans="1:5" x14ac:dyDescent="0.25">
      <c r="A156" t="s">
        <v>145</v>
      </c>
      <c r="B156" t="s">
        <v>375</v>
      </c>
      <c r="C156">
        <v>1.22556390977444</v>
      </c>
      <c r="D156">
        <v>1</v>
      </c>
      <c r="E156">
        <v>0.94</v>
      </c>
    </row>
    <row r="157" spans="1:5" x14ac:dyDescent="0.25">
      <c r="A157" t="s">
        <v>145</v>
      </c>
      <c r="B157" t="s">
        <v>388</v>
      </c>
      <c r="C157">
        <v>1.22556390977444</v>
      </c>
      <c r="D157">
        <v>0.95</v>
      </c>
      <c r="E157">
        <v>0.85</v>
      </c>
    </row>
    <row r="158" spans="1:5" x14ac:dyDescent="0.25">
      <c r="A158" t="s">
        <v>145</v>
      </c>
      <c r="B158" t="s">
        <v>389</v>
      </c>
      <c r="C158">
        <v>1.22556390977444</v>
      </c>
      <c r="D158">
        <v>0.75</v>
      </c>
      <c r="E158">
        <v>0.69</v>
      </c>
    </row>
    <row r="159" spans="1:5" x14ac:dyDescent="0.25">
      <c r="A159" t="s">
        <v>145</v>
      </c>
      <c r="B159" t="s">
        <v>391</v>
      </c>
      <c r="C159">
        <v>1.22556390977444</v>
      </c>
      <c r="D159">
        <v>0.83</v>
      </c>
      <c r="E159">
        <v>1.58</v>
      </c>
    </row>
    <row r="160" spans="1:5" x14ac:dyDescent="0.25">
      <c r="A160" t="s">
        <v>145</v>
      </c>
      <c r="B160" t="s">
        <v>146</v>
      </c>
      <c r="C160">
        <v>1.22556390977444</v>
      </c>
      <c r="D160">
        <v>0.81</v>
      </c>
      <c r="E160">
        <v>0.88</v>
      </c>
    </row>
    <row r="161" spans="1:5" x14ac:dyDescent="0.25">
      <c r="A161" t="s">
        <v>145</v>
      </c>
      <c r="B161" t="s">
        <v>404</v>
      </c>
      <c r="C161">
        <v>1.22556390977444</v>
      </c>
      <c r="D161">
        <v>0.54</v>
      </c>
      <c r="E161">
        <v>0.38</v>
      </c>
    </row>
    <row r="162" spans="1:5" x14ac:dyDescent="0.25">
      <c r="A162" t="s">
        <v>145</v>
      </c>
      <c r="B162" t="s">
        <v>419</v>
      </c>
      <c r="C162">
        <v>1.22556390977444</v>
      </c>
      <c r="D162">
        <v>0.69</v>
      </c>
      <c r="E162">
        <v>0.95</v>
      </c>
    </row>
    <row r="163" spans="1:5" x14ac:dyDescent="0.25">
      <c r="A163" t="s">
        <v>145</v>
      </c>
      <c r="B163" t="s">
        <v>423</v>
      </c>
      <c r="C163">
        <v>1.22556390977444</v>
      </c>
      <c r="D163">
        <v>1.03</v>
      </c>
      <c r="E163">
        <v>0.75</v>
      </c>
    </row>
    <row r="164" spans="1:5" x14ac:dyDescent="0.25">
      <c r="A164" t="s">
        <v>145</v>
      </c>
      <c r="B164" t="s">
        <v>425</v>
      </c>
      <c r="C164">
        <v>1.22556390977444</v>
      </c>
      <c r="D164">
        <v>0.9</v>
      </c>
      <c r="E164">
        <v>0.76</v>
      </c>
    </row>
    <row r="165" spans="1:5" x14ac:dyDescent="0.25">
      <c r="A165" t="s">
        <v>145</v>
      </c>
      <c r="B165" t="s">
        <v>427</v>
      </c>
      <c r="C165">
        <v>1.22556390977444</v>
      </c>
      <c r="D165">
        <v>1.44</v>
      </c>
      <c r="E165">
        <v>0.69</v>
      </c>
    </row>
    <row r="166" spans="1:5" x14ac:dyDescent="0.25">
      <c r="A166" t="s">
        <v>145</v>
      </c>
      <c r="B166" t="s">
        <v>432</v>
      </c>
      <c r="C166">
        <v>1.22556390977444</v>
      </c>
      <c r="D166">
        <v>0.53</v>
      </c>
      <c r="E166">
        <v>1.48</v>
      </c>
    </row>
    <row r="167" spans="1:5" x14ac:dyDescent="0.25">
      <c r="A167" t="s">
        <v>145</v>
      </c>
      <c r="B167" t="s">
        <v>433</v>
      </c>
      <c r="C167">
        <v>1.22556390977444</v>
      </c>
      <c r="D167">
        <v>0.69</v>
      </c>
      <c r="E167">
        <v>0.9</v>
      </c>
    </row>
    <row r="168" spans="1:5" x14ac:dyDescent="0.25">
      <c r="A168" t="s">
        <v>145</v>
      </c>
      <c r="B168" t="s">
        <v>434</v>
      </c>
      <c r="C168">
        <v>1.22556390977444</v>
      </c>
      <c r="D168">
        <v>0.75</v>
      </c>
      <c r="E168">
        <v>1.1299999999999999</v>
      </c>
    </row>
    <row r="169" spans="1:5" x14ac:dyDescent="0.25">
      <c r="A169" t="s">
        <v>145</v>
      </c>
      <c r="B169" t="s">
        <v>148</v>
      </c>
      <c r="C169">
        <v>1.22556390977444</v>
      </c>
      <c r="D169">
        <v>0.85</v>
      </c>
      <c r="E169">
        <v>1.06</v>
      </c>
    </row>
    <row r="170" spans="1:5" x14ac:dyDescent="0.25">
      <c r="A170" t="s">
        <v>145</v>
      </c>
      <c r="B170" t="s">
        <v>147</v>
      </c>
      <c r="C170">
        <v>1.22556390977444</v>
      </c>
      <c r="D170">
        <v>1.06</v>
      </c>
      <c r="E170">
        <v>1.17</v>
      </c>
    </row>
    <row r="171" spans="1:5" x14ac:dyDescent="0.25">
      <c r="A171" t="s">
        <v>21</v>
      </c>
      <c r="B171" t="s">
        <v>152</v>
      </c>
      <c r="C171">
        <v>1.3261648745519701</v>
      </c>
      <c r="D171">
        <v>0.87</v>
      </c>
      <c r="E171">
        <v>1.1100000000000001</v>
      </c>
    </row>
    <row r="172" spans="1:5" x14ac:dyDescent="0.25">
      <c r="A172" t="s">
        <v>21</v>
      </c>
      <c r="B172" t="s">
        <v>269</v>
      </c>
      <c r="C172">
        <v>1.3261648745519701</v>
      </c>
      <c r="D172">
        <v>0.84</v>
      </c>
      <c r="E172">
        <v>1.06</v>
      </c>
    </row>
    <row r="173" spans="1:5" x14ac:dyDescent="0.25">
      <c r="A173" t="s">
        <v>21</v>
      </c>
      <c r="B173" t="s">
        <v>264</v>
      </c>
      <c r="C173">
        <v>1.3261648745519701</v>
      </c>
      <c r="D173">
        <v>0.67</v>
      </c>
      <c r="E173">
        <v>1.3</v>
      </c>
    </row>
    <row r="174" spans="1:5" x14ac:dyDescent="0.25">
      <c r="A174" t="s">
        <v>21</v>
      </c>
      <c r="B174" t="s">
        <v>372</v>
      </c>
      <c r="C174">
        <v>1.3261648745519701</v>
      </c>
      <c r="D174">
        <v>0.78</v>
      </c>
      <c r="E174">
        <v>1.51</v>
      </c>
    </row>
    <row r="175" spans="1:5" x14ac:dyDescent="0.25">
      <c r="A175" t="s">
        <v>21</v>
      </c>
      <c r="B175" t="s">
        <v>267</v>
      </c>
      <c r="C175">
        <v>1.3261648745519701</v>
      </c>
      <c r="D175">
        <v>1.1100000000000001</v>
      </c>
      <c r="E175">
        <v>1.02</v>
      </c>
    </row>
    <row r="176" spans="1:5" x14ac:dyDescent="0.25">
      <c r="A176" t="s">
        <v>21</v>
      </c>
      <c r="B176" t="s">
        <v>272</v>
      </c>
      <c r="C176">
        <v>1.3261648745519701</v>
      </c>
      <c r="D176">
        <v>1.4</v>
      </c>
      <c r="E176">
        <v>0.5</v>
      </c>
    </row>
    <row r="177" spans="1:5" x14ac:dyDescent="0.25">
      <c r="A177" t="s">
        <v>21</v>
      </c>
      <c r="B177" t="s">
        <v>397</v>
      </c>
      <c r="C177">
        <v>1.3261648745519701</v>
      </c>
      <c r="D177">
        <v>0.67</v>
      </c>
      <c r="E177">
        <v>1.35</v>
      </c>
    </row>
    <row r="178" spans="1:5" x14ac:dyDescent="0.25">
      <c r="A178" t="s">
        <v>21</v>
      </c>
      <c r="B178" t="s">
        <v>274</v>
      </c>
      <c r="C178">
        <v>1.3261648745519701</v>
      </c>
      <c r="D178">
        <v>1.4</v>
      </c>
      <c r="E178">
        <v>0.67</v>
      </c>
    </row>
    <row r="179" spans="1:5" x14ac:dyDescent="0.25">
      <c r="A179" t="s">
        <v>21</v>
      </c>
      <c r="B179" t="s">
        <v>150</v>
      </c>
      <c r="C179">
        <v>1.3261648745519701</v>
      </c>
      <c r="D179">
        <v>0.78</v>
      </c>
      <c r="E179">
        <v>0.78</v>
      </c>
    </row>
    <row r="180" spans="1:5" x14ac:dyDescent="0.25">
      <c r="A180" t="s">
        <v>21</v>
      </c>
      <c r="B180" t="s">
        <v>275</v>
      </c>
      <c r="C180">
        <v>1.3261648745519701</v>
      </c>
      <c r="D180">
        <v>0.88</v>
      </c>
      <c r="E180">
        <v>0.67</v>
      </c>
    </row>
    <row r="181" spans="1:5" x14ac:dyDescent="0.25">
      <c r="A181" t="s">
        <v>21</v>
      </c>
      <c r="B181" t="s">
        <v>23</v>
      </c>
      <c r="C181">
        <v>1.3261648745519701</v>
      </c>
      <c r="D181">
        <v>1.25</v>
      </c>
      <c r="E181">
        <v>1.0900000000000001</v>
      </c>
    </row>
    <row r="182" spans="1:5" x14ac:dyDescent="0.25">
      <c r="A182" t="s">
        <v>21</v>
      </c>
      <c r="B182" t="s">
        <v>22</v>
      </c>
      <c r="C182">
        <v>1.3261648745519701</v>
      </c>
      <c r="D182">
        <v>0.95</v>
      </c>
      <c r="E182">
        <v>1.01</v>
      </c>
    </row>
    <row r="183" spans="1:5" x14ac:dyDescent="0.25">
      <c r="A183" t="s">
        <v>21</v>
      </c>
      <c r="B183" t="s">
        <v>266</v>
      </c>
      <c r="C183">
        <v>1.3261648745519701</v>
      </c>
      <c r="D183">
        <v>0.73</v>
      </c>
      <c r="E183">
        <v>1.1399999999999999</v>
      </c>
    </row>
    <row r="184" spans="1:5" x14ac:dyDescent="0.25">
      <c r="A184" t="s">
        <v>21</v>
      </c>
      <c r="B184" t="s">
        <v>268</v>
      </c>
      <c r="C184">
        <v>1.3261648745519701</v>
      </c>
      <c r="D184">
        <v>0.99</v>
      </c>
      <c r="E184">
        <v>0.78</v>
      </c>
    </row>
    <row r="185" spans="1:5" x14ac:dyDescent="0.25">
      <c r="A185" t="s">
        <v>21</v>
      </c>
      <c r="B185" t="s">
        <v>151</v>
      </c>
      <c r="C185">
        <v>1.3261648745519701</v>
      </c>
      <c r="D185">
        <v>0.56999999999999995</v>
      </c>
      <c r="E185">
        <v>1.35</v>
      </c>
    </row>
    <row r="186" spans="1:5" x14ac:dyDescent="0.25">
      <c r="A186" t="s">
        <v>21</v>
      </c>
      <c r="B186" t="s">
        <v>153</v>
      </c>
      <c r="C186">
        <v>1.3261648745519701</v>
      </c>
      <c r="D186">
        <v>1.45</v>
      </c>
      <c r="E186">
        <v>0.47</v>
      </c>
    </row>
    <row r="187" spans="1:5" x14ac:dyDescent="0.25">
      <c r="A187" t="s">
        <v>21</v>
      </c>
      <c r="B187" t="s">
        <v>273</v>
      </c>
      <c r="C187">
        <v>1.3261648745519701</v>
      </c>
      <c r="D187">
        <v>1.1100000000000001</v>
      </c>
      <c r="E187">
        <v>1.1100000000000001</v>
      </c>
    </row>
    <row r="188" spans="1:5" x14ac:dyDescent="0.25">
      <c r="A188" t="s">
        <v>21</v>
      </c>
      <c r="B188" t="s">
        <v>265</v>
      </c>
      <c r="C188">
        <v>1.3261648745519701</v>
      </c>
      <c r="D188">
        <v>0.95</v>
      </c>
      <c r="E188">
        <v>0.67</v>
      </c>
    </row>
    <row r="189" spans="1:5" x14ac:dyDescent="0.25">
      <c r="A189" t="s">
        <v>21</v>
      </c>
      <c r="B189" t="s">
        <v>271</v>
      </c>
      <c r="C189">
        <v>1.3261648745519701</v>
      </c>
      <c r="D189">
        <v>0.78</v>
      </c>
      <c r="E189">
        <v>1.0900000000000001</v>
      </c>
    </row>
    <row r="190" spans="1:5" x14ac:dyDescent="0.25">
      <c r="A190" t="s">
        <v>21</v>
      </c>
      <c r="B190" t="s">
        <v>270</v>
      </c>
      <c r="C190">
        <v>1.3261648745519701</v>
      </c>
      <c r="D190">
        <v>1.0900000000000001</v>
      </c>
      <c r="E190">
        <v>1.25</v>
      </c>
    </row>
    <row r="191" spans="1:5" x14ac:dyDescent="0.25">
      <c r="A191" t="s">
        <v>154</v>
      </c>
      <c r="B191" t="s">
        <v>159</v>
      </c>
      <c r="C191">
        <v>1.0286738351254501</v>
      </c>
      <c r="D191">
        <v>0.61</v>
      </c>
      <c r="E191">
        <v>1.1599999999999999</v>
      </c>
    </row>
    <row r="192" spans="1:5" x14ac:dyDescent="0.25">
      <c r="A192" t="s">
        <v>154</v>
      </c>
      <c r="B192" t="s">
        <v>161</v>
      </c>
      <c r="C192">
        <v>1.0286738351254501</v>
      </c>
      <c r="D192">
        <v>0.77</v>
      </c>
      <c r="E192">
        <v>0.99</v>
      </c>
    </row>
    <row r="193" spans="1:5" x14ac:dyDescent="0.25">
      <c r="A193" t="s">
        <v>154</v>
      </c>
      <c r="B193" t="s">
        <v>163</v>
      </c>
      <c r="C193">
        <v>1.0286738351254501</v>
      </c>
      <c r="D193">
        <v>0.94</v>
      </c>
      <c r="E193">
        <v>0.99</v>
      </c>
    </row>
    <row r="194" spans="1:5" x14ac:dyDescent="0.25">
      <c r="A194" t="s">
        <v>154</v>
      </c>
      <c r="B194" t="s">
        <v>160</v>
      </c>
      <c r="C194">
        <v>1.0286738351254501</v>
      </c>
      <c r="D194">
        <v>0.77</v>
      </c>
      <c r="E194">
        <v>1.1000000000000001</v>
      </c>
    </row>
    <row r="195" spans="1:5" x14ac:dyDescent="0.25">
      <c r="A195" t="s">
        <v>154</v>
      </c>
      <c r="B195" t="s">
        <v>165</v>
      </c>
      <c r="C195">
        <v>1.0286738351254501</v>
      </c>
      <c r="D195">
        <v>0.77</v>
      </c>
      <c r="E195">
        <v>1.36</v>
      </c>
    </row>
    <row r="196" spans="1:5" x14ac:dyDescent="0.25">
      <c r="A196" t="s">
        <v>154</v>
      </c>
      <c r="B196" t="s">
        <v>164</v>
      </c>
      <c r="C196">
        <v>1.0286738351254501</v>
      </c>
      <c r="D196">
        <v>0.44</v>
      </c>
      <c r="E196">
        <v>1.1000000000000001</v>
      </c>
    </row>
    <row r="197" spans="1:5" x14ac:dyDescent="0.25">
      <c r="A197" t="s">
        <v>154</v>
      </c>
      <c r="B197" t="s">
        <v>167</v>
      </c>
      <c r="C197">
        <v>1.0286738351254501</v>
      </c>
      <c r="D197">
        <v>1.05</v>
      </c>
      <c r="E197">
        <v>0.55000000000000004</v>
      </c>
    </row>
    <row r="198" spans="1:5" x14ac:dyDescent="0.25">
      <c r="A198" t="s">
        <v>154</v>
      </c>
      <c r="B198" t="s">
        <v>168</v>
      </c>
      <c r="C198">
        <v>1.0286738351254501</v>
      </c>
      <c r="D198">
        <v>0.39</v>
      </c>
      <c r="E198">
        <v>1.1000000000000001</v>
      </c>
    </row>
    <row r="199" spans="1:5" x14ac:dyDescent="0.25">
      <c r="A199" t="s">
        <v>154</v>
      </c>
      <c r="B199" t="s">
        <v>156</v>
      </c>
      <c r="C199">
        <v>1.0286738351254501</v>
      </c>
      <c r="D199">
        <v>0.67</v>
      </c>
      <c r="E199">
        <v>0.72</v>
      </c>
    </row>
    <row r="200" spans="1:5" x14ac:dyDescent="0.25">
      <c r="A200" t="s">
        <v>154</v>
      </c>
      <c r="B200" t="s">
        <v>169</v>
      </c>
      <c r="C200">
        <v>1.0286738351254501</v>
      </c>
      <c r="D200">
        <v>0.77</v>
      </c>
      <c r="E200">
        <v>1.05</v>
      </c>
    </row>
    <row r="201" spans="1:5" x14ac:dyDescent="0.25">
      <c r="A201" t="s">
        <v>154</v>
      </c>
      <c r="B201" t="s">
        <v>162</v>
      </c>
      <c r="C201">
        <v>1.0286738351254501</v>
      </c>
      <c r="D201">
        <v>0.66</v>
      </c>
      <c r="E201">
        <v>1.05</v>
      </c>
    </row>
    <row r="202" spans="1:5" x14ac:dyDescent="0.25">
      <c r="A202" t="s">
        <v>154</v>
      </c>
      <c r="B202" t="s">
        <v>170</v>
      </c>
      <c r="C202">
        <v>1.0286738351254501</v>
      </c>
      <c r="D202">
        <v>0.83</v>
      </c>
      <c r="E202">
        <v>0.83</v>
      </c>
    </row>
    <row r="203" spans="1:5" x14ac:dyDescent="0.25">
      <c r="A203" t="s">
        <v>154</v>
      </c>
      <c r="B203" t="s">
        <v>166</v>
      </c>
      <c r="C203">
        <v>1.0286738351254501</v>
      </c>
      <c r="D203">
        <v>0.88</v>
      </c>
      <c r="E203">
        <v>1.49</v>
      </c>
    </row>
    <row r="204" spans="1:5" x14ac:dyDescent="0.25">
      <c r="A204" t="s">
        <v>154</v>
      </c>
      <c r="B204" t="s">
        <v>174</v>
      </c>
      <c r="C204">
        <v>1.0286738351254501</v>
      </c>
      <c r="D204">
        <v>0.94</v>
      </c>
      <c r="E204">
        <v>0.83</v>
      </c>
    </row>
    <row r="205" spans="1:5" x14ac:dyDescent="0.25">
      <c r="A205" t="s">
        <v>154</v>
      </c>
      <c r="B205" t="s">
        <v>172</v>
      </c>
      <c r="C205">
        <v>1.0286738351254501</v>
      </c>
      <c r="D205">
        <v>0.61</v>
      </c>
      <c r="E205">
        <v>1.32</v>
      </c>
    </row>
    <row r="206" spans="1:5" x14ac:dyDescent="0.25">
      <c r="A206" t="s">
        <v>154</v>
      </c>
      <c r="B206" t="s">
        <v>171</v>
      </c>
      <c r="C206">
        <v>1.0286738351254501</v>
      </c>
      <c r="D206">
        <v>0.66</v>
      </c>
      <c r="E206">
        <v>1.05</v>
      </c>
    </row>
    <row r="207" spans="1:5" x14ac:dyDescent="0.25">
      <c r="A207" t="s">
        <v>154</v>
      </c>
      <c r="B207" t="s">
        <v>158</v>
      </c>
      <c r="C207">
        <v>1.0286738351254501</v>
      </c>
      <c r="D207">
        <v>0.99</v>
      </c>
      <c r="E207">
        <v>0.5</v>
      </c>
    </row>
    <row r="208" spans="1:5" x14ac:dyDescent="0.25">
      <c r="A208" t="s">
        <v>154</v>
      </c>
      <c r="B208" t="s">
        <v>155</v>
      </c>
      <c r="C208">
        <v>1.0286738351254501</v>
      </c>
      <c r="D208">
        <v>1.1599999999999999</v>
      </c>
      <c r="E208">
        <v>0.88</v>
      </c>
    </row>
    <row r="209" spans="1:5" x14ac:dyDescent="0.25">
      <c r="A209" t="s">
        <v>154</v>
      </c>
      <c r="B209" t="s">
        <v>157</v>
      </c>
      <c r="C209">
        <v>1.0286738351254501</v>
      </c>
      <c r="D209">
        <v>1.05</v>
      </c>
      <c r="E209">
        <v>0.72</v>
      </c>
    </row>
    <row r="210" spans="1:5" x14ac:dyDescent="0.25">
      <c r="A210" t="s">
        <v>154</v>
      </c>
      <c r="B210" t="s">
        <v>173</v>
      </c>
      <c r="C210">
        <v>1.0286738351254501</v>
      </c>
      <c r="D210">
        <v>0.95</v>
      </c>
      <c r="E210">
        <v>1.3</v>
      </c>
    </row>
    <row r="211" spans="1:5" x14ac:dyDescent="0.25">
      <c r="A211" t="s">
        <v>175</v>
      </c>
      <c r="B211" t="s">
        <v>284</v>
      </c>
      <c r="C211">
        <v>1.07784431137725</v>
      </c>
      <c r="D211">
        <v>1.4</v>
      </c>
      <c r="E211">
        <v>0.91</v>
      </c>
    </row>
    <row r="212" spans="1:5" x14ac:dyDescent="0.25">
      <c r="A212" t="s">
        <v>175</v>
      </c>
      <c r="B212" t="s">
        <v>179</v>
      </c>
      <c r="C212">
        <v>1.07784431137725</v>
      </c>
      <c r="D212">
        <v>0.77</v>
      </c>
      <c r="E212">
        <v>0.84</v>
      </c>
    </row>
    <row r="213" spans="1:5" x14ac:dyDescent="0.25">
      <c r="A213" t="s">
        <v>175</v>
      </c>
      <c r="B213" t="s">
        <v>282</v>
      </c>
      <c r="C213">
        <v>1.07784431137725</v>
      </c>
      <c r="D213">
        <v>1.1200000000000001</v>
      </c>
      <c r="E213">
        <v>0.49</v>
      </c>
    </row>
    <row r="214" spans="1:5" x14ac:dyDescent="0.25">
      <c r="A214" t="s">
        <v>175</v>
      </c>
      <c r="B214" t="s">
        <v>176</v>
      </c>
      <c r="C214">
        <v>1.07784431137725</v>
      </c>
      <c r="D214">
        <v>0.91</v>
      </c>
      <c r="E214">
        <v>0.98</v>
      </c>
    </row>
    <row r="215" spans="1:5" x14ac:dyDescent="0.25">
      <c r="A215" t="s">
        <v>175</v>
      </c>
      <c r="B215" t="s">
        <v>285</v>
      </c>
      <c r="C215">
        <v>1.07784431137725</v>
      </c>
      <c r="D215">
        <v>0.56000000000000005</v>
      </c>
      <c r="E215">
        <v>1.26</v>
      </c>
    </row>
    <row r="216" spans="1:5" x14ac:dyDescent="0.25">
      <c r="A216" t="s">
        <v>175</v>
      </c>
      <c r="B216" t="s">
        <v>277</v>
      </c>
      <c r="C216">
        <v>1.07784431137725</v>
      </c>
      <c r="D216">
        <v>0.91</v>
      </c>
      <c r="E216">
        <v>0.91</v>
      </c>
    </row>
    <row r="217" spans="1:5" x14ac:dyDescent="0.25">
      <c r="A217" t="s">
        <v>175</v>
      </c>
      <c r="B217" t="s">
        <v>281</v>
      </c>
      <c r="C217">
        <v>1.07784431137725</v>
      </c>
      <c r="D217">
        <v>0.35</v>
      </c>
      <c r="E217">
        <v>1.19</v>
      </c>
    </row>
    <row r="218" spans="1:5" x14ac:dyDescent="0.25">
      <c r="A218" t="s">
        <v>175</v>
      </c>
      <c r="B218" t="s">
        <v>178</v>
      </c>
      <c r="C218">
        <v>1.07784431137725</v>
      </c>
      <c r="D218">
        <v>0.53</v>
      </c>
      <c r="E218">
        <v>1.53</v>
      </c>
    </row>
    <row r="219" spans="1:5" x14ac:dyDescent="0.25">
      <c r="A219" t="s">
        <v>175</v>
      </c>
      <c r="B219" t="s">
        <v>278</v>
      </c>
      <c r="C219">
        <v>1.07784431137725</v>
      </c>
      <c r="D219">
        <v>0.7</v>
      </c>
      <c r="E219">
        <v>1.26</v>
      </c>
    </row>
    <row r="220" spans="1:5" x14ac:dyDescent="0.25">
      <c r="A220" t="s">
        <v>175</v>
      </c>
      <c r="B220" t="s">
        <v>276</v>
      </c>
      <c r="C220">
        <v>1.07784431137725</v>
      </c>
      <c r="D220">
        <v>1.82</v>
      </c>
      <c r="E220">
        <v>0.63</v>
      </c>
    </row>
    <row r="221" spans="1:5" x14ac:dyDescent="0.25">
      <c r="A221" t="s">
        <v>175</v>
      </c>
      <c r="B221" t="s">
        <v>279</v>
      </c>
      <c r="C221">
        <v>1.07784431137725</v>
      </c>
      <c r="D221">
        <v>1.26</v>
      </c>
      <c r="E221">
        <v>0.91</v>
      </c>
    </row>
    <row r="222" spans="1:5" x14ac:dyDescent="0.25">
      <c r="A222" t="s">
        <v>175</v>
      </c>
      <c r="B222" t="s">
        <v>283</v>
      </c>
      <c r="C222">
        <v>1.07784431137725</v>
      </c>
      <c r="D222">
        <v>1.05</v>
      </c>
      <c r="E222">
        <v>0.77</v>
      </c>
    </row>
    <row r="223" spans="1:5" x14ac:dyDescent="0.25">
      <c r="A223" t="s">
        <v>175</v>
      </c>
      <c r="B223" t="s">
        <v>177</v>
      </c>
      <c r="C223">
        <v>1.07784431137725</v>
      </c>
      <c r="D223">
        <v>0.14000000000000001</v>
      </c>
      <c r="E223">
        <v>1.1200000000000001</v>
      </c>
    </row>
    <row r="224" spans="1:5" x14ac:dyDescent="0.25">
      <c r="A224" t="s">
        <v>175</v>
      </c>
      <c r="B224" t="s">
        <v>280</v>
      </c>
      <c r="C224">
        <v>1.07784431137725</v>
      </c>
      <c r="D224">
        <v>1.1200000000000001</v>
      </c>
      <c r="E224">
        <v>1.26</v>
      </c>
    </row>
    <row r="225" spans="1:5" x14ac:dyDescent="0.25">
      <c r="A225" t="s">
        <v>24</v>
      </c>
      <c r="B225" t="s">
        <v>292</v>
      </c>
      <c r="C225">
        <v>1.3927125506072899</v>
      </c>
      <c r="D225">
        <v>1.31</v>
      </c>
      <c r="E225">
        <v>0.68</v>
      </c>
    </row>
    <row r="226" spans="1:5" x14ac:dyDescent="0.25">
      <c r="A226" t="s">
        <v>24</v>
      </c>
      <c r="B226" t="s">
        <v>289</v>
      </c>
      <c r="C226">
        <v>1.3927125506072899</v>
      </c>
      <c r="D226">
        <v>0.68</v>
      </c>
      <c r="E226">
        <v>1.21</v>
      </c>
    </row>
    <row r="227" spans="1:5" x14ac:dyDescent="0.25">
      <c r="A227" t="s">
        <v>24</v>
      </c>
      <c r="B227" t="s">
        <v>180</v>
      </c>
      <c r="C227">
        <v>1.3927125506072899</v>
      </c>
      <c r="D227">
        <v>0.53</v>
      </c>
      <c r="E227">
        <v>0.87</v>
      </c>
    </row>
    <row r="228" spans="1:5" x14ac:dyDescent="0.25">
      <c r="A228" t="s">
        <v>24</v>
      </c>
      <c r="B228" t="s">
        <v>326</v>
      </c>
      <c r="C228">
        <v>1.3927125506072899</v>
      </c>
      <c r="D228">
        <v>0.68</v>
      </c>
      <c r="E228">
        <v>1.05</v>
      </c>
    </row>
    <row r="229" spans="1:5" x14ac:dyDescent="0.25">
      <c r="A229" t="s">
        <v>24</v>
      </c>
      <c r="B229" t="s">
        <v>288</v>
      </c>
      <c r="C229">
        <v>1.3927125506072899</v>
      </c>
      <c r="D229">
        <v>0.48</v>
      </c>
      <c r="E229">
        <v>1.84</v>
      </c>
    </row>
    <row r="230" spans="1:5" x14ac:dyDescent="0.25">
      <c r="A230" t="s">
        <v>24</v>
      </c>
      <c r="B230" t="s">
        <v>287</v>
      </c>
      <c r="C230">
        <v>1.3927125506072899</v>
      </c>
      <c r="D230">
        <v>0.57999999999999996</v>
      </c>
      <c r="E230">
        <v>1.31</v>
      </c>
    </row>
    <row r="231" spans="1:5" x14ac:dyDescent="0.25">
      <c r="A231" t="s">
        <v>24</v>
      </c>
      <c r="B231" t="s">
        <v>293</v>
      </c>
      <c r="C231">
        <v>1.3927125506072899</v>
      </c>
      <c r="D231">
        <v>0.42</v>
      </c>
      <c r="E231">
        <v>0.89</v>
      </c>
    </row>
    <row r="232" spans="1:5" x14ac:dyDescent="0.25">
      <c r="A232" t="s">
        <v>24</v>
      </c>
      <c r="B232" t="s">
        <v>294</v>
      </c>
      <c r="C232">
        <v>1.3927125506072899</v>
      </c>
      <c r="D232">
        <v>1.31</v>
      </c>
      <c r="E232">
        <v>0.53</v>
      </c>
    </row>
    <row r="233" spans="1:5" x14ac:dyDescent="0.25">
      <c r="A233" t="s">
        <v>24</v>
      </c>
      <c r="B233" t="s">
        <v>295</v>
      </c>
      <c r="C233">
        <v>1.3927125506072899</v>
      </c>
      <c r="D233">
        <v>1.1599999999999999</v>
      </c>
      <c r="E233">
        <v>0.63</v>
      </c>
    </row>
    <row r="234" spans="1:5" x14ac:dyDescent="0.25">
      <c r="A234" t="s">
        <v>24</v>
      </c>
      <c r="B234" t="s">
        <v>25</v>
      </c>
      <c r="C234">
        <v>1.3927125506072899</v>
      </c>
      <c r="D234">
        <v>1.05</v>
      </c>
      <c r="E234">
        <v>0.95</v>
      </c>
    </row>
    <row r="235" spans="1:5" x14ac:dyDescent="0.25">
      <c r="A235" t="s">
        <v>24</v>
      </c>
      <c r="B235" t="s">
        <v>327</v>
      </c>
      <c r="C235">
        <v>1.3927125506072899</v>
      </c>
      <c r="D235">
        <v>1.21</v>
      </c>
      <c r="E235">
        <v>0.57999999999999996</v>
      </c>
    </row>
    <row r="236" spans="1:5" x14ac:dyDescent="0.25">
      <c r="A236" t="s">
        <v>24</v>
      </c>
      <c r="B236" t="s">
        <v>286</v>
      </c>
      <c r="C236">
        <v>1.3927125506072899</v>
      </c>
      <c r="D236">
        <v>1.1599999999999999</v>
      </c>
      <c r="E236">
        <v>0.95</v>
      </c>
    </row>
    <row r="237" spans="1:5" x14ac:dyDescent="0.25">
      <c r="A237" t="s">
        <v>24</v>
      </c>
      <c r="B237" t="s">
        <v>291</v>
      </c>
      <c r="C237">
        <v>1.3927125506072899</v>
      </c>
      <c r="D237">
        <v>0.74</v>
      </c>
      <c r="E237">
        <v>1.42</v>
      </c>
    </row>
    <row r="238" spans="1:5" x14ac:dyDescent="0.25">
      <c r="A238" t="s">
        <v>24</v>
      </c>
      <c r="B238" t="s">
        <v>26</v>
      </c>
      <c r="C238">
        <v>1.3927125506072899</v>
      </c>
      <c r="D238">
        <v>0.95</v>
      </c>
      <c r="E238">
        <v>1.05</v>
      </c>
    </row>
    <row r="239" spans="1:5" x14ac:dyDescent="0.25">
      <c r="A239" t="s">
        <v>24</v>
      </c>
      <c r="B239" t="s">
        <v>184</v>
      </c>
      <c r="C239">
        <v>1.3927125506072899</v>
      </c>
      <c r="D239">
        <v>0.73</v>
      </c>
      <c r="E239">
        <v>0.87</v>
      </c>
    </row>
    <row r="240" spans="1:5" x14ac:dyDescent="0.25">
      <c r="A240" t="s">
        <v>24</v>
      </c>
      <c r="B240" t="s">
        <v>290</v>
      </c>
      <c r="C240">
        <v>1.3927125506072899</v>
      </c>
      <c r="D240">
        <v>1.1599999999999999</v>
      </c>
      <c r="E240">
        <v>1</v>
      </c>
    </row>
    <row r="241" spans="1:5" x14ac:dyDescent="0.25">
      <c r="A241" t="s">
        <v>24</v>
      </c>
      <c r="B241" t="s">
        <v>183</v>
      </c>
      <c r="C241">
        <v>1.3927125506072899</v>
      </c>
      <c r="D241">
        <v>0.87</v>
      </c>
      <c r="E241">
        <v>1.21</v>
      </c>
    </row>
    <row r="242" spans="1:5" x14ac:dyDescent="0.25">
      <c r="A242" t="s">
        <v>24</v>
      </c>
      <c r="B242" t="s">
        <v>182</v>
      </c>
      <c r="C242">
        <v>1.3927125506072899</v>
      </c>
      <c r="D242">
        <v>1</v>
      </c>
      <c r="E242">
        <v>1.1599999999999999</v>
      </c>
    </row>
    <row r="243" spans="1:5" x14ac:dyDescent="0.25">
      <c r="A243" t="s">
        <v>24</v>
      </c>
      <c r="B243" t="s">
        <v>185</v>
      </c>
      <c r="C243">
        <v>1.3927125506072899</v>
      </c>
      <c r="D243">
        <v>0.82</v>
      </c>
      <c r="E243">
        <v>1.07</v>
      </c>
    </row>
    <row r="244" spans="1:5" x14ac:dyDescent="0.25">
      <c r="A244" t="s">
        <v>24</v>
      </c>
      <c r="B244" t="s">
        <v>181</v>
      </c>
      <c r="C244">
        <v>1.3927125506072899</v>
      </c>
      <c r="D244">
        <v>0.78</v>
      </c>
      <c r="E244">
        <v>0.73</v>
      </c>
    </row>
    <row r="245" spans="1:5" x14ac:dyDescent="0.25">
      <c r="A245" t="s">
        <v>27</v>
      </c>
      <c r="B245" t="s">
        <v>187</v>
      </c>
      <c r="C245">
        <v>1.1192307692307699</v>
      </c>
      <c r="D245">
        <v>0.66</v>
      </c>
      <c r="E245">
        <v>1.1399999999999999</v>
      </c>
    </row>
    <row r="246" spans="1:5" x14ac:dyDescent="0.25">
      <c r="A246" t="s">
        <v>27</v>
      </c>
      <c r="B246" t="s">
        <v>191</v>
      </c>
      <c r="C246">
        <v>1.1192307692307699</v>
      </c>
      <c r="D246">
        <v>0.91</v>
      </c>
      <c r="E246">
        <v>1.23</v>
      </c>
    </row>
    <row r="247" spans="1:5" x14ac:dyDescent="0.25">
      <c r="A247" t="s">
        <v>27</v>
      </c>
      <c r="B247" t="s">
        <v>28</v>
      </c>
      <c r="C247">
        <v>1.1192307692307699</v>
      </c>
      <c r="D247">
        <v>0.72</v>
      </c>
      <c r="E247">
        <v>0.66</v>
      </c>
    </row>
    <row r="248" spans="1:5" x14ac:dyDescent="0.25">
      <c r="A248" t="s">
        <v>27</v>
      </c>
      <c r="B248" t="s">
        <v>186</v>
      </c>
      <c r="C248">
        <v>1.1192307692307699</v>
      </c>
      <c r="D248">
        <v>1.08</v>
      </c>
      <c r="E248">
        <v>0.84</v>
      </c>
    </row>
    <row r="249" spans="1:5" x14ac:dyDescent="0.25">
      <c r="A249" t="s">
        <v>27</v>
      </c>
      <c r="B249" t="s">
        <v>189</v>
      </c>
      <c r="C249">
        <v>1.1192307692307699</v>
      </c>
      <c r="D249">
        <v>0.78</v>
      </c>
      <c r="E249">
        <v>0.84</v>
      </c>
    </row>
    <row r="250" spans="1:5" x14ac:dyDescent="0.25">
      <c r="A250" t="s">
        <v>27</v>
      </c>
      <c r="B250" t="s">
        <v>297</v>
      </c>
      <c r="C250">
        <v>1.1192307692307699</v>
      </c>
      <c r="D250">
        <v>0.84</v>
      </c>
      <c r="E250">
        <v>1.08</v>
      </c>
    </row>
    <row r="251" spans="1:5" x14ac:dyDescent="0.25">
      <c r="A251" t="s">
        <v>27</v>
      </c>
      <c r="B251" t="s">
        <v>298</v>
      </c>
      <c r="C251">
        <v>1.1192307692307699</v>
      </c>
      <c r="D251">
        <v>1.39</v>
      </c>
      <c r="E251">
        <v>0.78</v>
      </c>
    </row>
    <row r="252" spans="1:5" x14ac:dyDescent="0.25">
      <c r="A252" t="s">
        <v>27</v>
      </c>
      <c r="B252" t="s">
        <v>31</v>
      </c>
      <c r="C252">
        <v>1.1192307692307699</v>
      </c>
      <c r="D252">
        <v>0.9</v>
      </c>
      <c r="E252">
        <v>1.02</v>
      </c>
    </row>
    <row r="253" spans="1:5" x14ac:dyDescent="0.25">
      <c r="A253" t="s">
        <v>27</v>
      </c>
      <c r="B253" t="s">
        <v>195</v>
      </c>
      <c r="C253">
        <v>1.1192307692307699</v>
      </c>
      <c r="D253">
        <v>1.17</v>
      </c>
      <c r="E253">
        <v>0.84</v>
      </c>
    </row>
    <row r="254" spans="1:5" x14ac:dyDescent="0.25">
      <c r="A254" t="s">
        <v>27</v>
      </c>
      <c r="B254" t="s">
        <v>188</v>
      </c>
      <c r="C254">
        <v>1.1192307692307699</v>
      </c>
      <c r="D254">
        <v>0.95</v>
      </c>
      <c r="E254">
        <v>0.72</v>
      </c>
    </row>
    <row r="255" spans="1:5" x14ac:dyDescent="0.25">
      <c r="A255" t="s">
        <v>27</v>
      </c>
      <c r="B255" t="s">
        <v>296</v>
      </c>
      <c r="C255">
        <v>1.1192307692307699</v>
      </c>
      <c r="D255">
        <v>0.54</v>
      </c>
      <c r="E255">
        <v>1.32</v>
      </c>
    </row>
    <row r="256" spans="1:5" x14ac:dyDescent="0.25">
      <c r="A256" t="s">
        <v>27</v>
      </c>
      <c r="B256" t="s">
        <v>190</v>
      </c>
      <c r="C256">
        <v>1.1192307692307699</v>
      </c>
      <c r="D256">
        <v>1.26</v>
      </c>
      <c r="E256">
        <v>1.44</v>
      </c>
    </row>
    <row r="257" spans="1:5" x14ac:dyDescent="0.25">
      <c r="A257" t="s">
        <v>27</v>
      </c>
      <c r="B257" t="s">
        <v>192</v>
      </c>
      <c r="C257">
        <v>1.1192307692307699</v>
      </c>
      <c r="D257">
        <v>0.66</v>
      </c>
      <c r="E257">
        <v>0.6</v>
      </c>
    </row>
    <row r="258" spans="1:5" x14ac:dyDescent="0.25">
      <c r="A258" t="s">
        <v>27</v>
      </c>
      <c r="B258" t="s">
        <v>329</v>
      </c>
      <c r="C258">
        <v>1.1192307692307699</v>
      </c>
      <c r="D258">
        <v>0.6</v>
      </c>
      <c r="E258">
        <v>1.44</v>
      </c>
    </row>
    <row r="259" spans="1:5" x14ac:dyDescent="0.25">
      <c r="A259" t="s">
        <v>27</v>
      </c>
      <c r="B259" t="s">
        <v>194</v>
      </c>
      <c r="C259">
        <v>1.1192307692307699</v>
      </c>
      <c r="D259">
        <v>0.96</v>
      </c>
      <c r="E259">
        <v>1.08</v>
      </c>
    </row>
    <row r="260" spans="1:5" x14ac:dyDescent="0.25">
      <c r="A260" t="s">
        <v>27</v>
      </c>
      <c r="B260" t="s">
        <v>299</v>
      </c>
      <c r="C260">
        <v>1.1192307692307699</v>
      </c>
      <c r="D260">
        <v>0.66</v>
      </c>
      <c r="E260">
        <v>1.08</v>
      </c>
    </row>
    <row r="261" spans="1:5" x14ac:dyDescent="0.25">
      <c r="A261" t="s">
        <v>27</v>
      </c>
      <c r="B261" t="s">
        <v>328</v>
      </c>
      <c r="C261">
        <v>1.1192307692307699</v>
      </c>
      <c r="D261">
        <v>0.72</v>
      </c>
      <c r="E261">
        <v>0.84</v>
      </c>
    </row>
    <row r="262" spans="1:5" x14ac:dyDescent="0.25">
      <c r="A262" t="s">
        <v>27</v>
      </c>
      <c r="B262" t="s">
        <v>193</v>
      </c>
      <c r="C262">
        <v>1.1192307692307699</v>
      </c>
      <c r="D262">
        <v>0.9</v>
      </c>
      <c r="E262">
        <v>0.72</v>
      </c>
    </row>
    <row r="263" spans="1:5" x14ac:dyDescent="0.25">
      <c r="A263" t="s">
        <v>27</v>
      </c>
      <c r="B263" t="s">
        <v>30</v>
      </c>
      <c r="C263">
        <v>1.1192307692307699</v>
      </c>
      <c r="D263">
        <v>1.1399999999999999</v>
      </c>
      <c r="E263">
        <v>1.2</v>
      </c>
    </row>
    <row r="264" spans="1:5" x14ac:dyDescent="0.25">
      <c r="A264" t="s">
        <v>27</v>
      </c>
      <c r="B264" t="s">
        <v>29</v>
      </c>
      <c r="C264">
        <v>1.1192307692307699</v>
      </c>
      <c r="D264">
        <v>0.6</v>
      </c>
      <c r="E264">
        <v>1.2</v>
      </c>
    </row>
    <row r="265" spans="1:5" x14ac:dyDescent="0.25">
      <c r="A265" t="s">
        <v>196</v>
      </c>
      <c r="B265" t="s">
        <v>205</v>
      </c>
      <c r="C265">
        <v>1.4672897196261701</v>
      </c>
      <c r="D265">
        <v>1.6</v>
      </c>
      <c r="E265">
        <v>0.93</v>
      </c>
    </row>
    <row r="266" spans="1:5" x14ac:dyDescent="0.25">
      <c r="A266" t="s">
        <v>196</v>
      </c>
      <c r="B266" t="s">
        <v>306</v>
      </c>
      <c r="C266">
        <v>1.4672897196261701</v>
      </c>
      <c r="D266">
        <v>1.96</v>
      </c>
      <c r="E266">
        <v>0.36</v>
      </c>
    </row>
    <row r="267" spans="1:5" x14ac:dyDescent="0.25">
      <c r="A267" t="s">
        <v>196</v>
      </c>
      <c r="B267" t="s">
        <v>206</v>
      </c>
      <c r="C267">
        <v>1.4672897196261701</v>
      </c>
      <c r="D267">
        <v>0.47</v>
      </c>
      <c r="E267">
        <v>1.4</v>
      </c>
    </row>
    <row r="268" spans="1:5" x14ac:dyDescent="0.25">
      <c r="A268" t="s">
        <v>196</v>
      </c>
      <c r="B268" t="s">
        <v>197</v>
      </c>
      <c r="C268">
        <v>1.4672897196261701</v>
      </c>
      <c r="D268">
        <v>0.26</v>
      </c>
      <c r="E268">
        <v>1.03</v>
      </c>
    </row>
    <row r="269" spans="1:5" x14ac:dyDescent="0.25">
      <c r="A269" t="s">
        <v>196</v>
      </c>
      <c r="B269" t="s">
        <v>307</v>
      </c>
      <c r="C269">
        <v>1.4672897196261701</v>
      </c>
      <c r="D269">
        <v>1.1000000000000001</v>
      </c>
      <c r="E269">
        <v>0.81</v>
      </c>
    </row>
    <row r="270" spans="1:5" x14ac:dyDescent="0.25">
      <c r="A270" t="s">
        <v>196</v>
      </c>
      <c r="B270" t="s">
        <v>204</v>
      </c>
      <c r="C270">
        <v>1.4672897196261701</v>
      </c>
      <c r="D270">
        <v>0.83</v>
      </c>
      <c r="E270">
        <v>0.98</v>
      </c>
    </row>
    <row r="271" spans="1:5" x14ac:dyDescent="0.25">
      <c r="A271" t="s">
        <v>196</v>
      </c>
      <c r="B271" t="s">
        <v>302</v>
      </c>
      <c r="C271">
        <v>1.4672897196261701</v>
      </c>
      <c r="D271">
        <v>0.9</v>
      </c>
      <c r="E271">
        <v>0.9</v>
      </c>
    </row>
    <row r="272" spans="1:5" x14ac:dyDescent="0.25">
      <c r="A272" t="s">
        <v>196</v>
      </c>
      <c r="B272" t="s">
        <v>305</v>
      </c>
      <c r="C272">
        <v>1.4672897196261701</v>
      </c>
      <c r="D272">
        <v>0.72</v>
      </c>
      <c r="E272">
        <v>1.1000000000000001</v>
      </c>
    </row>
    <row r="273" spans="1:5" x14ac:dyDescent="0.25">
      <c r="A273" t="s">
        <v>196</v>
      </c>
      <c r="B273" t="s">
        <v>202</v>
      </c>
      <c r="C273">
        <v>1.4672897196261701</v>
      </c>
      <c r="D273">
        <v>0.47</v>
      </c>
      <c r="E273">
        <v>1.24</v>
      </c>
    </row>
    <row r="274" spans="1:5" x14ac:dyDescent="0.25">
      <c r="A274" t="s">
        <v>196</v>
      </c>
      <c r="B274" t="s">
        <v>200</v>
      </c>
      <c r="C274">
        <v>1.4672897196261701</v>
      </c>
      <c r="D274">
        <v>1.4</v>
      </c>
      <c r="E274">
        <v>0.93</v>
      </c>
    </row>
    <row r="275" spans="1:5" x14ac:dyDescent="0.25">
      <c r="A275" t="s">
        <v>196</v>
      </c>
      <c r="B275" t="s">
        <v>199</v>
      </c>
      <c r="C275">
        <v>1.4672897196261701</v>
      </c>
      <c r="D275">
        <v>0.68</v>
      </c>
      <c r="E275">
        <v>0.85</v>
      </c>
    </row>
    <row r="276" spans="1:5" x14ac:dyDescent="0.25">
      <c r="A276" t="s">
        <v>196</v>
      </c>
      <c r="B276" t="s">
        <v>303</v>
      </c>
      <c r="C276">
        <v>1.4672897196261701</v>
      </c>
      <c r="D276">
        <v>1.19</v>
      </c>
      <c r="E276">
        <v>0.78</v>
      </c>
    </row>
    <row r="277" spans="1:5" x14ac:dyDescent="0.25">
      <c r="A277" t="s">
        <v>196</v>
      </c>
      <c r="B277" t="s">
        <v>201</v>
      </c>
      <c r="C277">
        <v>1.4672897196261701</v>
      </c>
      <c r="D277">
        <v>0.93</v>
      </c>
      <c r="E277">
        <v>0.74</v>
      </c>
    </row>
    <row r="278" spans="1:5" x14ac:dyDescent="0.25">
      <c r="A278" t="s">
        <v>196</v>
      </c>
      <c r="B278" t="s">
        <v>304</v>
      </c>
      <c r="C278">
        <v>1.4672897196261701</v>
      </c>
      <c r="D278">
        <v>1.0900000000000001</v>
      </c>
      <c r="E278">
        <v>1.45</v>
      </c>
    </row>
    <row r="279" spans="1:5" x14ac:dyDescent="0.25">
      <c r="A279" t="s">
        <v>196</v>
      </c>
      <c r="B279" t="s">
        <v>198</v>
      </c>
      <c r="C279">
        <v>1.4672897196261701</v>
      </c>
      <c r="D279">
        <v>0.93</v>
      </c>
      <c r="E279">
        <v>0.93</v>
      </c>
    </row>
    <row r="280" spans="1:5" x14ac:dyDescent="0.25">
      <c r="A280" t="s">
        <v>196</v>
      </c>
      <c r="B280" t="s">
        <v>300</v>
      </c>
      <c r="C280">
        <v>1.4672897196261701</v>
      </c>
      <c r="D280">
        <v>0.41</v>
      </c>
      <c r="E280">
        <v>0.93</v>
      </c>
    </row>
    <row r="281" spans="1:5" x14ac:dyDescent="0.25">
      <c r="A281" t="s">
        <v>196</v>
      </c>
      <c r="B281" t="s">
        <v>301</v>
      </c>
      <c r="C281">
        <v>1.4672897196261701</v>
      </c>
      <c r="D281">
        <v>0.56999999999999995</v>
      </c>
      <c r="E281">
        <v>1.34</v>
      </c>
    </row>
    <row r="282" spans="1:5" x14ac:dyDescent="0.25">
      <c r="A282" t="s">
        <v>196</v>
      </c>
      <c r="B282" t="s">
        <v>203</v>
      </c>
      <c r="C282">
        <v>1.4672897196261701</v>
      </c>
      <c r="D282">
        <v>0.88</v>
      </c>
      <c r="E282">
        <v>1.24</v>
      </c>
    </row>
    <row r="283" spans="1:5" x14ac:dyDescent="0.25">
      <c r="A283" t="s">
        <v>32</v>
      </c>
      <c r="B283" t="s">
        <v>331</v>
      </c>
      <c r="C283">
        <v>1.1005291005291</v>
      </c>
      <c r="D283">
        <v>0.24</v>
      </c>
      <c r="E283">
        <v>0.64</v>
      </c>
    </row>
    <row r="284" spans="1:5" x14ac:dyDescent="0.25">
      <c r="A284" t="s">
        <v>32</v>
      </c>
      <c r="B284" t="s">
        <v>36</v>
      </c>
      <c r="C284">
        <v>1.1005291005291</v>
      </c>
      <c r="D284">
        <v>1.2</v>
      </c>
      <c r="E284">
        <v>0.72</v>
      </c>
    </row>
    <row r="285" spans="1:5" x14ac:dyDescent="0.25">
      <c r="A285" t="s">
        <v>32</v>
      </c>
      <c r="B285" t="s">
        <v>212</v>
      </c>
      <c r="C285">
        <v>1.1005291005291</v>
      </c>
      <c r="D285">
        <v>1.02</v>
      </c>
      <c r="E285">
        <v>1.31</v>
      </c>
    </row>
    <row r="286" spans="1:5" x14ac:dyDescent="0.25">
      <c r="A286" t="s">
        <v>32</v>
      </c>
      <c r="B286" t="s">
        <v>311</v>
      </c>
      <c r="C286">
        <v>1.1005291005291</v>
      </c>
      <c r="D286">
        <v>0.72</v>
      </c>
      <c r="E286">
        <v>1.04</v>
      </c>
    </row>
    <row r="287" spans="1:5" x14ac:dyDescent="0.25">
      <c r="A287" t="s">
        <v>32</v>
      </c>
      <c r="B287" t="s">
        <v>210</v>
      </c>
      <c r="C287">
        <v>1.1005291005291</v>
      </c>
      <c r="D287">
        <v>0.64</v>
      </c>
      <c r="E287">
        <v>1.28</v>
      </c>
    </row>
    <row r="288" spans="1:5" x14ac:dyDescent="0.25">
      <c r="A288" t="s">
        <v>32</v>
      </c>
      <c r="B288" t="s">
        <v>312</v>
      </c>
      <c r="C288">
        <v>1.1005291005291</v>
      </c>
      <c r="D288">
        <v>0.57999999999999996</v>
      </c>
      <c r="E288">
        <v>1.24</v>
      </c>
    </row>
    <row r="289" spans="1:5" x14ac:dyDescent="0.25">
      <c r="A289" t="s">
        <v>32</v>
      </c>
      <c r="B289" t="s">
        <v>209</v>
      </c>
      <c r="C289">
        <v>1.1005291005291</v>
      </c>
      <c r="D289">
        <v>1.1200000000000001</v>
      </c>
      <c r="E289">
        <v>0.48</v>
      </c>
    </row>
    <row r="290" spans="1:5" x14ac:dyDescent="0.25">
      <c r="A290" t="s">
        <v>32</v>
      </c>
      <c r="B290" t="s">
        <v>313</v>
      </c>
      <c r="C290">
        <v>1.1005291005291</v>
      </c>
      <c r="D290">
        <v>0.87</v>
      </c>
      <c r="E290">
        <v>1.1599999999999999</v>
      </c>
    </row>
    <row r="291" spans="1:5" x14ac:dyDescent="0.25">
      <c r="A291" t="s">
        <v>32</v>
      </c>
      <c r="B291" t="s">
        <v>309</v>
      </c>
      <c r="C291">
        <v>1.1005291005291</v>
      </c>
      <c r="D291">
        <v>0.48</v>
      </c>
      <c r="E291">
        <v>0.88</v>
      </c>
    </row>
    <row r="292" spans="1:5" x14ac:dyDescent="0.25">
      <c r="A292" t="s">
        <v>32</v>
      </c>
      <c r="B292" t="s">
        <v>308</v>
      </c>
      <c r="C292">
        <v>1.1005291005291</v>
      </c>
      <c r="D292">
        <v>0.48</v>
      </c>
      <c r="E292">
        <v>0.88</v>
      </c>
    </row>
    <row r="293" spans="1:5" x14ac:dyDescent="0.25">
      <c r="A293" t="s">
        <v>32</v>
      </c>
      <c r="B293" t="s">
        <v>207</v>
      </c>
      <c r="C293">
        <v>1.1005291005291</v>
      </c>
      <c r="D293">
        <v>0.87</v>
      </c>
      <c r="E293">
        <v>0.87</v>
      </c>
    </row>
    <row r="294" spans="1:5" x14ac:dyDescent="0.25">
      <c r="A294" t="s">
        <v>32</v>
      </c>
      <c r="B294" t="s">
        <v>330</v>
      </c>
      <c r="C294">
        <v>1.1005291005291</v>
      </c>
      <c r="D294">
        <v>0.51</v>
      </c>
      <c r="E294">
        <v>1.31</v>
      </c>
    </row>
    <row r="295" spans="1:5" x14ac:dyDescent="0.25">
      <c r="A295" t="s">
        <v>32</v>
      </c>
      <c r="B295" t="s">
        <v>35</v>
      </c>
      <c r="C295">
        <v>1.1005291005291</v>
      </c>
      <c r="D295">
        <v>1.76</v>
      </c>
      <c r="E295">
        <v>0.88</v>
      </c>
    </row>
    <row r="296" spans="1:5" x14ac:dyDescent="0.25">
      <c r="A296" t="s">
        <v>32</v>
      </c>
      <c r="B296" t="s">
        <v>34</v>
      </c>
      <c r="C296">
        <v>1.1005291005291</v>
      </c>
      <c r="D296">
        <v>0.51</v>
      </c>
      <c r="E296">
        <v>1.0900000000000001</v>
      </c>
    </row>
    <row r="297" spans="1:5" x14ac:dyDescent="0.25">
      <c r="A297" t="s">
        <v>32</v>
      </c>
      <c r="B297" t="s">
        <v>310</v>
      </c>
      <c r="C297">
        <v>1.1005291005291</v>
      </c>
      <c r="D297">
        <v>0.95</v>
      </c>
      <c r="E297">
        <v>0.87</v>
      </c>
    </row>
    <row r="298" spans="1:5" x14ac:dyDescent="0.25">
      <c r="A298" t="s">
        <v>32</v>
      </c>
      <c r="B298" t="s">
        <v>208</v>
      </c>
      <c r="C298">
        <v>1.1005291005291</v>
      </c>
      <c r="D298">
        <v>1.53</v>
      </c>
      <c r="E298">
        <v>0.95</v>
      </c>
    </row>
    <row r="299" spans="1:5" x14ac:dyDescent="0.25">
      <c r="A299" t="s">
        <v>32</v>
      </c>
      <c r="B299" t="s">
        <v>33</v>
      </c>
      <c r="C299">
        <v>1.1005291005291</v>
      </c>
      <c r="D299">
        <v>1.6</v>
      </c>
      <c r="E299">
        <v>0.36</v>
      </c>
    </row>
    <row r="300" spans="1:5" x14ac:dyDescent="0.25">
      <c r="A300" t="s">
        <v>32</v>
      </c>
      <c r="B300" t="s">
        <v>211</v>
      </c>
      <c r="C300">
        <v>1.1005291005291</v>
      </c>
      <c r="D300">
        <v>0.72</v>
      </c>
      <c r="E300">
        <v>2</v>
      </c>
    </row>
    <row r="301" spans="1:5" x14ac:dyDescent="0.25">
      <c r="A301" t="s">
        <v>213</v>
      </c>
      <c r="B301" t="s">
        <v>221</v>
      </c>
      <c r="C301">
        <v>1.1902173913043499</v>
      </c>
      <c r="D301">
        <v>0.55000000000000004</v>
      </c>
      <c r="E301">
        <v>0.77</v>
      </c>
    </row>
    <row r="302" spans="1:5" x14ac:dyDescent="0.25">
      <c r="A302" t="s">
        <v>213</v>
      </c>
      <c r="B302" t="s">
        <v>214</v>
      </c>
      <c r="C302">
        <v>1.1902173913043499</v>
      </c>
      <c r="D302">
        <v>1.92</v>
      </c>
      <c r="E302">
        <v>0.71</v>
      </c>
    </row>
    <row r="303" spans="1:5" x14ac:dyDescent="0.25">
      <c r="A303" t="s">
        <v>213</v>
      </c>
      <c r="B303" t="s">
        <v>217</v>
      </c>
      <c r="C303">
        <v>1.1902173913043499</v>
      </c>
      <c r="D303">
        <v>0.51</v>
      </c>
      <c r="E303">
        <v>1.18</v>
      </c>
    </row>
    <row r="304" spans="1:5" x14ac:dyDescent="0.25">
      <c r="A304" t="s">
        <v>213</v>
      </c>
      <c r="B304" t="s">
        <v>216</v>
      </c>
      <c r="C304">
        <v>1.1902173913043499</v>
      </c>
      <c r="D304">
        <v>0.93</v>
      </c>
      <c r="E304">
        <v>1.81</v>
      </c>
    </row>
    <row r="305" spans="1:5" x14ac:dyDescent="0.25">
      <c r="A305" t="s">
        <v>213</v>
      </c>
      <c r="B305" t="s">
        <v>218</v>
      </c>
      <c r="C305">
        <v>1.1902173913043499</v>
      </c>
      <c r="D305">
        <v>1.29</v>
      </c>
      <c r="E305">
        <v>0.53</v>
      </c>
    </row>
    <row r="306" spans="1:5" x14ac:dyDescent="0.25">
      <c r="A306" t="s">
        <v>213</v>
      </c>
      <c r="B306" t="s">
        <v>219</v>
      </c>
      <c r="C306">
        <v>1.1902173913043499</v>
      </c>
      <c r="D306">
        <v>0.46</v>
      </c>
      <c r="E306">
        <v>1.1299999999999999</v>
      </c>
    </row>
    <row r="307" spans="1:5" x14ac:dyDescent="0.25">
      <c r="A307" t="s">
        <v>213</v>
      </c>
      <c r="B307" t="s">
        <v>215</v>
      </c>
      <c r="C307">
        <v>1.1902173913043499</v>
      </c>
      <c r="D307">
        <v>1.1000000000000001</v>
      </c>
      <c r="E307">
        <v>0.99</v>
      </c>
    </row>
    <row r="308" spans="1:5" x14ac:dyDescent="0.25">
      <c r="A308" t="s">
        <v>213</v>
      </c>
      <c r="B308" t="s">
        <v>314</v>
      </c>
      <c r="C308">
        <v>1.1902173913043499</v>
      </c>
      <c r="D308">
        <v>0.77</v>
      </c>
      <c r="E308">
        <v>0.92</v>
      </c>
    </row>
    <row r="309" spans="1:5" x14ac:dyDescent="0.25">
      <c r="A309" t="s">
        <v>213</v>
      </c>
      <c r="B309" t="s">
        <v>315</v>
      </c>
      <c r="C309">
        <v>1.1902173913043499</v>
      </c>
      <c r="D309">
        <v>1.54</v>
      </c>
      <c r="E309">
        <v>0.36</v>
      </c>
    </row>
    <row r="310" spans="1:5" x14ac:dyDescent="0.25">
      <c r="A310" t="s">
        <v>213</v>
      </c>
      <c r="B310" t="s">
        <v>220</v>
      </c>
      <c r="C310">
        <v>1.1902173913043499</v>
      </c>
      <c r="D310">
        <v>0.55000000000000004</v>
      </c>
      <c r="E310">
        <v>1.48</v>
      </c>
    </row>
    <row r="311" spans="1:5" x14ac:dyDescent="0.25">
      <c r="A311" t="s">
        <v>213</v>
      </c>
      <c r="B311" t="s">
        <v>222</v>
      </c>
      <c r="C311">
        <v>1.1902173913043499</v>
      </c>
      <c r="D311">
        <v>1.26</v>
      </c>
      <c r="E311">
        <v>1.3</v>
      </c>
    </row>
    <row r="312" spans="1:5" x14ac:dyDescent="0.25">
      <c r="A312" t="s">
        <v>213</v>
      </c>
      <c r="B312" t="s">
        <v>223</v>
      </c>
      <c r="C312">
        <v>1.1902173913043499</v>
      </c>
      <c r="D312">
        <v>0.88</v>
      </c>
      <c r="E312">
        <v>0.76</v>
      </c>
    </row>
    <row r="313" spans="1:5" x14ac:dyDescent="0.25">
      <c r="A313" t="s">
        <v>37</v>
      </c>
      <c r="B313" t="s">
        <v>224</v>
      </c>
      <c r="C313">
        <v>1.29411764705882</v>
      </c>
      <c r="D313">
        <v>0.46</v>
      </c>
      <c r="E313">
        <v>1.32</v>
      </c>
    </row>
    <row r="314" spans="1:5" x14ac:dyDescent="0.25">
      <c r="A314" t="s">
        <v>37</v>
      </c>
      <c r="B314" t="s">
        <v>229</v>
      </c>
      <c r="C314">
        <v>1.29411764705882</v>
      </c>
      <c r="D314">
        <v>0.46</v>
      </c>
      <c r="E314">
        <v>0.92</v>
      </c>
    </row>
    <row r="315" spans="1:5" x14ac:dyDescent="0.25">
      <c r="A315" t="s">
        <v>37</v>
      </c>
      <c r="B315" t="s">
        <v>227</v>
      </c>
      <c r="C315">
        <v>1.29411764705882</v>
      </c>
      <c r="D315">
        <v>0.93</v>
      </c>
      <c r="E315">
        <v>1.19</v>
      </c>
    </row>
    <row r="316" spans="1:5" x14ac:dyDescent="0.25">
      <c r="A316" t="s">
        <v>37</v>
      </c>
      <c r="B316" t="s">
        <v>226</v>
      </c>
      <c r="C316">
        <v>1.29411764705882</v>
      </c>
      <c r="D316">
        <v>1.04</v>
      </c>
      <c r="E316">
        <v>1.49</v>
      </c>
    </row>
    <row r="317" spans="1:5" x14ac:dyDescent="0.25">
      <c r="A317" t="s">
        <v>37</v>
      </c>
      <c r="B317" t="s">
        <v>39</v>
      </c>
      <c r="C317">
        <v>1.29411764705882</v>
      </c>
      <c r="D317">
        <v>0.66</v>
      </c>
      <c r="E317">
        <v>0.73</v>
      </c>
    </row>
    <row r="318" spans="1:5" x14ac:dyDescent="0.25">
      <c r="A318" t="s">
        <v>37</v>
      </c>
      <c r="B318" t="s">
        <v>225</v>
      </c>
      <c r="C318">
        <v>1.29411764705882</v>
      </c>
      <c r="D318">
        <v>0.99</v>
      </c>
      <c r="E318">
        <v>0.53</v>
      </c>
    </row>
    <row r="319" spans="1:5" x14ac:dyDescent="0.25">
      <c r="A319" t="s">
        <v>37</v>
      </c>
      <c r="B319" t="s">
        <v>231</v>
      </c>
      <c r="C319">
        <v>1.29411764705882</v>
      </c>
      <c r="D319">
        <v>0.89</v>
      </c>
      <c r="E319">
        <v>0.89</v>
      </c>
    </row>
    <row r="320" spans="1:5" x14ac:dyDescent="0.25">
      <c r="A320" t="s">
        <v>37</v>
      </c>
      <c r="B320" t="s">
        <v>38</v>
      </c>
      <c r="C320">
        <v>1.29411764705882</v>
      </c>
      <c r="D320">
        <v>0.45</v>
      </c>
      <c r="E320">
        <v>0.89</v>
      </c>
    </row>
    <row r="321" spans="1:5" x14ac:dyDescent="0.25">
      <c r="A321" t="s">
        <v>37</v>
      </c>
      <c r="B321" t="s">
        <v>228</v>
      </c>
      <c r="C321">
        <v>1.29411764705882</v>
      </c>
      <c r="D321">
        <v>0.79</v>
      </c>
      <c r="E321">
        <v>1.19</v>
      </c>
    </row>
    <row r="322" spans="1:5" x14ac:dyDescent="0.25">
      <c r="A322" t="s">
        <v>37</v>
      </c>
      <c r="B322" t="s">
        <v>230</v>
      </c>
      <c r="C322">
        <v>1.29411764705882</v>
      </c>
      <c r="D322">
        <v>1.06</v>
      </c>
      <c r="E322">
        <v>0.92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1.13709677419355</v>
      </c>
      <c r="D343">
        <v>0.62</v>
      </c>
      <c r="E343">
        <v>1.42</v>
      </c>
    </row>
    <row r="344" spans="1:5" x14ac:dyDescent="0.25">
      <c r="A344" t="s">
        <v>340</v>
      </c>
      <c r="B344" t="s">
        <v>352</v>
      </c>
      <c r="C344">
        <v>1.13709677419355</v>
      </c>
      <c r="D344">
        <v>0.86</v>
      </c>
      <c r="E344">
        <v>1.05</v>
      </c>
    </row>
    <row r="345" spans="1:5" x14ac:dyDescent="0.25">
      <c r="A345" t="s">
        <v>340</v>
      </c>
      <c r="B345" t="s">
        <v>353</v>
      </c>
      <c r="C345">
        <v>1.13709677419355</v>
      </c>
      <c r="D345">
        <v>1.3</v>
      </c>
      <c r="E345">
        <v>0.56000000000000005</v>
      </c>
    </row>
    <row r="346" spans="1:5" x14ac:dyDescent="0.25">
      <c r="A346" t="s">
        <v>340</v>
      </c>
      <c r="B346" t="s">
        <v>354</v>
      </c>
      <c r="C346">
        <v>1.13709677419355</v>
      </c>
      <c r="D346">
        <v>1.42</v>
      </c>
      <c r="E346">
        <v>0.56000000000000005</v>
      </c>
    </row>
    <row r="347" spans="1:5" x14ac:dyDescent="0.25">
      <c r="A347" t="s">
        <v>340</v>
      </c>
      <c r="B347" t="s">
        <v>356</v>
      </c>
      <c r="C347">
        <v>1.13709677419355</v>
      </c>
      <c r="D347">
        <v>0.97</v>
      </c>
      <c r="E347">
        <v>1.31</v>
      </c>
    </row>
    <row r="348" spans="1:5" x14ac:dyDescent="0.25">
      <c r="A348" t="s">
        <v>340</v>
      </c>
      <c r="B348" t="s">
        <v>361</v>
      </c>
      <c r="C348">
        <v>1.13709677419355</v>
      </c>
      <c r="D348">
        <v>0.62</v>
      </c>
      <c r="E348">
        <v>1.17</v>
      </c>
    </row>
    <row r="349" spans="1:5" x14ac:dyDescent="0.25">
      <c r="A349" t="s">
        <v>340</v>
      </c>
      <c r="B349" t="s">
        <v>365</v>
      </c>
      <c r="C349">
        <v>1.13709677419355</v>
      </c>
      <c r="D349">
        <v>0.63</v>
      </c>
      <c r="E349">
        <v>1.03</v>
      </c>
    </row>
    <row r="350" spans="1:5" x14ac:dyDescent="0.25">
      <c r="A350" t="s">
        <v>340</v>
      </c>
      <c r="B350" t="s">
        <v>377</v>
      </c>
      <c r="C350">
        <v>1.13709677419355</v>
      </c>
      <c r="D350">
        <v>0.8</v>
      </c>
      <c r="E350">
        <v>0.86</v>
      </c>
    </row>
    <row r="351" spans="1:5" x14ac:dyDescent="0.25">
      <c r="A351" t="s">
        <v>340</v>
      </c>
      <c r="B351" t="s">
        <v>378</v>
      </c>
      <c r="C351">
        <v>1.13709677419355</v>
      </c>
      <c r="D351">
        <v>0.62</v>
      </c>
      <c r="E351">
        <v>1.17</v>
      </c>
    </row>
    <row r="352" spans="1:5" x14ac:dyDescent="0.25">
      <c r="A352" t="s">
        <v>340</v>
      </c>
      <c r="B352" t="s">
        <v>385</v>
      </c>
      <c r="C352">
        <v>1.13709677419355</v>
      </c>
      <c r="D352">
        <v>0.49</v>
      </c>
      <c r="E352">
        <v>1.3</v>
      </c>
    </row>
    <row r="353" spans="1:5" x14ac:dyDescent="0.25">
      <c r="A353" t="s">
        <v>340</v>
      </c>
      <c r="B353" t="s">
        <v>387</v>
      </c>
      <c r="C353">
        <v>1.13709677419355</v>
      </c>
      <c r="D353">
        <v>0.74</v>
      </c>
      <c r="E353">
        <v>1.6</v>
      </c>
    </row>
    <row r="354" spans="1:5" x14ac:dyDescent="0.25">
      <c r="A354" t="s">
        <v>340</v>
      </c>
      <c r="B354" t="s">
        <v>390</v>
      </c>
      <c r="C354">
        <v>1.13709677419355</v>
      </c>
      <c r="D354">
        <v>0.74</v>
      </c>
      <c r="E354">
        <v>1.25</v>
      </c>
    </row>
    <row r="355" spans="1:5" x14ac:dyDescent="0.25">
      <c r="A355" t="s">
        <v>340</v>
      </c>
      <c r="B355" t="s">
        <v>394</v>
      </c>
      <c r="C355">
        <v>1.13709677419355</v>
      </c>
      <c r="D355">
        <v>0.93</v>
      </c>
      <c r="E355">
        <v>1.05</v>
      </c>
    </row>
    <row r="356" spans="1:5" x14ac:dyDescent="0.25">
      <c r="A356" t="s">
        <v>340</v>
      </c>
      <c r="B356" t="s">
        <v>405</v>
      </c>
      <c r="C356">
        <v>1.13709677419355</v>
      </c>
      <c r="D356">
        <v>0.56999999999999995</v>
      </c>
      <c r="E356">
        <v>0.91</v>
      </c>
    </row>
    <row r="357" spans="1:5" x14ac:dyDescent="0.25">
      <c r="A357" t="s">
        <v>340</v>
      </c>
      <c r="B357" t="s">
        <v>413</v>
      </c>
      <c r="C357">
        <v>1.13709677419355</v>
      </c>
      <c r="D357">
        <v>1.25</v>
      </c>
      <c r="E357">
        <v>0.68</v>
      </c>
    </row>
    <row r="358" spans="1:5" x14ac:dyDescent="0.25">
      <c r="A358" t="s">
        <v>340</v>
      </c>
      <c r="B358" t="s">
        <v>415</v>
      </c>
      <c r="C358">
        <v>1.13709677419355</v>
      </c>
      <c r="D358">
        <v>0.93</v>
      </c>
      <c r="E358">
        <v>0.56000000000000005</v>
      </c>
    </row>
    <row r="359" spans="1:5" x14ac:dyDescent="0.25">
      <c r="A359" t="s">
        <v>340</v>
      </c>
      <c r="B359" t="s">
        <v>418</v>
      </c>
      <c r="C359">
        <v>1.13709677419355</v>
      </c>
      <c r="D359">
        <v>1.1399999999999999</v>
      </c>
      <c r="E359">
        <v>0.63</v>
      </c>
    </row>
    <row r="360" spans="1:5" x14ac:dyDescent="0.25">
      <c r="A360" t="s">
        <v>340</v>
      </c>
      <c r="B360" t="s">
        <v>428</v>
      </c>
      <c r="C360">
        <v>1.13709677419355</v>
      </c>
      <c r="D360">
        <v>0.68</v>
      </c>
      <c r="E360">
        <v>1.2</v>
      </c>
    </row>
    <row r="361" spans="1:5" x14ac:dyDescent="0.25">
      <c r="A361" t="s">
        <v>340</v>
      </c>
      <c r="B361" t="s">
        <v>429</v>
      </c>
      <c r="C361">
        <v>1.13709677419355</v>
      </c>
      <c r="D361">
        <v>0.63</v>
      </c>
      <c r="E361">
        <v>0.91</v>
      </c>
    </row>
    <row r="362" spans="1:5" x14ac:dyDescent="0.25">
      <c r="A362" t="s">
        <v>340</v>
      </c>
      <c r="B362" t="s">
        <v>431</v>
      </c>
      <c r="C362">
        <v>1.13709677419355</v>
      </c>
      <c r="D362">
        <v>0.93</v>
      </c>
      <c r="E362">
        <v>0.8</v>
      </c>
    </row>
    <row r="363" spans="1:5" x14ac:dyDescent="0.25">
      <c r="A363" t="s">
        <v>342</v>
      </c>
      <c r="B363" t="s">
        <v>343</v>
      </c>
      <c r="C363">
        <v>0.84175084175084203</v>
      </c>
      <c r="D363">
        <v>0.43</v>
      </c>
      <c r="E363">
        <v>1.1000000000000001</v>
      </c>
    </row>
    <row r="364" spans="1:5" x14ac:dyDescent="0.25">
      <c r="A364" t="s">
        <v>342</v>
      </c>
      <c r="B364" t="s">
        <v>346</v>
      </c>
      <c r="C364">
        <v>0.84175084175084203</v>
      </c>
      <c r="D364">
        <v>0.43</v>
      </c>
      <c r="E364">
        <v>0.79</v>
      </c>
    </row>
    <row r="365" spans="1:5" x14ac:dyDescent="0.25">
      <c r="A365" t="s">
        <v>342</v>
      </c>
      <c r="B365" t="s">
        <v>348</v>
      </c>
      <c r="C365">
        <v>0.84175084175084203</v>
      </c>
      <c r="D365">
        <v>0.99</v>
      </c>
      <c r="E365">
        <v>0.92</v>
      </c>
    </row>
    <row r="366" spans="1:5" x14ac:dyDescent="0.25">
      <c r="A366" t="s">
        <v>342</v>
      </c>
      <c r="B366" t="s">
        <v>363</v>
      </c>
      <c r="C366">
        <v>0.84175084175084203</v>
      </c>
      <c r="D366">
        <v>0.66</v>
      </c>
      <c r="E366">
        <v>1.32</v>
      </c>
    </row>
    <row r="367" spans="1:5" x14ac:dyDescent="0.25">
      <c r="A367" t="s">
        <v>342</v>
      </c>
      <c r="B367" t="s">
        <v>364</v>
      </c>
      <c r="C367">
        <v>0.84175084175084203</v>
      </c>
      <c r="D367">
        <v>0.72</v>
      </c>
      <c r="E367">
        <v>1.58</v>
      </c>
    </row>
    <row r="368" spans="1:5" x14ac:dyDescent="0.25">
      <c r="A368" t="s">
        <v>342</v>
      </c>
      <c r="B368" t="s">
        <v>380</v>
      </c>
      <c r="C368">
        <v>0.84175084175084203</v>
      </c>
      <c r="D368">
        <v>1.04</v>
      </c>
      <c r="E368">
        <v>0.61</v>
      </c>
    </row>
    <row r="369" spans="1:5" x14ac:dyDescent="0.25">
      <c r="A369" t="s">
        <v>342</v>
      </c>
      <c r="B369" t="s">
        <v>384</v>
      </c>
      <c r="C369">
        <v>0.84175084175084203</v>
      </c>
      <c r="D369">
        <v>1.19</v>
      </c>
      <c r="E369">
        <v>1.19</v>
      </c>
    </row>
    <row r="370" spans="1:5" x14ac:dyDescent="0.25">
      <c r="A370" t="s">
        <v>342</v>
      </c>
      <c r="B370" t="s">
        <v>386</v>
      </c>
      <c r="C370">
        <v>0.84175084175084203</v>
      </c>
      <c r="D370">
        <v>0.79</v>
      </c>
      <c r="E370">
        <v>1.04</v>
      </c>
    </row>
    <row r="371" spans="1:5" x14ac:dyDescent="0.25">
      <c r="A371" t="s">
        <v>342</v>
      </c>
      <c r="B371" t="s">
        <v>392</v>
      </c>
      <c r="C371">
        <v>0.84175084175084203</v>
      </c>
      <c r="D371">
        <v>0.49</v>
      </c>
      <c r="E371">
        <v>1.41</v>
      </c>
    </row>
    <row r="372" spans="1:5" x14ac:dyDescent="0.25">
      <c r="A372" t="s">
        <v>342</v>
      </c>
      <c r="B372" t="s">
        <v>393</v>
      </c>
      <c r="C372">
        <v>0.84175084175084203</v>
      </c>
      <c r="D372">
        <v>0.66</v>
      </c>
      <c r="E372">
        <v>0.86</v>
      </c>
    </row>
    <row r="373" spans="1:5" x14ac:dyDescent="0.25">
      <c r="A373" t="s">
        <v>342</v>
      </c>
      <c r="B373" t="s">
        <v>396</v>
      </c>
      <c r="C373">
        <v>0.84175084175084203</v>
      </c>
      <c r="D373">
        <v>0.49</v>
      </c>
      <c r="E373">
        <v>1.04</v>
      </c>
    </row>
    <row r="374" spans="1:5" x14ac:dyDescent="0.25">
      <c r="A374" t="s">
        <v>342</v>
      </c>
      <c r="B374" t="s">
        <v>398</v>
      </c>
      <c r="C374">
        <v>0.84175084175084203</v>
      </c>
      <c r="D374">
        <v>0.86</v>
      </c>
      <c r="E374">
        <v>1.47</v>
      </c>
    </row>
    <row r="375" spans="1:5" x14ac:dyDescent="0.25">
      <c r="A375" t="s">
        <v>342</v>
      </c>
      <c r="B375" t="s">
        <v>399</v>
      </c>
      <c r="C375">
        <v>0.84175084175084203</v>
      </c>
      <c r="D375">
        <v>0.79</v>
      </c>
      <c r="E375">
        <v>1.1000000000000001</v>
      </c>
    </row>
    <row r="376" spans="1:5" x14ac:dyDescent="0.25">
      <c r="A376" t="s">
        <v>342</v>
      </c>
      <c r="B376" t="s">
        <v>400</v>
      </c>
      <c r="C376">
        <v>0.84175084175084203</v>
      </c>
      <c r="D376">
        <v>0.99</v>
      </c>
      <c r="E376">
        <v>0.26</v>
      </c>
    </row>
    <row r="377" spans="1:5" x14ac:dyDescent="0.25">
      <c r="A377" t="s">
        <v>342</v>
      </c>
      <c r="B377" t="s">
        <v>402</v>
      </c>
      <c r="C377">
        <v>0.84175084175084203</v>
      </c>
      <c r="D377">
        <v>0.86</v>
      </c>
      <c r="E377">
        <v>0.72</v>
      </c>
    </row>
    <row r="378" spans="1:5" x14ac:dyDescent="0.25">
      <c r="A378" t="s">
        <v>342</v>
      </c>
      <c r="B378" t="s">
        <v>406</v>
      </c>
      <c r="C378">
        <v>0.84175084175084203</v>
      </c>
      <c r="D378">
        <v>0.72</v>
      </c>
      <c r="E378">
        <v>0.86</v>
      </c>
    </row>
    <row r="379" spans="1:5" x14ac:dyDescent="0.25">
      <c r="A379" t="s">
        <v>342</v>
      </c>
      <c r="B379" t="s">
        <v>409</v>
      </c>
      <c r="C379">
        <v>0.84175084175084203</v>
      </c>
      <c r="D379">
        <v>0.73</v>
      </c>
      <c r="E379">
        <v>0.98</v>
      </c>
    </row>
    <row r="380" spans="1:5" x14ac:dyDescent="0.25">
      <c r="A380" t="s">
        <v>342</v>
      </c>
      <c r="B380" t="s">
        <v>414</v>
      </c>
      <c r="C380">
        <v>0.84175084175084203</v>
      </c>
      <c r="D380">
        <v>0.79</v>
      </c>
      <c r="E380">
        <v>0.99</v>
      </c>
    </row>
    <row r="381" spans="1:5" x14ac:dyDescent="0.25">
      <c r="A381" t="s">
        <v>342</v>
      </c>
      <c r="B381" t="s">
        <v>420</v>
      </c>
      <c r="C381">
        <v>0.84175084175084203</v>
      </c>
      <c r="D381">
        <v>0.72</v>
      </c>
      <c r="E381">
        <v>0.72</v>
      </c>
    </row>
    <row r="382" spans="1:5" x14ac:dyDescent="0.25">
      <c r="A382" t="s">
        <v>342</v>
      </c>
      <c r="B382" t="s">
        <v>426</v>
      </c>
      <c r="C382">
        <v>0.84175084175084203</v>
      </c>
      <c r="D382">
        <v>0.53</v>
      </c>
      <c r="E382">
        <v>1.1200000000000001</v>
      </c>
    </row>
    <row r="383" spans="1:5" x14ac:dyDescent="0.25">
      <c r="A383" t="s">
        <v>342</v>
      </c>
      <c r="B383" t="s">
        <v>430</v>
      </c>
      <c r="C383">
        <v>0.84175084175084203</v>
      </c>
      <c r="D383">
        <v>0.73</v>
      </c>
      <c r="E383">
        <v>0.98</v>
      </c>
    </row>
    <row r="384" spans="1:5" x14ac:dyDescent="0.25">
      <c r="A384" t="s">
        <v>342</v>
      </c>
      <c r="B384" t="s">
        <v>436</v>
      </c>
      <c r="C384">
        <v>0.84175084175084203</v>
      </c>
      <c r="D384">
        <v>0.31</v>
      </c>
      <c r="E384">
        <v>0.92</v>
      </c>
    </row>
    <row r="385" spans="1:5" x14ac:dyDescent="0.25">
      <c r="A385" t="s">
        <v>40</v>
      </c>
      <c r="B385" t="s">
        <v>339</v>
      </c>
      <c r="C385">
        <v>1.1499999999999999</v>
      </c>
      <c r="D385">
        <v>0.63</v>
      </c>
      <c r="E385">
        <v>0.79</v>
      </c>
    </row>
    <row r="386" spans="1:5" x14ac:dyDescent="0.25">
      <c r="A386" t="s">
        <v>40</v>
      </c>
      <c r="B386" t="s">
        <v>333</v>
      </c>
      <c r="C386">
        <v>1.1499999999999999</v>
      </c>
      <c r="D386">
        <v>0.63</v>
      </c>
      <c r="E386">
        <v>1.37</v>
      </c>
    </row>
    <row r="387" spans="1:5" x14ac:dyDescent="0.25">
      <c r="A387" t="s">
        <v>40</v>
      </c>
      <c r="B387" t="s">
        <v>238</v>
      </c>
      <c r="C387">
        <v>1.1499999999999999</v>
      </c>
      <c r="D387">
        <v>0.54</v>
      </c>
      <c r="E387">
        <v>0.74</v>
      </c>
    </row>
    <row r="388" spans="1:5" x14ac:dyDescent="0.25">
      <c r="A388" t="s">
        <v>40</v>
      </c>
      <c r="B388" t="s">
        <v>320</v>
      </c>
      <c r="C388">
        <v>1.1499999999999999</v>
      </c>
      <c r="D388">
        <v>1.43</v>
      </c>
      <c r="E388">
        <v>1</v>
      </c>
    </row>
    <row r="389" spans="1:5" x14ac:dyDescent="0.25">
      <c r="A389" t="s">
        <v>40</v>
      </c>
      <c r="B389" t="s">
        <v>234</v>
      </c>
      <c r="C389">
        <v>1.1499999999999999</v>
      </c>
      <c r="D389">
        <v>0.57999999999999996</v>
      </c>
      <c r="E389">
        <v>1.27</v>
      </c>
    </row>
    <row r="390" spans="1:5" x14ac:dyDescent="0.25">
      <c r="A390" t="s">
        <v>40</v>
      </c>
      <c r="B390" t="s">
        <v>316</v>
      </c>
      <c r="C390">
        <v>1.1499999999999999</v>
      </c>
      <c r="D390">
        <v>0.74</v>
      </c>
      <c r="E390">
        <v>1.64</v>
      </c>
    </row>
    <row r="391" spans="1:5" x14ac:dyDescent="0.25">
      <c r="A391" t="s">
        <v>40</v>
      </c>
      <c r="B391" t="s">
        <v>335</v>
      </c>
      <c r="C391">
        <v>1.1499999999999999</v>
      </c>
      <c r="D391">
        <v>0.69</v>
      </c>
      <c r="E391">
        <v>1.1599999999999999</v>
      </c>
    </row>
    <row r="392" spans="1:5" x14ac:dyDescent="0.25">
      <c r="A392" t="s">
        <v>40</v>
      </c>
      <c r="B392" t="s">
        <v>332</v>
      </c>
      <c r="C392">
        <v>1.1499999999999999</v>
      </c>
      <c r="D392">
        <v>1.43</v>
      </c>
      <c r="E392">
        <v>0.57999999999999996</v>
      </c>
    </row>
    <row r="393" spans="1:5" x14ac:dyDescent="0.25">
      <c r="A393" t="s">
        <v>40</v>
      </c>
      <c r="B393" t="s">
        <v>321</v>
      </c>
      <c r="C393">
        <v>1.1499999999999999</v>
      </c>
      <c r="D393">
        <v>1.08</v>
      </c>
      <c r="E393">
        <v>0.69</v>
      </c>
    </row>
    <row r="394" spans="1:5" x14ac:dyDescent="0.25">
      <c r="A394" t="s">
        <v>40</v>
      </c>
      <c r="B394" t="s">
        <v>236</v>
      </c>
      <c r="C394">
        <v>1.1499999999999999</v>
      </c>
      <c r="D394">
        <v>0.74</v>
      </c>
      <c r="E394">
        <v>0.9</v>
      </c>
    </row>
    <row r="395" spans="1:5" x14ac:dyDescent="0.25">
      <c r="A395" t="s">
        <v>40</v>
      </c>
      <c r="B395" t="s">
        <v>41</v>
      </c>
      <c r="C395">
        <v>1.1499999999999999</v>
      </c>
      <c r="D395">
        <v>0.37</v>
      </c>
      <c r="E395">
        <v>1.32</v>
      </c>
    </row>
    <row r="396" spans="1:5" x14ac:dyDescent="0.25">
      <c r="A396" t="s">
        <v>40</v>
      </c>
      <c r="B396" t="s">
        <v>233</v>
      </c>
      <c r="C396">
        <v>1.1499999999999999</v>
      </c>
      <c r="D396">
        <v>0.64</v>
      </c>
      <c r="E396">
        <v>0.88</v>
      </c>
    </row>
    <row r="397" spans="1:5" x14ac:dyDescent="0.25">
      <c r="A397" t="s">
        <v>40</v>
      </c>
      <c r="B397" t="s">
        <v>317</v>
      </c>
      <c r="C397">
        <v>1.1499999999999999</v>
      </c>
      <c r="D397">
        <v>1.23</v>
      </c>
      <c r="E397">
        <v>0.93</v>
      </c>
    </row>
    <row r="398" spans="1:5" x14ac:dyDescent="0.25">
      <c r="A398" t="s">
        <v>40</v>
      </c>
      <c r="B398" t="s">
        <v>42</v>
      </c>
      <c r="C398">
        <v>1.1499999999999999</v>
      </c>
      <c r="D398">
        <v>0.88</v>
      </c>
      <c r="E398">
        <v>1.08</v>
      </c>
    </row>
    <row r="399" spans="1:5" x14ac:dyDescent="0.25">
      <c r="A399" t="s">
        <v>40</v>
      </c>
      <c r="B399" t="s">
        <v>334</v>
      </c>
      <c r="C399">
        <v>1.1499999999999999</v>
      </c>
      <c r="D399">
        <v>0.63</v>
      </c>
      <c r="E399">
        <v>1.1100000000000001</v>
      </c>
    </row>
    <row r="400" spans="1:5" x14ac:dyDescent="0.25">
      <c r="A400" t="s">
        <v>40</v>
      </c>
      <c r="B400" t="s">
        <v>237</v>
      </c>
      <c r="C400">
        <v>1.1499999999999999</v>
      </c>
      <c r="D400">
        <v>0.48</v>
      </c>
      <c r="E400">
        <v>0.95</v>
      </c>
    </row>
    <row r="401" spans="1:5" x14ac:dyDescent="0.25">
      <c r="A401" t="s">
        <v>40</v>
      </c>
      <c r="B401" t="s">
        <v>232</v>
      </c>
      <c r="C401">
        <v>1.1499999999999999</v>
      </c>
      <c r="D401">
        <v>0.74</v>
      </c>
      <c r="E401">
        <v>0.95</v>
      </c>
    </row>
    <row r="402" spans="1:5" x14ac:dyDescent="0.25">
      <c r="A402" t="s">
        <v>40</v>
      </c>
      <c r="B402" t="s">
        <v>319</v>
      </c>
      <c r="C402">
        <v>1.1499999999999999</v>
      </c>
      <c r="D402">
        <v>0.59</v>
      </c>
      <c r="E402">
        <v>1.27</v>
      </c>
    </row>
    <row r="403" spans="1:5" x14ac:dyDescent="0.25">
      <c r="A403" t="s">
        <v>40</v>
      </c>
      <c r="B403" t="s">
        <v>235</v>
      </c>
      <c r="C403">
        <v>1.1499999999999999</v>
      </c>
      <c r="D403">
        <v>0.9</v>
      </c>
      <c r="E403">
        <v>0.9</v>
      </c>
    </row>
    <row r="404" spans="1:5" x14ac:dyDescent="0.25">
      <c r="A404" t="s">
        <v>40</v>
      </c>
      <c r="B404" t="s">
        <v>239</v>
      </c>
      <c r="C404">
        <v>1.1499999999999999</v>
      </c>
      <c r="D404">
        <v>0.83</v>
      </c>
      <c r="E404">
        <v>0.49</v>
      </c>
    </row>
    <row r="405" spans="1:5" x14ac:dyDescent="0.25">
      <c r="A405" t="s">
        <v>40</v>
      </c>
      <c r="B405" t="s">
        <v>318</v>
      </c>
      <c r="C405">
        <v>1.1499999999999999</v>
      </c>
      <c r="D405">
        <v>0.79</v>
      </c>
      <c r="E405">
        <v>1.06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245" activePane="bottomRight" state="frozen"/>
      <selection pane="topRight" activeCell="M1" sqref="M1"/>
      <selection pane="bottomLeft" activeCell="A2" sqref="A2"/>
      <selection pane="bottomRight" activeCell="K105" sqref="K105:L270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1.3245283018867899</v>
      </c>
      <c r="F2">
        <f>VLOOKUP(B2,home!$B$2:$E$405,3,FALSE)</f>
        <v>1.67</v>
      </c>
      <c r="G2">
        <f>VLOOKUP(C2,away!$B$2:$E$405,4,FALSE)</f>
        <v>1.24</v>
      </c>
      <c r="H2">
        <f>VLOOKUP(A2,away!$A$2:$E$405,3,FALSE)</f>
        <v>1.3056603773584901</v>
      </c>
      <c r="I2">
        <f>VLOOKUP(C2,away!$B$2:$E$405,3,FALSE)</f>
        <v>0.7</v>
      </c>
      <c r="J2">
        <f>VLOOKUP(B2,home!$B$2:$E$405,4,FALSE)</f>
        <v>0.49</v>
      </c>
      <c r="K2" s="3">
        <f>E2*F2*G2</f>
        <v>2.7428332075471644</v>
      </c>
      <c r="L2" s="3">
        <f>H2*I2*J2</f>
        <v>0.44784150943396206</v>
      </c>
      <c r="M2" s="5">
        <f>_xlfn.POISSON.DIST(0,$K2,FALSE) * _xlfn.POISSON.DIST(0,$L2,FALSE)</f>
        <v>4.1144100948096146E-2</v>
      </c>
      <c r="N2" s="5">
        <f>_xlfn.POISSON.DIST(1,K2,FALSE) * _xlfn.POISSON.DIST(0,L2,FALSE)</f>
        <v>0.11285140637511089</v>
      </c>
      <c r="O2" s="5">
        <f>_xlfn.POISSON.DIST(0,K2,FALSE) * _xlfn.POISSON.DIST(1,L2,FALSE)</f>
        <v>1.8426036272898686E-2</v>
      </c>
      <c r="P2" s="5">
        <f>_xlfn.POISSON.DIST(1,K2,FALSE) * _xlfn.POISSON.DIST(1,L2,FALSE)</f>
        <v>5.0539544172775105E-2</v>
      </c>
      <c r="Q2" s="5">
        <f>_xlfn.POISSON.DIST(2,K2,FALSE) * _xlfn.POISSON.DIST(0,L2,FALSE)</f>
        <v>0.15476629246202697</v>
      </c>
      <c r="R2" s="5">
        <f>_xlfn.POISSON.DIST(0,K2,FALSE) * _xlfn.POISSON.DIST(2,L2,FALSE)</f>
        <v>4.1259719486699412E-3</v>
      </c>
      <c r="S2" s="5">
        <f>_xlfn.POISSON.DIST(2,K2,FALSE) * _xlfn.POISSON.DIST(2,L2,FALSE)</f>
        <v>1.5520119934168096E-2</v>
      </c>
      <c r="T2" s="5">
        <f>_xlfn.POISSON.DIST(2,K2,FALSE) * _xlfn.POISSON.DIST(1,L2,FALSE)</f>
        <v>6.9310770025692178E-2</v>
      </c>
      <c r="U2" s="5">
        <f>_xlfn.POISSON.DIST(1,K2,FALSE) * _xlfn.POISSON.DIST(2,L2,FALSE)</f>
        <v>1.1316852874220001E-2</v>
      </c>
      <c r="V2" s="5">
        <f>_xlfn.POISSON.DIST(3,K2,FALSE) * _xlfn.POISSON.DIST(3,L2,FALSE)</f>
        <v>2.1182455724175707E-3</v>
      </c>
      <c r="W2" s="5">
        <f>_xlfn.POISSON.DIST(3,K2,FALSE) * _xlfn.POISSON.DIST(0,L2,FALSE)</f>
        <v>0.14149937545793467</v>
      </c>
      <c r="X2" s="5">
        <f>_xlfn.POISSON.DIST(3,K2,FALSE) * _xlfn.POISSON.DIST(1,L2,FALSE)</f>
        <v>6.3369293889044373E-2</v>
      </c>
      <c r="Y2" s="5">
        <f>_xlfn.POISSON.DIST(3,K2,FALSE) * _xlfn.POISSON.DIST(2,L2,FALSE)</f>
        <v>1.4189700113516989E-2</v>
      </c>
      <c r="Z2" s="5">
        <f>_xlfn.POISSON.DIST(0,K2,FALSE) * _xlfn.POISSON.DIST(3,L2,FALSE)</f>
        <v>6.1592716845817758E-4</v>
      </c>
      <c r="AA2" s="5">
        <f>_xlfn.POISSON.DIST(1,K2,FALSE) * _xlfn.POISSON.DIST(3,L2,FALSE)</f>
        <v>1.6893854910775858E-3</v>
      </c>
      <c r="AB2" s="5">
        <f>_xlfn.POISSON.DIST(2,K2,FALSE) * _xlfn.POISSON.DIST(3,L2,FALSE)</f>
        <v>2.316851312637988E-3</v>
      </c>
      <c r="AC2" s="5">
        <f>_xlfn.POISSON.DIST(4,K2,FALSE) * _xlfn.POISSON.DIST(4,L2,FALSE)</f>
        <v>1.6262228850715842E-4</v>
      </c>
      <c r="AD2" s="5">
        <f>_xlfn.POISSON.DIST(4,K2,FALSE) * _xlfn.POISSON.DIST(0,L2,FALSE)</f>
        <v>9.702729646330184E-2</v>
      </c>
      <c r="AE2" s="5">
        <f>_xlfn.POISSON.DIST(4,K2,FALSE) * _xlfn.POISSON.DIST(1,L2,FALSE)</f>
        <v>4.3452850904421622E-2</v>
      </c>
      <c r="AF2" s="5">
        <f>_xlfn.POISSON.DIST(4,K2,FALSE) * _xlfn.POISSON.DIST(2,L2,FALSE)</f>
        <v>9.7299951691225389E-3</v>
      </c>
      <c r="AG2" s="5">
        <f>_xlfn.POISSON.DIST(4,K2,FALSE) * _xlfn.POISSON.DIST(3,L2,FALSE)</f>
        <v>1.4524985744416659E-3</v>
      </c>
      <c r="AH2" s="5">
        <f>_xlfn.POISSON.DIST(0,K2,FALSE) * _xlfn.POISSON.DIST(4,L2,FALSE)</f>
        <v>6.8959438205924118E-5</v>
      </c>
      <c r="AI2" s="5">
        <f>_xlfn.POISSON.DIST(1,K2,FALSE) * _xlfn.POISSON.DIST(4,L2,FALSE)</f>
        <v>1.8914423708500533E-4</v>
      </c>
      <c r="AJ2" s="5">
        <f>_xlfn.POISSON.DIST(2,K2,FALSE) * _xlfn.POISSON.DIST(4,L2,FALSE)</f>
        <v>2.5939554724646325E-4</v>
      </c>
      <c r="AK2" s="5">
        <f>_xlfn.POISSON.DIST(3,K2,FALSE) * _xlfn.POISSON.DIST(4,L2,FALSE)</f>
        <v>2.3715957362582295E-4</v>
      </c>
      <c r="AL2" s="5">
        <f>_xlfn.POISSON.DIST(5,K2,FALSE) * _xlfn.POISSON.DIST(5,L2,FALSE)</f>
        <v>7.9903132104925707E-6</v>
      </c>
      <c r="AM2" s="5">
        <f>_xlfn.POISSON.DIST(5,K2,FALSE) * _xlfn.POISSON.DIST(0,L2,FALSE)</f>
        <v>5.3225938155613564E-2</v>
      </c>
      <c r="AN2" s="5">
        <f>_xlfn.POISSON.DIST(5,K2,FALSE) * _xlfn.POISSON.DIST(1,L2,FALSE)</f>
        <v>2.3836784484648689E-2</v>
      </c>
      <c r="AO2" s="5">
        <f>_xlfn.POISSON.DIST(5,K2,FALSE) * _xlfn.POISSON.DIST(2,L2,FALSE)</f>
        <v>5.3375507718285576E-3</v>
      </c>
      <c r="AP2" s="5">
        <f>_xlfn.POISSON.DIST(5,K2,FALSE) * _xlfn.POISSON.DIST(3,L2,FALSE)</f>
        <v>7.9679226477870357E-4</v>
      </c>
      <c r="AQ2" s="5">
        <f>_xlfn.POISSON.DIST(5,K2,FALSE) * _xlfn.POISSON.DIST(4,L2,FALSE)</f>
        <v>8.9209162640949935E-5</v>
      </c>
      <c r="AR2" s="5">
        <f>_xlfn.POISSON.DIST(0,K2,FALSE) * _xlfn.POISSON.DIST(5,L2,FALSE)</f>
        <v>6.1765797791718197E-6</v>
      </c>
      <c r="AS2" s="5">
        <f>_xlfn.POISSON.DIST(1,K2,FALSE) * _xlfn.POISSON.DIST(5,L2,FALSE)</f>
        <v>1.6941328127376797E-5</v>
      </c>
      <c r="AT2" s="5">
        <f>_xlfn.POISSON.DIST(2,K2,FALSE) * _xlfn.POISSON.DIST(5,L2,FALSE)</f>
        <v>2.323361868386095E-5</v>
      </c>
      <c r="AU2" s="5">
        <f>_xlfn.POISSON.DIST(3,K2,FALSE) * _xlfn.POISSON.DIST(5,L2,FALSE)</f>
        <v>2.1241980285860687E-5</v>
      </c>
      <c r="AV2" s="5">
        <f>_xlfn.POISSON.DIST(4,K2,FALSE) * _xlfn.POISSON.DIST(5,L2,FALSE)</f>
        <v>1.4565802230530222E-5</v>
      </c>
      <c r="AW2" s="5">
        <f>_xlfn.POISSON.DIST(6,K2,FALSE) * _xlfn.POISSON.DIST(6,L2,FALSE)</f>
        <v>2.7263715828467194E-7</v>
      </c>
      <c r="AX2" s="5">
        <f>_xlfn.POISSON.DIST(6,K2,FALSE) * _xlfn.POISSON.DIST(0,L2,FALSE)</f>
        <v>2.4331645112678116E-2</v>
      </c>
      <c r="AY2" s="5">
        <f>_xlfn.POISSON.DIST(6,K2,FALSE) * _xlfn.POISSON.DIST(1,L2,FALSE)</f>
        <v>1.0896720674273252E-2</v>
      </c>
      <c r="AZ2" s="5">
        <f>_xlfn.POISSON.DIST(6,K2,FALSE) * _xlfn.POISSON.DIST(2,L2,FALSE)</f>
        <v>2.4400019173233967E-3</v>
      </c>
      <c r="BA2" s="5">
        <f>_xlfn.POISSON.DIST(6,K2,FALSE) * _xlfn.POISSON.DIST(3,L2,FALSE)</f>
        <v>3.6424471389195722E-4</v>
      </c>
      <c r="BB2" s="5">
        <f>_xlfn.POISSON.DIST(6,K2,FALSE) * _xlfn.POISSON.DIST(4,L2,FALSE)</f>
        <v>4.0780975618178942E-5</v>
      </c>
      <c r="BC2" s="5">
        <f>_xlfn.POISSON.DIST(6,K2,FALSE) * _xlfn.POISSON.DIST(5,L2,FALSE)</f>
        <v>3.6526827354069734E-6</v>
      </c>
      <c r="BD2" s="5">
        <f>_xlfn.POISSON.DIST(0,K2,FALSE) * _xlfn.POISSON.DIST(6,L2,FALSE)</f>
        <v>4.6102146857393239E-7</v>
      </c>
      <c r="BE2" s="5">
        <f>_xlfn.POISSON.DIST(1,K2,FALSE) * _xlfn.POISSON.DIST(6,L2,FALSE)</f>
        <v>1.2645049933967432E-6</v>
      </c>
      <c r="BF2" s="5">
        <f>_xlfn.POISSON.DIST(2,K2,FALSE) * _xlfn.POISSON.DIST(6,L2,FALSE)</f>
        <v>1.7341631434988976E-6</v>
      </c>
      <c r="BG2" s="5">
        <f>_xlfn.POISSON.DIST(3,K2,FALSE) * _xlfn.POISSON.DIST(6,L2,FALSE)</f>
        <v>1.5855067524310517E-6</v>
      </c>
      <c r="BH2" s="5">
        <f>_xlfn.POISSON.DIST(4,K2,FALSE) * _xlfn.POISSON.DIST(6,L2,FALSE)</f>
        <v>1.0871951428395372E-6</v>
      </c>
      <c r="BI2" s="5">
        <f>_xlfn.POISSON.DIST(5,K2,FALSE) * _xlfn.POISSON.DIST(6,L2,FALSE)</f>
        <v>5.9639898817285301E-7</v>
      </c>
      <c r="BJ2" s="8">
        <f>SUM(N2,Q2,T2,W2,X2,Y2,AD2,AE2,AF2,AG2,AM2,AN2,AO2,AP2,AQ2,AX2,AY2,AZ2,BA2,BB2,BC2)</f>
        <v>0.82901280035064462</v>
      </c>
      <c r="BK2" s="8">
        <f>SUM(M2,P2,S2,V2,AC2,AL2,AY2)</f>
        <v>0.12038934390344783</v>
      </c>
      <c r="BL2" s="8">
        <f>SUM(O2,R2,U2,AA2,AB2,AH2,AI2,AJ2,AK2,AR2,AS2,AT2,AU2,AV2,BD2,BE2,BF2,BG2,BH2,BI2)</f>
        <v>3.871864479526313E-2</v>
      </c>
      <c r="BM2" s="8">
        <f>SUM(S2:BI2)</f>
        <v>0.59598691600112108</v>
      </c>
      <c r="BN2" s="8">
        <f>SUM(M2:R2)</f>
        <v>0.38185335217957772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1.2263681592039799</v>
      </c>
      <c r="F3">
        <f>VLOOKUP(B3,home!$B$2:$E$405,3,FALSE)</f>
        <v>1.49</v>
      </c>
      <c r="G3">
        <f>VLOOKUP(C3,away!$B$2:$E$405,4,FALSE)</f>
        <v>1.02</v>
      </c>
      <c r="H3">
        <f>VLOOKUP(A3,away!$A$2:$E$405,3,FALSE)</f>
        <v>1.03233830845771</v>
      </c>
      <c r="I3">
        <f>VLOOKUP(C3,away!$B$2:$E$405,3,FALSE)</f>
        <v>0.66</v>
      </c>
      <c r="J3">
        <f>VLOOKUP(B3,home!$B$2:$E$405,4,FALSE)</f>
        <v>1.08</v>
      </c>
      <c r="K3" s="3">
        <f t="shared" ref="K3:K8" si="0">E3*F3*G3</f>
        <v>1.8638343283582088</v>
      </c>
      <c r="L3" s="3">
        <f t="shared" ref="L3:L8" si="1">H3*I3*J3</f>
        <v>0.73585074626865576</v>
      </c>
      <c r="M3" s="5">
        <f>_xlfn.POISSON.DIST(0,K3,FALSE) * _xlfn.POISSON.DIST(0,L3,FALSE)</f>
        <v>7.4296972532205921E-2</v>
      </c>
      <c r="N3" s="5">
        <f>_xlfn.POISSON.DIST(1,K3,FALSE) * _xlfn.POISSON.DIST(0,L3,FALSE)</f>
        <v>0.13847724789861232</v>
      </c>
      <c r="O3" s="5">
        <f>_xlfn.POISSON.DIST(0,K3,FALSE) * _xlfn.POISSON.DIST(1,L3,FALSE)</f>
        <v>5.4671482683325542E-2</v>
      </c>
      <c r="P3" s="5">
        <f>_xlfn.POISSON.DIST(1,K3,FALSE) * _xlfn.POISSON.DIST(1,L3,FALSE)</f>
        <v>0.10189858620742351</v>
      </c>
      <c r="Q3" s="5">
        <f>_xlfn.POISSON.DIST(2,K3,FALSE) * _xlfn.POISSON.DIST(0,L3,FALSE)</f>
        <v>0.12904932416500167</v>
      </c>
      <c r="R3" s="5">
        <f>_xlfn.POISSON.DIST(0,K3,FALSE) * _xlfn.POISSON.DIST(2,L3,FALSE)</f>
        <v>2.0115025666069493E-2</v>
      </c>
      <c r="S3" s="5">
        <f>_xlfn.POISSON.DIST(2,K3,FALSE) * _xlfn.POISSON.DIST(2,L3,FALSE)</f>
        <v>3.4938576624272293E-2</v>
      </c>
      <c r="T3" s="5">
        <f>_xlfn.POISSON.DIST(2,K3,FALSE) * _xlfn.POISSON.DIST(1,L3,FALSE)</f>
        <v>9.4961041492282142E-2</v>
      </c>
      <c r="U3" s="5">
        <f>_xlfn.POISSON.DIST(1,K3,FALSE) * _xlfn.POISSON.DIST(2,L3,FALSE)</f>
        <v>3.7491075352226767E-2</v>
      </c>
      <c r="V3" s="5">
        <f>_xlfn.POISSON.DIST(3,K3,FALSE) * _xlfn.POISSON.DIST(3,L3,FALSE)</f>
        <v>5.324265939144617E-3</v>
      </c>
      <c r="W3" s="5">
        <f>_xlfn.POISSON.DIST(3,K3,FALSE) * _xlfn.POISSON.DIST(0,L3,FALSE)</f>
        <v>8.0175520143385567E-2</v>
      </c>
      <c r="X3" s="5">
        <f>_xlfn.POISSON.DIST(3,K3,FALSE) * _xlfn.POISSON.DIST(1,L3,FALSE)</f>
        <v>5.8997216329987917E-2</v>
      </c>
      <c r="Y3" s="5">
        <f>_xlfn.POISSON.DIST(3,K3,FALSE) * _xlfn.POISSON.DIST(2,L3,FALSE)</f>
        <v>2.1706572832097461E-2</v>
      </c>
      <c r="Z3" s="5">
        <f>_xlfn.POISSON.DIST(0,K3,FALSE) * _xlfn.POISSON.DIST(3,L3,FALSE)</f>
        <v>4.9338855491968016E-3</v>
      </c>
      <c r="AA3" s="5">
        <f>_xlfn.POISSON.DIST(1,K3,FALSE) * _xlfn.POISSON.DIST(3,L3,FALSE)</f>
        <v>9.1959452587834934E-3</v>
      </c>
      <c r="AB3" s="5">
        <f>_xlfn.POISSON.DIST(2,K3,FALSE) * _xlfn.POISSON.DIST(3,L3,FALSE)</f>
        <v>8.569859227511795E-3</v>
      </c>
      <c r="AC3" s="5">
        <f>_xlfn.POISSON.DIST(4,K3,FALSE) * _xlfn.POISSON.DIST(4,L3,FALSE)</f>
        <v>4.5639071258590005E-4</v>
      </c>
      <c r="AD3" s="5">
        <f>_xlfn.POISSON.DIST(4,K3,FALSE) * _xlfn.POISSON.DIST(0,L3,FALSE)</f>
        <v>3.7358471684304249E-2</v>
      </c>
      <c r="AE3" s="5">
        <f>_xlfn.POISSON.DIST(4,K3,FALSE) * _xlfn.POISSON.DIST(1,L3,FALSE)</f>
        <v>2.7490259268351729E-2</v>
      </c>
      <c r="AF3" s="5">
        <f>_xlfn.POISSON.DIST(4,K3,FALSE) * _xlfn.POISSON.DIST(2,L3,FALSE)</f>
        <v>1.0114363898867723E-2</v>
      </c>
      <c r="AG3" s="5">
        <f>_xlfn.POISSON.DIST(4,K3,FALSE) * _xlfn.POISSON.DIST(3,L3,FALSE)</f>
        <v>2.4808874076715222E-3</v>
      </c>
      <c r="AH3" s="5">
        <f>_xlfn.POISSON.DIST(0,K3,FALSE) * _xlfn.POISSON.DIST(4,L3,FALSE)</f>
        <v>9.0765084084515053E-4</v>
      </c>
      <c r="AI3" s="5">
        <f>_xlfn.POISSON.DIST(1,K3,FALSE) * _xlfn.POISSON.DIST(4,L3,FALSE)</f>
        <v>1.6917107953303846E-3</v>
      </c>
      <c r="AJ3" s="5">
        <f>_xlfn.POISSON.DIST(2,K3,FALSE) * _xlfn.POISSON.DIST(4,L3,FALSE)</f>
        <v>1.5765343269954696E-3</v>
      </c>
      <c r="AK3" s="5">
        <f>_xlfn.POISSON.DIST(3,K3,FALSE) * _xlfn.POISSON.DIST(4,L3,FALSE)</f>
        <v>9.7946626616308768E-4</v>
      </c>
      <c r="AL3" s="5">
        <f>_xlfn.POISSON.DIST(5,K3,FALSE) * _xlfn.POISSON.DIST(5,L3,FALSE)</f>
        <v>2.5037665350653571E-5</v>
      </c>
      <c r="AM3" s="5">
        <f>_xlfn.POISSON.DIST(5,K3,FALSE) * _xlfn.POISSON.DIST(0,L3,FALSE)</f>
        <v>1.3926000396040878E-2</v>
      </c>
      <c r="AN3" s="5">
        <f>_xlfn.POISSON.DIST(5,K3,FALSE) * _xlfn.POISSON.DIST(1,L3,FALSE)</f>
        <v>1.0247457783964277E-2</v>
      </c>
      <c r="AO3" s="5">
        <f>_xlfn.POISSON.DIST(5,K3,FALSE) * _xlfn.POISSON.DIST(2,L3,FALSE)</f>
        <v>3.7702997288433285E-3</v>
      </c>
      <c r="AP3" s="5">
        <f>_xlfn.POISSON.DIST(5,K3,FALSE) * _xlfn.POISSON.DIST(3,L3,FALSE)</f>
        <v>9.247926230419581E-4</v>
      </c>
      <c r="AQ3" s="5">
        <f>_xlfn.POISSON.DIST(5,K3,FALSE) * _xlfn.POISSON.DIST(4,L3,FALSE)</f>
        <v>1.7012733545229309E-4</v>
      </c>
      <c r="AR3" s="5">
        <f>_xlfn.POISSON.DIST(0,K3,FALSE) * _xlfn.POISSON.DIST(5,L3,FALSE)</f>
        <v>1.3357910971745543E-4</v>
      </c>
      <c r="AS3" s="5">
        <f>_xlfn.POISSON.DIST(1,K3,FALSE) * _xlfn.POISSON.DIST(5,L3,FALSE)</f>
        <v>2.4896933024292104E-4</v>
      </c>
      <c r="AT3" s="5">
        <f>_xlfn.POISSON.DIST(2,K3,FALSE) * _xlfn.POISSON.DIST(5,L3,FALSE)</f>
        <v>2.3201879220755394E-4</v>
      </c>
      <c r="AU3" s="5">
        <f>_xlfn.POISSON.DIST(3,K3,FALSE) * _xlfn.POISSON.DIST(5,L3,FALSE)</f>
        <v>1.4414819658021641E-4</v>
      </c>
      <c r="AV3" s="5">
        <f>_xlfn.POISSON.DIST(4,K3,FALSE) * _xlfn.POISSON.DIST(5,L3,FALSE)</f>
        <v>6.7167089289283638E-5</v>
      </c>
      <c r="AW3" s="5">
        <f>_xlfn.POISSON.DIST(6,K3,FALSE) * _xlfn.POISSON.DIST(6,L3,FALSE)</f>
        <v>9.5386820029737478E-7</v>
      </c>
      <c r="AX3" s="5">
        <f>_xlfn.POISSON.DIST(6,K3,FALSE) * _xlfn.POISSON.DIST(0,L3,FALSE)</f>
        <v>4.3259595991451717E-3</v>
      </c>
      <c r="AY3" s="5">
        <f>_xlfn.POISSON.DIST(6,K3,FALSE) * _xlfn.POISSON.DIST(1,L3,FALSE)</f>
        <v>3.1832605993590292E-3</v>
      </c>
      <c r="AZ3" s="5">
        <f>_xlfn.POISSON.DIST(6,K3,FALSE) * _xlfn.POISSON.DIST(2,L3,FALSE)</f>
        <v>1.1712023438029749E-3</v>
      </c>
      <c r="BA3" s="5">
        <f>_xlfn.POISSON.DIST(6,K3,FALSE) * _xlfn.POISSON.DIST(3,L3,FALSE)</f>
        <v>2.8727670623967269E-4</v>
      </c>
      <c r="BB3" s="5">
        <f>_xlfn.POISSON.DIST(6,K3,FALSE) * _xlfn.POISSON.DIST(4,L3,FALSE)</f>
        <v>5.2848194668016122E-5</v>
      </c>
      <c r="BC3" s="5">
        <f>_xlfn.POISSON.DIST(6,K3,FALSE) * _xlfn.POISSON.DIST(5,L3,FALSE)</f>
        <v>7.7776766970821738E-6</v>
      </c>
      <c r="BD3" s="5">
        <f>_xlfn.POISSON.DIST(0,K3,FALSE) * _xlfn.POISSON.DIST(6,L3,FALSE)</f>
        <v>1.6382381261915363E-5</v>
      </c>
      <c r="BE3" s="5">
        <f>_xlfn.POISSON.DIST(1,K3,FALSE) * _xlfn.POISSON.DIST(6,L3,FALSE)</f>
        <v>3.0534044576210124E-5</v>
      </c>
      <c r="BF3" s="5">
        <f>_xlfn.POISSON.DIST(2,K3,FALSE) * _xlfn.POISSON.DIST(6,L3,FALSE)</f>
        <v>2.8455200232380109E-5</v>
      </c>
      <c r="BG3" s="5">
        <f>_xlfn.POISSON.DIST(3,K3,FALSE) * _xlfn.POISSON.DIST(6,L3,FALSE)</f>
        <v>1.7678593004472183E-5</v>
      </c>
      <c r="BH3" s="5">
        <f>_xlfn.POISSON.DIST(4,K3,FALSE) * _xlfn.POISSON.DIST(6,L3,FALSE)</f>
        <v>8.2374921297021302E-6</v>
      </c>
      <c r="BI3" s="5">
        <f>_xlfn.POISSON.DIST(5,K3,FALSE) * _xlfn.POISSON.DIST(6,L3,FALSE)</f>
        <v>3.0706641221838809E-6</v>
      </c>
      <c r="BJ3" s="8">
        <f>SUM(N3,Q3,T3,W3,X3,Y3,AD3,AE3,AF3,AG3,AM3,AN3,AO3,AP3,AQ3,AX3,AY3,AZ3,BA3,BB3,BC3)</f>
        <v>0.63887790810781686</v>
      </c>
      <c r="BK3" s="8">
        <f>SUM(M3,P3,S3,V3,AC3,AL3,AY3)</f>
        <v>0.22012309028034194</v>
      </c>
      <c r="BL3" s="8">
        <f>SUM(O3,R3,U3,AA3,AB3,AH3,AI3,AJ3,AK3,AR3,AS3,AT3,AU3,AV3,BD3,BE3,BF3,BG3,BH3,BI3)</f>
        <v>0.13612899131061545</v>
      </c>
      <c r="BM3" s="8">
        <f>SUM(S3:BI3)</f>
        <v>0.47837292936417397</v>
      </c>
      <c r="BN3" s="8">
        <f>SUM(M3:R3)</f>
        <v>0.51850863915263845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1.2263681592039799</v>
      </c>
      <c r="F4">
        <f>VLOOKUP(B4,home!$B$2:$E$405,3,FALSE)</f>
        <v>0.86</v>
      </c>
      <c r="G4">
        <f>VLOOKUP(C4,away!$B$2:$E$405,4,FALSE)</f>
        <v>0.86</v>
      </c>
      <c r="H4">
        <f>VLOOKUP(A4,away!$A$2:$E$405,3,FALSE)</f>
        <v>1.03233830845771</v>
      </c>
      <c r="I4">
        <f>VLOOKUP(C4,away!$B$2:$E$405,3,FALSE)</f>
        <v>0.96</v>
      </c>
      <c r="J4">
        <f>VLOOKUP(B4,home!$B$2:$E$405,4,FALSE)</f>
        <v>1.08</v>
      </c>
      <c r="K4" s="3">
        <f t="shared" si="0"/>
        <v>0.90702189054726345</v>
      </c>
      <c r="L4" s="3">
        <f t="shared" si="1"/>
        <v>1.0703283582089538</v>
      </c>
      <c r="M4" s="5">
        <f t="shared" ref="M4:M8" si="2">_xlfn.POISSON.DIST(0,K4,FALSE) * _xlfn.POISSON.DIST(0,L4,FALSE)</f>
        <v>0.13843557157718275</v>
      </c>
      <c r="N4" s="5">
        <f t="shared" ref="N4:N8" si="3">_xlfn.POISSON.DIST(1,K4,FALSE) * _xlfn.POISSON.DIST(0,L4,FALSE)</f>
        <v>0.12556409385092732</v>
      </c>
      <c r="O4" s="5">
        <f t="shared" ref="O4:O8" si="4">_xlfn.POISSON.DIST(0,K4,FALSE) * _xlfn.POISSON.DIST(1,L4,FALSE)</f>
        <v>0.14817151804392412</v>
      </c>
      <c r="P4" s="5">
        <f t="shared" ref="P4:P8" si="5">_xlfn.POISSON.DIST(1,K4,FALSE) * _xlfn.POISSON.DIST(1,L4,FALSE)</f>
        <v>0.13439481042145801</v>
      </c>
      <c r="Q4" s="5">
        <f t="shared" ref="Q4:Q8" si="6">_xlfn.POISSON.DIST(2,K4,FALSE) * _xlfn.POISSON.DIST(0,L4,FALSE)</f>
        <v>5.6944690894761056E-2</v>
      </c>
      <c r="R4" s="5">
        <f t="shared" ref="R4:R8" si="7">_xlfn.POISSON.DIST(0,K4,FALSE) * _xlfn.POISSON.DIST(2,L4,FALSE)</f>
        <v>7.9296088820640834E-2</v>
      </c>
      <c r="S4" s="5">
        <f t="shared" ref="S4:S8" si="8">_xlfn.POISSON.DIST(2,K4,FALSE) * _xlfn.POISSON.DIST(2,L4,FALSE)</f>
        <v>3.2617998507250452E-2</v>
      </c>
      <c r="T4" s="5">
        <f t="shared" ref="T4:T8" si="9">_xlfn.POISSON.DIST(2,K4,FALSE) * _xlfn.POISSON.DIST(1,L4,FALSE)</f>
        <v>6.0949517514105954E-2</v>
      </c>
      <c r="U4" s="5">
        <f t="shared" ref="U4:U8" si="10">_xlfn.POISSON.DIST(1,K4,FALSE) * _xlfn.POISSON.DIST(2,L4,FALSE)</f>
        <v>7.192328839510137E-2</v>
      </c>
      <c r="V4" s="5">
        <f t="shared" ref="V4:V8" si="11">_xlfn.POISSON.DIST(3,K4,FALSE) * _xlfn.POISSON.DIST(3,L4,FALSE)</f>
        <v>3.5184355483255441E-3</v>
      </c>
      <c r="W4" s="5">
        <f t="shared" ref="W4:W8" si="12">_xlfn.POISSON.DIST(3,K4,FALSE) * _xlfn.POISSON.DIST(0,L4,FALSE)</f>
        <v>1.7216693730665238E-2</v>
      </c>
      <c r="X4" s="5">
        <f t="shared" ref="X4:X8" si="13">_xlfn.POISSON.DIST(3,K4,FALSE) * _xlfn.POISSON.DIST(1,L4,FALSE)</f>
        <v>1.8427515534529312E-2</v>
      </c>
      <c r="Y4" s="5">
        <f t="shared" ref="Y4:Y8" si="14">_xlfn.POISSON.DIST(3,K4,FALSE) * _xlfn.POISSON.DIST(2,L4,FALSE)</f>
        <v>9.8617462239713738E-3</v>
      </c>
      <c r="Z4" s="5">
        <f t="shared" ref="Z4:Z8" si="15">_xlfn.POISSON.DIST(0,K4,FALSE) * _xlfn.POISSON.DIST(3,L4,FALSE)</f>
        <v>2.8290950853262629E-2</v>
      </c>
      <c r="AA4" s="5">
        <f t="shared" ref="AA4:AA8" si="16">_xlfn.POISSON.DIST(1,K4,FALSE) * _xlfn.POISSON.DIST(3,L4,FALSE)</f>
        <v>2.5660511728305985E-2</v>
      </c>
      <c r="AB4" s="5">
        <f t="shared" ref="AB4:AB8" si="17">_xlfn.POISSON.DIST(2,K4,FALSE) * _xlfn.POISSON.DIST(3,L4,FALSE)</f>
        <v>1.1637322930109162E-2</v>
      </c>
      <c r="AC4" s="5">
        <f t="shared" ref="AC4:AC8" si="18">_xlfn.POISSON.DIST(4,K4,FALSE) * _xlfn.POISSON.DIST(4,L4,FALSE)</f>
        <v>2.1348355100773989E-4</v>
      </c>
      <c r="AD4" s="5">
        <f t="shared" ref="AD4:AD8" si="19">_xlfn.POISSON.DIST(4,K4,FALSE) * _xlfn.POISSON.DIST(0,L4,FALSE)</f>
        <v>3.9039795241402999E-3</v>
      </c>
      <c r="AE4" s="5">
        <f t="shared" ref="AE4:AE8" si="20">_xlfn.POISSON.DIST(4,K4,FALSE) * _xlfn.POISSON.DIST(1,L4,FALSE)</f>
        <v>4.178539994554459E-3</v>
      </c>
      <c r="AF4" s="5">
        <f t="shared" ref="AF4:AF8" si="21">_xlfn.POISSON.DIST(4,K4,FALSE) * _xlfn.POISSON.DIST(2,L4,FALSE)</f>
        <v>2.2362049260409625E-3</v>
      </c>
      <c r="AG4" s="5">
        <f t="shared" ref="AG4:AG8" si="22">_xlfn.POISSON.DIST(4,K4,FALSE) * _xlfn.POISSON.DIST(3,L4,FALSE)</f>
        <v>7.9782451570273294E-4</v>
      </c>
      <c r="AH4" s="5">
        <f t="shared" ref="AH4:AH8" si="23">_xlfn.POISSON.DIST(0,K4,FALSE) * _xlfn.POISSON.DIST(4,L4,FALSE)</f>
        <v>7.5701517447356956E-3</v>
      </c>
      <c r="AI4" s="5">
        <f t="shared" ref="AI4:AI8" si="24">_xlfn.POISSON.DIST(1,K4,FALSE) * _xlfn.POISSON.DIST(4,L4,FALSE)</f>
        <v>6.8662933472398357E-3</v>
      </c>
      <c r="AJ4" s="5">
        <f t="shared" ref="AJ4:AJ8" si="25">_xlfn.POISSON.DIST(2,K4,FALSE) * _xlfn.POISSON.DIST(4,L4,FALSE)</f>
        <v>3.1139391864327868E-3</v>
      </c>
      <c r="AK4" s="5">
        <f t="shared" ref="AK4:AK8" si="26">_xlfn.POISSON.DIST(3,K4,FALSE) * _xlfn.POISSON.DIST(4,L4,FALSE)</f>
        <v>9.4147033597582477E-4</v>
      </c>
      <c r="AL4" s="5">
        <f t="shared" ref="AL4:AL8" si="27">_xlfn.POISSON.DIST(5,K4,FALSE) * _xlfn.POISSON.DIST(5,L4,FALSE)</f>
        <v>8.2900893286054277E-6</v>
      </c>
      <c r="AM4" s="5">
        <f t="shared" ref="AM4:AM8" si="28">_xlfn.POISSON.DIST(5,K4,FALSE) * _xlfn.POISSON.DIST(0,L4,FALSE)</f>
        <v>7.0819897772870838E-4</v>
      </c>
      <c r="AN4" s="5">
        <f t="shared" ref="AN4:AN8" si="29">_xlfn.POISSON.DIST(5,K4,FALSE) * _xlfn.POISSON.DIST(1,L4,FALSE)</f>
        <v>7.5800544911762782E-4</v>
      </c>
      <c r="AO4" s="5">
        <f t="shared" ref="AO4:AO8" si="30">_xlfn.POISSON.DIST(5,K4,FALSE) * _xlfn.POISSON.DIST(2,L4,FALSE)</f>
        <v>4.056573639337556E-4</v>
      </c>
      <c r="AP4" s="5">
        <f t="shared" ref="AP4:AP8" si="31">_xlfn.POISSON.DIST(5,K4,FALSE) * _xlfn.POISSON.DIST(3,L4,FALSE)</f>
        <v>1.4472886011152961E-4</v>
      </c>
      <c r="AQ4" s="5">
        <f t="shared" ref="AQ4:AQ8" si="32">_xlfn.POISSON.DIST(5,K4,FALSE) * _xlfn.POISSON.DIST(4,L4,FALSE)</f>
        <v>3.8726850807156696E-5</v>
      </c>
      <c r="AR4" s="5">
        <f t="shared" ref="AR4:AR8" si="33">_xlfn.POISSON.DIST(0,K4,FALSE) * _xlfn.POISSON.DIST(5,L4,FALSE)</f>
        <v>1.6205096176671215E-3</v>
      </c>
      <c r="AS4" s="5">
        <f t="shared" ref="AS4:AS8" si="34">_xlfn.POISSON.DIST(1,K4,FALSE) * _xlfn.POISSON.DIST(5,L4,FALSE)</f>
        <v>1.4698376970664554E-3</v>
      </c>
      <c r="AT4" s="5">
        <f t="shared" ref="AT4:AT8" si="35">_xlfn.POISSON.DIST(2,K4,FALSE) * _xlfn.POISSON.DIST(5,L4,FALSE)</f>
        <v>6.6658748339542629E-4</v>
      </c>
      <c r="AU4" s="5">
        <f t="shared" ref="AU4:AU8" si="36">_xlfn.POISSON.DIST(3,K4,FALSE) * _xlfn.POISSON.DIST(5,L4,FALSE)</f>
        <v>2.015364798014874E-4</v>
      </c>
      <c r="AV4" s="5">
        <f t="shared" ref="AV4:AV8" si="37">_xlfn.POISSON.DIST(4,K4,FALSE) * _xlfn.POISSON.DIST(5,L4,FALSE)</f>
        <v>4.5699499730946352E-5</v>
      </c>
      <c r="AW4" s="5">
        <f t="shared" ref="AW4:AW8" si="38">_xlfn.POISSON.DIST(6,K4,FALSE) * _xlfn.POISSON.DIST(6,L4,FALSE)</f>
        <v>2.2355866643745742E-7</v>
      </c>
      <c r="AX4" s="5">
        <f t="shared" ref="AX4:AX8" si="39">_xlfn.POISSON.DIST(6,K4,FALSE) * _xlfn.POISSON.DIST(0,L4,FALSE)</f>
        <v>1.0705866261052202E-4</v>
      </c>
      <c r="AY4" s="5">
        <f t="shared" ref="AY4:AY8" si="40">_xlfn.POISSON.DIST(6,K4,FALSE) * _xlfn.POISSON.DIST(1,L4,FALSE)</f>
        <v>1.1458792258396633E-4</v>
      </c>
      <c r="AZ4" s="5">
        <f t="shared" ref="AZ4:AZ8" si="41">_xlfn.POISSON.DIST(6,K4,FALSE) * _xlfn.POISSON.DIST(2,L4,FALSE)</f>
        <v>6.1323351524935688E-5</v>
      </c>
      <c r="BA4" s="5">
        <f t="shared" ref="BA4:BA8" si="42">_xlfn.POISSON.DIST(6,K4,FALSE) * _xlfn.POISSON.DIST(3,L4,FALSE)</f>
        <v>2.1878707385851656E-5</v>
      </c>
      <c r="BB4" s="5">
        <f t="shared" ref="BB4:BB8" si="43">_xlfn.POISSON.DIST(6,K4,FALSE) * _xlfn.POISSON.DIST(4,L4,FALSE)</f>
        <v>5.8543502390081771E-6</v>
      </c>
      <c r="BC4" s="5">
        <f t="shared" ref="BC4:BC8" si="44">_xlfn.POISSON.DIST(6,K4,FALSE) * _xlfn.POISSON.DIST(5,L4,FALSE)</f>
        <v>1.2532154159395641E-6</v>
      </c>
      <c r="BD4" s="5">
        <f t="shared" ref="BD4:BD8" si="45">_xlfn.POISSON.DIST(0,K4,FALSE) * _xlfn.POISSON.DIST(6,L4,FALSE)</f>
        <v>2.8907956642324487E-4</v>
      </c>
      <c r="BE4" s="5">
        <f t="shared" ref="BE4:BE8" si="46">_xlfn.POISSON.DIST(1,K4,FALSE) * _xlfn.POISSON.DIST(6,L4,FALSE)</f>
        <v>2.6220149485579473E-4</v>
      </c>
      <c r="BF4" s="5">
        <f t="shared" ref="BF4:BF8" si="47">_xlfn.POISSON.DIST(2,K4,FALSE) * _xlfn.POISSON.DIST(6,L4,FALSE)</f>
        <v>1.1891124778421078E-4</v>
      </c>
      <c r="BG4" s="5">
        <f t="shared" ref="BG4:BG8" si="48">_xlfn.POISSON.DIST(3,K4,FALSE) * _xlfn.POISSON.DIST(6,L4,FALSE)</f>
        <v>3.5951701590856322E-5</v>
      </c>
      <c r="BH4" s="5">
        <f t="shared" ref="BH4:BH8" si="49">_xlfn.POISSON.DIST(4,K4,FALSE) * _xlfn.POISSON.DIST(6,L4,FALSE)</f>
        <v>8.1522450863323875E-6</v>
      </c>
      <c r="BI4" s="5">
        <f t="shared" ref="BI4:BI8" si="50">_xlfn.POISSON.DIST(5,K4,FALSE) * _xlfn.POISSON.DIST(6,L4,FALSE)</f>
        <v>1.4788529500819688E-6</v>
      </c>
      <c r="BJ4" s="8">
        <f t="shared" ref="BJ4:BJ8" si="51">SUM(N4,Q4,T4,W4,X4,Y4,AD4,AE4,AF4,AG4,AM4,AN4,AO4,AP4,AQ4,AX4,AY4,AZ4,BA4,BB4,BC4)</f>
        <v>0.30244808042085775</v>
      </c>
      <c r="BK4" s="8">
        <f t="shared" ref="BK4:BK8" si="52">SUM(M4,P4,S4,V4,AC4,AL4,AY4)</f>
        <v>0.30930317761713705</v>
      </c>
      <c r="BL4" s="8">
        <f t="shared" ref="BL4:BL8" si="53">SUM(O4,R4,U4,AA4,AB4,AH4,AI4,AJ4,AK4,AR4,AS4,AT4,AU4,AV4,BD4,BE4,BF4,BG4,BH4,BI4)</f>
        <v>0.35990053041881753</v>
      </c>
      <c r="BM4" s="8">
        <f t="shared" ref="BM4:BM8" si="54">SUM(S4:BI4)</f>
        <v>0.31702160133726331</v>
      </c>
      <c r="BN4" s="8">
        <f t="shared" ref="BN4:BN8" si="55">SUM(M4:R4)</f>
        <v>0.68280677360889408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1.2263681592039799</v>
      </c>
      <c r="F5">
        <f>VLOOKUP(B5,home!$B$2:$E$405,3,FALSE)</f>
        <v>1.2</v>
      </c>
      <c r="G5">
        <f>VLOOKUP(C5,away!$B$2:$E$405,4,FALSE)</f>
        <v>0.67</v>
      </c>
      <c r="H5">
        <f>VLOOKUP(A5,away!$A$2:$E$405,3,FALSE)</f>
        <v>1.03233830845771</v>
      </c>
      <c r="I5">
        <f>VLOOKUP(C5,away!$B$2:$E$405,3,FALSE)</f>
        <v>0.67</v>
      </c>
      <c r="J5">
        <f>VLOOKUP(B5,home!$B$2:$E$405,4,FALSE)</f>
        <v>1.03</v>
      </c>
      <c r="K5" s="3">
        <f t="shared" si="0"/>
        <v>0.98599999999999988</v>
      </c>
      <c r="L5" s="3">
        <f t="shared" si="1"/>
        <v>0.71241666666666581</v>
      </c>
      <c r="M5" s="5">
        <f t="shared" si="2"/>
        <v>0.1829730020754442</v>
      </c>
      <c r="N5" s="5">
        <f t="shared" si="3"/>
        <v>0.18041138004638793</v>
      </c>
      <c r="O5" s="5">
        <f t="shared" si="4"/>
        <v>0.13035301622858089</v>
      </c>
      <c r="P5" s="5">
        <f t="shared" si="5"/>
        <v>0.12852807400138072</v>
      </c>
      <c r="Q5" s="5">
        <f t="shared" si="6"/>
        <v>8.8942810362869232E-2</v>
      </c>
      <c r="R5" s="5">
        <f t="shared" si="7"/>
        <v>4.643283065575568E-2</v>
      </c>
      <c r="S5" s="5">
        <f t="shared" si="8"/>
        <v>2.2570906116101516E-2</v>
      </c>
      <c r="T5" s="5">
        <f t="shared" si="9"/>
        <v>6.3364340482680678E-2</v>
      </c>
      <c r="U5" s="5">
        <f t="shared" si="10"/>
        <v>4.5782771026575089E-2</v>
      </c>
      <c r="V5" s="5">
        <f t="shared" si="11"/>
        <v>1.7616412492327772E-3</v>
      </c>
      <c r="W5" s="5">
        <f t="shared" si="12"/>
        <v>2.9232537005929687E-2</v>
      </c>
      <c r="X5" s="5">
        <f t="shared" si="13"/>
        <v>2.0825746571974384E-2</v>
      </c>
      <c r="Y5" s="5">
        <f t="shared" si="14"/>
        <v>7.4183044768253645E-3</v>
      </c>
      <c r="Z5" s="5">
        <f t="shared" si="15"/>
        <v>1.1026507479890415E-2</v>
      </c>
      <c r="AA5" s="5">
        <f t="shared" si="16"/>
        <v>1.0872136375171947E-2</v>
      </c>
      <c r="AB5" s="5">
        <f t="shared" si="17"/>
        <v>5.3599632329597692E-3</v>
      </c>
      <c r="AC5" s="5">
        <f t="shared" si="18"/>
        <v>7.7340766901746427E-5</v>
      </c>
      <c r="AD5" s="5">
        <f t="shared" si="19"/>
        <v>7.2058203719616663E-3</v>
      </c>
      <c r="AE5" s="5">
        <f t="shared" si="20"/>
        <v>5.1335465299916843E-3</v>
      </c>
      <c r="AF5" s="5">
        <f t="shared" si="21"/>
        <v>1.8286120535374519E-3</v>
      </c>
      <c r="AG5" s="5">
        <f t="shared" si="22"/>
        <v>4.342445679358795E-4</v>
      </c>
      <c r="AH5" s="5">
        <f t="shared" si="23"/>
        <v>1.9638669259496463E-3</v>
      </c>
      <c r="AI5" s="5">
        <f t="shared" si="24"/>
        <v>1.9363727889863509E-3</v>
      </c>
      <c r="AJ5" s="5">
        <f t="shared" si="25"/>
        <v>9.5463178497027081E-4</v>
      </c>
      <c r="AK5" s="5">
        <f t="shared" si="26"/>
        <v>3.1375564666022898E-4</v>
      </c>
      <c r="AL5" s="5">
        <f t="shared" si="27"/>
        <v>2.1730986973854248E-6</v>
      </c>
      <c r="AM5" s="5">
        <f t="shared" si="28"/>
        <v>1.4209877773508409E-3</v>
      </c>
      <c r="AN5" s="5">
        <f t="shared" si="29"/>
        <v>1.0123353757143605E-3</v>
      </c>
      <c r="AO5" s="5">
        <f t="shared" si="30"/>
        <v>3.606022969575856E-4</v>
      </c>
      <c r="AP5" s="5">
        <f t="shared" si="31"/>
        <v>8.563302879695546E-5</v>
      </c>
      <c r="AQ5" s="5">
        <f t="shared" si="32"/>
        <v>1.52515992330244E-5</v>
      </c>
      <c r="AR5" s="5">
        <f t="shared" si="33"/>
        <v>2.7981830583239189E-4</v>
      </c>
      <c r="AS5" s="5">
        <f t="shared" si="34"/>
        <v>2.7590084955073834E-4</v>
      </c>
      <c r="AT5" s="5">
        <f t="shared" si="35"/>
        <v>1.3601911882851398E-4</v>
      </c>
      <c r="AU5" s="5">
        <f t="shared" si="36"/>
        <v>4.4704950388304924E-5</v>
      </c>
      <c r="AV5" s="5">
        <f t="shared" si="37"/>
        <v>1.1019770270717161E-5</v>
      </c>
      <c r="AW5" s="5">
        <f t="shared" si="38"/>
        <v>4.2402155725121948E-8</v>
      </c>
      <c r="AX5" s="5">
        <f t="shared" si="39"/>
        <v>2.3351565807798807E-4</v>
      </c>
      <c r="AY5" s="5">
        <f t="shared" si="40"/>
        <v>1.6636044674239313E-4</v>
      </c>
      <c r="AZ5" s="5">
        <f t="shared" si="41"/>
        <v>5.9258977466696533E-5</v>
      </c>
      <c r="BA5" s="5">
        <f t="shared" si="42"/>
        <v>1.4072361065633006E-5</v>
      </c>
      <c r="BB5" s="5">
        <f t="shared" si="43"/>
        <v>2.5063461406270082E-6</v>
      </c>
      <c r="BC5" s="5">
        <f t="shared" si="44"/>
        <v>3.5711255260367127E-7</v>
      </c>
      <c r="BD5" s="5">
        <f t="shared" si="45"/>
        <v>3.3224537452237695E-5</v>
      </c>
      <c r="BE5" s="5">
        <f t="shared" si="46"/>
        <v>3.2759393927906363E-5</v>
      </c>
      <c r="BF5" s="5">
        <f t="shared" si="47"/>
        <v>1.6150381206457832E-5</v>
      </c>
      <c r="BG5" s="5">
        <f t="shared" si="48"/>
        <v>5.3080919565224746E-6</v>
      </c>
      <c r="BH5" s="5">
        <f t="shared" si="49"/>
        <v>1.3084446672827895E-6</v>
      </c>
      <c r="BI5" s="5">
        <f t="shared" si="50"/>
        <v>2.5802528838816618E-7</v>
      </c>
      <c r="BJ5" s="8">
        <f t="shared" si="51"/>
        <v>0.40816822345019277</v>
      </c>
      <c r="BK5" s="8">
        <f t="shared" si="52"/>
        <v>0.33607949775450074</v>
      </c>
      <c r="BL5" s="8">
        <f t="shared" si="53"/>
        <v>0.24480581653497932</v>
      </c>
      <c r="BM5" s="8">
        <f t="shared" si="54"/>
        <v>0.24227261380455786</v>
      </c>
      <c r="BN5" s="8">
        <f t="shared" si="55"/>
        <v>0.75764111337041862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1.2263681592039799</v>
      </c>
      <c r="F6">
        <f>VLOOKUP(B6,home!$B$2:$E$405,3,FALSE)</f>
        <v>0.82</v>
      </c>
      <c r="G6">
        <f>VLOOKUP(C6,away!$B$2:$E$405,4,FALSE)</f>
        <v>1.34</v>
      </c>
      <c r="H6">
        <f>VLOOKUP(A6,away!$A$2:$E$405,3,FALSE)</f>
        <v>1.03233830845771</v>
      </c>
      <c r="I6">
        <f>VLOOKUP(C6,away!$B$2:$E$405,3,FALSE)</f>
        <v>1.1499999999999999</v>
      </c>
      <c r="J6">
        <f>VLOOKUP(B6,home!$B$2:$E$405,4,FALSE)</f>
        <v>0.8</v>
      </c>
      <c r="K6" s="3">
        <f t="shared" si="0"/>
        <v>1.347533333333333</v>
      </c>
      <c r="L6" s="3">
        <f t="shared" si="1"/>
        <v>0.9497512437810931</v>
      </c>
      <c r="M6" s="5">
        <f t="shared" si="2"/>
        <v>0.10053145884669189</v>
      </c>
      <c r="N6" s="5">
        <f t="shared" si="3"/>
        <v>0.13546949184454549</v>
      </c>
      <c r="O6" s="5">
        <f t="shared" si="4"/>
        <v>9.5479878078773381E-2</v>
      </c>
      <c r="P6" s="5">
        <f t="shared" si="5"/>
        <v>0.12866231837374972</v>
      </c>
      <c r="Q6" s="5">
        <f t="shared" si="6"/>
        <v>9.1274827955126606E-2</v>
      </c>
      <c r="R6" s="5">
        <f t="shared" si="7"/>
        <v>4.534106648069107E-2</v>
      </c>
      <c r="S6" s="5">
        <f t="shared" si="8"/>
        <v>4.1166199016749054E-2</v>
      </c>
      <c r="T6" s="5">
        <f t="shared" si="9"/>
        <v>8.6688381376286774E-2</v>
      </c>
      <c r="U6" s="5">
        <f t="shared" si="10"/>
        <v>6.1098598451613889E-2</v>
      </c>
      <c r="V6" s="5">
        <f t="shared" si="11"/>
        <v>5.8539316558137806E-3</v>
      </c>
      <c r="W6" s="5">
        <f t="shared" si="12"/>
        <v>4.0998624387932739E-2</v>
      </c>
      <c r="X6" s="5">
        <f t="shared" si="13"/>
        <v>3.8938494505752971E-2</v>
      </c>
      <c r="Y6" s="5">
        <f t="shared" si="14"/>
        <v>1.849094179390107E-2</v>
      </c>
      <c r="Z6" s="5">
        <f t="shared" si="15"/>
        <v>1.4354244761465861E-2</v>
      </c>
      <c r="AA6" s="5">
        <f t="shared" si="16"/>
        <v>1.9342823290900625E-2</v>
      </c>
      <c r="AB6" s="5">
        <f t="shared" si="17"/>
        <v>1.3032549572632477E-2</v>
      </c>
      <c r="AC6" s="5">
        <f t="shared" si="18"/>
        <v>4.6824920967467216E-4</v>
      </c>
      <c r="AD6" s="5">
        <f t="shared" si="19"/>
        <v>1.3811753245888077E-2</v>
      </c>
      <c r="AE6" s="5">
        <f t="shared" si="20"/>
        <v>1.3117729824079749E-2</v>
      </c>
      <c r="AF6" s="5">
        <f t="shared" si="21"/>
        <v>6.2292901080020406E-3</v>
      </c>
      <c r="AG6" s="5">
        <f t="shared" si="22"/>
        <v>1.9720920093160665E-3</v>
      </c>
      <c r="AH6" s="5">
        <f t="shared" si="23"/>
        <v>3.4082404539351094E-3</v>
      </c>
      <c r="AI6" s="5">
        <f t="shared" si="24"/>
        <v>4.59271761969269E-3</v>
      </c>
      <c r="AJ6" s="5">
        <f t="shared" si="25"/>
        <v>3.0944200415616114E-3</v>
      </c>
      <c r="AK6" s="5">
        <f t="shared" si="26"/>
        <v>1.3899447177796627E-3</v>
      </c>
      <c r="AL6" s="5">
        <f t="shared" si="27"/>
        <v>2.3971015474984065E-5</v>
      </c>
      <c r="AM6" s="5">
        <f t="shared" si="28"/>
        <v>3.7223595781218071E-3</v>
      </c>
      <c r="AN6" s="5">
        <f t="shared" si="29"/>
        <v>3.5353156391216508E-3</v>
      </c>
      <c r="AO6" s="5">
        <f t="shared" si="30"/>
        <v>1.6788352127072689E-3</v>
      </c>
      <c r="AP6" s="5">
        <f t="shared" si="31"/>
        <v>5.3149194379074167E-4</v>
      </c>
      <c r="AQ6" s="5">
        <f t="shared" si="32"/>
        <v>1.2619628366872189E-4</v>
      </c>
      <c r="AR6" s="5">
        <f t="shared" si="33"/>
        <v>6.4739612204598178E-4</v>
      </c>
      <c r="AS6" s="5">
        <f t="shared" si="34"/>
        <v>8.7238785432769514E-4</v>
      </c>
      <c r="AT6" s="5">
        <f t="shared" si="35"/>
        <v>5.8778585665085676E-4</v>
      </c>
      <c r="AU6" s="5">
        <f t="shared" si="36"/>
        <v>2.6402034489963913E-4</v>
      </c>
      <c r="AV6" s="5">
        <f t="shared" si="37"/>
        <v>8.8944053857606791E-5</v>
      </c>
      <c r="AW6" s="5">
        <f t="shared" si="38"/>
        <v>8.5218388910473718E-7</v>
      </c>
      <c r="AX6" s="5">
        <f t="shared" si="39"/>
        <v>8.3600060169529021E-4</v>
      </c>
      <c r="AY6" s="5">
        <f t="shared" si="40"/>
        <v>7.9399261126184397E-4</v>
      </c>
      <c r="AZ6" s="5">
        <f t="shared" si="41"/>
        <v>3.7704773504946713E-4</v>
      </c>
      <c r="BA6" s="5">
        <f t="shared" si="42"/>
        <v>1.193671851093585E-4</v>
      </c>
      <c r="BB6" s="5">
        <f t="shared" si="43"/>
        <v>2.8342283131065296E-5</v>
      </c>
      <c r="BC6" s="5">
        <f t="shared" si="44"/>
        <v>5.3836237310650337E-6</v>
      </c>
      <c r="BD6" s="5">
        <f t="shared" si="45"/>
        <v>1.0247754535537122E-4</v>
      </c>
      <c r="BE6" s="5">
        <f t="shared" si="46"/>
        <v>1.3809190828454118E-4</v>
      </c>
      <c r="BF6" s="5">
        <f t="shared" si="47"/>
        <v>9.3041724738514365E-5</v>
      </c>
      <c r="BG6" s="5">
        <f t="shared" si="48"/>
        <v>4.1792275158657553E-5</v>
      </c>
      <c r="BH6" s="5">
        <f t="shared" si="49"/>
        <v>1.4079120963032422E-5</v>
      </c>
      <c r="BI6" s="5">
        <f t="shared" si="50"/>
        <v>3.7944169603436558E-6</v>
      </c>
      <c r="BJ6" s="8">
        <f t="shared" si="51"/>
        <v>0.45874595974821997</v>
      </c>
      <c r="BK6" s="8">
        <f t="shared" si="52"/>
        <v>0.27750012072941593</v>
      </c>
      <c r="BL6" s="8">
        <f t="shared" si="53"/>
        <v>0.24963404993082278</v>
      </c>
      <c r="BM6" s="8">
        <f t="shared" si="54"/>
        <v>0.40268219316297382</v>
      </c>
      <c r="BN6" s="8">
        <f t="shared" si="55"/>
        <v>0.59675904157957815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1.2263681592039799</v>
      </c>
      <c r="F7">
        <f>VLOOKUP(B7,home!$B$2:$E$405,3,FALSE)</f>
        <v>0.72</v>
      </c>
      <c r="G7">
        <f>VLOOKUP(C7,away!$B$2:$E$405,4,FALSE)</f>
        <v>0.86</v>
      </c>
      <c r="H7">
        <f>VLOOKUP(A7,away!$A$2:$E$405,3,FALSE)</f>
        <v>1.03233830845771</v>
      </c>
      <c r="I7">
        <f>VLOOKUP(C7,away!$B$2:$E$405,3,FALSE)</f>
        <v>0.38</v>
      </c>
      <c r="J7">
        <f>VLOOKUP(B7,home!$B$2:$E$405,4,FALSE)</f>
        <v>0.85</v>
      </c>
      <c r="K7" s="3">
        <f t="shared" si="0"/>
        <v>0.75936716417910433</v>
      </c>
      <c r="L7" s="3">
        <f t="shared" si="1"/>
        <v>0.33344527363184034</v>
      </c>
      <c r="M7" s="5">
        <f t="shared" si="2"/>
        <v>0.33527223418516927</v>
      </c>
      <c r="N7" s="5">
        <f t="shared" si="3"/>
        <v>0.25459472570118458</v>
      </c>
      <c r="O7" s="5">
        <f t="shared" si="4"/>
        <v>0.11179494186903223</v>
      </c>
      <c r="P7" s="5">
        <f t="shared" si="5"/>
        <v>8.4893407976654844E-2</v>
      </c>
      <c r="Q7" s="5">
        <f t="shared" si="6"/>
        <v>9.6665437435332707E-2</v>
      </c>
      <c r="R7" s="5">
        <f t="shared" si="7"/>
        <v>1.8638747491087571E-2</v>
      </c>
      <c r="S7" s="5">
        <f t="shared" si="8"/>
        <v>5.373909604687417E-3</v>
      </c>
      <c r="T7" s="5">
        <f t="shared" si="9"/>
        <v>3.2232633236366062E-2</v>
      </c>
      <c r="U7" s="5">
        <f t="shared" si="10"/>
        <v>1.4153652826157565E-2</v>
      </c>
      <c r="V7" s="5">
        <f t="shared" si="11"/>
        <v>1.5119040389144733E-4</v>
      </c>
      <c r="W7" s="5">
        <f t="shared" si="12"/>
        <v>2.4468186366467082E-2</v>
      </c>
      <c r="X7" s="5">
        <f t="shared" si="13"/>
        <v>8.1588010982414829E-3</v>
      </c>
      <c r="Y7" s="5">
        <f t="shared" si="14"/>
        <v>1.3602568323554454E-3</v>
      </c>
      <c r="Z7" s="5">
        <f t="shared" si="15"/>
        <v>2.0716674191068245E-3</v>
      </c>
      <c r="AA7" s="5">
        <f t="shared" si="16"/>
        <v>1.5731562131693936E-3</v>
      </c>
      <c r="AB7" s="5">
        <f t="shared" si="17"/>
        <v>5.9730158620259044E-4</v>
      </c>
      <c r="AC7" s="5">
        <f t="shared" si="18"/>
        <v>2.3926579901004986E-6</v>
      </c>
      <c r="AD7" s="5">
        <f t="shared" si="19"/>
        <v>4.6450843234274808E-3</v>
      </c>
      <c r="AE7" s="5">
        <f t="shared" si="20"/>
        <v>1.5488814132682486E-3</v>
      </c>
      <c r="AF7" s="5">
        <f t="shared" si="21"/>
        <v>2.5823359333525139E-4</v>
      </c>
      <c r="AG7" s="5">
        <f t="shared" si="22"/>
        <v>2.8702257063535433E-5</v>
      </c>
      <c r="AH7" s="5">
        <f t="shared" si="23"/>
        <v>1.7269692735956088E-4</v>
      </c>
      <c r="AI7" s="5">
        <f t="shared" si="24"/>
        <v>1.3114037599147455E-4</v>
      </c>
      <c r="AJ7" s="5">
        <f t="shared" si="25"/>
        <v>4.979184771301375E-5</v>
      </c>
      <c r="AK7" s="5">
        <f t="shared" si="26"/>
        <v>1.2603431399023027E-5</v>
      </c>
      <c r="AL7" s="5">
        <f t="shared" si="27"/>
        <v>2.4233547570184055E-8</v>
      </c>
      <c r="AM7" s="5">
        <f t="shared" si="28"/>
        <v>7.0546490201078816E-4</v>
      </c>
      <c r="AN7" s="5">
        <f t="shared" si="29"/>
        <v>2.3523393728864674E-4</v>
      </c>
      <c r="AO7" s="5">
        <f t="shared" si="30"/>
        <v>3.9218822293353989E-5</v>
      </c>
      <c r="AP7" s="5">
        <f t="shared" si="31"/>
        <v>4.359110310375315E-6</v>
      </c>
      <c r="AQ7" s="5">
        <f t="shared" si="32"/>
        <v>3.633811825586183E-7</v>
      </c>
      <c r="AR7" s="5">
        <f t="shared" si="33"/>
        <v>1.1516994839757372E-5</v>
      </c>
      <c r="AS7" s="5">
        <f t="shared" si="34"/>
        <v>8.7456277113319353E-6</v>
      </c>
      <c r="AT7" s="5">
        <f t="shared" si="35"/>
        <v>3.3205712570601604E-6</v>
      </c>
      <c r="AU7" s="5">
        <f t="shared" si="36"/>
        <v>8.4051092630947267E-7</v>
      </c>
      <c r="AV7" s="5">
        <f t="shared" si="37"/>
        <v>1.5956409964329405E-7</v>
      </c>
      <c r="AW7" s="5">
        <f t="shared" si="38"/>
        <v>1.7044759376222526E-10</v>
      </c>
      <c r="AX7" s="5">
        <f t="shared" si="39"/>
        <v>8.9284480344636972E-5</v>
      </c>
      <c r="AY7" s="5">
        <f t="shared" si="40"/>
        <v>2.9771487979594148E-5</v>
      </c>
      <c r="AZ7" s="5">
        <f t="shared" si="41"/>
        <v>4.9635809778914083E-6</v>
      </c>
      <c r="BA7" s="5">
        <f t="shared" si="42"/>
        <v>5.5169420578893294E-7</v>
      </c>
      <c r="BB7" s="5">
        <f t="shared" si="43"/>
        <v>4.5989956352597888E-8</v>
      </c>
      <c r="BC7" s="5">
        <f t="shared" si="44"/>
        <v>3.0670267160616808E-9</v>
      </c>
      <c r="BD7" s="5">
        <f t="shared" si="45"/>
        <v>6.4004791595989826E-7</v>
      </c>
      <c r="BE7" s="5">
        <f t="shared" si="46"/>
        <v>4.8603137088121365E-7</v>
      </c>
      <c r="BF7" s="5">
        <f t="shared" si="47"/>
        <v>1.8453813190407485E-7</v>
      </c>
      <c r="BG7" s="5">
        <f t="shared" si="48"/>
        <v>4.6710732635635614E-8</v>
      </c>
      <c r="BH7" s="5">
        <f t="shared" si="49"/>
        <v>8.8676491445627353E-9</v>
      </c>
      <c r="BI7" s="5">
        <f t="shared" si="50"/>
        <v>1.3467603167683733E-9</v>
      </c>
      <c r="BJ7" s="8">
        <f t="shared" si="51"/>
        <v>0.42507020271061857</v>
      </c>
      <c r="BK7" s="8">
        <f t="shared" si="52"/>
        <v>0.42572293054992028</v>
      </c>
      <c r="BL7" s="8">
        <f t="shared" si="53"/>
        <v>0.14714998337950735</v>
      </c>
      <c r="BM7" s="8">
        <f t="shared" si="54"/>
        <v>9.8125518083159807E-2</v>
      </c>
      <c r="BN7" s="8">
        <f t="shared" si="55"/>
        <v>0.90185949465846127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1.2263681592039799</v>
      </c>
      <c r="F8">
        <f>VLOOKUP(B8,home!$B$2:$E$405,3,FALSE)</f>
        <v>1.2</v>
      </c>
      <c r="G8">
        <f>VLOOKUP(C8,away!$B$2:$E$405,4,FALSE)</f>
        <v>0.96</v>
      </c>
      <c r="H8">
        <f>VLOOKUP(A8,away!$A$2:$E$405,3,FALSE)</f>
        <v>1.03233830845771</v>
      </c>
      <c r="I8">
        <f>VLOOKUP(C8,away!$B$2:$E$405,3,FALSE)</f>
        <v>1.06</v>
      </c>
      <c r="J8">
        <f>VLOOKUP(B8,home!$B$2:$E$405,4,FALSE)</f>
        <v>1.1399999999999999</v>
      </c>
      <c r="K8" s="3">
        <f t="shared" si="0"/>
        <v>1.4127761194029849</v>
      </c>
      <c r="L8" s="3">
        <f t="shared" si="1"/>
        <v>1.2474776119402966</v>
      </c>
      <c r="M8" s="5">
        <f t="shared" si="2"/>
        <v>6.9930475939820588E-2</v>
      </c>
      <c r="N8" s="5">
        <f t="shared" si="3"/>
        <v>9.8796106426263533E-2</v>
      </c>
      <c r="O8" s="5">
        <f t="shared" si="4"/>
        <v>8.723670312725576E-2</v>
      </c>
      <c r="P8" s="5">
        <f t="shared" si="5"/>
        <v>0.12324593091363462</v>
      </c>
      <c r="Q8" s="5">
        <f t="shared" si="6"/>
        <v>6.9788389924510461E-2</v>
      </c>
      <c r="R8" s="5">
        <f t="shared" si="7"/>
        <v>5.4412917045366826E-2</v>
      </c>
      <c r="S8" s="5">
        <f t="shared" si="8"/>
        <v>5.4302359888984388E-2</v>
      </c>
      <c r="T8" s="5">
        <f t="shared" si="9"/>
        <v>8.7059454004186562E-2</v>
      </c>
      <c r="U8" s="5">
        <f t="shared" si="10"/>
        <v>7.6873269788749865E-2</v>
      </c>
      <c r="V8" s="5">
        <f t="shared" si="11"/>
        <v>1.0633648484253033E-2</v>
      </c>
      <c r="W8" s="5">
        <f t="shared" si="12"/>
        <v>3.2865123565644083E-2</v>
      </c>
      <c r="X8" s="5">
        <f t="shared" si="13"/>
        <v>4.0998505861792447E-2</v>
      </c>
      <c r="Y8" s="5">
        <f t="shared" si="14"/>
        <v>2.5572359092794556E-2</v>
      </c>
      <c r="Z8" s="5">
        <f t="shared" si="15"/>
        <v>2.2626298604819899E-2</v>
      </c>
      <c r="AA8" s="5">
        <f t="shared" si="16"/>
        <v>3.1965894339370624E-2</v>
      </c>
      <c r="AB8" s="5">
        <f t="shared" si="17"/>
        <v>2.2580326079010941E-2</v>
      </c>
      <c r="AC8" s="5">
        <f t="shared" si="18"/>
        <v>1.171300753388565E-3</v>
      </c>
      <c r="AD8" s="5">
        <f t="shared" si="19"/>
        <v>1.1607765433692564E-2</v>
      </c>
      <c r="AE8" s="5">
        <f t="shared" si="20"/>
        <v>1.4480427503185919E-2</v>
      </c>
      <c r="AF8" s="5">
        <f t="shared" si="21"/>
        <v>9.0320045607744839E-3</v>
      </c>
      <c r="AG8" s="5">
        <f t="shared" si="22"/>
        <v>3.7557411601696084E-3</v>
      </c>
      <c r="AH8" s="5">
        <f t="shared" si="23"/>
        <v>7.0564502376471942E-3</v>
      </c>
      <c r="AI8" s="5">
        <f t="shared" si="24"/>
        <v>9.9691843835034728E-3</v>
      </c>
      <c r="AJ8" s="5">
        <f t="shared" si="25"/>
        <v>7.0421128134694391E-3</v>
      </c>
      <c r="AK8" s="5">
        <f t="shared" si="26"/>
        <v>3.3163096043371297E-3</v>
      </c>
      <c r="AL8" s="5">
        <f t="shared" si="27"/>
        <v>8.2572326180330367E-5</v>
      </c>
      <c r="AM8" s="5">
        <f t="shared" si="28"/>
        <v>3.2798347608704571E-3</v>
      </c>
      <c r="AN8" s="5">
        <f t="shared" si="29"/>
        <v>4.0915204350494517E-3</v>
      </c>
      <c r="AO8" s="5">
        <f t="shared" si="30"/>
        <v>2.5520400707602074E-3</v>
      </c>
      <c r="AP8" s="5">
        <f t="shared" si="31"/>
        <v>1.0612042843492968E-3</v>
      </c>
      <c r="AQ8" s="5">
        <f t="shared" si="32"/>
        <v>3.3095714660521792E-4</v>
      </c>
      <c r="AR8" s="5">
        <f t="shared" si="33"/>
        <v>1.7605527382471319E-3</v>
      </c>
      <c r="AS8" s="5">
        <f t="shared" si="34"/>
        <v>2.4872668655450819E-3</v>
      </c>
      <c r="AT8" s="5">
        <f t="shared" si="35"/>
        <v>1.7569756151122036E-3</v>
      </c>
      <c r="AU8" s="5">
        <f t="shared" si="36"/>
        <v>8.2740439713463042E-4</v>
      </c>
      <c r="AV8" s="5">
        <f t="shared" si="37"/>
        <v>2.9223429334020742E-4</v>
      </c>
      <c r="AW8" s="5">
        <f t="shared" si="38"/>
        <v>4.0423891932311482E-6</v>
      </c>
      <c r="AX8" s="5">
        <f t="shared" si="39"/>
        <v>7.7227870429093009E-4</v>
      </c>
      <c r="AY8" s="5">
        <f t="shared" si="40"/>
        <v>9.6340039378119591E-4</v>
      </c>
      <c r="AZ8" s="5">
        <f t="shared" si="41"/>
        <v>6.00910211288254E-4</v>
      </c>
      <c r="BA8" s="5">
        <f t="shared" si="42"/>
        <v>2.498740117894702E-4</v>
      </c>
      <c r="BB8" s="5">
        <f t="shared" si="43"/>
        <v>7.7928058878267404E-5</v>
      </c>
      <c r="BC8" s="5">
        <f t="shared" si="44"/>
        <v>1.9442701758520768E-5</v>
      </c>
      <c r="BD8" s="5">
        <f t="shared" si="45"/>
        <v>3.6604168760058032E-4</v>
      </c>
      <c r="BE8" s="5">
        <f t="shared" si="46"/>
        <v>5.171349549480676E-4</v>
      </c>
      <c r="BF8" s="5">
        <f t="shared" si="47"/>
        <v>3.6529795742958423E-4</v>
      </c>
      <c r="BG8" s="5">
        <f t="shared" si="48"/>
        <v>1.7202807690773491E-4</v>
      </c>
      <c r="BH8" s="5">
        <f t="shared" si="49"/>
        <v>6.0759289730517009E-5</v>
      </c>
      <c r="BI8" s="5">
        <f t="shared" si="50"/>
        <v>1.7167854712632291E-5</v>
      </c>
      <c r="BJ8" s="8">
        <f t="shared" si="51"/>
        <v>0.40795526831243545</v>
      </c>
      <c r="BK8" s="8">
        <f t="shared" si="52"/>
        <v>0.26032968870004269</v>
      </c>
      <c r="BL8" s="8">
        <f t="shared" si="53"/>
        <v>0.30907603114941962</v>
      </c>
      <c r="BM8" s="8">
        <f t="shared" si="54"/>
        <v>0.49561740538527793</v>
      </c>
      <c r="BN8" s="8">
        <f t="shared" si="55"/>
        <v>0.50341052337685177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1.3333333333333299</v>
      </c>
      <c r="F9">
        <f>VLOOKUP(B9,home!$B$2:$E$405,3,FALSE)</f>
        <v>0.97</v>
      </c>
      <c r="G9">
        <f>VLOOKUP(C9,away!$B$2:$E$405,4,FALSE)</f>
        <v>1.1000000000000001</v>
      </c>
      <c r="H9">
        <f>VLOOKUP(A9,away!$A$2:$E$405,3,FALSE)</f>
        <v>1.2876344086021501</v>
      </c>
      <c r="I9">
        <f>VLOOKUP(C9,away!$B$2:$E$405,3,FALSE)</f>
        <v>1.01</v>
      </c>
      <c r="J9">
        <f>VLOOKUP(B9,home!$B$2:$E$405,4,FALSE)</f>
        <v>1.1399999999999999</v>
      </c>
      <c r="K9" s="3">
        <f t="shared" ref="K9:K17" si="56">E9*F9*G9</f>
        <v>1.422666666666663</v>
      </c>
      <c r="L9" s="3">
        <f t="shared" ref="L9:L17" si="57">H9*I9*J9</f>
        <v>1.4825822580645156</v>
      </c>
      <c r="M9" s="5">
        <f t="shared" ref="M9:M19" si="58">_xlfn.POISSON.DIST(0,K9,FALSE) * _xlfn.POISSON.DIST(0,L9,FALSE)</f>
        <v>5.4735163969580655E-2</v>
      </c>
      <c r="N9" s="5">
        <f t="shared" ref="N9:N19" si="59">_xlfn.POISSON.DIST(1,K9,FALSE) * _xlfn.POISSON.DIST(0,L9,FALSE)</f>
        <v>7.7869893274056551E-2</v>
      </c>
      <c r="O9" s="5">
        <f t="shared" ref="O9:O19" si="60">_xlfn.POISSON.DIST(0,K9,FALSE) * _xlfn.POISSON.DIST(1,L9,FALSE)</f>
        <v>8.1149382993552399E-2</v>
      </c>
      <c r="P9" s="5">
        <f t="shared" ref="P9:P19" si="61">_xlfn.POISSON.DIST(1,K9,FALSE) * _xlfn.POISSON.DIST(1,L9,FALSE)</f>
        <v>0.11544852220549359</v>
      </c>
      <c r="Q9" s="5">
        <f t="shared" ref="Q9:Q19" si="62">_xlfn.POISSON.DIST(2,K9,FALSE) * _xlfn.POISSON.DIST(0,L9,FALSE)</f>
        <v>5.5391450748945428E-2</v>
      </c>
      <c r="R9" s="5">
        <f t="shared" ref="R9:R19" si="63">_xlfn.POISSON.DIST(0,K9,FALSE) * _xlfn.POISSON.DIST(2,L9,FALSE)</f>
        <v>6.0155317739561565E-2</v>
      </c>
      <c r="S9" s="5">
        <f t="shared" ref="S9:S19" si="64">_xlfn.POISSON.DIST(2,K9,FALSE) * _xlfn.POISSON.DIST(2,L9,FALSE)</f>
        <v>6.0876593367106997E-2</v>
      </c>
      <c r="T9" s="5">
        <f t="shared" ref="T9:T19" si="65">_xlfn.POISSON.DIST(2,K9,FALSE) * _xlfn.POISSON.DIST(1,L9,FALSE)</f>
        <v>8.2122382128840918E-2</v>
      </c>
      <c r="U9" s="5">
        <f t="shared" ref="U9:U19" si="66">_xlfn.POISSON.DIST(1,K9,FALSE) * _xlfn.POISSON.DIST(2,L9,FALSE)</f>
        <v>8.5580965370816039E-2</v>
      </c>
      <c r="V9" s="5">
        <f t="shared" ref="V9:V19" si="67">_xlfn.POISSON.DIST(3,K9,FALSE) * _xlfn.POISSON.DIST(3,L9,FALSE)</f>
        <v>1.426690556944174E-2</v>
      </c>
      <c r="W9" s="5">
        <f t="shared" ref="W9:W19" si="68">_xlfn.POISSON.DIST(3,K9,FALSE) * _xlfn.POISSON.DIST(0,L9,FALSE)</f>
        <v>2.6267856866277604E-2</v>
      </c>
      <c r="X9" s="5">
        <f t="shared" ref="X9:X19" si="69">_xlfn.POISSON.DIST(3,K9,FALSE) * _xlfn.POISSON.DIST(1,L9,FALSE)</f>
        <v>3.8944258547321337E-2</v>
      </c>
      <c r="Y9" s="5">
        <f t="shared" ref="Y9:Y19" si="70">_xlfn.POISSON.DIST(3,K9,FALSE) * _xlfn.POISSON.DIST(2,L9,FALSE)</f>
        <v>2.8869033387867993E-2</v>
      </c>
      <c r="Z9" s="5">
        <f t="shared" ref="Z9:Z19" si="71">_xlfn.POISSON.DIST(0,K9,FALSE) * _xlfn.POISSON.DIST(3,L9,FALSE)</f>
        <v>2.9728402269635867E-2</v>
      </c>
      <c r="AA9" s="5">
        <f t="shared" ref="AA9:AA19" si="72">_xlfn.POISSON.DIST(1,K9,FALSE) * _xlfn.POISSON.DIST(3,L9,FALSE)</f>
        <v>4.2293606962268519E-2</v>
      </c>
      <c r="AB9" s="5">
        <f t="shared" ref="AB9:AB19" si="73">_xlfn.POISSON.DIST(2,K9,FALSE) * _xlfn.POISSON.DIST(3,L9,FALSE)</f>
        <v>3.0084852419160268E-2</v>
      </c>
      <c r="AC9" s="5">
        <f t="shared" ref="AC9:AC19" si="74">_xlfn.POISSON.DIST(4,K9,FALSE) * _xlfn.POISSON.DIST(4,L9,FALSE)</f>
        <v>1.8807529805619527E-3</v>
      </c>
      <c r="AD9" s="5">
        <f t="shared" ref="AD9:AD19" si="75">_xlfn.POISSON.DIST(4,K9,FALSE) * _xlfn.POISSON.DIST(0,L9,FALSE)</f>
        <v>9.3426010921060457E-3</v>
      </c>
      <c r="AE9" s="5">
        <f t="shared" ref="AE9:AE19" si="76">_xlfn.POISSON.DIST(4,K9,FALSE) * _xlfn.POISSON.DIST(1,L9,FALSE)</f>
        <v>1.3851174623330591E-2</v>
      </c>
      <c r="AF9" s="5">
        <f t="shared" ref="AF9:AF19" si="77">_xlfn.POISSON.DIST(4,K9,FALSE) * _xlfn.POISSON.DIST(2,L9,FALSE)</f>
        <v>1.0267752874951692E-2</v>
      </c>
      <c r="AG9" s="5">
        <f t="shared" ref="AG9:AG19" si="78">_xlfn.POISSON.DIST(4,K9,FALSE) * _xlfn.POISSON.DIST(3,L9,FALSE)</f>
        <v>5.0742627475314338E-3</v>
      </c>
      <c r="AH9" s="5">
        <f t="shared" ref="AH9:AH19" si="79">_xlfn.POISSON.DIST(0,K9,FALSE) * _xlfn.POISSON.DIST(4,L9,FALSE)</f>
        <v>1.1018700441391759E-2</v>
      </c>
      <c r="AI9" s="5">
        <f t="shared" ref="AI9:AI19" si="80">_xlfn.POISSON.DIST(1,K9,FALSE) * _xlfn.POISSON.DIST(4,L9,FALSE)</f>
        <v>1.5675937827953301E-2</v>
      </c>
      <c r="AJ9" s="5">
        <f t="shared" ref="AJ9:AJ19" si="81">_xlfn.POISSON.DIST(2,K9,FALSE) * _xlfn.POISSON.DIST(4,L9,FALSE)</f>
        <v>1.1150817108284089E-2</v>
      </c>
      <c r="AK9" s="5">
        <f t="shared" ref="AK9:AK19" si="82">_xlfn.POISSON.DIST(3,K9,FALSE) * _xlfn.POISSON.DIST(4,L9,FALSE)</f>
        <v>5.2879652686840398E-3</v>
      </c>
      <c r="AL9" s="5">
        <f t="shared" ref="AL9:AL19" si="83">_xlfn.POISSON.DIST(5,K9,FALSE) * _xlfn.POISSON.DIST(5,L9,FALSE)</f>
        <v>1.5867689908456356E-4</v>
      </c>
      <c r="AM9" s="5">
        <f t="shared" ref="AM9:AM19" si="84">_xlfn.POISSON.DIST(5,K9,FALSE) * _xlfn.POISSON.DIST(0,L9,FALSE)</f>
        <v>2.6582814307405662E-3</v>
      </c>
      <c r="AN9" s="5">
        <f t="shared" ref="AN9:AN19" si="85">_xlfn.POISSON.DIST(5,K9,FALSE) * _xlfn.POISSON.DIST(1,L9,FALSE)</f>
        <v>3.9411208861583197E-3</v>
      </c>
      <c r="AO9" s="5">
        <f t="shared" ref="AO9:AO19" si="86">_xlfn.POISSON.DIST(5,K9,FALSE) * _xlfn.POISSON.DIST(2,L9,FALSE)</f>
        <v>2.9215179513529138E-3</v>
      </c>
      <c r="AP9" s="5">
        <f t="shared" ref="AP9:AP19" si="87">_xlfn.POISSON.DIST(5,K9,FALSE) * _xlfn.POISSON.DIST(3,L9,FALSE)</f>
        <v>1.4437968937642733E-3</v>
      </c>
      <c r="AQ9" s="5">
        <f t="shared" ref="AQ9:AQ19" si="88">_xlfn.POISSON.DIST(5,K9,FALSE) * _xlfn.POISSON.DIST(4,L9,FALSE)</f>
        <v>5.3513691473589279E-4</v>
      </c>
      <c r="AR9" s="5">
        <f t="shared" ref="AR9:AR19" si="89">_xlfn.POISSON.DIST(0,K9,FALSE) * _xlfn.POISSON.DIST(5,L9,FALSE)</f>
        <v>3.2672259562670125E-3</v>
      </c>
      <c r="AS9" s="5">
        <f t="shared" ref="AS9:AS19" si="90">_xlfn.POISSON.DIST(1,K9,FALSE) * _xlfn.POISSON.DIST(5,L9,FALSE)</f>
        <v>4.6481734604491912E-3</v>
      </c>
      <c r="AT9" s="5">
        <f t="shared" ref="AT9:AT19" si="91">_xlfn.POISSON.DIST(2,K9,FALSE) * _xlfn.POISSON.DIST(5,L9,FALSE)</f>
        <v>3.3064007215328505E-3</v>
      </c>
      <c r="AU9" s="5">
        <f t="shared" ref="AU9:AU19" si="92">_xlfn.POISSON.DIST(3,K9,FALSE) * _xlfn.POISSON.DIST(5,L9,FALSE)</f>
        <v>1.567968697722463E-3</v>
      </c>
      <c r="AV9" s="5">
        <f t="shared" ref="AV9:AV19" si="93">_xlfn.POISSON.DIST(4,K9,FALSE) * _xlfn.POISSON.DIST(5,L9,FALSE)</f>
        <v>5.5767420015662139E-4</v>
      </c>
      <c r="AW9" s="5">
        <f t="shared" ref="AW9:AW19" si="94">_xlfn.POISSON.DIST(6,K9,FALSE) * _xlfn.POISSON.DIST(6,L9,FALSE)</f>
        <v>9.2967929465091643E-6</v>
      </c>
      <c r="AX9" s="5">
        <f t="shared" ref="AX9:AX19" si="95">_xlfn.POISSON.DIST(6,K9,FALSE) * _xlfn.POISSON.DIST(0,L9,FALSE)</f>
        <v>6.3030806368892815E-4</v>
      </c>
      <c r="AY9" s="5">
        <f t="shared" ref="AY9:AY19" si="96">_xlfn.POISSON.DIST(6,K9,FALSE) * _xlfn.POISSON.DIST(1,L9,FALSE)</f>
        <v>9.3448355234020347E-4</v>
      </c>
      <c r="AZ9" s="5">
        <f t="shared" ref="AZ9:AZ19" si="97">_xlfn.POISSON.DIST(6,K9,FALSE) * _xlfn.POISSON.DIST(2,L9,FALSE)</f>
        <v>6.927243675763445E-4</v>
      </c>
      <c r="BA9" s="5">
        <f t="shared" ref="BA9:BA19" si="98">_xlfn.POISSON.DIST(6,K9,FALSE) * _xlfn.POISSON.DIST(3,L9,FALSE)</f>
        <v>3.4234028569921679E-4</v>
      </c>
      <c r="BB9" s="5">
        <f t="shared" ref="BB9:BB19" si="99">_xlfn.POISSON.DIST(6,K9,FALSE) * _xlfn.POISSON.DIST(4,L9,FALSE)</f>
        <v>1.2688690844959912E-4</v>
      </c>
      <c r="BC9" s="5">
        <f t="shared" ref="BC9:BC19" si="100">_xlfn.POISSON.DIST(6,K9,FALSE) * _xlfn.POISSON.DIST(5,L9,FALSE)</f>
        <v>3.7624055849606411E-5</v>
      </c>
      <c r="BD9" s="5">
        <f t="shared" ref="BD9:BD19" si="101">_xlfn.POISSON.DIST(0,K9,FALSE) * _xlfn.POISSON.DIST(6,L9,FALSE)</f>
        <v>8.0732187264155825E-4</v>
      </c>
      <c r="BE9" s="5">
        <f t="shared" ref="BE9:BE19" si="102">_xlfn.POISSON.DIST(1,K9,FALSE) * _xlfn.POISSON.DIST(6,L9,FALSE)</f>
        <v>1.1485499174780538E-3</v>
      </c>
      <c r="BF9" s="5">
        <f t="shared" ref="BF9:BF19" si="103">_xlfn.POISSON.DIST(2,K9,FALSE) * _xlfn.POISSON.DIST(6,L9,FALSE)</f>
        <v>8.1700184129938707E-4</v>
      </c>
      <c r="BG9" s="5">
        <f t="shared" ref="BG9:BG19" si="104">_xlfn.POISSON.DIST(3,K9,FALSE) * _xlfn.POISSON.DIST(6,L9,FALSE)</f>
        <v>3.8744042874064164E-4</v>
      </c>
      <c r="BH9" s="5">
        <f t="shared" ref="BH9:BH19" si="105">_xlfn.POISSON.DIST(4,K9,FALSE) * _xlfn.POISSON.DIST(6,L9,FALSE)</f>
        <v>1.3779964582208789E-4</v>
      </c>
      <c r="BI9" s="5">
        <f t="shared" ref="BI9:BI19" si="106">_xlfn.POISSON.DIST(5,K9,FALSE) * _xlfn.POISSON.DIST(6,L9,FALSE)</f>
        <v>3.9208592557911296E-5</v>
      </c>
      <c r="BJ9" s="8">
        <f t="shared" ref="BJ9:BJ19" si="107">SUM(N9,Q9,T9,W9,X9,Y9,AD9,AE9,AF9,AG9,AM9,AN9,AO9,AP9,AQ9,AX9,AY9,AZ9,BA9,BB9,BC9)</f>
        <v>0.36226488760158548</v>
      </c>
      <c r="BK9" s="8">
        <f t="shared" ref="BK9:BK19" si="108">SUM(M9,P9,S9,V9,AC9,AL9,AY9)</f>
        <v>0.24830109854360968</v>
      </c>
      <c r="BL9" s="8">
        <f t="shared" ref="BL9:BL19" si="109">SUM(O9,R9,U9,AA9,AB9,AH9,AI9,AJ9,AK9,AR9,AS9,AT9,AU9,AV9,BD9,BE9,BF9,BG9,BH9,BI9)</f>
        <v>0.35908231146633973</v>
      </c>
      <c r="BM9" s="8">
        <f t="shared" ref="BM9:BM19" si="110">SUM(S9:BI9)</f>
        <v>0.55370178219058686</v>
      </c>
      <c r="BN9" s="8">
        <f t="shared" ref="BN9:BN19" si="111">SUM(M9:R9)</f>
        <v>0.44474973093119019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1.3333333333333299</v>
      </c>
      <c r="F10">
        <f>VLOOKUP(B10,home!$B$2:$E$405,3,FALSE)</f>
        <v>0.7</v>
      </c>
      <c r="G10">
        <f>VLOOKUP(C10,away!$B$2:$E$405,4,FALSE)</f>
        <v>0.66</v>
      </c>
      <c r="H10">
        <f>VLOOKUP(A10,away!$A$2:$E$405,3,FALSE)</f>
        <v>1.2876344086021501</v>
      </c>
      <c r="I10">
        <f>VLOOKUP(C10,away!$B$2:$E$405,3,FALSE)</f>
        <v>0.97</v>
      </c>
      <c r="J10">
        <f>VLOOKUP(B10,home!$B$2:$E$405,4,FALSE)</f>
        <v>1.7</v>
      </c>
      <c r="K10" s="3">
        <f t="shared" si="56"/>
        <v>0.61599999999999844</v>
      </c>
      <c r="L10" s="3">
        <f t="shared" si="57"/>
        <v>2.1233091397849453</v>
      </c>
      <c r="M10" s="5">
        <f t="shared" si="58"/>
        <v>6.4614971389779133E-2</v>
      </c>
      <c r="N10" s="5">
        <f t="shared" si="59"/>
        <v>3.9802822376103844E-2</v>
      </c>
      <c r="O10" s="5">
        <f t="shared" si="60"/>
        <v>0.13719755931886077</v>
      </c>
      <c r="P10" s="5">
        <f t="shared" si="61"/>
        <v>8.4513696540418015E-2</v>
      </c>
      <c r="Q10" s="5">
        <f t="shared" si="62"/>
        <v>1.2259269291839951E-2</v>
      </c>
      <c r="R10" s="5">
        <f t="shared" si="63"/>
        <v>0.14565641582896213</v>
      </c>
      <c r="S10" s="5">
        <f t="shared" si="64"/>
        <v>2.7635100462397189E-2</v>
      </c>
      <c r="T10" s="5">
        <f t="shared" si="65"/>
        <v>2.6030218534448681E-2</v>
      </c>
      <c r="U10" s="5">
        <f t="shared" si="66"/>
        <v>8.9724352150640452E-2</v>
      </c>
      <c r="V10" s="5">
        <f t="shared" si="67"/>
        <v>4.0161736240734115E-3</v>
      </c>
      <c r="W10" s="5">
        <f t="shared" si="68"/>
        <v>2.5172366279244637E-3</v>
      </c>
      <c r="X10" s="5">
        <f t="shared" si="69"/>
        <v>5.3448715390734484E-3</v>
      </c>
      <c r="Y10" s="5">
        <f t="shared" si="70"/>
        <v>5.6744072949455413E-3</v>
      </c>
      <c r="Z10" s="5">
        <f t="shared" si="71"/>
        <v>0.10309119966598396</v>
      </c>
      <c r="AA10" s="5">
        <f t="shared" si="72"/>
        <v>6.3504178994245958E-2</v>
      </c>
      <c r="AB10" s="5">
        <f t="shared" si="73"/>
        <v>1.9559287130227705E-2</v>
      </c>
      <c r="AC10" s="5">
        <f t="shared" si="74"/>
        <v>3.2831175927389383E-4</v>
      </c>
      <c r="AD10" s="5">
        <f t="shared" si="75"/>
        <v>3.8765444070036636E-4</v>
      </c>
      <c r="AE10" s="5">
        <f t="shared" si="76"/>
        <v>8.2311021701730891E-4</v>
      </c>
      <c r="AF10" s="5">
        <f t="shared" si="77"/>
        <v>8.7385872342161106E-4</v>
      </c>
      <c r="AG10" s="5">
        <f t="shared" si="78"/>
        <v>6.1849073810730376E-4</v>
      </c>
      <c r="AH10" s="5">
        <f t="shared" si="79"/>
        <v>5.4723621620544616E-2</v>
      </c>
      <c r="AI10" s="5">
        <f t="shared" si="80"/>
        <v>3.3709750918255399E-2</v>
      </c>
      <c r="AJ10" s="5">
        <f t="shared" si="81"/>
        <v>1.0382603282822636E-2</v>
      </c>
      <c r="AK10" s="5">
        <f t="shared" si="82"/>
        <v>2.131894540739576E-3</v>
      </c>
      <c r="AL10" s="5">
        <f t="shared" si="83"/>
        <v>1.7176725329828846E-5</v>
      </c>
      <c r="AM10" s="5">
        <f t="shared" si="84"/>
        <v>4.7759027094285021E-5</v>
      </c>
      <c r="AN10" s="5">
        <f t="shared" si="85"/>
        <v>1.0140717873653221E-4</v>
      </c>
      <c r="AO10" s="5">
        <f t="shared" si="86"/>
        <v>1.0765939472554222E-4</v>
      </c>
      <c r="AP10" s="5">
        <f t="shared" si="87"/>
        <v>7.6198058934819635E-5</v>
      </c>
      <c r="AQ10" s="5">
        <f t="shared" si="88"/>
        <v>4.0448008742543618E-5</v>
      </c>
      <c r="AR10" s="5">
        <f t="shared" si="89"/>
        <v>2.3239033189807082E-2</v>
      </c>
      <c r="AS10" s="5">
        <f t="shared" si="90"/>
        <v>1.4315244444921127E-2</v>
      </c>
      <c r="AT10" s="5">
        <f t="shared" si="91"/>
        <v>4.4090952890356956E-3</v>
      </c>
      <c r="AU10" s="5">
        <f t="shared" si="92"/>
        <v>9.0533423268199383E-4</v>
      </c>
      <c r="AV10" s="5">
        <f t="shared" si="93"/>
        <v>1.394214718330267E-4</v>
      </c>
      <c r="AW10" s="5">
        <f t="shared" si="94"/>
        <v>6.2406785268864027E-7</v>
      </c>
      <c r="AX10" s="5">
        <f t="shared" si="95"/>
        <v>4.903260115013248E-6</v>
      </c>
      <c r="AY10" s="5">
        <f t="shared" si="96"/>
        <v>1.041113701695061E-5</v>
      </c>
      <c r="AZ10" s="5">
        <f t="shared" si="97"/>
        <v>1.1053031191822302E-5</v>
      </c>
      <c r="BA10" s="5">
        <f t="shared" si="98"/>
        <v>7.8230007173081263E-6</v>
      </c>
      <c r="BB10" s="5">
        <f t="shared" si="99"/>
        <v>4.1526622309011326E-6</v>
      </c>
      <c r="BC10" s="5">
        <f t="shared" si="100"/>
        <v>1.7634771338624232E-6</v>
      </c>
      <c r="BD10" s="5">
        <f t="shared" si="101"/>
        <v>8.223941928613844E-3</v>
      </c>
      <c r="BE10" s="5">
        <f t="shared" si="102"/>
        <v>5.0659482280261152E-3</v>
      </c>
      <c r="BF10" s="5">
        <f t="shared" si="103"/>
        <v>1.5603120542320395E-3</v>
      </c>
      <c r="BG10" s="5">
        <f t="shared" si="104"/>
        <v>3.2038407513564461E-4</v>
      </c>
      <c r="BH10" s="5">
        <f t="shared" si="105"/>
        <v>4.9339147570889139E-5</v>
      </c>
      <c r="BI10" s="5">
        <f t="shared" si="106"/>
        <v>6.0785829807335274E-6</v>
      </c>
      <c r="BJ10" s="8">
        <f t="shared" si="107"/>
        <v>9.4745518020222116E-2</v>
      </c>
      <c r="BK10" s="8">
        <f t="shared" si="108"/>
        <v>0.18113584163828841</v>
      </c>
      <c r="BL10" s="8">
        <f t="shared" si="109"/>
        <v>0.61482379643013729</v>
      </c>
      <c r="BM10" s="8">
        <f t="shared" si="110"/>
        <v>0.5097418339395039</v>
      </c>
      <c r="BN10" s="8">
        <f t="shared" si="111"/>
        <v>0.48404473474596388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1.3333333333333299</v>
      </c>
      <c r="F11">
        <f>VLOOKUP(B11,home!$B$2:$E$405,3,FALSE)</f>
        <v>0.95</v>
      </c>
      <c r="G11">
        <f>VLOOKUP(C11,away!$B$2:$E$405,4,FALSE)</f>
        <v>0.81</v>
      </c>
      <c r="H11">
        <f>VLOOKUP(A11,away!$A$2:$E$405,3,FALSE)</f>
        <v>1.2876344086021501</v>
      </c>
      <c r="I11">
        <f>VLOOKUP(C11,away!$B$2:$E$405,3,FALSE)</f>
        <v>0.98</v>
      </c>
      <c r="J11">
        <f>VLOOKUP(B11,home!$B$2:$E$405,4,FALSE)</f>
        <v>0.62</v>
      </c>
      <c r="K11" s="3">
        <f t="shared" si="56"/>
        <v>1.0259999999999974</v>
      </c>
      <c r="L11" s="3">
        <f t="shared" si="57"/>
        <v>0.78236666666666632</v>
      </c>
      <c r="M11" s="5">
        <f t="shared" si="58"/>
        <v>0.16392165697481584</v>
      </c>
      <c r="N11" s="5">
        <f t="shared" si="59"/>
        <v>0.16818362005616061</v>
      </c>
      <c r="O11" s="5">
        <f t="shared" si="60"/>
        <v>0.12824684036186337</v>
      </c>
      <c r="P11" s="5">
        <f t="shared" si="61"/>
        <v>0.13158125821127148</v>
      </c>
      <c r="Q11" s="5">
        <f t="shared" si="62"/>
        <v>8.6278197088810155E-2</v>
      </c>
      <c r="R11" s="5">
        <f t="shared" si="63"/>
        <v>5.0168026502221554E-2</v>
      </c>
      <c r="S11" s="5">
        <f t="shared" si="64"/>
        <v>2.6405338733126144E-2</v>
      </c>
      <c r="T11" s="5">
        <f t="shared" si="65"/>
        <v>6.7501185462382082E-2</v>
      </c>
      <c r="U11" s="5">
        <f t="shared" si="66"/>
        <v>5.1472395191279177E-2</v>
      </c>
      <c r="V11" s="5">
        <f t="shared" si="67"/>
        <v>2.355086880539768E-3</v>
      </c>
      <c r="W11" s="5">
        <f t="shared" si="68"/>
        <v>2.9507143404373007E-2</v>
      </c>
      <c r="X11" s="5">
        <f t="shared" si="69"/>
        <v>2.3085405428134618E-2</v>
      </c>
      <c r="Y11" s="5">
        <f t="shared" si="70"/>
        <v>9.0306258467291213E-3</v>
      </c>
      <c r="Z11" s="5">
        <f t="shared" si="71"/>
        <v>1.3083263889262684E-2</v>
      </c>
      <c r="AA11" s="5">
        <f t="shared" si="72"/>
        <v>1.3423428750383479E-2</v>
      </c>
      <c r="AB11" s="5">
        <f t="shared" si="73"/>
        <v>6.8862189489467063E-3</v>
      </c>
      <c r="AC11" s="5">
        <f t="shared" si="74"/>
        <v>1.1815297192010537E-4</v>
      </c>
      <c r="AD11" s="5">
        <f t="shared" si="75"/>
        <v>7.5685822832216544E-3</v>
      </c>
      <c r="AE11" s="5">
        <f t="shared" si="76"/>
        <v>5.9214064923165128E-3</v>
      </c>
      <c r="AF11" s="5">
        <f t="shared" si="77"/>
        <v>2.3163555296860129E-3</v>
      </c>
      <c r="AG11" s="5">
        <f t="shared" si="78"/>
        <v>6.0407978485844884E-4</v>
      </c>
      <c r="AH11" s="5">
        <f t="shared" si="79"/>
        <v>2.5589773895407027E-3</v>
      </c>
      <c r="AI11" s="5">
        <f t="shared" si="80"/>
        <v>2.6255108016687541E-3</v>
      </c>
      <c r="AJ11" s="5">
        <f t="shared" si="81"/>
        <v>1.3468870412560671E-3</v>
      </c>
      <c r="AK11" s="5">
        <f t="shared" si="82"/>
        <v>4.6063536810957395E-4</v>
      </c>
      <c r="AL11" s="5">
        <f t="shared" si="83"/>
        <v>3.7936943765855239E-6</v>
      </c>
      <c r="AM11" s="5">
        <f t="shared" si="84"/>
        <v>1.5530730845170801E-3</v>
      </c>
      <c r="AN11" s="5">
        <f t="shared" si="85"/>
        <v>1.2150726122233458E-3</v>
      </c>
      <c r="AO11" s="5">
        <f t="shared" si="86"/>
        <v>4.7531615469156879E-4</v>
      </c>
      <c r="AP11" s="5">
        <f t="shared" si="87"/>
        <v>1.2395717185295342E-4</v>
      </c>
      <c r="AQ11" s="5">
        <f t="shared" si="88"/>
        <v>2.4244989838005567E-5</v>
      </c>
      <c r="AR11" s="5">
        <f t="shared" si="89"/>
        <v>4.0041172206606545E-4</v>
      </c>
      <c r="AS11" s="5">
        <f t="shared" si="90"/>
        <v>4.1082242683978208E-4</v>
      </c>
      <c r="AT11" s="5">
        <f t="shared" si="91"/>
        <v>2.1075190496880764E-4</v>
      </c>
      <c r="AU11" s="5">
        <f t="shared" si="92"/>
        <v>7.2077151499332049E-5</v>
      </c>
      <c r="AV11" s="5">
        <f t="shared" si="93"/>
        <v>1.8487789359578618E-5</v>
      </c>
      <c r="AW11" s="5">
        <f t="shared" si="94"/>
        <v>8.458971067719654E-8</v>
      </c>
      <c r="AX11" s="5">
        <f t="shared" si="95"/>
        <v>2.6557549745241985E-4</v>
      </c>
      <c r="AY11" s="5">
        <f t="shared" si="96"/>
        <v>2.0777741669019147E-4</v>
      </c>
      <c r="AZ11" s="5">
        <f t="shared" si="97"/>
        <v>8.1279062452258011E-5</v>
      </c>
      <c r="BA11" s="5">
        <f t="shared" si="98"/>
        <v>2.1196676386854967E-5</v>
      </c>
      <c r="BB11" s="5">
        <f t="shared" si="99"/>
        <v>4.145893262298939E-6</v>
      </c>
      <c r="BC11" s="5">
        <f t="shared" si="100"/>
        <v>6.4872173839612259E-7</v>
      </c>
      <c r="BD11" s="5">
        <f t="shared" si="101"/>
        <v>5.2211464047847849E-5</v>
      </c>
      <c r="BE11" s="5">
        <f t="shared" si="102"/>
        <v>5.3568962113091751E-5</v>
      </c>
      <c r="BF11" s="5">
        <f t="shared" si="103"/>
        <v>2.7480877564015994E-5</v>
      </c>
      <c r="BG11" s="5">
        <f t="shared" si="104"/>
        <v>9.398460126893449E-6</v>
      </c>
      <c r="BH11" s="5">
        <f t="shared" si="105"/>
        <v>2.4107050225481627E-6</v>
      </c>
      <c r="BI11" s="5">
        <f t="shared" si="106"/>
        <v>4.9467667062688186E-7</v>
      </c>
      <c r="BJ11" s="8">
        <f t="shared" si="107"/>
        <v>0.40396888865777764</v>
      </c>
      <c r="BK11" s="8">
        <f t="shared" si="108"/>
        <v>0.32459306488274003</v>
      </c>
      <c r="BL11" s="8">
        <f t="shared" si="109"/>
        <v>0.2584470364955479</v>
      </c>
      <c r="BM11" s="8">
        <f t="shared" si="110"/>
        <v>0.27150496190320578</v>
      </c>
      <c r="BN11" s="8">
        <f t="shared" si="111"/>
        <v>0.72837959919514306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1.3333333333333299</v>
      </c>
      <c r="F12">
        <f>VLOOKUP(B12,home!$B$2:$E$405,3,FALSE)</f>
        <v>0.94</v>
      </c>
      <c r="G12">
        <f>VLOOKUP(C12,away!$B$2:$E$405,4,FALSE)</f>
        <v>1.1200000000000001</v>
      </c>
      <c r="H12">
        <f>VLOOKUP(A12,away!$A$2:$E$405,3,FALSE)</f>
        <v>1.2876344086021501</v>
      </c>
      <c r="I12">
        <f>VLOOKUP(C12,away!$B$2:$E$405,3,FALSE)</f>
        <v>0.75</v>
      </c>
      <c r="J12">
        <f>VLOOKUP(B12,home!$B$2:$E$405,4,FALSE)</f>
        <v>0.71</v>
      </c>
      <c r="K12" s="3">
        <f t="shared" si="56"/>
        <v>1.4037333333333297</v>
      </c>
      <c r="L12" s="3">
        <f t="shared" si="57"/>
        <v>0.68566532258064483</v>
      </c>
      <c r="M12" s="5">
        <f t="shared" si="58"/>
        <v>0.12376153671312332</v>
      </c>
      <c r="N12" s="5">
        <f t="shared" si="59"/>
        <v>0.17372819446876789</v>
      </c>
      <c r="O12" s="5">
        <f t="shared" si="60"/>
        <v>8.4858993993480028E-2</v>
      </c>
      <c r="P12" s="5">
        <f t="shared" si="61"/>
        <v>0.11911939850178074</v>
      </c>
      <c r="Q12" s="5">
        <f t="shared" si="62"/>
        <v>0.12193402875781226</v>
      </c>
      <c r="R12" s="5">
        <f t="shared" si="63"/>
        <v>2.9092434745204235E-2</v>
      </c>
      <c r="S12" s="5">
        <f t="shared" si="64"/>
        <v>2.8662845251180194E-2</v>
      </c>
      <c r="T12" s="5">
        <f t="shared" si="65"/>
        <v>8.3605935161782982E-2</v>
      </c>
      <c r="U12" s="5">
        <f t="shared" si="66"/>
        <v>4.0838020399667926E-2</v>
      </c>
      <c r="V12" s="5">
        <f t="shared" si="67"/>
        <v>3.0653042548577239E-3</v>
      </c>
      <c r="W12" s="5">
        <f t="shared" si="68"/>
        <v>5.7054286878321946E-2</v>
      </c>
      <c r="X12" s="5">
        <f t="shared" si="69"/>
        <v>3.9120146017033272E-2</v>
      </c>
      <c r="Y12" s="5">
        <f t="shared" si="70"/>
        <v>1.341166376908552E-2</v>
      </c>
      <c r="Z12" s="5">
        <f t="shared" si="71"/>
        <v>6.6492245514089415E-3</v>
      </c>
      <c r="AA12" s="5">
        <f t="shared" si="72"/>
        <v>9.3337381436310891E-3</v>
      </c>
      <c r="AB12" s="5">
        <f t="shared" si="73"/>
        <v>6.5510396784098576E-3</v>
      </c>
      <c r="AC12" s="5">
        <f t="shared" si="74"/>
        <v>1.8439553634804859E-4</v>
      </c>
      <c r="AD12" s="5">
        <f t="shared" si="75"/>
        <v>2.002225107516574E-2</v>
      </c>
      <c r="AE12" s="5">
        <f t="shared" si="76"/>
        <v>1.3728563242244182E-2</v>
      </c>
      <c r="AF12" s="5">
        <f t="shared" si="77"/>
        <v>4.7065998720310686E-3</v>
      </c>
      <c r="AG12" s="5">
        <f t="shared" si="78"/>
        <v>1.0757174398380682E-3</v>
      </c>
      <c r="AH12" s="5">
        <f t="shared" si="79"/>
        <v>1.1397856742382385E-3</v>
      </c>
      <c r="AI12" s="5">
        <f t="shared" si="80"/>
        <v>1.5999551437840195E-3</v>
      </c>
      <c r="AJ12" s="5">
        <f t="shared" si="81"/>
        <v>1.1229551835838746E-3</v>
      </c>
      <c r="AK12" s="5">
        <f t="shared" si="82"/>
        <v>5.2544320767871093E-4</v>
      </c>
      <c r="AL12" s="5">
        <f t="shared" si="83"/>
        <v>7.0991637497544694E-6</v>
      </c>
      <c r="AM12" s="5">
        <f t="shared" si="84"/>
        <v>5.6211802485158493E-3</v>
      </c>
      <c r="AN12" s="5">
        <f t="shared" si="85"/>
        <v>3.8542483683825699E-3</v>
      </c>
      <c r="AO12" s="5">
        <f t="shared" si="86"/>
        <v>1.3213622254064788E-3</v>
      </c>
      <c r="AP12" s="5">
        <f t="shared" si="87"/>
        <v>3.020040855097374E-4</v>
      </c>
      <c r="AQ12" s="5">
        <f t="shared" si="88"/>
        <v>5.1768432177926675E-5</v>
      </c>
      <c r="AR12" s="5">
        <f t="shared" si="89"/>
        <v>1.56302302399872E-4</v>
      </c>
      <c r="AS12" s="5">
        <f t="shared" si="90"/>
        <v>2.1940675195544646E-4</v>
      </c>
      <c r="AT12" s="5">
        <f t="shared" si="91"/>
        <v>1.5399428563912898E-4</v>
      </c>
      <c r="AU12" s="5">
        <f t="shared" si="92"/>
        <v>7.2055637298166456E-5</v>
      </c>
      <c r="AV12" s="5">
        <f t="shared" si="93"/>
        <v>2.5286724982503164E-5</v>
      </c>
      <c r="AW12" s="5">
        <f t="shared" si="94"/>
        <v>1.8980230902895122E-7</v>
      </c>
      <c r="AX12" s="5">
        <f t="shared" si="95"/>
        <v>1.3151063479194356E-3</v>
      </c>
      <c r="AY12" s="5">
        <f t="shared" si="96"/>
        <v>9.0172281827403369E-4</v>
      </c>
      <c r="AZ12" s="5">
        <f t="shared" si="97"/>
        <v>3.0914003353509664E-4</v>
      </c>
      <c r="BA12" s="5">
        <f t="shared" si="98"/>
        <v>7.0655533605477818E-5</v>
      </c>
      <c r="BB12" s="5">
        <f t="shared" si="99"/>
        <v>1.2111512310426883E-5</v>
      </c>
      <c r="BC12" s="5">
        <f t="shared" si="100"/>
        <v>1.6608887990536606E-6</v>
      </c>
      <c r="BD12" s="5">
        <f t="shared" si="101"/>
        <v>1.7861844765850944E-5</v>
      </c>
      <c r="BE12" s="5">
        <f t="shared" si="102"/>
        <v>2.5073266892650438E-5</v>
      </c>
      <c r="BF12" s="5">
        <f t="shared" si="103"/>
        <v>1.7598090256388212E-5</v>
      </c>
      <c r="BG12" s="5">
        <f t="shared" si="104"/>
        <v>8.2343419653002026E-6</v>
      </c>
      <c r="BH12" s="5">
        <f t="shared" si="105"/>
        <v>2.8897050736893452E-6</v>
      </c>
      <c r="BI12" s="5">
        <f t="shared" si="106"/>
        <v>8.1127506708803589E-7</v>
      </c>
      <c r="BJ12" s="8">
        <f t="shared" si="107"/>
        <v>0.54214834717651894</v>
      </c>
      <c r="BK12" s="8">
        <f t="shared" si="108"/>
        <v>0.2757023022393138</v>
      </c>
      <c r="BL12" s="8">
        <f t="shared" si="109"/>
        <v>0.17576188039597415</v>
      </c>
      <c r="BM12" s="8">
        <f t="shared" si="110"/>
        <v>0.34686563416708227</v>
      </c>
      <c r="BN12" s="8">
        <f t="shared" si="111"/>
        <v>0.65249458718016851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1.3333333333333299</v>
      </c>
      <c r="F13">
        <f>VLOOKUP(B13,home!$B$2:$E$405,3,FALSE)</f>
        <v>0.95</v>
      </c>
      <c r="G13">
        <f>VLOOKUP(C13,away!$B$2:$E$405,4,FALSE)</f>
        <v>1.22</v>
      </c>
      <c r="H13">
        <f>VLOOKUP(A13,away!$A$2:$E$405,3,FALSE)</f>
        <v>1.2876344086021501</v>
      </c>
      <c r="I13">
        <f>VLOOKUP(C13,away!$B$2:$E$405,3,FALSE)</f>
        <v>0.61</v>
      </c>
      <c r="J13">
        <f>VLOOKUP(B13,home!$B$2:$E$405,4,FALSE)</f>
        <v>1.61</v>
      </c>
      <c r="K13" s="3">
        <f t="shared" si="56"/>
        <v>1.5453333333333292</v>
      </c>
      <c r="L13" s="3">
        <f t="shared" si="57"/>
        <v>1.2645857526881716</v>
      </c>
      <c r="M13" s="5">
        <f t="shared" si="58"/>
        <v>6.0209864014922045E-2</v>
      </c>
      <c r="N13" s="5">
        <f t="shared" si="59"/>
        <v>9.3044309857725951E-2</v>
      </c>
      <c r="O13" s="5">
        <f t="shared" si="60"/>
        <v>7.6140536204562653E-2</v>
      </c>
      <c r="P13" s="5">
        <f t="shared" si="61"/>
        <v>0.11766250861478383</v>
      </c>
      <c r="Q13" s="5">
        <f t="shared" si="62"/>
        <v>7.1892236750069408E-2</v>
      </c>
      <c r="R13" s="5">
        <f t="shared" si="63"/>
        <v>4.8143118643163924E-2</v>
      </c>
      <c r="S13" s="5">
        <f t="shared" si="64"/>
        <v>5.7484210270317825E-2</v>
      </c>
      <c r="T13" s="5">
        <f t="shared" si="65"/>
        <v>9.0913898323022754E-2</v>
      </c>
      <c r="U13" s="5">
        <f t="shared" si="66"/>
        <v>7.4397166009902455E-2</v>
      </c>
      <c r="V13" s="5">
        <f t="shared" si="67"/>
        <v>1.2481779811709982E-2</v>
      </c>
      <c r="W13" s="5">
        <f t="shared" si="68"/>
        <v>3.7032489952591202E-2</v>
      </c>
      <c r="X13" s="5">
        <f t="shared" si="69"/>
        <v>4.6830759180614696E-2</v>
      </c>
      <c r="Y13" s="5">
        <f t="shared" si="70"/>
        <v>2.9610755423688073E-2</v>
      </c>
      <c r="Z13" s="5">
        <f t="shared" si="71"/>
        <v>2.0293700642040471E-2</v>
      </c>
      <c r="AA13" s="5">
        <f t="shared" si="72"/>
        <v>3.1360532058833122E-2</v>
      </c>
      <c r="AB13" s="5">
        <f t="shared" si="73"/>
        <v>2.4231237770791666E-2</v>
      </c>
      <c r="AC13" s="5">
        <f t="shared" si="74"/>
        <v>1.5244984653378219E-3</v>
      </c>
      <c r="AD13" s="5">
        <f t="shared" si="75"/>
        <v>1.4306885285017702E-2</v>
      </c>
      <c r="AE13" s="5">
        <f t="shared" si="76"/>
        <v>1.8092283296777437E-2</v>
      </c>
      <c r="AF13" s="5">
        <f t="shared" si="77"/>
        <v>1.1439621845351466E-2</v>
      </c>
      <c r="AG13" s="5">
        <f t="shared" si="78"/>
        <v>4.8221276005906127E-3</v>
      </c>
      <c r="AH13" s="5">
        <f t="shared" si="79"/>
        <v>6.4157811753107951E-3</v>
      </c>
      <c r="AI13" s="5">
        <f t="shared" si="80"/>
        <v>9.914520509580256E-3</v>
      </c>
      <c r="AJ13" s="5">
        <f t="shared" si="81"/>
        <v>7.6606195137356586E-3</v>
      </c>
      <c r="AK13" s="5">
        <f t="shared" si="82"/>
        <v>3.9460702295198236E-3</v>
      </c>
      <c r="AL13" s="5">
        <f t="shared" si="83"/>
        <v>1.1916739341353151E-4</v>
      </c>
      <c r="AM13" s="5">
        <f t="shared" si="84"/>
        <v>4.4217813454227916E-3</v>
      </c>
      <c r="AN13" s="5">
        <f t="shared" si="85"/>
        <v>5.5917216909239969E-3</v>
      </c>
      <c r="AO13" s="5">
        <f t="shared" si="86"/>
        <v>3.5356057916699499E-3</v>
      </c>
      <c r="AP13" s="5">
        <f t="shared" si="87"/>
        <v>1.4903589037558677E-3</v>
      </c>
      <c r="AQ13" s="5">
        <f t="shared" si="88"/>
        <v>4.7117165902040806E-4</v>
      </c>
      <c r="AR13" s="5">
        <f t="shared" si="89"/>
        <v>1.6226610933326015E-3</v>
      </c>
      <c r="AS13" s="5">
        <f t="shared" si="90"/>
        <v>2.5075522762299735E-3</v>
      </c>
      <c r="AT13" s="5">
        <f t="shared" si="91"/>
        <v>1.9375020587670214E-3</v>
      </c>
      <c r="AU13" s="5">
        <f t="shared" si="92"/>
        <v>9.9802883827154287E-4</v>
      </c>
      <c r="AV13" s="5">
        <f t="shared" si="93"/>
        <v>3.8557180785223853E-4</v>
      </c>
      <c r="AW13" s="5">
        <f t="shared" si="94"/>
        <v>6.4688249100429663E-6</v>
      </c>
      <c r="AX13" s="5">
        <f t="shared" si="95"/>
        <v>1.1388543509655573E-3</v>
      </c>
      <c r="AY13" s="5">
        <f t="shared" si="96"/>
        <v>1.4401789866179786E-3</v>
      </c>
      <c r="AZ13" s="5">
        <f t="shared" si="97"/>
        <v>9.1061491389899242E-4</v>
      </c>
      <c r="BA13" s="5">
        <f t="shared" si="98"/>
        <v>3.8385021543401067E-4</v>
      </c>
      <c r="BB13" s="5">
        <f t="shared" si="99"/>
        <v>1.2135287840103382E-4</v>
      </c>
      <c r="BC13" s="5">
        <f t="shared" si="100"/>
        <v>3.0692224214729516E-5</v>
      </c>
      <c r="BD13" s="5">
        <f t="shared" si="101"/>
        <v>3.4199901667830273E-4</v>
      </c>
      <c r="BE13" s="5">
        <f t="shared" si="102"/>
        <v>5.2850248044020241E-4</v>
      </c>
      <c r="BF13" s="5">
        <f t="shared" si="103"/>
        <v>4.0835624988679541E-4</v>
      </c>
      <c r="BG13" s="5">
        <f t="shared" si="104"/>
        <v>2.1034884160835312E-4</v>
      </c>
      <c r="BH13" s="5">
        <f t="shared" si="105"/>
        <v>8.1264769141360248E-5</v>
      </c>
      <c r="BI13" s="5">
        <f t="shared" si="106"/>
        <v>2.5116231315956334E-5</v>
      </c>
      <c r="BJ13" s="8">
        <f t="shared" si="107"/>
        <v>0.43752155047577462</v>
      </c>
      <c r="BK13" s="8">
        <f t="shared" si="108"/>
        <v>0.25092220755710298</v>
      </c>
      <c r="BL13" s="8">
        <f t="shared" si="109"/>
        <v>0.29125648577892471</v>
      </c>
      <c r="BM13" s="8">
        <f t="shared" si="110"/>
        <v>0.53146766020690694</v>
      </c>
      <c r="BN13" s="8">
        <f t="shared" si="111"/>
        <v>0.46709257408522775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1.3333333333333299</v>
      </c>
      <c r="F14">
        <f>VLOOKUP(B14,home!$B$2:$E$405,3,FALSE)</f>
        <v>1.41</v>
      </c>
      <c r="G14">
        <f>VLOOKUP(C14,away!$B$2:$E$405,4,FALSE)</f>
        <v>0.7</v>
      </c>
      <c r="H14">
        <f>VLOOKUP(A14,away!$A$2:$E$405,3,FALSE)</f>
        <v>1.2876344086021501</v>
      </c>
      <c r="I14">
        <f>VLOOKUP(C14,away!$B$2:$E$405,3,FALSE)</f>
        <v>1.34</v>
      </c>
      <c r="J14">
        <f>VLOOKUP(B14,home!$B$2:$E$405,4,FALSE)</f>
        <v>0.87</v>
      </c>
      <c r="K14" s="3">
        <f t="shared" si="56"/>
        <v>1.3159999999999965</v>
      </c>
      <c r="L14" s="3">
        <f t="shared" si="57"/>
        <v>1.5011241935483866</v>
      </c>
      <c r="M14" s="5">
        <f t="shared" si="58"/>
        <v>5.9777604578384873E-2</v>
      </c>
      <c r="N14" s="5">
        <f t="shared" si="59"/>
        <v>7.8667327625154285E-2</v>
      </c>
      <c r="O14" s="5">
        <f t="shared" si="60"/>
        <v>8.9733608464982337E-2</v>
      </c>
      <c r="P14" s="5">
        <f t="shared" si="61"/>
        <v>0.11808942873991644</v>
      </c>
      <c r="Q14" s="5">
        <f t="shared" si="62"/>
        <v>5.1763101577351395E-2</v>
      </c>
      <c r="R14" s="5">
        <f t="shared" si="63"/>
        <v>6.7350645320591651E-2</v>
      </c>
      <c r="S14" s="5">
        <f t="shared" si="64"/>
        <v>5.8320809601168991E-2</v>
      </c>
      <c r="T14" s="5">
        <f t="shared" si="65"/>
        <v>7.7702844110864824E-2</v>
      </c>
      <c r="U14" s="5">
        <f t="shared" si="66"/>
        <v>8.8633449241898379E-2</v>
      </c>
      <c r="V14" s="5">
        <f t="shared" si="67"/>
        <v>1.2801284468445667E-2</v>
      </c>
      <c r="W14" s="5">
        <f t="shared" si="68"/>
        <v>2.2706747225264758E-2</v>
      </c>
      <c r="X14" s="5">
        <f t="shared" si="69"/>
        <v>3.4085647616632624E-2</v>
      </c>
      <c r="Y14" s="5">
        <f t="shared" si="70"/>
        <v>2.5583395145046071E-2</v>
      </c>
      <c r="Z14" s="5">
        <f t="shared" si="71"/>
        <v>3.3700561047278865E-2</v>
      </c>
      <c r="AA14" s="5">
        <f t="shared" si="72"/>
        <v>4.4349938338218868E-2</v>
      </c>
      <c r="AB14" s="5">
        <f t="shared" si="73"/>
        <v>2.9182259426547945E-2</v>
      </c>
      <c r="AC14" s="5">
        <f t="shared" si="74"/>
        <v>1.5805421410304925E-3</v>
      </c>
      <c r="AD14" s="5">
        <f t="shared" si="75"/>
        <v>7.4705198371120855E-3</v>
      </c>
      <c r="AE14" s="5">
        <f t="shared" si="76"/>
        <v>1.1214178065872105E-2</v>
      </c>
      <c r="AF14" s="5">
        <f t="shared" si="77"/>
        <v>8.416937002720136E-3</v>
      </c>
      <c r="AG14" s="5">
        <f t="shared" si="78"/>
        <v>4.2116225901186136E-3</v>
      </c>
      <c r="AH14" s="5">
        <f t="shared" si="79"/>
        <v>1.2647181881056161E-2</v>
      </c>
      <c r="AI14" s="5">
        <f t="shared" si="80"/>
        <v>1.6643691355469864E-2</v>
      </c>
      <c r="AJ14" s="5">
        <f t="shared" si="81"/>
        <v>1.0951548911899143E-2</v>
      </c>
      <c r="AK14" s="5">
        <f t="shared" si="82"/>
        <v>4.8040794560197464E-3</v>
      </c>
      <c r="AL14" s="5">
        <f t="shared" si="83"/>
        <v>1.2489314006479597E-4</v>
      </c>
      <c r="AM14" s="5">
        <f t="shared" si="84"/>
        <v>1.9662408211278959E-3</v>
      </c>
      <c r="AN14" s="5">
        <f t="shared" si="85"/>
        <v>2.95157166693753E-3</v>
      </c>
      <c r="AO14" s="5">
        <f t="shared" si="86"/>
        <v>2.2153378191159339E-3</v>
      </c>
      <c r="AP14" s="5">
        <f t="shared" si="87"/>
        <v>1.1084990657192163E-3</v>
      </c>
      <c r="AQ14" s="5">
        <f t="shared" si="88"/>
        <v>4.1599869151922448E-4</v>
      </c>
      <c r="AR14" s="5">
        <f t="shared" si="89"/>
        <v>3.7969981403720384E-3</v>
      </c>
      <c r="AS14" s="5">
        <f t="shared" si="90"/>
        <v>4.9968495527295898E-3</v>
      </c>
      <c r="AT14" s="5">
        <f t="shared" si="91"/>
        <v>3.2879270056960621E-3</v>
      </c>
      <c r="AU14" s="5">
        <f t="shared" si="92"/>
        <v>1.4423039798320025E-3</v>
      </c>
      <c r="AV14" s="5">
        <f t="shared" si="93"/>
        <v>4.7451800936472758E-4</v>
      </c>
      <c r="AW14" s="5">
        <f t="shared" si="94"/>
        <v>6.8534397287192034E-6</v>
      </c>
      <c r="AX14" s="5">
        <f t="shared" si="95"/>
        <v>4.3126215343405037E-4</v>
      </c>
      <c r="AY14" s="5">
        <f t="shared" si="96"/>
        <v>6.4737805228162943E-4</v>
      </c>
      <c r="AZ14" s="5">
        <f t="shared" si="97"/>
        <v>4.8589742832609318E-4</v>
      </c>
      <c r="BA14" s="5">
        <f t="shared" si="98"/>
        <v>2.4313079508108063E-4</v>
      </c>
      <c r="BB14" s="5">
        <f t="shared" si="99"/>
        <v>9.1242379673216265E-5</v>
      </c>
      <c r="BC14" s="5">
        <f t="shared" si="100"/>
        <v>2.739322872087849E-5</v>
      </c>
      <c r="BD14" s="5">
        <f t="shared" si="101"/>
        <v>9.4996096189511653E-4</v>
      </c>
      <c r="BE14" s="5">
        <f t="shared" si="102"/>
        <v>1.2501486258539702E-3</v>
      </c>
      <c r="BF14" s="5">
        <f t="shared" si="103"/>
        <v>8.2259779581191029E-4</v>
      </c>
      <c r="BG14" s="5">
        <f t="shared" si="104"/>
        <v>3.6084623309615713E-4</v>
      </c>
      <c r="BH14" s="5">
        <f t="shared" si="105"/>
        <v>1.1871841068863539E-4</v>
      </c>
      <c r="BI14" s="5">
        <f t="shared" si="106"/>
        <v>3.1246685693248748E-5</v>
      </c>
      <c r="BJ14" s="8">
        <f t="shared" si="107"/>
        <v>0.33240627289807362</v>
      </c>
      <c r="BK14" s="8">
        <f t="shared" si="108"/>
        <v>0.25134194072129296</v>
      </c>
      <c r="BL14" s="8">
        <f t="shared" si="109"/>
        <v>0.38182851779771765</v>
      </c>
      <c r="BM14" s="8">
        <f t="shared" si="110"/>
        <v>0.53325505154542918</v>
      </c>
      <c r="BN14" s="8">
        <f t="shared" si="111"/>
        <v>0.46538171630638103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1.3333333333333299</v>
      </c>
      <c r="F15">
        <f>VLOOKUP(B15,home!$B$2:$E$405,3,FALSE)</f>
        <v>0.8</v>
      </c>
      <c r="G15">
        <f>VLOOKUP(C15,away!$B$2:$E$405,4,FALSE)</f>
        <v>1.22</v>
      </c>
      <c r="H15">
        <f>VLOOKUP(A15,away!$A$2:$E$405,3,FALSE)</f>
        <v>1.2876344086021501</v>
      </c>
      <c r="I15">
        <f>VLOOKUP(C15,away!$B$2:$E$405,3,FALSE)</f>
        <v>1.1200000000000001</v>
      </c>
      <c r="J15">
        <f>VLOOKUP(B15,home!$B$2:$E$405,4,FALSE)</f>
        <v>0.44</v>
      </c>
      <c r="K15" s="3">
        <f t="shared" si="56"/>
        <v>1.3013333333333301</v>
      </c>
      <c r="L15" s="3">
        <f t="shared" si="57"/>
        <v>0.63454623655913955</v>
      </c>
      <c r="M15" s="5">
        <f t="shared" si="58"/>
        <v>0.14429729343499342</v>
      </c>
      <c r="N15" s="5">
        <f t="shared" si="59"/>
        <v>0.18777887785673764</v>
      </c>
      <c r="O15" s="5">
        <f t="shared" si="60"/>
        <v>9.1563304494844913E-2</v>
      </c>
      <c r="P15" s="5">
        <f t="shared" si="61"/>
        <v>0.11915438024929122</v>
      </c>
      <c r="Q15" s="5">
        <f t="shared" si="62"/>
        <v>0.12218145652545034</v>
      </c>
      <c r="R15" s="5">
        <f t="shared" si="63"/>
        <v>2.9050575137061187E-2</v>
      </c>
      <c r="S15" s="5">
        <f t="shared" si="64"/>
        <v>2.4598116143787617E-2</v>
      </c>
      <c r="T15" s="5">
        <f t="shared" si="65"/>
        <v>7.7529783415538636E-2</v>
      </c>
      <c r="U15" s="5">
        <f t="shared" si="66"/>
        <v>3.7804481778362202E-2</v>
      </c>
      <c r="V15" s="5">
        <f t="shared" si="67"/>
        <v>2.2568940173145723E-3</v>
      </c>
      <c r="W15" s="5">
        <f t="shared" si="68"/>
        <v>5.2999600697261874E-2</v>
      </c>
      <c r="X15" s="5">
        <f t="shared" si="69"/>
        <v>3.363069716158467E-2</v>
      </c>
      <c r="Y15" s="5">
        <f t="shared" si="70"/>
        <v>1.0670116158371844E-2</v>
      </c>
      <c r="Z15" s="5">
        <f t="shared" si="71"/>
        <v>6.1446443743668963E-3</v>
      </c>
      <c r="AA15" s="5">
        <f t="shared" si="72"/>
        <v>7.9962305458427668E-3</v>
      </c>
      <c r="AB15" s="5">
        <f t="shared" si="73"/>
        <v>5.2028806751616826E-3</v>
      </c>
      <c r="AC15" s="5">
        <f t="shared" si="74"/>
        <v>1.1647775987331672E-4</v>
      </c>
      <c r="AD15" s="5">
        <f t="shared" si="75"/>
        <v>1.7242536760175821E-2</v>
      </c>
      <c r="AE15" s="5">
        <f t="shared" si="76"/>
        <v>1.0941186809902186E-2</v>
      </c>
      <c r="AF15" s="5">
        <f t="shared" si="77"/>
        <v>3.4713444568569645E-3</v>
      </c>
      <c r="AG15" s="5">
        <f t="shared" si="78"/>
        <v>7.3424285363300583E-4</v>
      </c>
      <c r="AH15" s="5">
        <f t="shared" si="79"/>
        <v>9.7476524068720047E-4</v>
      </c>
      <c r="AI15" s="5">
        <f t="shared" si="80"/>
        <v>1.2684944998809405E-3</v>
      </c>
      <c r="AJ15" s="5">
        <f t="shared" si="81"/>
        <v>8.2536708792253007E-4</v>
      </c>
      <c r="AK15" s="5">
        <f t="shared" si="82"/>
        <v>3.5802590124994982E-4</v>
      </c>
      <c r="AL15" s="5">
        <f t="shared" si="83"/>
        <v>3.847289151485934E-6</v>
      </c>
      <c r="AM15" s="5">
        <f t="shared" si="84"/>
        <v>4.4876575674484154E-3</v>
      </c>
      <c r="AN15" s="5">
        <f t="shared" si="85"/>
        <v>2.8476262203905351E-3</v>
      </c>
      <c r="AO15" s="5">
        <f t="shared" si="86"/>
        <v>9.0347525063797028E-4</v>
      </c>
      <c r="AP15" s="5">
        <f t="shared" si="87"/>
        <v>1.9109894003888314E-4</v>
      </c>
      <c r="AQ15" s="5">
        <f t="shared" si="88"/>
        <v>3.0315278303028487E-5</v>
      </c>
      <c r="AR15" s="5">
        <f t="shared" si="89"/>
        <v>1.2370672300134541E-4</v>
      </c>
      <c r="AS15" s="5">
        <f t="shared" si="90"/>
        <v>1.6098368219908375E-4</v>
      </c>
      <c r="AT15" s="5">
        <f t="shared" si="91"/>
        <v>1.0474671588420359E-4</v>
      </c>
      <c r="AU15" s="5">
        <f t="shared" si="92"/>
        <v>4.5436797645769967E-5</v>
      </c>
      <c r="AV15" s="5">
        <f t="shared" si="93"/>
        <v>1.478210483409046E-5</v>
      </c>
      <c r="AW15" s="5">
        <f t="shared" si="94"/>
        <v>8.8247854206721194E-8</v>
      </c>
      <c r="AX15" s="5">
        <f t="shared" si="95"/>
        <v>9.7332306351769762E-4</v>
      </c>
      <c r="AY15" s="5">
        <f t="shared" si="96"/>
        <v>6.1761848691136735E-4</v>
      </c>
      <c r="AZ15" s="5">
        <f t="shared" si="97"/>
        <v>1.9595374324947915E-4</v>
      </c>
      <c r="BA15" s="5">
        <f t="shared" si="98"/>
        <v>4.1447236772877636E-5</v>
      </c>
      <c r="BB15" s="5">
        <f t="shared" si="99"/>
        <v>6.5750470275012692E-6</v>
      </c>
      <c r="BC15" s="5">
        <f t="shared" si="100"/>
        <v>8.3443426930005763E-7</v>
      </c>
      <c r="BD15" s="5">
        <f t="shared" si="101"/>
        <v>1.3082939252927944E-5</v>
      </c>
      <c r="BE15" s="5">
        <f t="shared" si="102"/>
        <v>1.7025264947810189E-5</v>
      </c>
      <c r="BF15" s="5">
        <f t="shared" si="103"/>
        <v>1.1077772392708472E-5</v>
      </c>
      <c r="BG15" s="5">
        <f t="shared" si="104"/>
        <v>4.8052914912370838E-6</v>
      </c>
      <c r="BH15" s="5">
        <f t="shared" si="105"/>
        <v>1.5633214984824608E-6</v>
      </c>
      <c r="BI15" s="5">
        <f t="shared" si="106"/>
        <v>4.0688047533836746E-7</v>
      </c>
      <c r="BJ15" s="8">
        <f t="shared" si="107"/>
        <v>0.52747576796407991</v>
      </c>
      <c r="BK15" s="8">
        <f t="shared" si="108"/>
        <v>0.29104462738132297</v>
      </c>
      <c r="BL15" s="8">
        <f t="shared" si="109"/>
        <v>0.17554174285463636</v>
      </c>
      <c r="BM15" s="8">
        <f t="shared" si="110"/>
        <v>0.30556336463697042</v>
      </c>
      <c r="BN15" s="8">
        <f t="shared" si="111"/>
        <v>0.6940258876983787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1.3333333333333299</v>
      </c>
      <c r="F16">
        <f>VLOOKUP(B16,home!$B$2:$E$405,3,FALSE)</f>
        <v>1.1200000000000001</v>
      </c>
      <c r="G16">
        <f>VLOOKUP(C16,away!$B$2:$E$405,4,FALSE)</f>
        <v>0.89</v>
      </c>
      <c r="H16">
        <f>VLOOKUP(A16,away!$A$2:$E$405,3,FALSE)</f>
        <v>1.2876344086021501</v>
      </c>
      <c r="I16">
        <f>VLOOKUP(C16,away!$B$2:$E$405,3,FALSE)</f>
        <v>0.7</v>
      </c>
      <c r="J16">
        <f>VLOOKUP(B16,home!$B$2:$E$405,4,FALSE)</f>
        <v>1.02</v>
      </c>
      <c r="K16" s="3">
        <f t="shared" si="56"/>
        <v>1.3290666666666633</v>
      </c>
      <c r="L16" s="3">
        <f t="shared" si="57"/>
        <v>0.91937096774193505</v>
      </c>
      <c r="M16" s="5">
        <f t="shared" si="58"/>
        <v>0.10556402538972862</v>
      </c>
      <c r="N16" s="5">
        <f t="shared" si="59"/>
        <v>0.14030162734464161</v>
      </c>
      <c r="O16" s="5">
        <f t="shared" si="60"/>
        <v>9.7052500181288998E-2</v>
      </c>
      <c r="P16" s="5">
        <f t="shared" si="61"/>
        <v>0.12898924290761149</v>
      </c>
      <c r="Q16" s="5">
        <f t="shared" si="62"/>
        <v>9.3235108091425614E-2</v>
      </c>
      <c r="R16" s="5">
        <f t="shared" si="63"/>
        <v>4.4613625506722987E-2</v>
      </c>
      <c r="S16" s="5">
        <f t="shared" si="64"/>
        <v>3.940316013067105E-2</v>
      </c>
      <c r="T16" s="5">
        <f t="shared" si="65"/>
        <v>8.5717651553537888E-2</v>
      </c>
      <c r="U16" s="5">
        <f t="shared" si="66"/>
        <v>5.9294482540135147E-2</v>
      </c>
      <c r="V16" s="5">
        <f t="shared" si="67"/>
        <v>5.3496589441109381E-3</v>
      </c>
      <c r="W16" s="5">
        <f t="shared" si="68"/>
        <v>4.1305224775792369E-2</v>
      </c>
      <c r="X16" s="5">
        <f t="shared" si="69"/>
        <v>3.797482447491838E-2</v>
      </c>
      <c r="Y16" s="5">
        <f t="shared" si="70"/>
        <v>1.7456475563667914E-2</v>
      </c>
      <c r="Z16" s="5">
        <f t="shared" si="71"/>
        <v>1.3672157352197399E-2</v>
      </c>
      <c r="AA16" s="5">
        <f t="shared" si="72"/>
        <v>1.8171208598227111E-2</v>
      </c>
      <c r="AB16" s="5">
        <f t="shared" si="73"/>
        <v>1.207537382047516E-2</v>
      </c>
      <c r="AC16" s="5">
        <f t="shared" si="74"/>
        <v>4.0854854107923665E-4</v>
      </c>
      <c r="AD16" s="5">
        <f t="shared" si="75"/>
        <v>1.3724349352169903E-2</v>
      </c>
      <c r="AE16" s="5">
        <f t="shared" si="76"/>
        <v>1.2617768345532843E-2</v>
      </c>
      <c r="AF16" s="5">
        <f t="shared" si="77"/>
        <v>5.8002049472880412E-3</v>
      </c>
      <c r="AG16" s="5">
        <f t="shared" si="78"/>
        <v>1.7775133451632557E-3</v>
      </c>
      <c r="AH16" s="5">
        <f t="shared" si="79"/>
        <v>3.1424461340024338E-3</v>
      </c>
      <c r="AI16" s="5">
        <f t="shared" si="80"/>
        <v>4.1765204084981576E-3</v>
      </c>
      <c r="AJ16" s="5">
        <f t="shared" si="81"/>
        <v>2.7754370287939689E-3</v>
      </c>
      <c r="AK16" s="5">
        <f t="shared" si="82"/>
        <v>1.229580280134143E-3</v>
      </c>
      <c r="AL16" s="5">
        <f t="shared" si="83"/>
        <v>1.996830522908328E-5</v>
      </c>
      <c r="AM16" s="5">
        <f t="shared" si="84"/>
        <v>3.6481150491314458E-3</v>
      </c>
      <c r="AN16" s="5">
        <f t="shared" si="85"/>
        <v>3.3539710631538939E-3</v>
      </c>
      <c r="AO16" s="5">
        <f t="shared" si="86"/>
        <v>1.541771811055121E-3</v>
      </c>
      <c r="AP16" s="5">
        <f t="shared" si="87"/>
        <v>4.7248674732232755E-4</v>
      </c>
      <c r="AQ16" s="5">
        <f t="shared" si="88"/>
        <v>1.0859764953274186E-4</v>
      </c>
      <c r="AR16" s="5">
        <f t="shared" si="89"/>
        <v>5.7781474865894404E-4</v>
      </c>
      <c r="AS16" s="5">
        <f t="shared" si="90"/>
        <v>7.6795432195097863E-4</v>
      </c>
      <c r="AT16" s="5">
        <f t="shared" si="91"/>
        <v>5.1033124541382245E-4</v>
      </c>
      <c r="AU16" s="5">
        <f t="shared" si="92"/>
        <v>2.2608808241266534E-4</v>
      </c>
      <c r="AV16" s="5">
        <f t="shared" si="93"/>
        <v>7.5121533516314706E-5</v>
      </c>
      <c r="AW16" s="5">
        <f t="shared" si="94"/>
        <v>6.7776050393704457E-7</v>
      </c>
      <c r="AX16" s="5">
        <f t="shared" si="95"/>
        <v>8.0809801799427159E-4</v>
      </c>
      <c r="AY16" s="5">
        <f t="shared" si="96"/>
        <v>7.4294185683373309E-4</v>
      </c>
      <c r="AZ16" s="5">
        <f t="shared" si="97"/>
        <v>3.4151958694660962E-4</v>
      </c>
      <c r="BA16" s="5">
        <f t="shared" si="98"/>
        <v>1.046610643846435E-4</v>
      </c>
      <c r="BB16" s="5">
        <f t="shared" si="99"/>
        <v>2.4055586012052664E-5</v>
      </c>
      <c r="BC16" s="5">
        <f t="shared" si="100"/>
        <v>4.4232014783000436E-6</v>
      </c>
      <c r="BD16" s="5">
        <f t="shared" si="101"/>
        <v>8.8537684108356033E-5</v>
      </c>
      <c r="BE16" s="5">
        <f t="shared" si="102"/>
        <v>1.1767248469227877E-4</v>
      </c>
      <c r="BF16" s="5">
        <f t="shared" si="103"/>
        <v>7.8197288494175459E-5</v>
      </c>
      <c r="BG16" s="5">
        <f t="shared" si="104"/>
        <v>3.4643136520441734E-5</v>
      </c>
      <c r="BH16" s="5">
        <f t="shared" si="105"/>
        <v>1.1510759494525407E-5</v>
      </c>
      <c r="BI16" s="5">
        <f t="shared" si="106"/>
        <v>3.059713350438105E-6</v>
      </c>
      <c r="BJ16" s="8">
        <f t="shared" si="107"/>
        <v>0.46106138942798297</v>
      </c>
      <c r="BK16" s="8">
        <f t="shared" si="108"/>
        <v>0.28047754607526415</v>
      </c>
      <c r="BL16" s="8">
        <f t="shared" si="109"/>
        <v>0.24502210549689105</v>
      </c>
      <c r="BM16" s="8">
        <f t="shared" si="110"/>
        <v>0.38973480483458656</v>
      </c>
      <c r="BN16" s="8">
        <f t="shared" si="111"/>
        <v>0.60975612942141932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1.3333333333333299</v>
      </c>
      <c r="F17">
        <f>VLOOKUP(B17,home!$B$2:$E$405,3,FALSE)</f>
        <v>0.47</v>
      </c>
      <c r="G17">
        <f>VLOOKUP(C17,away!$B$2:$E$405,4,FALSE)</f>
        <v>1.3</v>
      </c>
      <c r="H17">
        <f>VLOOKUP(A17,away!$A$2:$E$405,3,FALSE)</f>
        <v>1.2876344086021501</v>
      </c>
      <c r="I17">
        <f>VLOOKUP(C17,away!$B$2:$E$405,3,FALSE)</f>
        <v>0.8</v>
      </c>
      <c r="J17">
        <f>VLOOKUP(B17,home!$B$2:$E$405,4,FALSE)</f>
        <v>0.97</v>
      </c>
      <c r="K17" s="3">
        <f t="shared" si="56"/>
        <v>0.81466666666666454</v>
      </c>
      <c r="L17" s="3">
        <f t="shared" si="57"/>
        <v>0.99920430107526848</v>
      </c>
      <c r="M17" s="5">
        <f t="shared" si="58"/>
        <v>0.1630218614665436</v>
      </c>
      <c r="N17" s="5">
        <f t="shared" si="59"/>
        <v>0.13280847647474384</v>
      </c>
      <c r="O17" s="5">
        <f t="shared" si="60"/>
        <v>0.16289214514666694</v>
      </c>
      <c r="P17" s="5">
        <f t="shared" si="61"/>
        <v>0.13270280091281766</v>
      </c>
      <c r="Q17" s="5">
        <f t="shared" si="62"/>
        <v>5.4097319417378831E-2</v>
      </c>
      <c r="R17" s="5">
        <f t="shared" si="63"/>
        <v>8.1381266020963267E-2</v>
      </c>
      <c r="S17" s="5">
        <f t="shared" si="64"/>
        <v>2.7005631655299428E-2</v>
      </c>
      <c r="T17" s="5">
        <f t="shared" si="65"/>
        <v>5.4054274238487569E-2</v>
      </c>
      <c r="U17" s="5">
        <f t="shared" si="66"/>
        <v>6.629860471841123E-2</v>
      </c>
      <c r="V17" s="5">
        <f t="shared" si="67"/>
        <v>2.4425646752997418E-3</v>
      </c>
      <c r="W17" s="5">
        <f t="shared" si="68"/>
        <v>1.4690427628452619E-2</v>
      </c>
      <c r="X17" s="5">
        <f t="shared" si="69"/>
        <v>1.4678738470984814E-2</v>
      </c>
      <c r="Y17" s="5">
        <f t="shared" si="70"/>
        <v>7.3335293072835173E-3</v>
      </c>
      <c r="Z17" s="5">
        <f t="shared" si="71"/>
        <v>2.71055036783657E-2</v>
      </c>
      <c r="AA17" s="5">
        <f t="shared" si="72"/>
        <v>2.2081950329975199E-2</v>
      </c>
      <c r="AB17" s="5">
        <f t="shared" si="73"/>
        <v>8.9947144344098718E-3</v>
      </c>
      <c r="AC17" s="5">
        <f t="shared" si="74"/>
        <v>1.2426829249581343E-4</v>
      </c>
      <c r="AD17" s="5">
        <f t="shared" si="75"/>
        <v>2.9919504269948416E-3</v>
      </c>
      <c r="AE17" s="5">
        <f t="shared" si="76"/>
        <v>2.9895697352572319E-3</v>
      </c>
      <c r="AF17" s="5">
        <f t="shared" si="77"/>
        <v>1.4935954689167387E-3</v>
      </c>
      <c r="AG17" s="5">
        <f t="shared" si="78"/>
        <v>4.9746900553604596E-4</v>
      </c>
      <c r="AH17" s="5">
        <f t="shared" si="79"/>
        <v>6.7709839645586287E-3</v>
      </c>
      <c r="AI17" s="5">
        <f t="shared" si="80"/>
        <v>5.5160949364604145E-3</v>
      </c>
      <c r="AJ17" s="5">
        <f t="shared" si="81"/>
        <v>2.2468893374515361E-3</v>
      </c>
      <c r="AK17" s="5">
        <f t="shared" si="82"/>
        <v>6.101552823035046E-4</v>
      </c>
      <c r="AL17" s="5">
        <f t="shared" si="83"/>
        <v>4.0462672504158747E-6</v>
      </c>
      <c r="AM17" s="5">
        <f t="shared" si="84"/>
        <v>4.8748845623835835E-4</v>
      </c>
      <c r="AN17" s="5">
        <f t="shared" si="85"/>
        <v>4.8710056219791048E-4</v>
      </c>
      <c r="AO17" s="5">
        <f t="shared" si="86"/>
        <v>2.4335648840216671E-4</v>
      </c>
      <c r="AP17" s="5">
        <f t="shared" si="87"/>
        <v>8.1054283302006231E-5</v>
      </c>
      <c r="AQ17" s="5">
        <f t="shared" si="88"/>
        <v>2.0247447123984482E-5</v>
      </c>
      <c r="AR17" s="5">
        <f t="shared" si="89"/>
        <v>1.3531192599797312E-3</v>
      </c>
      <c r="AS17" s="5">
        <f t="shared" si="90"/>
        <v>1.1023411571301513E-3</v>
      </c>
      <c r="AT17" s="5">
        <f t="shared" si="91"/>
        <v>4.4902029800434706E-4</v>
      </c>
      <c r="AU17" s="5">
        <f t="shared" si="92"/>
        <v>1.219339564802913E-4</v>
      </c>
      <c r="AV17" s="5">
        <f t="shared" si="93"/>
        <v>2.4833882469819259E-5</v>
      </c>
      <c r="AW17" s="5">
        <f t="shared" si="94"/>
        <v>9.1492670666236602E-8</v>
      </c>
      <c r="AX17" s="5">
        <f t="shared" si="95"/>
        <v>6.6190099280363568E-5</v>
      </c>
      <c r="AY17" s="5">
        <f t="shared" si="96"/>
        <v>6.6137431889538314E-5</v>
      </c>
      <c r="AZ17" s="5">
        <f t="shared" si="97"/>
        <v>3.3042403203049649E-5</v>
      </c>
      <c r="BA17" s="5">
        <f t="shared" si="98"/>
        <v>1.1005370466116814E-5</v>
      </c>
      <c r="BB17" s="5">
        <f t="shared" si="99"/>
        <v>2.7491533761676631E-6</v>
      </c>
      <c r="BC17" s="5">
        <f t="shared" si="100"/>
        <v>5.4939317555646497E-7</v>
      </c>
      <c r="BD17" s="5">
        <f t="shared" si="101"/>
        <v>2.2534043073992187E-4</v>
      </c>
      <c r="BE17" s="5">
        <f t="shared" si="102"/>
        <v>1.8357733757612253E-4</v>
      </c>
      <c r="BF17" s="5">
        <f t="shared" si="103"/>
        <v>7.4777168839340369E-5</v>
      </c>
      <c r="BG17" s="5">
        <f t="shared" si="104"/>
        <v>2.0306155627038605E-5</v>
      </c>
      <c r="BH17" s="5">
        <f t="shared" si="105"/>
        <v>4.1356870293735173E-6</v>
      </c>
      <c r="BI17" s="5">
        <f t="shared" si="106"/>
        <v>6.7384127331925679E-7</v>
      </c>
      <c r="BJ17" s="8">
        <f t="shared" si="107"/>
        <v>0.28713427126269137</v>
      </c>
      <c r="BK17" s="8">
        <f t="shared" si="108"/>
        <v>0.32536731070159619</v>
      </c>
      <c r="BL17" s="8">
        <f t="shared" si="109"/>
        <v>0.36035286334635008</v>
      </c>
      <c r="BM17" s="8">
        <f t="shared" si="110"/>
        <v>0.27299003361067037</v>
      </c>
      <c r="BN17" s="8">
        <f t="shared" si="111"/>
        <v>0.72690386943911423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1.3333333333333299</v>
      </c>
      <c r="F18">
        <f>VLOOKUP(B18,home!$B$2:$E$405,3,FALSE)</f>
        <v>1.02</v>
      </c>
      <c r="G18">
        <f>VLOOKUP(C18,away!$B$2:$E$405,4,FALSE)</f>
        <v>0.7</v>
      </c>
      <c r="H18">
        <f>VLOOKUP(A18,away!$A$2:$E$405,3,FALSE)</f>
        <v>1.2876344086021501</v>
      </c>
      <c r="I18">
        <f>VLOOKUP(C18,away!$B$2:$E$405,3,FALSE)</f>
        <v>0.8</v>
      </c>
      <c r="J18">
        <f>VLOOKUP(B18,home!$B$2:$E$405,4,FALSE)</f>
        <v>0.67</v>
      </c>
      <c r="K18" s="3">
        <f t="shared" ref="K18:K81" si="112">E18*F18*G18</f>
        <v>0.95199999999999751</v>
      </c>
      <c r="L18" s="3">
        <f t="shared" ref="L18:L81" si="113">H18*I18*J18</f>
        <v>0.69017204301075252</v>
      </c>
      <c r="M18" s="5">
        <f t="shared" si="58"/>
        <v>0.1935591665413903</v>
      </c>
      <c r="N18" s="5">
        <f t="shared" si="59"/>
        <v>0.18426832654740308</v>
      </c>
      <c r="O18" s="5">
        <f t="shared" si="60"/>
        <v>0.13358912541532983</v>
      </c>
      <c r="P18" s="5">
        <f t="shared" si="61"/>
        <v>0.12717684739539367</v>
      </c>
      <c r="Q18" s="5">
        <f t="shared" si="62"/>
        <v>8.7711723436563624E-2</v>
      </c>
      <c r="R18" s="5">
        <f t="shared" si="63"/>
        <v>4.6099739805958918E-2</v>
      </c>
      <c r="S18" s="5">
        <f t="shared" si="64"/>
        <v>2.0890189292549783E-2</v>
      </c>
      <c r="T18" s="5">
        <f t="shared" si="65"/>
        <v>6.0536179360207221E-2</v>
      </c>
      <c r="U18" s="5">
        <f t="shared" si="66"/>
        <v>4.3886952295272771E-2</v>
      </c>
      <c r="V18" s="5">
        <f t="shared" si="67"/>
        <v>1.5250854490022464E-3</v>
      </c>
      <c r="W18" s="5">
        <f t="shared" si="68"/>
        <v>2.783385357053612E-2</v>
      </c>
      <c r="X18" s="5">
        <f t="shared" si="69"/>
        <v>1.9210147583639044E-2</v>
      </c>
      <c r="Y18" s="5">
        <f t="shared" si="70"/>
        <v>6.6291534021691145E-3</v>
      </c>
      <c r="Z18" s="5">
        <f t="shared" si="71"/>
        <v>1.0605583868047594E-2</v>
      </c>
      <c r="AA18" s="5">
        <f t="shared" si="72"/>
        <v>1.0096515842381283E-2</v>
      </c>
      <c r="AB18" s="5">
        <f t="shared" si="73"/>
        <v>4.8059415409734772E-3</v>
      </c>
      <c r="AC18" s="5">
        <f t="shared" si="74"/>
        <v>6.2627994736178975E-5</v>
      </c>
      <c r="AD18" s="5">
        <f t="shared" si="75"/>
        <v>6.6244571497875784E-3</v>
      </c>
      <c r="AE18" s="5">
        <f t="shared" si="76"/>
        <v>4.5720151249060799E-3</v>
      </c>
      <c r="AF18" s="5">
        <f t="shared" si="77"/>
        <v>1.5777385097162449E-3</v>
      </c>
      <c r="AG18" s="5">
        <f t="shared" si="78"/>
        <v>3.6297033686253364E-4</v>
      </c>
      <c r="AH18" s="5">
        <f t="shared" si="79"/>
        <v>1.8299193713830716E-3</v>
      </c>
      <c r="AI18" s="5">
        <f t="shared" si="80"/>
        <v>1.7420832415566796E-3</v>
      </c>
      <c r="AJ18" s="5">
        <f t="shared" si="81"/>
        <v>8.2923162298097718E-4</v>
      </c>
      <c r="AK18" s="5">
        <f t="shared" si="82"/>
        <v>2.6314283502596277E-4</v>
      </c>
      <c r="AL18" s="5">
        <f t="shared" si="83"/>
        <v>1.6459733882020767E-6</v>
      </c>
      <c r="AM18" s="5">
        <f t="shared" si="84"/>
        <v>1.261296641319552E-3</v>
      </c>
      <c r="AN18" s="5">
        <f t="shared" si="85"/>
        <v>8.7051167978211561E-4</v>
      </c>
      <c r="AO18" s="5">
        <f t="shared" si="86"/>
        <v>3.0040141224997233E-4</v>
      </c>
      <c r="AP18" s="5">
        <f t="shared" si="87"/>
        <v>6.9109552138626248E-5</v>
      </c>
      <c r="AQ18" s="5">
        <f t="shared" si="88"/>
        <v>1.1924370197768449E-5</v>
      </c>
      <c r="AR18" s="5">
        <f t="shared" si="89"/>
        <v>2.5259183821848137E-4</v>
      </c>
      <c r="AS18" s="5">
        <f t="shared" si="90"/>
        <v>2.4046742998399363E-4</v>
      </c>
      <c r="AT18" s="5">
        <f t="shared" si="91"/>
        <v>1.1446249667238066E-4</v>
      </c>
      <c r="AU18" s="5">
        <f t="shared" si="92"/>
        <v>3.6322765610702042E-5</v>
      </c>
      <c r="AV18" s="5">
        <f t="shared" si="93"/>
        <v>8.6448182153470611E-6</v>
      </c>
      <c r="AW18" s="5">
        <f t="shared" si="94"/>
        <v>3.0041016247363038E-8</v>
      </c>
      <c r="AX18" s="5">
        <f t="shared" si="95"/>
        <v>2.0012573375603496E-4</v>
      </c>
      <c r="AY18" s="5">
        <f t="shared" si="96"/>
        <v>1.3812118652542857E-4</v>
      </c>
      <c r="AZ18" s="5">
        <f t="shared" si="97"/>
        <v>4.7663690743662126E-5</v>
      </c>
      <c r="BA18" s="5">
        <f t="shared" si="98"/>
        <v>1.0965382272661995E-5</v>
      </c>
      <c r="BB18" s="5">
        <f t="shared" si="99"/>
        <v>1.8920000713792545E-6</v>
      </c>
      <c r="BC18" s="5">
        <f t="shared" si="100"/>
        <v>2.6116111092806202E-7</v>
      </c>
      <c r="BD18" s="5">
        <f t="shared" si="101"/>
        <v>2.9055304171848447E-5</v>
      </c>
      <c r="BE18" s="5">
        <f t="shared" si="102"/>
        <v>2.766064957159965E-5</v>
      </c>
      <c r="BF18" s="5">
        <f t="shared" si="103"/>
        <v>1.3166469196081397E-5</v>
      </c>
      <c r="BG18" s="5">
        <f t="shared" si="104"/>
        <v>4.1781595582231535E-6</v>
      </c>
      <c r="BH18" s="5">
        <f t="shared" si="105"/>
        <v>9.9440197485710769E-7</v>
      </c>
      <c r="BI18" s="5">
        <f t="shared" si="106"/>
        <v>1.8933413601279288E-7</v>
      </c>
      <c r="BJ18" s="8">
        <f t="shared" si="107"/>
        <v>0.40223883783195891</v>
      </c>
      <c r="BK18" s="8">
        <f t="shared" si="108"/>
        <v>0.34335368383298581</v>
      </c>
      <c r="BL18" s="8">
        <f t="shared" si="109"/>
        <v>0.24387038563817248</v>
      </c>
      <c r="BM18" s="8">
        <f t="shared" si="110"/>
        <v>0.22752547088361594</v>
      </c>
      <c r="BN18" s="8">
        <f t="shared" si="111"/>
        <v>0.77240492914203951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1.3333333333333299</v>
      </c>
      <c r="F19">
        <f>VLOOKUP(B19,home!$B$2:$E$405,3,FALSE)</f>
        <v>1.07</v>
      </c>
      <c r="G19">
        <f>VLOOKUP(C19,away!$B$2:$E$405,4,FALSE)</f>
        <v>1.24</v>
      </c>
      <c r="H19">
        <f>VLOOKUP(A19,away!$A$2:$E$405,3,FALSE)</f>
        <v>1.2876344086021501</v>
      </c>
      <c r="I19">
        <f>VLOOKUP(C19,away!$B$2:$E$405,3,FALSE)</f>
        <v>0.71</v>
      </c>
      <c r="J19">
        <f>VLOOKUP(B19,home!$B$2:$E$405,4,FALSE)</f>
        <v>1</v>
      </c>
      <c r="K19" s="3">
        <f t="shared" si="112"/>
        <v>1.7690666666666623</v>
      </c>
      <c r="L19" s="3">
        <f t="shared" si="113"/>
        <v>0.91422043010752652</v>
      </c>
      <c r="M19" s="5">
        <f t="shared" si="58"/>
        <v>6.8338150438520456E-2</v>
      </c>
      <c r="N19" s="5">
        <f t="shared" si="59"/>
        <v>0.12089474400243828</v>
      </c>
      <c r="O19" s="5">
        <f t="shared" si="60"/>
        <v>6.2476133286657021E-2</v>
      </c>
      <c r="P19" s="5">
        <f t="shared" si="61"/>
        <v>0.11052444485964844</v>
      </c>
      <c r="Q19" s="5">
        <f t="shared" si="62"/>
        <v>0.1069354308949565</v>
      </c>
      <c r="R19" s="5">
        <f t="shared" si="63"/>
        <v>2.8558478722391364E-2</v>
      </c>
      <c r="S19" s="5">
        <f t="shared" si="64"/>
        <v>4.4688262826644412E-2</v>
      </c>
      <c r="T19" s="5">
        <f t="shared" si="65"/>
        <v>9.7762555626520808E-2</v>
      </c>
      <c r="U19" s="5">
        <f t="shared" si="66"/>
        <v>5.0521852758491692E-2</v>
      </c>
      <c r="V19" s="5">
        <f t="shared" si="67"/>
        <v>8.0305646894041523E-3</v>
      </c>
      <c r="W19" s="5">
        <f t="shared" si="68"/>
        <v>6.3058635427301321E-2</v>
      </c>
      <c r="X19" s="5">
        <f t="shared" si="69"/>
        <v>5.7649492802341121E-2</v>
      </c>
      <c r="Y19" s="5">
        <f t="shared" si="70"/>
        <v>2.6352172052618524E-2</v>
      </c>
      <c r="Z19" s="5">
        <f t="shared" si="71"/>
        <v>8.7029149002670943E-3</v>
      </c>
      <c r="AA19" s="5">
        <f t="shared" si="72"/>
        <v>1.5396036652899138E-2</v>
      </c>
      <c r="AB19" s="5">
        <f t="shared" si="73"/>
        <v>1.3618307620711019E-2</v>
      </c>
      <c r="AC19" s="5">
        <f t="shared" si="74"/>
        <v>8.1174799371800288E-4</v>
      </c>
      <c r="AD19" s="5">
        <f t="shared" si="75"/>
        <v>2.7888732494981056E-2</v>
      </c>
      <c r="AE19" s="5">
        <f t="shared" si="76"/>
        <v>2.5496449016715331E-2</v>
      </c>
      <c r="AF19" s="5">
        <f t="shared" si="77"/>
        <v>1.1654687293138054E-2</v>
      </c>
      <c r="AG19" s="5">
        <f t="shared" si="78"/>
        <v>3.5516510766337999E-3</v>
      </c>
      <c r="AH19" s="5">
        <f t="shared" si="79"/>
        <v>1.9890956508278458E-3</v>
      </c>
      <c r="AI19" s="5">
        <f t="shared" si="80"/>
        <v>3.5188428126911725E-3</v>
      </c>
      <c r="AJ19" s="5">
        <f t="shared" si="81"/>
        <v>3.1125337625857578E-3</v>
      </c>
      <c r="AK19" s="5">
        <f t="shared" si="82"/>
        <v>1.8354265760883444E-3</v>
      </c>
      <c r="AL19" s="5">
        <f t="shared" si="83"/>
        <v>5.2514149590471777E-5</v>
      </c>
      <c r="AM19" s="5">
        <f t="shared" si="84"/>
        <v>9.8674054064908749E-3</v>
      </c>
      <c r="AN19" s="5">
        <f t="shared" si="85"/>
        <v>9.0209836147674208E-3</v>
      </c>
      <c r="AO19" s="5">
        <f t="shared" si="86"/>
        <v>4.1235837601428099E-3</v>
      </c>
      <c r="AP19" s="5">
        <f t="shared" si="87"/>
        <v>1.256621506260724E-3</v>
      </c>
      <c r="AQ19" s="5">
        <f t="shared" si="88"/>
        <v>2.8720726348401167E-4</v>
      </c>
      <c r="AR19" s="5">
        <f t="shared" si="89"/>
        <v>3.6369437628496875E-4</v>
      </c>
      <c r="AS19" s="5">
        <f t="shared" si="90"/>
        <v>6.433995979398605E-4</v>
      </c>
      <c r="AT19" s="5">
        <f t="shared" si="91"/>
        <v>5.6910839103106996E-4</v>
      </c>
      <c r="AU19" s="5">
        <f t="shared" si="92"/>
        <v>3.3559689476445422E-4</v>
      </c>
      <c r="AV19" s="5">
        <f t="shared" si="93"/>
        <v>1.4842331999115888E-4</v>
      </c>
      <c r="AW19" s="5">
        <f t="shared" si="94"/>
        <v>2.3592228066196463E-6</v>
      </c>
      <c r="AX19" s="5">
        <f t="shared" si="95"/>
        <v>2.9093496651849023E-3</v>
      </c>
      <c r="AY19" s="5">
        <f t="shared" si="96"/>
        <v>2.6597869022385295E-3</v>
      </c>
      <c r="AZ19" s="5">
        <f t="shared" si="97"/>
        <v>1.215815762879437E-3</v>
      </c>
      <c r="BA19" s="5">
        <f t="shared" si="98"/>
        <v>3.705078698903832E-4</v>
      </c>
      <c r="BB19" s="5">
        <f t="shared" si="99"/>
        <v>8.4681466042352385E-5</v>
      </c>
      <c r="BC19" s="5">
        <f t="shared" si="100"/>
        <v>1.5483505261475061E-5</v>
      </c>
      <c r="BD19" s="5">
        <f t="shared" si="101"/>
        <v>5.5416138185822112E-5</v>
      </c>
      <c r="BE19" s="5">
        <f t="shared" si="102"/>
        <v>9.803484285993147E-5</v>
      </c>
      <c r="BF19" s="5">
        <f t="shared" si="103"/>
        <v>8.6715086337704509E-5</v>
      </c>
      <c r="BG19" s="5">
        <f t="shared" si="104"/>
        <v>5.1134922912384931E-5</v>
      </c>
      <c r="BH19" s="5">
        <f t="shared" si="105"/>
        <v>2.261527190671738E-5</v>
      </c>
      <c r="BI19" s="5">
        <f t="shared" si="106"/>
        <v>8.0015847375553476E-6</v>
      </c>
      <c r="BJ19" s="8">
        <f t="shared" si="107"/>
        <v>0.57305597741028758</v>
      </c>
      <c r="BK19" s="8">
        <f t="shared" si="108"/>
        <v>0.23510547185976446</v>
      </c>
      <c r="BL19" s="8">
        <f t="shared" si="109"/>
        <v>0.18340884827029494</v>
      </c>
      <c r="BM19" s="8">
        <f t="shared" si="110"/>
        <v>0.4998884025565703</v>
      </c>
      <c r="BN19" s="8">
        <f t="shared" si="111"/>
        <v>0.4977273822046121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1.3333333333333299</v>
      </c>
      <c r="F20">
        <f>VLOOKUP(B20,home!$B$2:$E$405,3,FALSE)</f>
        <v>0.98</v>
      </c>
      <c r="G20">
        <f>VLOOKUP(C20,away!$B$2:$E$405,4,FALSE)</f>
        <v>1.65</v>
      </c>
      <c r="H20">
        <f>VLOOKUP(A20,away!$A$2:$E$405,3,FALSE)</f>
        <v>1.2876344086021501</v>
      </c>
      <c r="I20">
        <f>VLOOKUP(C20,away!$B$2:$E$405,3,FALSE)</f>
        <v>0.95</v>
      </c>
      <c r="J20">
        <f>VLOOKUP(B20,home!$B$2:$E$405,4,FALSE)</f>
        <v>0.78</v>
      </c>
      <c r="K20" s="3">
        <f t="shared" si="112"/>
        <v>2.1559999999999944</v>
      </c>
      <c r="L20" s="3">
        <f t="shared" si="113"/>
        <v>0.95413709677419312</v>
      </c>
      <c r="M20" s="5">
        <f t="shared" ref="M20:M83" si="114">_xlfn.POISSON.DIST(0,K20,FALSE) * _xlfn.POISSON.DIST(0,L20,FALSE)</f>
        <v>4.459484111230174E-2</v>
      </c>
      <c r="N20" s="5">
        <f t="shared" ref="N20:N83" si="115">_xlfn.POISSON.DIST(1,K20,FALSE) * _xlfn.POISSON.DIST(0,L20,FALSE)</f>
        <v>9.6146477438122296E-2</v>
      </c>
      <c r="O20" s="5">
        <f t="shared" ref="O20:O83" si="116">_xlfn.POISSON.DIST(0,K20,FALSE) * _xlfn.POISSON.DIST(1,L20,FALSE)</f>
        <v>4.2549592229998011E-2</v>
      </c>
      <c r="P20" s="5">
        <f t="shared" ref="P20:P83" si="117">_xlfn.POISSON.DIST(1,K20,FALSE) * _xlfn.POISSON.DIST(1,L20,FALSE)</f>
        <v>9.1736920847875464E-2</v>
      </c>
      <c r="Q20" s="5">
        <f t="shared" ref="Q20:Q83" si="118">_xlfn.POISSON.DIST(2,K20,FALSE) * _xlfn.POISSON.DIST(0,L20,FALSE)</f>
        <v>0.1036459026782956</v>
      </c>
      <c r="R20" s="5">
        <f t="shared" ref="R20:R83" si="119">_xlfn.POISSON.DIST(0,K20,FALSE) * _xlfn.POISSON.DIST(2,L20,FALSE)</f>
        <v>2.0299072199628031E-2</v>
      </c>
      <c r="S20" s="5">
        <f t="shared" ref="S20:S83" si="120">_xlfn.POISSON.DIST(2,K20,FALSE) * _xlfn.POISSON.DIST(2,L20,FALSE)</f>
        <v>4.7178454036064847E-2</v>
      </c>
      <c r="T20" s="5">
        <f t="shared" ref="T20:T83" si="121">_xlfn.POISSON.DIST(2,K20,FALSE) * _xlfn.POISSON.DIST(1,L20,FALSE)</f>
        <v>9.8892400674009534E-2</v>
      </c>
      <c r="U20" s="5">
        <f t="shared" ref="U20:U83" si="122">_xlfn.POISSON.DIST(1,K20,FALSE) * _xlfn.POISSON.DIST(2,L20,FALSE)</f>
        <v>4.3764799662397921E-2</v>
      </c>
      <c r="V20" s="5">
        <f t="shared" ref="V20:V83" si="123">_xlfn.POISSON.DIST(3,K20,FALSE) * _xlfn.POISSON.DIST(3,L20,FALSE)</f>
        <v>1.0783524620239607E-2</v>
      </c>
      <c r="W20" s="5">
        <f t="shared" ref="W20:W83" si="124">_xlfn.POISSON.DIST(3,K20,FALSE) * _xlfn.POISSON.DIST(0,L20,FALSE)</f>
        <v>7.4486855391468251E-2</v>
      </c>
      <c r="X20" s="5">
        <f t="shared" ref="X20:X83" si="125">_xlfn.POISSON.DIST(3,K20,FALSE) * _xlfn.POISSON.DIST(1,L20,FALSE)</f>
        <v>7.1070671951054668E-2</v>
      </c>
      <c r="Y20" s="5">
        <f t="shared" ref="Y20:Y83" si="126">_xlfn.POISSON.DIST(3,K20,FALSE) * _xlfn.POISSON.DIST(2,L20,FALSE)</f>
        <v>3.3905582300585185E-2</v>
      </c>
      <c r="Z20" s="5">
        <f t="shared" ref="Z20:Z83" si="127">_xlfn.POISSON.DIST(0,K20,FALSE) * _xlfn.POISSON.DIST(3,L20,FALSE)</f>
        <v>6.456032605254276E-3</v>
      </c>
      <c r="AA20" s="5">
        <f t="shared" ref="AA20:AA83" si="128">_xlfn.POISSON.DIST(1,K20,FALSE) * _xlfn.POISSON.DIST(3,L20,FALSE)</f>
        <v>1.3919206296928182E-2</v>
      </c>
      <c r="AB20" s="5">
        <f t="shared" ref="AB20:AB83" si="129">_xlfn.POISSON.DIST(2,K20,FALSE) * _xlfn.POISSON.DIST(3,L20,FALSE)</f>
        <v>1.5004904388088545E-2</v>
      </c>
      <c r="AC20" s="5">
        <f t="shared" ref="AC20:AC83" si="130">_xlfn.POISSON.DIST(4,K20,FALSE) * _xlfn.POISSON.DIST(4,L20,FALSE)</f>
        <v>1.3864374777915001E-3</v>
      </c>
      <c r="AD20" s="5">
        <f t="shared" ref="AD20:AD83" si="131">_xlfn.POISSON.DIST(4,K20,FALSE) * _xlfn.POISSON.DIST(0,L20,FALSE)</f>
        <v>4.0148415056001287E-2</v>
      </c>
      <c r="AE20" s="5">
        <f t="shared" ref="AE20:AE83" si="132">_xlfn.POISSON.DIST(4,K20,FALSE) * _xlfn.POISSON.DIST(1,L20,FALSE)</f>
        <v>3.8307092181618374E-2</v>
      </c>
      <c r="AF20" s="5">
        <f t="shared" ref="AF20:AF83" si="133">_xlfn.POISSON.DIST(4,K20,FALSE) * _xlfn.POISSON.DIST(2,L20,FALSE)</f>
        <v>1.827510886001537E-2</v>
      </c>
      <c r="AG20" s="5">
        <f t="shared" ref="AG20:AG83" si="134">_xlfn.POISSON.DIST(4,K20,FALSE) * _xlfn.POISSON.DIST(3,L20,FALSE)</f>
        <v>5.812319770309134E-3</v>
      </c>
      <c r="AH20" s="5">
        <f t="shared" ref="AH20:AH83" si="135">_xlfn.POISSON.DIST(0,K20,FALSE) * _xlfn.POISSON.DIST(4,L20,FALSE)</f>
        <v>1.5399850516642109E-3</v>
      </c>
      <c r="AI20" s="5">
        <f t="shared" ref="AI20:AI83" si="136">_xlfn.POISSON.DIST(1,K20,FALSE) * _xlfn.POISSON.DIST(4,L20,FALSE)</f>
        <v>3.3202077713880298E-3</v>
      </c>
      <c r="AJ20" s="5">
        <f t="shared" ref="AJ20:AJ83" si="137">_xlfn.POISSON.DIST(2,K20,FALSE) * _xlfn.POISSON.DIST(4,L20,FALSE)</f>
        <v>3.5791839775562878E-3</v>
      </c>
      <c r="AK20" s="5">
        <f t="shared" ref="AK20:AK83" si="138">_xlfn.POISSON.DIST(3,K20,FALSE) * _xlfn.POISSON.DIST(4,L20,FALSE)</f>
        <v>2.5722402185371124E-3</v>
      </c>
      <c r="AL20" s="5">
        <f t="shared" ref="AL20:AL83" si="139">_xlfn.POISSON.DIST(5,K20,FALSE) * _xlfn.POISSON.DIST(5,L20,FALSE)</f>
        <v>1.1408270731620707E-4</v>
      </c>
      <c r="AM20" s="5">
        <f t="shared" ref="AM20:AM83" si="140">_xlfn.POISSON.DIST(5,K20,FALSE) * _xlfn.POISSON.DIST(0,L20,FALSE)</f>
        <v>1.73119965721477E-2</v>
      </c>
      <c r="AN20" s="5">
        <f t="shared" ref="AN20:AN83" si="141">_xlfn.POISSON.DIST(5,K20,FALSE) * _xlfn.POISSON.DIST(1,L20,FALSE)</f>
        <v>1.651801814871379E-2</v>
      </c>
      <c r="AO20" s="5">
        <f t="shared" ref="AO20:AO83" si="142">_xlfn.POISSON.DIST(5,K20,FALSE) * _xlfn.POISSON.DIST(2,L20,FALSE)</f>
        <v>7.8802269404386026E-3</v>
      </c>
      <c r="AP20" s="5">
        <f t="shared" ref="AP20:AP83" si="143">_xlfn.POISSON.DIST(5,K20,FALSE) * _xlfn.POISSON.DIST(3,L20,FALSE)</f>
        <v>2.5062722849572903E-3</v>
      </c>
      <c r="AQ20" s="5">
        <f t="shared" ref="AQ20:AQ83" si="144">_xlfn.POISSON.DIST(5,K20,FALSE) * _xlfn.POISSON.DIST(4,L20,FALSE)</f>
        <v>5.9783184042369293E-4</v>
      </c>
      <c r="AR20" s="5">
        <f t="shared" ref="AR20:AR83" si="145">_xlfn.POISSON.DIST(0,K20,FALSE) * _xlfn.POISSON.DIST(5,L20,FALSE)</f>
        <v>2.9387137325410928E-4</v>
      </c>
      <c r="AS20" s="5">
        <f t="shared" ref="AS20:AS83" si="146">_xlfn.POISSON.DIST(1,K20,FALSE) * _xlfn.POISSON.DIST(5,L20,FALSE)</f>
        <v>6.3358668073585798E-4</v>
      </c>
      <c r="AT20" s="5">
        <f t="shared" ref="AT20:AT83" si="147">_xlfn.POISSON.DIST(2,K20,FALSE) * _xlfn.POISSON.DIST(5,L20,FALSE)</f>
        <v>6.8300644183325336E-4</v>
      </c>
      <c r="AU20" s="5">
        <f t="shared" ref="AU20:AU83" si="148">_xlfn.POISSON.DIST(3,K20,FALSE) * _xlfn.POISSON.DIST(5,L20,FALSE)</f>
        <v>4.9085396286416348E-4</v>
      </c>
      <c r="AV20" s="5">
        <f t="shared" ref="AV20:AV83" si="149">_xlfn.POISSON.DIST(4,K20,FALSE) * _xlfn.POISSON.DIST(5,L20,FALSE)</f>
        <v>2.6457028598378347E-4</v>
      </c>
      <c r="AW20" s="5">
        <f t="shared" ref="AW20:AW83" si="150">_xlfn.POISSON.DIST(6,K20,FALSE) * _xlfn.POISSON.DIST(6,L20,FALSE)</f>
        <v>6.5189380842549925E-6</v>
      </c>
      <c r="AX20" s="5">
        <f t="shared" ref="AX20:AX83" si="151">_xlfn.POISSON.DIST(6,K20,FALSE) * _xlfn.POISSON.DIST(0,L20,FALSE)</f>
        <v>6.2207774349250563E-3</v>
      </c>
      <c r="AY20" s="5">
        <f t="shared" ref="AY20:AY83" si="152">_xlfn.POISSON.DIST(6,K20,FALSE) * _xlfn.POISSON.DIST(1,L20,FALSE)</f>
        <v>5.9354745214378057E-3</v>
      </c>
      <c r="AZ20" s="5">
        <f t="shared" ref="AZ20:AZ83" si="153">_xlfn.POISSON.DIST(6,K20,FALSE) * _xlfn.POISSON.DIST(2,L20,FALSE)</f>
        <v>2.8316282139309299E-3</v>
      </c>
      <c r="BA20" s="5">
        <f t="shared" ref="BA20:BA83" si="154">_xlfn.POISSON.DIST(6,K20,FALSE) * _xlfn.POISSON.DIST(3,L20,FALSE)</f>
        <v>9.0058717439465063E-4</v>
      </c>
      <c r="BB20" s="5">
        <f t="shared" ref="BB20:BB83" si="155">_xlfn.POISSON.DIST(6,K20,FALSE) * _xlfn.POISSON.DIST(4,L20,FALSE)</f>
        <v>2.1482090799224642E-4</v>
      </c>
      <c r="BC20" s="5">
        <f t="shared" ref="BC20:BC83" si="156">_xlfn.POISSON.DIST(6,K20,FALSE) * _xlfn.POISSON.DIST(5,L20,FALSE)</f>
        <v>4.0993719495623628E-5</v>
      </c>
      <c r="BD20" s="5">
        <f t="shared" ref="BD20:BD83" si="157">_xlfn.POISSON.DIST(0,K20,FALSE) * _xlfn.POISSON.DIST(6,L20,FALSE)</f>
        <v>4.6732263150286832E-5</v>
      </c>
      <c r="BE20" s="5">
        <f t="shared" ref="BE20:BE83" si="158">_xlfn.POISSON.DIST(1,K20,FALSE) * _xlfn.POISSON.DIST(6,L20,FALSE)</f>
        <v>1.0075475935201815E-4</v>
      </c>
      <c r="BF20" s="5">
        <f t="shared" ref="BF20:BF83" si="159">_xlfn.POISSON.DIST(2,K20,FALSE) * _xlfn.POISSON.DIST(6,L20,FALSE)</f>
        <v>1.0861363058147531E-4</v>
      </c>
      <c r="BG20" s="5">
        <f t="shared" ref="BG20:BG83" si="160">_xlfn.POISSON.DIST(3,K20,FALSE) * _xlfn.POISSON.DIST(6,L20,FALSE)</f>
        <v>7.8056995844553398E-5</v>
      </c>
      <c r="BH20" s="5">
        <f t="shared" ref="BH20:BH83" si="161">_xlfn.POISSON.DIST(4,K20,FALSE) * _xlfn.POISSON.DIST(6,L20,FALSE)</f>
        <v>4.2072720760214173E-5</v>
      </c>
      <c r="BI20" s="5">
        <f t="shared" ref="BI20:BI83" si="162">_xlfn.POISSON.DIST(5,K20,FALSE) * _xlfn.POISSON.DIST(6,L20,FALSE)</f>
        <v>1.8141757191804294E-5</v>
      </c>
      <c r="BJ20" s="8">
        <f t="shared" ref="BJ20:BJ83" si="163">SUM(N20,Q20,T20,W20,X20,Y20,AD20,AE20,AF20,AG20,AM20,AN20,AO20,AP20,AQ20,AX20,AY20,AZ20,BA20,BB20,BC20)</f>
        <v>0.64164945406033724</v>
      </c>
      <c r="BK20" s="8">
        <f t="shared" ref="BK20:BK83" si="164">SUM(M20,P20,S20,V20,AC20,AL20,AY20)</f>
        <v>0.20172973532302715</v>
      </c>
      <c r="BL20" s="8">
        <f t="shared" ref="BL20:BL83" si="165">SUM(O20,R20,U20,AA20,AB20,AH20,AI20,AJ20,AK20,AR20,AS20,AT20,AU20,AV20,BD20,BE20,BF20,BG20,BH20,BI20)</f>
        <v>0.14930945266773785</v>
      </c>
      <c r="BM20" s="8">
        <f t="shared" ref="BM20:BM83" si="166">SUM(S20:BI20)</f>
        <v>0.59424291256678163</v>
      </c>
      <c r="BN20" s="8">
        <f t="shared" ref="BN20:BN83" si="167">SUM(M20:R20)</f>
        <v>0.39897280650622113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1.3037634408602199</v>
      </c>
      <c r="F21">
        <f>VLOOKUP(B21,home!$B$2:$E$405,3,FALSE)</f>
        <v>1.1200000000000001</v>
      </c>
      <c r="G21">
        <f>VLOOKUP(C21,away!$B$2:$E$405,4,FALSE)</f>
        <v>1.28</v>
      </c>
      <c r="H21">
        <f>VLOOKUP(A21,away!$A$2:$E$405,3,FALSE)</f>
        <v>1.14247311827957</v>
      </c>
      <c r="I21">
        <f>VLOOKUP(C21,away!$B$2:$E$405,3,FALSE)</f>
        <v>0.92</v>
      </c>
      <c r="J21">
        <f>VLOOKUP(B21,home!$B$2:$E$405,4,FALSE)</f>
        <v>0.99</v>
      </c>
      <c r="K21" s="3">
        <f t="shared" si="112"/>
        <v>1.8690752688172114</v>
      </c>
      <c r="L21" s="3">
        <f t="shared" si="113"/>
        <v>1.0405645161290324</v>
      </c>
      <c r="M21" s="5">
        <f t="shared" si="114"/>
        <v>5.449535638182354E-2</v>
      </c>
      <c r="N21" s="5">
        <f t="shared" si="115"/>
        <v>0.10185592287864657</v>
      </c>
      <c r="O21" s="5">
        <f t="shared" si="116"/>
        <v>5.6705934144731379E-2</v>
      </c>
      <c r="P21" s="5">
        <f t="shared" si="117"/>
        <v>0.1059876591050949</v>
      </c>
      <c r="Q21" s="5">
        <f t="shared" si="118"/>
        <v>9.5188193217515746E-2</v>
      </c>
      <c r="R21" s="5">
        <f t="shared" si="119"/>
        <v>2.9503091462478596E-2</v>
      </c>
      <c r="S21" s="5">
        <f t="shared" si="120"/>
        <v>5.153367474042525E-2</v>
      </c>
      <c r="T21" s="5">
        <f t="shared" si="121"/>
        <v>9.9049456216581108E-2</v>
      </c>
      <c r="U21" s="5">
        <f t="shared" si="122"/>
        <v>5.514349860617096E-2</v>
      </c>
      <c r="V21" s="5">
        <f t="shared" si="123"/>
        <v>1.1136389335536147E-2</v>
      </c>
      <c r="W21" s="5">
        <f t="shared" si="124"/>
        <v>5.9304632608750969E-2</v>
      </c>
      <c r="X21" s="5">
        <f t="shared" si="125"/>
        <v>6.1710296334734981E-2</v>
      </c>
      <c r="Y21" s="5">
        <f t="shared" si="126"/>
        <v>3.2106772322866357E-2</v>
      </c>
      <c r="Z21" s="5">
        <f t="shared" si="127"/>
        <v>1.0233290030654877E-2</v>
      </c>
      <c r="AA21" s="5">
        <f t="shared" si="128"/>
        <v>1.9126789314930753E-2</v>
      </c>
      <c r="AB21" s="5">
        <f t="shared" si="129"/>
        <v>1.7874704440207181E-2</v>
      </c>
      <c r="AC21" s="5">
        <f t="shared" si="130"/>
        <v>1.3536931342902742E-3</v>
      </c>
      <c r="AD21" s="5">
        <f t="shared" si="131"/>
        <v>2.7711205533826794E-2</v>
      </c>
      <c r="AE21" s="5">
        <f t="shared" si="132"/>
        <v>2.8835297177658637E-2</v>
      </c>
      <c r="AF21" s="5">
        <f t="shared" si="133"/>
        <v>1.5002493527553609E-2</v>
      </c>
      <c r="AG21" s="5">
        <f t="shared" si="134"/>
        <v>5.2036874727425875E-3</v>
      </c>
      <c r="AH21" s="5">
        <f t="shared" si="135"/>
        <v>2.6620996222891098E-3</v>
      </c>
      <c r="AI21" s="5">
        <f t="shared" si="136"/>
        <v>4.9756645671482158E-3</v>
      </c>
      <c r="AJ21" s="5">
        <f t="shared" si="137"/>
        <v>4.6499457941934124E-3</v>
      </c>
      <c r="AK21" s="5">
        <f t="shared" si="138"/>
        <v>2.8970328950891711E-3</v>
      </c>
      <c r="AL21" s="5">
        <f t="shared" si="139"/>
        <v>1.0531155384675657E-4</v>
      </c>
      <c r="AM21" s="5">
        <f t="shared" si="140"/>
        <v>1.0358865786477251E-2</v>
      </c>
      <c r="AN21" s="5">
        <f t="shared" si="141"/>
        <v>1.0779068164751288E-2</v>
      </c>
      <c r="AO21" s="5">
        <f t="shared" si="142"/>
        <v>5.6081579245881412E-3</v>
      </c>
      <c r="AP21" s="5">
        <f t="shared" si="143"/>
        <v>1.9452167123914196E-3</v>
      </c>
      <c r="AQ21" s="5">
        <f t="shared" si="144"/>
        <v>5.0603087177392104E-4</v>
      </c>
      <c r="AR21" s="5">
        <f t="shared" si="145"/>
        <v>5.5401728107090978E-4</v>
      </c>
      <c r="AS21" s="5">
        <f t="shared" si="146"/>
        <v>1.0354999985469915E-3</v>
      </c>
      <c r="AT21" s="5">
        <f t="shared" si="147"/>
        <v>9.6771371907221999E-4</v>
      </c>
      <c r="AU21" s="5">
        <f t="shared" si="148"/>
        <v>6.0290992653767091E-4</v>
      </c>
      <c r="AV21" s="5">
        <f t="shared" si="149"/>
        <v>2.8172100825399061E-4</v>
      </c>
      <c r="AW21" s="5">
        <f t="shared" si="150"/>
        <v>5.689437397367338E-6</v>
      </c>
      <c r="AX21" s="5">
        <f t="shared" si="151"/>
        <v>3.226916642416896E-3</v>
      </c>
      <c r="AY21" s="5">
        <f t="shared" si="152"/>
        <v>3.3578149546052588E-3</v>
      </c>
      <c r="AZ21" s="5">
        <f t="shared" si="153"/>
        <v>1.7470115467448251E-3</v>
      </c>
      <c r="BA21" s="5">
        <f t="shared" si="154"/>
        <v>6.059594082701205E-4</v>
      </c>
      <c r="BB21" s="5">
        <f t="shared" si="155"/>
        <v>1.5763496461510814E-4</v>
      </c>
      <c r="BC21" s="5">
        <f t="shared" si="156"/>
        <v>3.2805870135947448E-5</v>
      </c>
      <c r="BD21" s="5">
        <f t="shared" si="157"/>
        <v>9.6081787334112217E-5</v>
      </c>
      <c r="BE21" s="5">
        <f t="shared" si="158"/>
        <v>1.7958409248994395E-4</v>
      </c>
      <c r="BF21" s="5">
        <f t="shared" si="159"/>
        <v>1.6782809297296846E-4</v>
      </c>
      <c r="BG21" s="5">
        <f t="shared" si="160"/>
        <v>1.0456111266284366E-4</v>
      </c>
      <c r="BH21" s="5">
        <f t="shared" si="161"/>
        <v>4.885814743953281E-5</v>
      </c>
      <c r="BI21" s="5">
        <f t="shared" si="162"/>
        <v>1.8263911011891129E-5</v>
      </c>
      <c r="BJ21" s="8">
        <f t="shared" si="163"/>
        <v>0.56429344013764748</v>
      </c>
      <c r="BK21" s="8">
        <f t="shared" si="164"/>
        <v>0.22796989920562213</v>
      </c>
      <c r="BL21" s="8">
        <f t="shared" si="165"/>
        <v>0.19759579992463186</v>
      </c>
      <c r="BM21" s="8">
        <f t="shared" si="166"/>
        <v>0.5530041465910579</v>
      </c>
      <c r="BN21" s="8">
        <f t="shared" si="167"/>
        <v>0.44373615719029075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1.3037634408602199</v>
      </c>
      <c r="F22">
        <f>VLOOKUP(B22,home!$B$2:$E$405,3,FALSE)</f>
        <v>1.02</v>
      </c>
      <c r="G22">
        <f>VLOOKUP(C22,away!$B$2:$E$405,4,FALSE)</f>
        <v>0.99</v>
      </c>
      <c r="H22">
        <f>VLOOKUP(A22,away!$A$2:$E$405,3,FALSE)</f>
        <v>1.14247311827957</v>
      </c>
      <c r="I22">
        <f>VLOOKUP(C22,away!$B$2:$E$405,3,FALSE)</f>
        <v>1.08</v>
      </c>
      <c r="J22">
        <f>VLOOKUP(B22,home!$B$2:$E$405,4,FALSE)</f>
        <v>1.23</v>
      </c>
      <c r="K22" s="3">
        <f t="shared" si="112"/>
        <v>1.31654032258065</v>
      </c>
      <c r="L22" s="3">
        <f t="shared" si="113"/>
        <v>1.517661290322581</v>
      </c>
      <c r="M22" s="5">
        <f t="shared" si="114"/>
        <v>5.8765424666459544E-2</v>
      </c>
      <c r="N22" s="5">
        <f t="shared" si="115"/>
        <v>7.7367051146969526E-2</v>
      </c>
      <c r="O22" s="5">
        <f t="shared" si="116"/>
        <v>8.9186010225653423E-2</v>
      </c>
      <c r="P22" s="5">
        <f t="shared" si="117"/>
        <v>0.1174169786721629</v>
      </c>
      <c r="Q22" s="5">
        <f t="shared" si="118"/>
        <v>5.0928421237072467E-2</v>
      </c>
      <c r="R22" s="5">
        <f t="shared" si="119"/>
        <v>6.767707767889404E-2</v>
      </c>
      <c r="S22" s="5">
        <f t="shared" si="120"/>
        <v>5.8651609167932939E-2</v>
      </c>
      <c r="T22" s="5">
        <f t="shared" si="121"/>
        <v>7.729209348874734E-2</v>
      </c>
      <c r="U22" s="5">
        <f t="shared" si="122"/>
        <v>8.9099601678686871E-2</v>
      </c>
      <c r="V22" s="5">
        <f t="shared" si="123"/>
        <v>1.3021063135237688E-2</v>
      </c>
      <c r="W22" s="5">
        <f t="shared" si="124"/>
        <v>2.2349773374659536E-2</v>
      </c>
      <c r="X22" s="5">
        <f t="shared" si="125"/>
        <v>3.3919385898203057E-2</v>
      </c>
      <c r="Y22" s="5">
        <f t="shared" si="126"/>
        <v>2.5739069484608208E-2</v>
      </c>
      <c r="Z22" s="5">
        <f t="shared" si="127"/>
        <v>3.4236960345137298E-2</v>
      </c>
      <c r="AA22" s="5">
        <f t="shared" si="128"/>
        <v>4.5074338816967978E-2</v>
      </c>
      <c r="AB22" s="5">
        <f t="shared" si="129"/>
        <v>2.9671092283100275E-2</v>
      </c>
      <c r="AC22" s="5">
        <f t="shared" si="130"/>
        <v>1.6260559473499708E-3</v>
      </c>
      <c r="AD22" s="5">
        <f t="shared" si="131"/>
        <v>7.3560944620696773E-3</v>
      </c>
      <c r="AE22" s="5">
        <f t="shared" si="132"/>
        <v>1.1164059813039459E-2</v>
      </c>
      <c r="AF22" s="5">
        <f t="shared" si="133"/>
        <v>8.4716307105479702E-3</v>
      </c>
      <c r="AG22" s="5">
        <f t="shared" si="134"/>
        <v>4.2856886651022122E-3</v>
      </c>
      <c r="AH22" s="5">
        <f t="shared" si="135"/>
        <v>1.2990027353531027E-2</v>
      </c>
      <c r="AI22" s="5">
        <f t="shared" si="136"/>
        <v>1.7101894802349207E-2</v>
      </c>
      <c r="AJ22" s="5">
        <f t="shared" si="137"/>
        <v>1.1257667049912585E-2</v>
      </c>
      <c r="AK22" s="5">
        <f t="shared" si="138"/>
        <v>4.9403908697991557E-3</v>
      </c>
      <c r="AL22" s="5">
        <f t="shared" si="139"/>
        <v>1.2995844245039986E-4</v>
      </c>
      <c r="AM22" s="5">
        <f t="shared" si="140"/>
        <v>1.9369189952053863E-3</v>
      </c>
      <c r="AN22" s="5">
        <f t="shared" si="141"/>
        <v>2.9395869815137237E-3</v>
      </c>
      <c r="AO22" s="5">
        <f t="shared" si="142"/>
        <v>2.2306486856897897E-3</v>
      </c>
      <c r="AP22" s="5">
        <f t="shared" si="143"/>
        <v>1.1284563875267786E-3</v>
      </c>
      <c r="AQ22" s="5">
        <f t="shared" si="144"/>
        <v>4.2815364429166236E-4</v>
      </c>
      <c r="AR22" s="5">
        <f t="shared" si="145"/>
        <v>3.9428923349371023E-3</v>
      </c>
      <c r="AS22" s="5">
        <f t="shared" si="146"/>
        <v>5.1909767465388645E-3</v>
      </c>
      <c r="AT22" s="5">
        <f t="shared" si="147"/>
        <v>3.4170651001984658E-3</v>
      </c>
      <c r="AU22" s="5">
        <f t="shared" si="148"/>
        <v>1.4995679964314563E-3</v>
      </c>
      <c r="AV22" s="5">
        <f t="shared" si="149"/>
        <v>4.9356043343837242E-4</v>
      </c>
      <c r="AW22" s="5">
        <f t="shared" si="150"/>
        <v>7.2129184011757824E-6</v>
      </c>
      <c r="AX22" s="5">
        <f t="shared" si="151"/>
        <v>4.2500532646004818E-4</v>
      </c>
      <c r="AY22" s="5">
        <f t="shared" si="152"/>
        <v>6.4501413214932649E-4</v>
      </c>
      <c r="AZ22" s="5">
        <f t="shared" si="153"/>
        <v>4.8945649003702342E-4</v>
      </c>
      <c r="BA22" s="5">
        <f t="shared" si="154"/>
        <v>2.4760972274211684E-4</v>
      </c>
      <c r="BB22" s="5">
        <f t="shared" si="155"/>
        <v>9.3946922828304385E-5</v>
      </c>
      <c r="BC22" s="5">
        <f t="shared" si="156"/>
        <v>2.8515921624288063E-5</v>
      </c>
      <c r="BD22" s="5">
        <f t="shared" si="157"/>
        <v>9.9732917810727798E-4</v>
      </c>
      <c r="BE22" s="5">
        <f t="shared" si="158"/>
        <v>1.3130240778644504E-3</v>
      </c>
      <c r="BF22" s="5">
        <f t="shared" si="159"/>
        <v>8.6432457151391223E-4</v>
      </c>
      <c r="BG22" s="5">
        <f t="shared" si="160"/>
        <v>3.7930605006510266E-4</v>
      </c>
      <c r="BH22" s="5">
        <f t="shared" si="161"/>
        <v>1.2484292737737569E-4</v>
      </c>
      <c r="BI22" s="5">
        <f t="shared" si="162"/>
        <v>3.2872149576264521E-5</v>
      </c>
      <c r="BJ22" s="8">
        <f t="shared" si="163"/>
        <v>0.32946658149108787</v>
      </c>
      <c r="BK22" s="8">
        <f t="shared" si="164"/>
        <v>0.25025610416374278</v>
      </c>
      <c r="BL22" s="8">
        <f t="shared" si="165"/>
        <v>0.38525386232494313</v>
      </c>
      <c r="BM22" s="8">
        <f t="shared" si="166"/>
        <v>0.53723474348395128</v>
      </c>
      <c r="BN22" s="8">
        <f t="shared" si="167"/>
        <v>0.46134096362721189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1.3037634408602199</v>
      </c>
      <c r="F23">
        <f>VLOOKUP(B23,home!$B$2:$E$405,3,FALSE)</f>
        <v>0.82</v>
      </c>
      <c r="G23">
        <f>VLOOKUP(C23,away!$B$2:$E$405,4,FALSE)</f>
        <v>0.86</v>
      </c>
      <c r="H23">
        <f>VLOOKUP(A23,away!$A$2:$E$405,3,FALSE)</f>
        <v>1.14247311827957</v>
      </c>
      <c r="I23">
        <f>VLOOKUP(C23,away!$B$2:$E$405,3,FALSE)</f>
        <v>0.91</v>
      </c>
      <c r="J23">
        <f>VLOOKUP(B23,home!$B$2:$E$405,4,FALSE)</f>
        <v>0.76</v>
      </c>
      <c r="K23" s="3">
        <f t="shared" si="112"/>
        <v>0.91941397849462714</v>
      </c>
      <c r="L23" s="3">
        <f t="shared" si="113"/>
        <v>0.79013440860215067</v>
      </c>
      <c r="M23" s="5">
        <f t="shared" si="114"/>
        <v>0.18094749238976668</v>
      </c>
      <c r="N23" s="5">
        <f t="shared" si="115"/>
        <v>0.1663656538767016</v>
      </c>
      <c r="O23" s="5">
        <f t="shared" si="116"/>
        <v>0.14297283988743045</v>
      </c>
      <c r="P23" s="5">
        <f t="shared" si="117"/>
        <v>0.13145122753757774</v>
      </c>
      <c r="Q23" s="5">
        <f t="shared" si="118"/>
        <v>7.6479453857819166E-2</v>
      </c>
      <c r="R23" s="5">
        <f t="shared" si="119"/>
        <v>5.6483880145312415E-2</v>
      </c>
      <c r="S23" s="5">
        <f t="shared" si="120"/>
        <v>2.3873535069383004E-2</v>
      </c>
      <c r="T23" s="5">
        <f t="shared" si="121"/>
        <v>6.0429048044163422E-2</v>
      </c>
      <c r="U23" s="5">
        <f t="shared" si="122"/>
        <v>5.1932068965215364E-2</v>
      </c>
      <c r="V23" s="5">
        <f t="shared" si="123"/>
        <v>1.9270203435419282E-3</v>
      </c>
      <c r="W23" s="5">
        <f t="shared" si="124"/>
        <v>2.343875964817126E-2</v>
      </c>
      <c r="X23" s="5">
        <f t="shared" si="125"/>
        <v>1.8519770492975752E-2</v>
      </c>
      <c r="Y23" s="5">
        <f t="shared" si="126"/>
        <v>7.3165539529574785E-3</v>
      </c>
      <c r="Z23" s="5">
        <f t="shared" si="127"/>
        <v>1.4876619078057061E-2</v>
      </c>
      <c r="AA23" s="5">
        <f t="shared" si="128"/>
        <v>1.3677771533105515E-2</v>
      </c>
      <c r="AB23" s="5">
        <f t="shared" si="129"/>
        <v>6.287767171096548E-3</v>
      </c>
      <c r="AC23" s="5">
        <f t="shared" si="130"/>
        <v>8.7494024614207942E-5</v>
      </c>
      <c r="AD23" s="5">
        <f t="shared" si="131"/>
        <v>5.3874808147761164E-3</v>
      </c>
      <c r="AE23" s="5">
        <f t="shared" si="132"/>
        <v>4.2568339674385596E-3</v>
      </c>
      <c r="AF23" s="5">
        <f t="shared" si="133"/>
        <v>1.6817354946898064E-3</v>
      </c>
      <c r="AG23" s="5">
        <f t="shared" si="134"/>
        <v>4.4293236017399186E-4</v>
      </c>
      <c r="AH23" s="5">
        <f t="shared" si="135"/>
        <v>2.9386321543100214E-3</v>
      </c>
      <c r="AI23" s="5">
        <f t="shared" si="136"/>
        <v>2.7018194803264135E-3</v>
      </c>
      <c r="AJ23" s="5">
        <f t="shared" si="137"/>
        <v>1.2420452987905971E-3</v>
      </c>
      <c r="AK23" s="5">
        <f t="shared" si="138"/>
        <v>3.8065126987720356E-4</v>
      </c>
      <c r="AL23" s="5">
        <f t="shared" si="139"/>
        <v>2.5424385352556834E-6</v>
      </c>
      <c r="AM23" s="5">
        <f t="shared" si="140"/>
        <v>9.9066503399535704E-4</v>
      </c>
      <c r="AN23" s="5">
        <f t="shared" si="141"/>
        <v>7.8275853075875101E-4</v>
      </c>
      <c r="AO23" s="5">
        <f t="shared" si="142"/>
        <v>3.0924222438967702E-4</v>
      </c>
      <c r="AP23" s="5">
        <f t="shared" si="143"/>
        <v>8.1447640694317012E-5</v>
      </c>
      <c r="AQ23" s="5">
        <f t="shared" si="144"/>
        <v>1.6088645853011154E-5</v>
      </c>
      <c r="AR23" s="5">
        <f t="shared" si="145"/>
        <v>4.6438287586900271E-4</v>
      </c>
      <c r="AS23" s="5">
        <f t="shared" si="146"/>
        <v>4.2696010744749631E-4</v>
      </c>
      <c r="AT23" s="5">
        <f t="shared" si="147"/>
        <v>1.9627654552339802E-4</v>
      </c>
      <c r="AU23" s="5">
        <f t="shared" si="148"/>
        <v>6.0153133201616402E-5</v>
      </c>
      <c r="AV23" s="5">
        <f t="shared" si="149"/>
        <v>1.3826407878953846E-5</v>
      </c>
      <c r="AW23" s="5">
        <f t="shared" si="150"/>
        <v>5.1305040973235081E-8</v>
      </c>
      <c r="AX23" s="5">
        <f t="shared" si="151"/>
        <v>1.518052133768643E-4</v>
      </c>
      <c r="AY23" s="5">
        <f t="shared" si="152"/>
        <v>1.1994652249425197E-4</v>
      </c>
      <c r="AZ23" s="5">
        <f t="shared" si="153"/>
        <v>4.7386937307440169E-5</v>
      </c>
      <c r="BA23" s="5">
        <f t="shared" si="154"/>
        <v>1.248068322829381E-5</v>
      </c>
      <c r="BB23" s="5">
        <f t="shared" si="155"/>
        <v>2.4653543153846767E-6</v>
      </c>
      <c r="BC23" s="5">
        <f t="shared" si="156"/>
        <v>3.8959225479624645E-7</v>
      </c>
      <c r="BD23" s="5">
        <f t="shared" si="157"/>
        <v>6.1154148164953387E-5</v>
      </c>
      <c r="BE23" s="5">
        <f t="shared" si="158"/>
        <v>5.6225978665789682E-5</v>
      </c>
      <c r="BF23" s="5">
        <f t="shared" si="159"/>
        <v>2.5847475369933862E-5</v>
      </c>
      <c r="BG23" s="5">
        <f t="shared" si="160"/>
        <v>7.9215100546375919E-6</v>
      </c>
      <c r="BH23" s="5">
        <f t="shared" si="161"/>
        <v>1.8207867687548849E-6</v>
      </c>
      <c r="BI23" s="5">
        <f t="shared" si="162"/>
        <v>3.3481136141026118E-7</v>
      </c>
      <c r="BJ23" s="8">
        <f t="shared" si="163"/>
        <v>0.36683289888853537</v>
      </c>
      <c r="BK23" s="8">
        <f t="shared" si="164"/>
        <v>0.33840925832591306</v>
      </c>
      <c r="BL23" s="8">
        <f t="shared" si="165"/>
        <v>0.27993237968577039</v>
      </c>
      <c r="BM23" s="8">
        <f t="shared" si="166"/>
        <v>0.24523071306621461</v>
      </c>
      <c r="BN23" s="8">
        <f t="shared" si="167"/>
        <v>0.75470054769460804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1.3037634408602199</v>
      </c>
      <c r="F24">
        <f>VLOOKUP(B24,home!$B$2:$E$405,3,FALSE)</f>
        <v>0.99</v>
      </c>
      <c r="G24">
        <f>VLOOKUP(C24,away!$B$2:$E$405,4,FALSE)</f>
        <v>0.92</v>
      </c>
      <c r="H24">
        <f>VLOOKUP(A24,away!$A$2:$E$405,3,FALSE)</f>
        <v>1.14247311827957</v>
      </c>
      <c r="I24">
        <f>VLOOKUP(C24,away!$B$2:$E$405,3,FALSE)</f>
        <v>0.72</v>
      </c>
      <c r="J24">
        <f>VLOOKUP(B24,home!$B$2:$E$405,4,FALSE)</f>
        <v>0.72</v>
      </c>
      <c r="K24" s="3">
        <f t="shared" si="112"/>
        <v>1.1874677419354882</v>
      </c>
      <c r="L24" s="3">
        <f t="shared" si="113"/>
        <v>0.59225806451612906</v>
      </c>
      <c r="M24" s="5">
        <f t="shared" si="114"/>
        <v>0.16868439310045238</v>
      </c>
      <c r="N24" s="5">
        <f t="shared" si="115"/>
        <v>0.20030727537475246</v>
      </c>
      <c r="O24" s="5">
        <f t="shared" si="116"/>
        <v>9.990469217175181E-2</v>
      </c>
      <c r="P24" s="5">
        <f t="shared" si="117"/>
        <v>0.11863359922195019</v>
      </c>
      <c r="Q24" s="5">
        <f t="shared" si="118"/>
        <v>0.11892921399125368</v>
      </c>
      <c r="R24" s="5">
        <f t="shared" si="119"/>
        <v>2.9584679810860697E-2</v>
      </c>
      <c r="S24" s="5">
        <f t="shared" si="120"/>
        <v>2.0858377301054169E-2</v>
      </c>
      <c r="T24" s="5">
        <f t="shared" si="121"/>
        <v>7.0436786092884451E-2</v>
      </c>
      <c r="U24" s="5">
        <f t="shared" si="122"/>
        <v>3.5130852930887184E-2</v>
      </c>
      <c r="V24" s="5">
        <f t="shared" si="123"/>
        <v>1.6299369805163652E-3</v>
      </c>
      <c r="W24" s="5">
        <f t="shared" si="124"/>
        <v>4.7074868396118817E-2</v>
      </c>
      <c r="X24" s="5">
        <f t="shared" si="125"/>
        <v>2.788047044363683E-2</v>
      </c>
      <c r="Y24" s="5">
        <f t="shared" si="126"/>
        <v>8.2562167313737448E-3</v>
      </c>
      <c r="Z24" s="5">
        <f t="shared" si="127"/>
        <v>5.8405884013699189E-3</v>
      </c>
      <c r="AA24" s="5">
        <f t="shared" si="128"/>
        <v>6.9355103205493412E-3</v>
      </c>
      <c r="AB24" s="5">
        <f t="shared" si="129"/>
        <v>4.1178473897565005E-3</v>
      </c>
      <c r="AC24" s="5">
        <f t="shared" si="130"/>
        <v>7.1644628375779924E-5</v>
      </c>
      <c r="AD24" s="5">
        <f t="shared" si="131"/>
        <v>1.3974971919062381E-2</v>
      </c>
      <c r="AE24" s="5">
        <f t="shared" si="132"/>
        <v>8.2767898204511407E-3</v>
      </c>
      <c r="AF24" s="5">
        <f t="shared" si="133"/>
        <v>2.4509977597335958E-3</v>
      </c>
      <c r="AG24" s="5">
        <f t="shared" si="134"/>
        <v>4.8387439643772929E-4</v>
      </c>
      <c r="AH24" s="5">
        <f t="shared" si="135"/>
        <v>8.6478389555767515E-4</v>
      </c>
      <c r="AI24" s="5">
        <f t="shared" si="136"/>
        <v>1.0269029797200476E-3</v>
      </c>
      <c r="AJ24" s="5">
        <f t="shared" si="137"/>
        <v>6.0970708125749479E-4</v>
      </c>
      <c r="AK24" s="5">
        <f t="shared" si="138"/>
        <v>2.4133583034097151E-4</v>
      </c>
      <c r="AL24" s="5">
        <f t="shared" si="139"/>
        <v>2.0154704232955001E-6</v>
      </c>
      <c r="AM24" s="5">
        <f t="shared" si="140"/>
        <v>3.3189656696681726E-3</v>
      </c>
      <c r="AN24" s="5">
        <f t="shared" si="141"/>
        <v>1.9656841837131503E-3</v>
      </c>
      <c r="AO24" s="5">
        <f t="shared" si="142"/>
        <v>5.8209615504795868E-4</v>
      </c>
      <c r="AP24" s="5">
        <f t="shared" si="143"/>
        <v>1.1491704738366153E-4</v>
      </c>
      <c r="AQ24" s="5">
        <f t="shared" si="144"/>
        <v>1.7015137015838917E-5</v>
      </c>
      <c r="AR24" s="5">
        <f t="shared" si="145"/>
        <v>1.024350472415414E-4</v>
      </c>
      <c r="AS24" s="5">
        <f t="shared" si="146"/>
        <v>1.2163831424296824E-4</v>
      </c>
      <c r="AT24" s="5">
        <f t="shared" si="147"/>
        <v>7.2220787173468427E-5</v>
      </c>
      <c r="AU24" s="5">
        <f t="shared" si="148"/>
        <v>2.8586618355227337E-5</v>
      </c>
      <c r="AV24" s="5">
        <f t="shared" si="149"/>
        <v>8.4864217869633507E-6</v>
      </c>
      <c r="AW24" s="5">
        <f t="shared" si="150"/>
        <v>3.937374572158449E-8</v>
      </c>
      <c r="AX24" s="5">
        <f t="shared" si="151"/>
        <v>6.56860778220378E-4</v>
      </c>
      <c r="AY24" s="5">
        <f t="shared" si="152"/>
        <v>3.8903109316535946E-4</v>
      </c>
      <c r="AZ24" s="5">
        <f t="shared" si="153"/>
        <v>1.1520340113735482E-4</v>
      </c>
      <c r="BA24" s="5">
        <f t="shared" si="154"/>
        <v>2.2743381127761664E-5</v>
      </c>
      <c r="BB24" s="5">
        <f t="shared" si="155"/>
        <v>3.3674877218201949E-6</v>
      </c>
      <c r="BC24" s="5">
        <f t="shared" si="156"/>
        <v>3.9888435208141151E-7</v>
      </c>
      <c r="BD24" s="5">
        <f t="shared" si="157"/>
        <v>1.0111330469648925E-5</v>
      </c>
      <c r="BE24" s="5">
        <f t="shared" si="158"/>
        <v>1.2006878760757509E-5</v>
      </c>
      <c r="BF24" s="5">
        <f t="shared" si="159"/>
        <v>7.1288906048649475E-6</v>
      </c>
      <c r="BG24" s="5">
        <f t="shared" si="160"/>
        <v>2.8217758763546984E-6</v>
      </c>
      <c r="BH24" s="5">
        <f t="shared" si="161"/>
        <v>8.3769195703573715E-7</v>
      </c>
      <c r="BI24" s="5">
        <f t="shared" si="162"/>
        <v>1.9894643533174938E-7</v>
      </c>
      <c r="BJ24" s="8">
        <f t="shared" si="163"/>
        <v>0.50525774814425828</v>
      </c>
      <c r="BK24" s="8">
        <f t="shared" si="164"/>
        <v>0.31026899779593753</v>
      </c>
      <c r="BL24" s="8">
        <f t="shared" si="165"/>
        <v>0.17878278511358589</v>
      </c>
      <c r="BM24" s="8">
        <f t="shared" si="166"/>
        <v>0.26371727406471079</v>
      </c>
      <c r="BN24" s="8">
        <f t="shared" si="167"/>
        <v>0.7360438536710211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1.3037634408602199</v>
      </c>
      <c r="F25">
        <f>VLOOKUP(B25,home!$B$2:$E$405,3,FALSE)</f>
        <v>1.07</v>
      </c>
      <c r="G25">
        <f>VLOOKUP(C25,away!$B$2:$E$405,4,FALSE)</f>
        <v>1.1499999999999999</v>
      </c>
      <c r="H25">
        <f>VLOOKUP(A25,away!$A$2:$E$405,3,FALSE)</f>
        <v>1.14247311827957</v>
      </c>
      <c r="I25">
        <f>VLOOKUP(C25,away!$B$2:$E$405,3,FALSE)</f>
        <v>0.38</v>
      </c>
      <c r="J25">
        <f>VLOOKUP(B25,home!$B$2:$E$405,4,FALSE)</f>
        <v>0.88</v>
      </c>
      <c r="K25" s="3">
        <f t="shared" si="112"/>
        <v>1.6042809139785006</v>
      </c>
      <c r="L25" s="3">
        <f t="shared" si="113"/>
        <v>0.38204301075268821</v>
      </c>
      <c r="M25" s="5">
        <f t="shared" si="114"/>
        <v>0.13719885286999284</v>
      </c>
      <c r="N25" s="5">
        <f t="shared" si="115"/>
        <v>0.22010550107907392</v>
      </c>
      <c r="O25" s="5">
        <f t="shared" si="116"/>
        <v>5.2415862822267158E-2</v>
      </c>
      <c r="P25" s="5">
        <f t="shared" si="117"/>
        <v>8.4089768315478472E-2</v>
      </c>
      <c r="Q25" s="5">
        <f t="shared" si="118"/>
        <v>0.17655552722141629</v>
      </c>
      <c r="R25" s="5">
        <f t="shared" si="119"/>
        <v>1.0012557021909421E-2</v>
      </c>
      <c r="S25" s="5">
        <f t="shared" si="120"/>
        <v>1.2884745366732918E-2</v>
      </c>
      <c r="T25" s="5">
        <f t="shared" si="121"/>
        <v>6.745180518469808E-2</v>
      </c>
      <c r="U25" s="5">
        <f t="shared" si="122"/>
        <v>1.6062954130370698E-2</v>
      </c>
      <c r="V25" s="5">
        <f t="shared" si="123"/>
        <v>8.774573305079449E-4</v>
      </c>
      <c r="W25" s="5">
        <f t="shared" si="124"/>
        <v>9.4414887526243246E-2</v>
      </c>
      <c r="X25" s="5">
        <f t="shared" si="125"/>
        <v>3.6070547890402399E-2</v>
      </c>
      <c r="Y25" s="5">
        <f t="shared" si="126"/>
        <v>6.8902503577741789E-3</v>
      </c>
      <c r="Z25" s="5">
        <f t="shared" si="127"/>
        <v>1.2750758099944149E-3</v>
      </c>
      <c r="AA25" s="5">
        <f t="shared" si="128"/>
        <v>2.0455797858497174E-3</v>
      </c>
      <c r="AB25" s="5">
        <f t="shared" si="129"/>
        <v>1.640842304229465E-3</v>
      </c>
      <c r="AC25" s="5">
        <f t="shared" si="130"/>
        <v>3.3612336257581901E-5</v>
      </c>
      <c r="AD25" s="5">
        <f t="shared" si="131"/>
        <v>3.7867000513444701E-2</v>
      </c>
      <c r="AE25" s="5">
        <f t="shared" si="132"/>
        <v>1.4466822884330006E-2</v>
      </c>
      <c r="AF25" s="5">
        <f t="shared" si="133"/>
        <v>2.7634742853776617E-3</v>
      </c>
      <c r="AG25" s="5">
        <f t="shared" si="134"/>
        <v>3.5192201204110521E-4</v>
      </c>
      <c r="AH25" s="5">
        <f t="shared" si="135"/>
        <v>1.2178345034704722E-4</v>
      </c>
      <c r="AI25" s="5">
        <f t="shared" si="136"/>
        <v>1.9537486503021627E-4</v>
      </c>
      <c r="AJ25" s="5">
        <f t="shared" si="137"/>
        <v>1.5671808351955076E-4</v>
      </c>
      <c r="AK25" s="5">
        <f t="shared" si="138"/>
        <v>8.3806610088567966E-5</v>
      </c>
      <c r="AL25" s="5">
        <f t="shared" si="139"/>
        <v>8.2404583108878206E-7</v>
      </c>
      <c r="AM25" s="5">
        <f t="shared" si="140"/>
        <v>1.2149861238666683E-2</v>
      </c>
      <c r="AN25" s="5">
        <f t="shared" si="141"/>
        <v>4.6417695678476053E-3</v>
      </c>
      <c r="AO25" s="5">
        <f t="shared" si="142"/>
        <v>8.8667781046035171E-4</v>
      </c>
      <c r="AP25" s="5">
        <f t="shared" si="143"/>
        <v>1.1291635342529142E-4</v>
      </c>
      <c r="AQ25" s="5">
        <f t="shared" si="144"/>
        <v>1.0784725906453237E-5</v>
      </c>
      <c r="AR25" s="5">
        <f t="shared" si="145"/>
        <v>9.3053032060872889E-6</v>
      </c>
      <c r="AS25" s="5">
        <f t="shared" si="146"/>
        <v>1.492832033230879E-5</v>
      </c>
      <c r="AT25" s="5">
        <f t="shared" si="147"/>
        <v>1.1974609693440089E-5</v>
      </c>
      <c r="AU25" s="5">
        <f t="shared" si="148"/>
        <v>6.4035459278426259E-6</v>
      </c>
      <c r="AV25" s="5">
        <f t="shared" si="149"/>
        <v>2.5682716284556678E-6</v>
      </c>
      <c r="AW25" s="5">
        <f t="shared" si="150"/>
        <v>1.4029478941629735E-8</v>
      </c>
      <c r="AX25" s="5">
        <f t="shared" si="151"/>
        <v>3.2486317487800233E-3</v>
      </c>
      <c r="AY25" s="5">
        <f t="shared" si="152"/>
        <v>1.2411170541306907E-3</v>
      </c>
      <c r="AZ25" s="5">
        <f t="shared" si="153"/>
        <v>2.3708004802829808E-4</v>
      </c>
      <c r="BA25" s="5">
        <f t="shared" si="154"/>
        <v>3.0191591779374313E-5</v>
      </c>
      <c r="BB25" s="5">
        <f t="shared" si="155"/>
        <v>2.883621655702068E-6</v>
      </c>
      <c r="BC25" s="5">
        <f t="shared" si="156"/>
        <v>2.2033349984321402E-7</v>
      </c>
      <c r="BD25" s="5">
        <f t="shared" si="157"/>
        <v>5.9250434213670489E-7</v>
      </c>
      <c r="BE25" s="5">
        <f t="shared" si="158"/>
        <v>9.5054340753930308E-7</v>
      </c>
      <c r="BF25" s="5">
        <f t="shared" si="159"/>
        <v>7.6246932331169574E-7</v>
      </c>
      <c r="BG25" s="5">
        <f t="shared" si="160"/>
        <v>4.0773832762768539E-7</v>
      </c>
      <c r="BH25" s="5">
        <f t="shared" si="161"/>
        <v>1.6353170422765207E-7</v>
      </c>
      <c r="BI25" s="5">
        <f t="shared" si="162"/>
        <v>5.247015838455989E-8</v>
      </c>
      <c r="BJ25" s="8">
        <f t="shared" si="163"/>
        <v>0.67949987304898185</v>
      </c>
      <c r="BK25" s="8">
        <f t="shared" si="164"/>
        <v>0.23632637731893158</v>
      </c>
      <c r="BL25" s="8">
        <f t="shared" si="165"/>
        <v>8.278358838166322E-2</v>
      </c>
      <c r="BM25" s="8">
        <f t="shared" si="166"/>
        <v>0.31826574220478115</v>
      </c>
      <c r="BN25" s="8">
        <f t="shared" si="167"/>
        <v>0.68037806933013811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1.3037634408602199</v>
      </c>
      <c r="F26">
        <f>VLOOKUP(B26,home!$B$2:$E$405,3,FALSE)</f>
        <v>1.18</v>
      </c>
      <c r="G26">
        <f>VLOOKUP(C26,away!$B$2:$E$405,4,FALSE)</f>
        <v>0.71</v>
      </c>
      <c r="H26">
        <f>VLOOKUP(A26,away!$A$2:$E$405,3,FALSE)</f>
        <v>1.14247311827957</v>
      </c>
      <c r="I26">
        <f>VLOOKUP(C26,away!$B$2:$E$405,3,FALSE)</f>
        <v>0.6</v>
      </c>
      <c r="J26">
        <f>VLOOKUP(B26,home!$B$2:$E$405,4,FALSE)</f>
        <v>0.99</v>
      </c>
      <c r="K26" s="3">
        <f t="shared" si="112"/>
        <v>1.0922930107526923</v>
      </c>
      <c r="L26" s="3">
        <f t="shared" si="113"/>
        <v>0.67862903225806459</v>
      </c>
      <c r="M26" s="5">
        <f t="shared" si="114"/>
        <v>0.17017600686674222</v>
      </c>
      <c r="N26" s="5">
        <f t="shared" si="115"/>
        <v>0.18588206289834472</v>
      </c>
      <c r="O26" s="5">
        <f t="shared" si="116"/>
        <v>0.11548637885351902</v>
      </c>
      <c r="P26" s="5">
        <f t="shared" si="117"/>
        <v>0.12614496445883636</v>
      </c>
      <c r="Q26" s="5">
        <f t="shared" si="118"/>
        <v>0.10151883906407712</v>
      </c>
      <c r="R26" s="5">
        <f t="shared" si="119"/>
        <v>3.9186204760175918E-2</v>
      </c>
      <c r="S26" s="5">
        <f t="shared" si="120"/>
        <v>2.3376609240193219E-2</v>
      </c>
      <c r="T26" s="5">
        <f t="shared" si="121"/>
        <v>6.8893631510016845E-2</v>
      </c>
      <c r="U26" s="5">
        <f t="shared" si="122"/>
        <v>4.2802817577464035E-2</v>
      </c>
      <c r="V26" s="5">
        <f t="shared" si="123"/>
        <v>1.9253540274539898E-3</v>
      </c>
      <c r="W26" s="5">
        <f t="shared" si="124"/>
        <v>3.6962772789806281E-2</v>
      </c>
      <c r="X26" s="5">
        <f t="shared" si="125"/>
        <v>2.5084010727920956E-2</v>
      </c>
      <c r="Y26" s="5">
        <f t="shared" si="126"/>
        <v>8.5113689627199542E-3</v>
      </c>
      <c r="Z26" s="5">
        <f t="shared" si="127"/>
        <v>8.8642987380881822E-3</v>
      </c>
      <c r="AA26" s="5">
        <f t="shared" si="128"/>
        <v>9.6824115568376317E-3</v>
      </c>
      <c r="AB26" s="5">
        <f t="shared" si="129"/>
        <v>5.2880152353824185E-3</v>
      </c>
      <c r="AC26" s="5">
        <f t="shared" si="130"/>
        <v>8.9199455844135711E-5</v>
      </c>
      <c r="AD26" s="5">
        <f t="shared" si="131"/>
        <v>1.0093544594086297E-2</v>
      </c>
      <c r="AE26" s="5">
        <f t="shared" si="132"/>
        <v>6.8497723999384023E-3</v>
      </c>
      <c r="AF26" s="5">
        <f t="shared" si="133"/>
        <v>2.3242272074790993E-3</v>
      </c>
      <c r="AG26" s="5">
        <f t="shared" si="134"/>
        <v>5.2576268685313506E-4</v>
      </c>
      <c r="AH26" s="5">
        <f t="shared" si="135"/>
        <v>1.5038926185687916E-3</v>
      </c>
      <c r="AI26" s="5">
        <f t="shared" si="136"/>
        <v>1.6426913961852556E-3</v>
      </c>
      <c r="AJ26" s="5">
        <f t="shared" si="137"/>
        <v>8.9715016543836807E-4</v>
      </c>
      <c r="AK26" s="5">
        <f t="shared" si="138"/>
        <v>3.2665028510131706E-4</v>
      </c>
      <c r="AL26" s="5">
        <f t="shared" si="139"/>
        <v>2.6448057853460085E-6</v>
      </c>
      <c r="AM26" s="5">
        <f t="shared" si="140"/>
        <v>2.2050216427682173E-3</v>
      </c>
      <c r="AN26" s="5">
        <f t="shared" si="141"/>
        <v>1.4963917035398827E-3</v>
      </c>
      <c r="AO26" s="5">
        <f t="shared" si="142"/>
        <v>5.077474268261337E-4</v>
      </c>
      <c r="AP26" s="5">
        <f t="shared" si="143"/>
        <v>1.1485738163284719E-4</v>
      </c>
      <c r="AQ26" s="5">
        <f t="shared" si="144"/>
        <v>1.9486388436298574E-5</v>
      </c>
      <c r="AR26" s="5">
        <f t="shared" si="145"/>
        <v>2.0411703847187716E-4</v>
      </c>
      <c r="AS26" s="5">
        <f t="shared" si="146"/>
        <v>2.2295561449836983E-4</v>
      </c>
      <c r="AT26" s="5">
        <f t="shared" si="147"/>
        <v>1.2176642971232047E-4</v>
      </c>
      <c r="AU26" s="5">
        <f t="shared" si="148"/>
        <v>4.4334873373025545E-5</v>
      </c>
      <c r="AV26" s="5">
        <f t="shared" si="149"/>
        <v>1.2106668079490359E-5</v>
      </c>
      <c r="AW26" s="5">
        <f t="shared" si="150"/>
        <v>5.4458148937765447E-8</v>
      </c>
      <c r="AX26" s="5">
        <f t="shared" si="151"/>
        <v>4.0142162149235704E-4</v>
      </c>
      <c r="AY26" s="5">
        <f t="shared" si="152"/>
        <v>2.7241636652082133E-4</v>
      </c>
      <c r="AZ26" s="5">
        <f t="shared" si="153"/>
        <v>9.2434827591641609E-5</v>
      </c>
      <c r="BA26" s="5">
        <f t="shared" si="154"/>
        <v>2.0909652531818932E-5</v>
      </c>
      <c r="BB26" s="5">
        <f t="shared" si="155"/>
        <v>3.5474743156301675E-6</v>
      </c>
      <c r="BC26" s="5">
        <f t="shared" si="156"/>
        <v>4.8148381235528819E-7</v>
      </c>
      <c r="BD26" s="5">
        <f t="shared" si="157"/>
        <v>2.3086624714258682E-5</v>
      </c>
      <c r="BE26" s="5">
        <f t="shared" si="158"/>
        <v>2.521735881725513E-5</v>
      </c>
      <c r="BF26" s="5">
        <f t="shared" si="159"/>
        <v>1.3772372392865276E-5</v>
      </c>
      <c r="BG26" s="5">
        <f t="shared" si="160"/>
        <v>5.014488702070025E-6</v>
      </c>
      <c r="BH26" s="5">
        <f t="shared" si="161"/>
        <v>1.3693227404423569E-6</v>
      </c>
      <c r="BI26" s="5">
        <f t="shared" si="162"/>
        <v>2.9914033176998196E-7</v>
      </c>
      <c r="BJ26" s="8">
        <f t="shared" si="163"/>
        <v>0.45178070881071081</v>
      </c>
      <c r="BK26" s="8">
        <f t="shared" si="164"/>
        <v>0.32198719522137603</v>
      </c>
      <c r="BL26" s="8">
        <f t="shared" si="165"/>
        <v>0.21749025238050648</v>
      </c>
      <c r="BM26" s="8">
        <f t="shared" si="166"/>
        <v>0.26145563634061436</v>
      </c>
      <c r="BN26" s="8">
        <f t="shared" si="167"/>
        <v>0.73839445690169525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1.3037634408602199</v>
      </c>
      <c r="F27">
        <f>VLOOKUP(B27,home!$B$2:$E$405,3,FALSE)</f>
        <v>1.48</v>
      </c>
      <c r="G27">
        <f>VLOOKUP(C27,away!$B$2:$E$405,4,FALSE)</f>
        <v>1.04</v>
      </c>
      <c r="H27">
        <f>VLOOKUP(A27,away!$A$2:$E$405,3,FALSE)</f>
        <v>1.14247311827957</v>
      </c>
      <c r="I27">
        <f>VLOOKUP(C27,away!$B$2:$E$405,3,FALSE)</f>
        <v>1.04</v>
      </c>
      <c r="J27">
        <f>VLOOKUP(B27,home!$B$2:$E$405,4,FALSE)</f>
        <v>0.93</v>
      </c>
      <c r="K27" s="3">
        <f t="shared" si="112"/>
        <v>2.0067526881720505</v>
      </c>
      <c r="L27" s="3">
        <f t="shared" si="113"/>
        <v>1.1050000000000002</v>
      </c>
      <c r="M27" s="5">
        <f t="shared" si="114"/>
        <v>4.4522852238572587E-2</v>
      </c>
      <c r="N27" s="5">
        <f t="shared" si="115"/>
        <v>8.9346353414842539E-2</v>
      </c>
      <c r="O27" s="5">
        <f t="shared" si="116"/>
        <v>4.9197751723622722E-2</v>
      </c>
      <c r="P27" s="5">
        <f t="shared" si="117"/>
        <v>9.8727720523401022E-2</v>
      </c>
      <c r="Q27" s="5">
        <f t="shared" si="118"/>
        <v>8.9648017446802675E-2</v>
      </c>
      <c r="R27" s="5">
        <f t="shared" si="119"/>
        <v>2.7181757827301568E-2</v>
      </c>
      <c r="S27" s="5">
        <f t="shared" si="120"/>
        <v>5.4731235251491157E-2</v>
      </c>
      <c r="T27" s="5">
        <f t="shared" si="121"/>
        <v>9.9061059278716987E-2</v>
      </c>
      <c r="U27" s="5">
        <f t="shared" si="122"/>
        <v>5.4547065589179093E-2</v>
      </c>
      <c r="V27" s="5">
        <f t="shared" si="123"/>
        <v>1.3484935453559664E-2</v>
      </c>
      <c r="W27" s="5">
        <f t="shared" si="124"/>
        <v>5.996713333355539E-2</v>
      </c>
      <c r="X27" s="5">
        <f t="shared" si="125"/>
        <v>6.6263682333578725E-2</v>
      </c>
      <c r="Y27" s="5">
        <f t="shared" si="126"/>
        <v>3.6610684489302263E-2</v>
      </c>
      <c r="Z27" s="5">
        <f t="shared" si="127"/>
        <v>1.0011947466389408E-2</v>
      </c>
      <c r="AA27" s="5">
        <f t="shared" si="128"/>
        <v>2.0091502492014295E-2</v>
      </c>
      <c r="AB27" s="5">
        <f t="shared" si="129"/>
        <v>2.0159338317632572E-2</v>
      </c>
      <c r="AC27" s="5">
        <f t="shared" si="130"/>
        <v>1.8688955106712188E-3</v>
      </c>
      <c r="AD27" s="5">
        <f t="shared" si="131"/>
        <v>3.0084801504771021E-2</v>
      </c>
      <c r="AE27" s="5">
        <f t="shared" si="132"/>
        <v>3.3243705662771988E-2</v>
      </c>
      <c r="AF27" s="5">
        <f t="shared" si="133"/>
        <v>1.8367147378681531E-2</v>
      </c>
      <c r="AG27" s="5">
        <f t="shared" si="134"/>
        <v>6.7652326178143625E-3</v>
      </c>
      <c r="AH27" s="5">
        <f t="shared" si="135"/>
        <v>2.7658004875900761E-3</v>
      </c>
      <c r="AI27" s="5">
        <f t="shared" si="136"/>
        <v>5.5502775634189531E-3</v>
      </c>
      <c r="AJ27" s="5">
        <f t="shared" si="137"/>
        <v>5.5690172102460019E-3</v>
      </c>
      <c r="AK27" s="5">
        <f t="shared" si="138"/>
        <v>3.7252134190458594E-3</v>
      </c>
      <c r="AL27" s="5">
        <f t="shared" si="139"/>
        <v>1.6576817017588489E-4</v>
      </c>
      <c r="AM27" s="5">
        <f t="shared" si="140"/>
        <v>1.2074551258564355E-2</v>
      </c>
      <c r="AN27" s="5">
        <f t="shared" si="141"/>
        <v>1.3342379140713618E-2</v>
      </c>
      <c r="AO27" s="5">
        <f t="shared" si="142"/>
        <v>7.3716644752442771E-3</v>
      </c>
      <c r="AP27" s="5">
        <f t="shared" si="143"/>
        <v>2.7152297483816414E-3</v>
      </c>
      <c r="AQ27" s="5">
        <f t="shared" si="144"/>
        <v>7.5008221799042899E-4</v>
      </c>
      <c r="AR27" s="5">
        <f t="shared" si="145"/>
        <v>6.1124190775740722E-4</v>
      </c>
      <c r="AS27" s="5">
        <f t="shared" si="146"/>
        <v>1.2266113415155893E-3</v>
      </c>
      <c r="AT27" s="5">
        <f t="shared" si="147"/>
        <v>1.2307528034643672E-3</v>
      </c>
      <c r="AU27" s="5">
        <f t="shared" si="148"/>
        <v>8.2327216560913546E-4</v>
      </c>
      <c r="AV27" s="5">
        <f t="shared" si="149"/>
        <v>4.1302590785833964E-4</v>
      </c>
      <c r="AW27" s="5">
        <f t="shared" si="150"/>
        <v>1.0210682550854688E-5</v>
      </c>
      <c r="AX27" s="5">
        <f t="shared" si="151"/>
        <v>4.0384396994325384E-3</v>
      </c>
      <c r="AY27" s="5">
        <f t="shared" si="152"/>
        <v>4.4624758678729563E-3</v>
      </c>
      <c r="AZ27" s="5">
        <f t="shared" si="153"/>
        <v>2.4655179169998094E-3</v>
      </c>
      <c r="BA27" s="5">
        <f t="shared" si="154"/>
        <v>9.0813243276159628E-4</v>
      </c>
      <c r="BB27" s="5">
        <f t="shared" si="155"/>
        <v>2.5087158455039111E-4</v>
      </c>
      <c r="BC27" s="5">
        <f t="shared" si="156"/>
        <v>5.5442620185636477E-5</v>
      </c>
      <c r="BD27" s="5">
        <f t="shared" si="157"/>
        <v>1.1257038467865549E-4</v>
      </c>
      <c r="BE27" s="5">
        <f t="shared" si="158"/>
        <v>2.2590092206245372E-4</v>
      </c>
      <c r="BF27" s="5">
        <f t="shared" si="159"/>
        <v>2.2666364130468698E-4</v>
      </c>
      <c r="BG27" s="5">
        <f t="shared" si="160"/>
        <v>1.5161929049968201E-4</v>
      </c>
      <c r="BH27" s="5">
        <f t="shared" si="161"/>
        <v>7.606560469724399E-5</v>
      </c>
      <c r="BI27" s="5">
        <f t="shared" si="162"/>
        <v>3.0528971340725379E-5</v>
      </c>
      <c r="BJ27" s="8">
        <f t="shared" si="163"/>
        <v>0.57779260442353464</v>
      </c>
      <c r="BK27" s="8">
        <f t="shared" si="164"/>
        <v>0.21796388301574449</v>
      </c>
      <c r="BL27" s="8">
        <f t="shared" si="165"/>
        <v>0.19391597757083942</v>
      </c>
      <c r="BM27" s="8">
        <f t="shared" si="166"/>
        <v>0.59660769411664261</v>
      </c>
      <c r="BN27" s="8">
        <f t="shared" si="167"/>
        <v>0.39862445317454315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1.3037634408602199</v>
      </c>
      <c r="F28">
        <f>VLOOKUP(B28,home!$B$2:$E$405,3,FALSE)</f>
        <v>0.56000000000000005</v>
      </c>
      <c r="G28">
        <f>VLOOKUP(C28,away!$B$2:$E$405,4,FALSE)</f>
        <v>0.92</v>
      </c>
      <c r="H28">
        <f>VLOOKUP(A28,away!$A$2:$E$405,3,FALSE)</f>
        <v>1.14247311827957</v>
      </c>
      <c r="I28">
        <f>VLOOKUP(C28,away!$B$2:$E$405,3,FALSE)</f>
        <v>0.72</v>
      </c>
      <c r="J28">
        <f>VLOOKUP(B28,home!$B$2:$E$405,4,FALSE)</f>
        <v>1.28</v>
      </c>
      <c r="K28" s="3">
        <f t="shared" si="112"/>
        <v>0.67169892473118542</v>
      </c>
      <c r="L28" s="3">
        <f t="shared" si="113"/>
        <v>1.0529032258064517</v>
      </c>
      <c r="M28" s="5">
        <f t="shared" si="114"/>
        <v>0.17824395192861303</v>
      </c>
      <c r="N28" s="5">
        <f t="shared" si="115"/>
        <v>0.11972627085028648</v>
      </c>
      <c r="O28" s="5">
        <f t="shared" si="116"/>
        <v>0.18767363196612677</v>
      </c>
      <c r="P28" s="5">
        <f t="shared" si="117"/>
        <v>0.12606017679204359</v>
      </c>
      <c r="Q28" s="5">
        <f t="shared" si="118"/>
        <v>4.0210003696106042E-2</v>
      </c>
      <c r="R28" s="5">
        <f t="shared" si="119"/>
        <v>9.8801086247973832E-2</v>
      </c>
      <c r="S28" s="5">
        <f t="shared" si="120"/>
        <v>2.2288509653339759E-2</v>
      </c>
      <c r="T28" s="5">
        <f t="shared" si="121"/>
        <v>4.2337242601319401E-2</v>
      </c>
      <c r="U28" s="5">
        <f t="shared" si="122"/>
        <v>6.6364583395037133E-2</v>
      </c>
      <c r="V28" s="5">
        <f t="shared" si="123"/>
        <v>1.7514656719563179E-3</v>
      </c>
      <c r="W28" s="5">
        <f t="shared" si="124"/>
        <v>9.0030054153704738E-3</v>
      </c>
      <c r="X28" s="5">
        <f t="shared" si="125"/>
        <v>9.4792934437965253E-3</v>
      </c>
      <c r="Y28" s="5">
        <f t="shared" si="126"/>
        <v>4.9903893226696545E-3</v>
      </c>
      <c r="Z28" s="5">
        <f t="shared" si="127"/>
        <v>3.4675994141224367E-2</v>
      </c>
      <c r="AA28" s="5">
        <f t="shared" si="128"/>
        <v>2.3291827978645294E-2</v>
      </c>
      <c r="AB28" s="5">
        <f t="shared" si="129"/>
        <v>7.8225479041398906E-3</v>
      </c>
      <c r="AC28" s="5">
        <f t="shared" si="130"/>
        <v>7.7418500692114501E-5</v>
      </c>
      <c r="AD28" s="5">
        <f t="shared" si="131"/>
        <v>1.5118272642133466E-3</v>
      </c>
      <c r="AE28" s="5">
        <f t="shared" si="132"/>
        <v>1.5918078033523755E-3</v>
      </c>
      <c r="AF28" s="5">
        <f t="shared" si="133"/>
        <v>8.3800978550679895E-4</v>
      </c>
      <c r="AG28" s="5">
        <f t="shared" si="134"/>
        <v>2.9411440213916046E-4</v>
      </c>
      <c r="AH28" s="5">
        <f t="shared" si="135"/>
        <v>9.1276165223351906E-3</v>
      </c>
      <c r="AI28" s="5">
        <f t="shared" si="136"/>
        <v>6.13101020341115E-3</v>
      </c>
      <c r="AJ28" s="5">
        <f t="shared" si="137"/>
        <v>2.0590964805735977E-3</v>
      </c>
      <c r="AK28" s="5">
        <f t="shared" si="138"/>
        <v>4.6103096397301797E-4</v>
      </c>
      <c r="AL28" s="5">
        <f t="shared" si="139"/>
        <v>2.1901197271774039E-6</v>
      </c>
      <c r="AM28" s="5">
        <f t="shared" si="140"/>
        <v>2.0309854955027903E-4</v>
      </c>
      <c r="AN28" s="5">
        <f t="shared" si="141"/>
        <v>2.1384311797810026E-4</v>
      </c>
      <c r="AO28" s="5">
        <f t="shared" si="142"/>
        <v>1.1257805436782568E-4</v>
      </c>
      <c r="AP28" s="5">
        <f t="shared" si="143"/>
        <v>3.9511265532965924E-5</v>
      </c>
      <c r="AQ28" s="5">
        <f t="shared" si="144"/>
        <v>1.0400384733838774E-5</v>
      </c>
      <c r="AR28" s="5">
        <f t="shared" si="145"/>
        <v>1.9220993760581978E-3</v>
      </c>
      <c r="AS28" s="5">
        <f t="shared" si="146"/>
        <v>1.2910720841247739E-3</v>
      </c>
      <c r="AT28" s="5">
        <f t="shared" si="147"/>
        <v>4.3360586532853056E-4</v>
      </c>
      <c r="AU28" s="5">
        <f t="shared" si="148"/>
        <v>9.7084197832769732E-5</v>
      </c>
      <c r="AV28" s="5">
        <f t="shared" si="149"/>
        <v>1.6302837823165277E-5</v>
      </c>
      <c r="AW28" s="5">
        <f t="shared" si="150"/>
        <v>4.302575160123785E-8</v>
      </c>
      <c r="AX28" s="5">
        <f t="shared" si="151"/>
        <v>2.2736846224564282E-5</v>
      </c>
      <c r="AY28" s="5">
        <f t="shared" si="152"/>
        <v>2.3939698734508976E-5</v>
      </c>
      <c r="AZ28" s="5">
        <f t="shared" si="153"/>
        <v>1.2603093011199563E-5</v>
      </c>
      <c r="BA28" s="5">
        <f t="shared" si="154"/>
        <v>4.4232790955435899E-6</v>
      </c>
      <c r="BB28" s="5">
        <f t="shared" si="155"/>
        <v>1.1643212070850226E-6</v>
      </c>
      <c r="BC28" s="5">
        <f t="shared" si="156"/>
        <v>2.4518351096293639E-7</v>
      </c>
      <c r="BD28" s="5">
        <f t="shared" si="157"/>
        <v>3.3729743889537395E-4</v>
      </c>
      <c r="BE28" s="5">
        <f t="shared" si="158"/>
        <v>2.265623270206054E-4</v>
      </c>
      <c r="BF28" s="5">
        <f t="shared" si="159"/>
        <v>7.6090835722167913E-5</v>
      </c>
      <c r="BG28" s="5">
        <f t="shared" si="160"/>
        <v>1.7036710845492489E-5</v>
      </c>
      <c r="BH28" s="5">
        <f t="shared" si="161"/>
        <v>2.860885088968357E-6</v>
      </c>
      <c r="BI28" s="5">
        <f t="shared" si="162"/>
        <v>3.843306876079056E-7</v>
      </c>
      <c r="BJ28" s="8">
        <f t="shared" si="163"/>
        <v>0.23062650837870718</v>
      </c>
      <c r="BK28" s="8">
        <f t="shared" si="164"/>
        <v>0.32844765236510648</v>
      </c>
      <c r="BL28" s="8">
        <f t="shared" si="165"/>
        <v>0.4061528285516437</v>
      </c>
      <c r="BM28" s="8">
        <f t="shared" si="166"/>
        <v>0.24916396528254894</v>
      </c>
      <c r="BN28" s="8">
        <f t="shared" si="167"/>
        <v>0.75071512148114972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1.3037634408602199</v>
      </c>
      <c r="F29">
        <f>VLOOKUP(B29,home!$B$2:$E$405,3,FALSE)</f>
        <v>1.01</v>
      </c>
      <c r="G29">
        <f>VLOOKUP(C29,away!$B$2:$E$405,4,FALSE)</f>
        <v>1.1200000000000001</v>
      </c>
      <c r="H29">
        <f>VLOOKUP(A29,away!$A$2:$E$405,3,FALSE)</f>
        <v>1.14247311827957</v>
      </c>
      <c r="I29">
        <f>VLOOKUP(C29,away!$B$2:$E$405,3,FALSE)</f>
        <v>1.1200000000000001</v>
      </c>
      <c r="J29">
        <f>VLOOKUP(B29,home!$B$2:$E$405,4,FALSE)</f>
        <v>1.59</v>
      </c>
      <c r="K29" s="3">
        <f t="shared" si="112"/>
        <v>1.474817204301081</v>
      </c>
      <c r="L29" s="3">
        <f t="shared" si="113"/>
        <v>2.0345161290322586</v>
      </c>
      <c r="M29" s="5">
        <f t="shared" si="114"/>
        <v>2.991685235845281E-2</v>
      </c>
      <c r="N29" s="5">
        <f t="shared" si="115"/>
        <v>4.4121888556781577E-2</v>
      </c>
      <c r="O29" s="5">
        <f t="shared" si="116"/>
        <v>6.0866318653149003E-2</v>
      </c>
      <c r="P29" s="5">
        <f t="shared" si="117"/>
        <v>8.9766693912135959E-2</v>
      </c>
      <c r="Q29" s="5">
        <f t="shared" si="118"/>
        <v>3.2535860164898234E-2</v>
      </c>
      <c r="R29" s="5">
        <f t="shared" si="119"/>
        <v>6.1916753507324354E-2</v>
      </c>
      <c r="S29" s="5">
        <f t="shared" si="120"/>
        <v>6.7337125237695319E-2</v>
      </c>
      <c r="T29" s="5">
        <f t="shared" si="121"/>
        <v>6.6194732277423618E-2</v>
      </c>
      <c r="U29" s="5">
        <f t="shared" si="122"/>
        <v>9.1315893307071266E-2</v>
      </c>
      <c r="V29" s="5">
        <f t="shared" si="123"/>
        <v>2.2449744072563359E-2</v>
      </c>
      <c r="W29" s="5">
        <f t="shared" si="124"/>
        <v>1.5994815442642044E-2</v>
      </c>
      <c r="X29" s="5">
        <f t="shared" si="125"/>
        <v>3.2541709998949474E-2</v>
      </c>
      <c r="Y29" s="5">
        <f t="shared" si="126"/>
        <v>3.3103316929576528E-2</v>
      </c>
      <c r="Z29" s="5">
        <f t="shared" si="127"/>
        <v>4.1990211222655359E-2</v>
      </c>
      <c r="AA29" s="5">
        <f t="shared" si="128"/>
        <v>6.1927885923408456E-2</v>
      </c>
      <c r="AB29" s="5">
        <f t="shared" si="129"/>
        <v>4.5666155792918765E-2</v>
      </c>
      <c r="AC29" s="5">
        <f t="shared" si="130"/>
        <v>4.210083835904847E-3</v>
      </c>
      <c r="AD29" s="5">
        <f t="shared" si="131"/>
        <v>5.8973572486072734E-3</v>
      </c>
      <c r="AE29" s="5">
        <f t="shared" si="132"/>
        <v>1.19982684409568E-2</v>
      </c>
      <c r="AF29" s="5">
        <f t="shared" si="133"/>
        <v>1.2205335331792674E-2</v>
      </c>
      <c r="AG29" s="5">
        <f t="shared" si="134"/>
        <v>8.2773171975931634E-3</v>
      </c>
      <c r="AH29" s="5">
        <f t="shared" si="135"/>
        <v>2.1357440498490921E-2</v>
      </c>
      <c r="AI29" s="5">
        <f t="shared" si="136"/>
        <v>3.1498320687011069E-2</v>
      </c>
      <c r="AJ29" s="5">
        <f t="shared" si="137"/>
        <v>2.3227132627898286E-2</v>
      </c>
      <c r="AK29" s="5">
        <f t="shared" si="138"/>
        <v>1.1418591602069124E-2</v>
      </c>
      <c r="AL29" s="5">
        <f t="shared" si="139"/>
        <v>5.0530089531336791E-4</v>
      </c>
      <c r="AM29" s="5">
        <f t="shared" si="140"/>
        <v>1.7395047860311378E-3</v>
      </c>
      <c r="AN29" s="5">
        <f t="shared" si="141"/>
        <v>3.5390505437091573E-3</v>
      </c>
      <c r="AO29" s="5">
        <f t="shared" si="142"/>
        <v>3.600127706318334E-3</v>
      </c>
      <c r="AP29" s="5">
        <f t="shared" si="143"/>
        <v>2.4415059616935205E-3</v>
      </c>
      <c r="AQ29" s="5">
        <f t="shared" si="144"/>
        <v>1.2418208145484708E-3</v>
      </c>
      <c r="AR29" s="5">
        <f t="shared" si="145"/>
        <v>8.6904114338053045E-3</v>
      </c>
      <c r="AS29" s="5">
        <f t="shared" si="146"/>
        <v>1.2816768295030888E-2</v>
      </c>
      <c r="AT29" s="5">
        <f t="shared" si="147"/>
        <v>9.4511951925260948E-3</v>
      </c>
      <c r="AU29" s="5">
        <f t="shared" si="148"/>
        <v>4.6462617570483837E-3</v>
      </c>
      <c r="AV29" s="5">
        <f t="shared" si="149"/>
        <v>1.7130966937452816E-3</v>
      </c>
      <c r="AW29" s="5">
        <f t="shared" si="150"/>
        <v>4.2115978887497677E-5</v>
      </c>
      <c r="AX29" s="5">
        <f t="shared" si="151"/>
        <v>4.2757526423379887E-4</v>
      </c>
      <c r="AY29" s="5">
        <f t="shared" si="152"/>
        <v>8.6990877145889359E-4</v>
      </c>
      <c r="AZ29" s="5">
        <f t="shared" si="153"/>
        <v>8.8492171315987826E-4</v>
      </c>
      <c r="BA29" s="5">
        <f t="shared" si="154"/>
        <v>6.0012916611821003E-4</v>
      </c>
      <c r="BB29" s="5">
        <f t="shared" si="155"/>
        <v>3.0524311699254452E-4</v>
      </c>
      <c r="BC29" s="5">
        <f t="shared" si="156"/>
        <v>1.2420440895948245E-4</v>
      </c>
      <c r="BD29" s="5">
        <f t="shared" si="157"/>
        <v>2.9467970383338774E-3</v>
      </c>
      <c r="BE29" s="5">
        <f t="shared" si="158"/>
        <v>4.3459869697182749E-3</v>
      </c>
      <c r="BF29" s="5">
        <f t="shared" si="159"/>
        <v>3.2047681763044166E-3</v>
      </c>
      <c r="BG29" s="5">
        <f t="shared" si="160"/>
        <v>1.575482414070118E-3</v>
      </c>
      <c r="BH29" s="5">
        <f t="shared" si="161"/>
        <v>5.8088714233610241E-4</v>
      </c>
      <c r="BI29" s="5">
        <f t="shared" si="162"/>
        <v>1.7134047025491481E-4</v>
      </c>
      <c r="BJ29" s="8">
        <f t="shared" si="163"/>
        <v>0.27864459384244489</v>
      </c>
      <c r="BK29" s="8">
        <f t="shared" si="164"/>
        <v>0.21505570908352459</v>
      </c>
      <c r="BL29" s="8">
        <f t="shared" si="165"/>
        <v>0.45933748818251496</v>
      </c>
      <c r="BM29" s="8">
        <f t="shared" si="166"/>
        <v>0.67507584238582641</v>
      </c>
      <c r="BN29" s="8">
        <f t="shared" si="167"/>
        <v>0.31912436715274189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1.3037634408602199</v>
      </c>
      <c r="F30">
        <f>VLOOKUP(B30,home!$B$2:$E$405,3,FALSE)</f>
        <v>1.29</v>
      </c>
      <c r="G30">
        <f>VLOOKUP(C30,away!$B$2:$E$405,4,FALSE)</f>
        <v>1.29</v>
      </c>
      <c r="H30">
        <f>VLOOKUP(A30,away!$A$2:$E$405,3,FALSE)</f>
        <v>1.14247311827957</v>
      </c>
      <c r="I30">
        <f>VLOOKUP(C30,away!$B$2:$E$405,3,FALSE)</f>
        <v>0.96</v>
      </c>
      <c r="J30">
        <f>VLOOKUP(B30,home!$B$2:$E$405,4,FALSE)</f>
        <v>0.6</v>
      </c>
      <c r="K30" s="3">
        <f t="shared" si="112"/>
        <v>2.1695927419354919</v>
      </c>
      <c r="L30" s="3">
        <f t="shared" si="113"/>
        <v>0.65806451612903227</v>
      </c>
      <c r="M30" s="5">
        <f t="shared" si="114"/>
        <v>5.9151267627256678E-2</v>
      </c>
      <c r="N30" s="5">
        <f t="shared" si="115"/>
        <v>0.12833416092037991</v>
      </c>
      <c r="O30" s="5">
        <f t="shared" si="116"/>
        <v>3.8925350309549557E-2</v>
      </c>
      <c r="P30" s="5">
        <f t="shared" si="117"/>
        <v>8.4452157508895162E-2</v>
      </c>
      <c r="Q30" s="5">
        <f t="shared" si="118"/>
        <v>0.13921643203761888</v>
      </c>
      <c r="R30" s="5">
        <f t="shared" si="119"/>
        <v>1.2807695908303402E-2</v>
      </c>
      <c r="S30" s="5">
        <f t="shared" si="120"/>
        <v>3.0143761892182864E-2</v>
      </c>
      <c r="T30" s="5">
        <f t="shared" si="121"/>
        <v>9.1613393986045955E-2</v>
      </c>
      <c r="U30" s="5">
        <f t="shared" si="122"/>
        <v>2.7787484083571956E-2</v>
      </c>
      <c r="V30" s="5">
        <f t="shared" si="123"/>
        <v>4.7819125990128924E-3</v>
      </c>
      <c r="W30" s="5">
        <f t="shared" si="124"/>
        <v>0.10068098683565786</v>
      </c>
      <c r="X30" s="5">
        <f t="shared" si="125"/>
        <v>6.6254584885400647E-2</v>
      </c>
      <c r="Y30" s="5">
        <f t="shared" si="126"/>
        <v>2.1799895671970538E-2</v>
      </c>
      <c r="Z30" s="5">
        <f t="shared" si="127"/>
        <v>2.8094300702084887E-3</v>
      </c>
      <c r="AA30" s="5">
        <f t="shared" si="128"/>
        <v>6.0953190892996563E-3</v>
      </c>
      <c r="AB30" s="5">
        <f t="shared" si="129"/>
        <v>6.6121800279626943E-3</v>
      </c>
      <c r="AC30" s="5">
        <f t="shared" si="130"/>
        <v>4.2670560180387175E-4</v>
      </c>
      <c r="AD30" s="5">
        <f t="shared" si="131"/>
        <v>5.4609184572386532E-2</v>
      </c>
      <c r="AE30" s="5">
        <f t="shared" si="132"/>
        <v>3.5936366621828551E-2</v>
      </c>
      <c r="AF30" s="5">
        <f t="shared" si="133"/>
        <v>1.1824223856214556E-2</v>
      </c>
      <c r="AG30" s="5">
        <f t="shared" si="134"/>
        <v>2.5937007168470643E-3</v>
      </c>
      <c r="AH30" s="5">
        <f t="shared" si="135"/>
        <v>4.6219655993752544E-4</v>
      </c>
      <c r="AI30" s="5">
        <f t="shared" si="136"/>
        <v>1.0027783017880077E-3</v>
      </c>
      <c r="AJ30" s="5">
        <f t="shared" si="137"/>
        <v>1.08781026266483E-3</v>
      </c>
      <c r="AK30" s="5">
        <f t="shared" si="138"/>
        <v>7.8670175016018538E-4</v>
      </c>
      <c r="AL30" s="5">
        <f t="shared" si="139"/>
        <v>2.4368849655464097E-5</v>
      </c>
      <c r="AM30" s="5">
        <f t="shared" si="140"/>
        <v>2.3695938098253076E-2</v>
      </c>
      <c r="AN30" s="5">
        <f t="shared" si="141"/>
        <v>1.5593456038850411E-2</v>
      </c>
      <c r="AO30" s="5">
        <f t="shared" si="142"/>
        <v>5.1307500514927154E-3</v>
      </c>
      <c r="AP30" s="5">
        <f t="shared" si="143"/>
        <v>1.125454850004854E-3</v>
      </c>
      <c r="AQ30" s="5">
        <f t="shared" si="144"/>
        <v>1.8515547532337915E-4</v>
      </c>
      <c r="AR30" s="5">
        <f t="shared" si="145"/>
        <v>6.0831031114358188E-5</v>
      </c>
      <c r="AS30" s="5">
        <f t="shared" si="146"/>
        <v>1.3197856359016359E-4</v>
      </c>
      <c r="AT30" s="5">
        <f t="shared" si="147"/>
        <v>1.4316986682814538E-4</v>
      </c>
      <c r="AU30" s="5">
        <f t="shared" si="148"/>
        <v>1.0354010131140505E-4</v>
      </c>
      <c r="AV30" s="5">
        <f t="shared" si="149"/>
        <v>5.6159963076122481E-5</v>
      </c>
      <c r="AW30" s="5">
        <f t="shared" si="150"/>
        <v>9.6644962237721086E-7</v>
      </c>
      <c r="AX30" s="5">
        <f t="shared" si="151"/>
        <v>8.5684225518870977E-3</v>
      </c>
      <c r="AY30" s="5">
        <f t="shared" si="152"/>
        <v>5.6385748405966699E-3</v>
      </c>
      <c r="AZ30" s="5">
        <f t="shared" si="153"/>
        <v>1.8552730120672913E-3</v>
      </c>
      <c r="BA30" s="5">
        <f t="shared" si="154"/>
        <v>4.069631123244382E-4</v>
      </c>
      <c r="BB30" s="5">
        <f t="shared" si="155"/>
        <v>6.6951995898536587E-5</v>
      </c>
      <c r="BC30" s="5">
        <f t="shared" si="156"/>
        <v>8.8117465569686878E-6</v>
      </c>
      <c r="BD30" s="5">
        <f t="shared" si="157"/>
        <v>6.6717905093167043E-6</v>
      </c>
      <c r="BE30" s="5">
        <f t="shared" si="158"/>
        <v>1.4475068264727621E-5</v>
      </c>
      <c r="BF30" s="5">
        <f t="shared" si="159"/>
        <v>1.5702501523086911E-5</v>
      </c>
      <c r="BG30" s="5">
        <f t="shared" si="160"/>
        <v>1.1356011111573458E-5</v>
      </c>
      <c r="BH30" s="5">
        <f t="shared" si="161"/>
        <v>6.1594798212521427E-6</v>
      </c>
      <c r="BI30" s="5">
        <f t="shared" si="162"/>
        <v>2.6727125428573526E-6</v>
      </c>
      <c r="BJ30" s="8">
        <f t="shared" si="163"/>
        <v>0.71513868187760576</v>
      </c>
      <c r="BK30" s="8">
        <f t="shared" si="164"/>
        <v>0.18461874891940364</v>
      </c>
      <c r="BL30" s="8">
        <f t="shared" si="165"/>
        <v>9.6120233382930825E-2</v>
      </c>
      <c r="BM30" s="8">
        <f t="shared" si="166"/>
        <v>0.53016242154717097</v>
      </c>
      <c r="BN30" s="8">
        <f t="shared" si="167"/>
        <v>0.4628870643120036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1.3037634408602199</v>
      </c>
      <c r="F31">
        <f>VLOOKUP(B31,home!$B$2:$E$405,3,FALSE)</f>
        <v>0.77</v>
      </c>
      <c r="G31">
        <f>VLOOKUP(C31,away!$B$2:$E$405,4,FALSE)</f>
        <v>0.77</v>
      </c>
      <c r="H31">
        <f>VLOOKUP(A31,away!$A$2:$E$405,3,FALSE)</f>
        <v>1.14247311827957</v>
      </c>
      <c r="I31">
        <f>VLOOKUP(C31,away!$B$2:$E$405,3,FALSE)</f>
        <v>1.01</v>
      </c>
      <c r="J31">
        <f>VLOOKUP(B31,home!$B$2:$E$405,4,FALSE)</f>
        <v>0.66</v>
      </c>
      <c r="K31" s="3">
        <f t="shared" si="112"/>
        <v>0.77300134408602439</v>
      </c>
      <c r="L31" s="3">
        <f t="shared" si="113"/>
        <v>0.76157258064516142</v>
      </c>
      <c r="M31" s="5">
        <f t="shared" si="114"/>
        <v>0.21554751107098022</v>
      </c>
      <c r="N31" s="5">
        <f t="shared" si="115"/>
        <v>0.16661851577226491</v>
      </c>
      <c r="O31" s="5">
        <f t="shared" si="116"/>
        <v>0.16415507425796788</v>
      </c>
      <c r="P31" s="5">
        <f t="shared" si="117"/>
        <v>0.1268920930399503</v>
      </c>
      <c r="Q31" s="5">
        <f t="shared" si="118"/>
        <v>6.4398168320789609E-2</v>
      </c>
      <c r="R31" s="5">
        <f t="shared" si="119"/>
        <v>6.2508001764319351E-2</v>
      </c>
      <c r="S31" s="5">
        <f t="shared" si="120"/>
        <v>1.8675236837642165E-2</v>
      </c>
      <c r="T31" s="5">
        <f t="shared" si="121"/>
        <v>4.9043879236885225E-2</v>
      </c>
      <c r="U31" s="5">
        <f t="shared" si="122"/>
        <v>4.8318769379950444E-2</v>
      </c>
      <c r="V31" s="5">
        <f t="shared" si="123"/>
        <v>1.2215609957744809E-3</v>
      </c>
      <c r="W31" s="5">
        <f t="shared" si="124"/>
        <v>1.6593290222882806E-2</v>
      </c>
      <c r="X31" s="5">
        <f t="shared" si="125"/>
        <v>1.2636994856434982E-2</v>
      </c>
      <c r="Y31" s="5">
        <f t="shared" si="126"/>
        <v>4.8119943922074106E-3</v>
      </c>
      <c r="Z31" s="5">
        <f t="shared" si="127"/>
        <v>1.5868126738208331E-2</v>
      </c>
      <c r="AA31" s="5">
        <f t="shared" si="128"/>
        <v>1.2266083296762422E-2</v>
      </c>
      <c r="AB31" s="5">
        <f t="shared" si="129"/>
        <v>4.7408494375342424E-3</v>
      </c>
      <c r="AC31" s="5">
        <f t="shared" si="130"/>
        <v>4.494555247924721E-5</v>
      </c>
      <c r="AD31" s="5">
        <f t="shared" si="131"/>
        <v>3.2066589112744737E-3</v>
      </c>
      <c r="AE31" s="5">
        <f t="shared" si="132"/>
        <v>2.4421035023081041E-3</v>
      </c>
      <c r="AF31" s="5">
        <f t="shared" si="133"/>
        <v>9.2991953322768485E-4</v>
      </c>
      <c r="AG31" s="5">
        <f t="shared" si="134"/>
        <v>2.3606707290418401E-4</v>
      </c>
      <c r="AH31" s="5">
        <f t="shared" si="135"/>
        <v>3.0211825575054514E-3</v>
      </c>
      <c r="AI31" s="5">
        <f t="shared" si="136"/>
        <v>2.3353781776809667E-3</v>
      </c>
      <c r="AJ31" s="5">
        <f t="shared" si="137"/>
        <v>9.0262523514827867E-4</v>
      </c>
      <c r="AK31" s="5">
        <f t="shared" si="138"/>
        <v>2.3257683999186111E-4</v>
      </c>
      <c r="AL31" s="5">
        <f t="shared" si="139"/>
        <v>1.0583718083481883E-6</v>
      </c>
      <c r="AM31" s="5">
        <f t="shared" si="140"/>
        <v>4.9575032968811935E-4</v>
      </c>
      <c r="AN31" s="5">
        <f t="shared" si="141"/>
        <v>3.7754985793627056E-4</v>
      </c>
      <c r="AO31" s="5">
        <f t="shared" si="142"/>
        <v>1.4376580981536981E-4</v>
      </c>
      <c r="AP31" s="5">
        <f t="shared" si="143"/>
        <v>3.6496032929877559E-5</v>
      </c>
      <c r="AQ31" s="5">
        <f t="shared" si="144"/>
        <v>6.94859449542941E-6</v>
      </c>
      <c r="AR31" s="5">
        <f t="shared" si="145"/>
        <v>4.6016995938391521E-4</v>
      </c>
      <c r="AS31" s="5">
        <f t="shared" si="146"/>
        <v>3.5571199711177773E-4</v>
      </c>
      <c r="AT31" s="5">
        <f t="shared" si="147"/>
        <v>1.374829259374641E-4</v>
      </c>
      <c r="AU31" s="5">
        <f t="shared" si="148"/>
        <v>3.5424828846179704E-5</v>
      </c>
      <c r="AV31" s="5">
        <f t="shared" si="149"/>
        <v>6.8458600780285681E-6</v>
      </c>
      <c r="AW31" s="5">
        <f t="shared" si="150"/>
        <v>1.7307219867481475E-8</v>
      </c>
      <c r="AX31" s="5">
        <f t="shared" si="151"/>
        <v>6.3869278530000965E-5</v>
      </c>
      <c r="AY31" s="5">
        <f t="shared" si="152"/>
        <v>4.8641091274037432E-5</v>
      </c>
      <c r="AZ31" s="5">
        <f t="shared" si="153"/>
        <v>1.8521860703482764E-5</v>
      </c>
      <c r="BA31" s="5">
        <f t="shared" si="154"/>
        <v>4.7019137514338582E-6</v>
      </c>
      <c r="BB31" s="5">
        <f t="shared" si="155"/>
        <v>8.9521214741261372E-7</v>
      </c>
      <c r="BC31" s="5">
        <f t="shared" si="156"/>
        <v>1.3635380506598422E-7</v>
      </c>
      <c r="BD31" s="5">
        <f t="shared" si="157"/>
        <v>5.8408803917231213E-5</v>
      </c>
      <c r="BE31" s="5">
        <f t="shared" si="158"/>
        <v>4.5150083934476773E-5</v>
      </c>
      <c r="BF31" s="5">
        <f t="shared" si="159"/>
        <v>1.7450537783473682E-5</v>
      </c>
      <c r="BG31" s="5">
        <f t="shared" si="160"/>
        <v>4.4964297205497033E-6</v>
      </c>
      <c r="BH31" s="5">
        <f t="shared" si="161"/>
        <v>8.6893655439331678E-7</v>
      </c>
      <c r="BI31" s="5">
        <f t="shared" si="162"/>
        <v>1.3433782489430259E-7</v>
      </c>
      <c r="BJ31" s="8">
        <f t="shared" si="163"/>
        <v>0.32211486815625601</v>
      </c>
      <c r="BK31" s="8">
        <f t="shared" si="164"/>
        <v>0.36243104695990885</v>
      </c>
      <c r="BL31" s="8">
        <f t="shared" si="165"/>
        <v>0.29960268564795323</v>
      </c>
      <c r="BM31" s="8">
        <f t="shared" si="166"/>
        <v>0.19984873949199999</v>
      </c>
      <c r="BN31" s="8">
        <f t="shared" si="167"/>
        <v>0.80011936422627228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1.3037634408602199</v>
      </c>
      <c r="F32">
        <f>VLOOKUP(B32,home!$B$2:$E$405,3,FALSE)</f>
        <v>1.2</v>
      </c>
      <c r="G32">
        <f>VLOOKUP(C32,away!$B$2:$E$405,4,FALSE)</f>
        <v>0.86</v>
      </c>
      <c r="H32">
        <f>VLOOKUP(A32,away!$A$2:$E$405,3,FALSE)</f>
        <v>1.14247311827957</v>
      </c>
      <c r="I32">
        <f>VLOOKUP(C32,away!$B$2:$E$405,3,FALSE)</f>
        <v>1.01</v>
      </c>
      <c r="J32">
        <f>VLOOKUP(B32,home!$B$2:$E$405,4,FALSE)</f>
        <v>0.98</v>
      </c>
      <c r="K32" s="3">
        <f t="shared" si="112"/>
        <v>1.3454838709677468</v>
      </c>
      <c r="L32" s="3">
        <f t="shared" si="113"/>
        <v>1.1308198924731183</v>
      </c>
      <c r="M32" s="5">
        <f t="shared" si="114"/>
        <v>8.4053333126550972E-2</v>
      </c>
      <c r="N32" s="5">
        <f t="shared" si="115"/>
        <v>0.11309240402285335</v>
      </c>
      <c r="O32" s="5">
        <f t="shared" si="116"/>
        <v>9.5049181128173565E-2</v>
      </c>
      <c r="P32" s="5">
        <f t="shared" si="117"/>
        <v>0.12788714015664948</v>
      </c>
      <c r="Q32" s="5">
        <f t="shared" si="118"/>
        <v>7.6082002770858567E-2</v>
      </c>
      <c r="R32" s="5">
        <f t="shared" si="119"/>
        <v>5.3741752391509599E-2</v>
      </c>
      <c r="S32" s="5">
        <f t="shared" si="120"/>
        <v>4.8645068580511229E-2</v>
      </c>
      <c r="T32" s="5">
        <f t="shared" si="121"/>
        <v>8.6035042192481787E-2</v>
      </c>
      <c r="U32" s="5">
        <f t="shared" si="122"/>
        <v>7.2308661040318509E-2</v>
      </c>
      <c r="V32" s="5">
        <f t="shared" si="123"/>
        <v>8.2237186955244606E-3</v>
      </c>
      <c r="W32" s="5">
        <f t="shared" si="124"/>
        <v>3.4122369199704544E-2</v>
      </c>
      <c r="X32" s="5">
        <f t="shared" si="125"/>
        <v>3.8586253869337936E-2</v>
      </c>
      <c r="Y32" s="5">
        <f t="shared" si="126"/>
        <v>2.1817051725732589E-2</v>
      </c>
      <c r="Z32" s="5">
        <f t="shared" si="127"/>
        <v>2.0257414220227941E-2</v>
      </c>
      <c r="AA32" s="5">
        <f t="shared" si="128"/>
        <v>2.7256024100829369E-2</v>
      </c>
      <c r="AB32" s="5">
        <f t="shared" si="129"/>
        <v>1.8336270407187053E-2</v>
      </c>
      <c r="AC32" s="5">
        <f t="shared" si="130"/>
        <v>7.8202421181794554E-4</v>
      </c>
      <c r="AD32" s="5">
        <f t="shared" si="131"/>
        <v>1.1477774349352269E-2</v>
      </c>
      <c r="AE32" s="5">
        <f t="shared" si="132"/>
        <v>1.297929555556525E-2</v>
      </c>
      <c r="AF32" s="5">
        <f t="shared" si="133"/>
        <v>7.3386228022605604E-3</v>
      </c>
      <c r="AG32" s="5">
        <f t="shared" si="134"/>
        <v>2.7662202160510197E-3</v>
      </c>
      <c r="AH32" s="5">
        <f t="shared" si="135"/>
        <v>5.7268717425753976E-3</v>
      </c>
      <c r="AI32" s="5">
        <f t="shared" si="136"/>
        <v>7.7054135607361515E-3</v>
      </c>
      <c r="AJ32" s="5">
        <f t="shared" si="137"/>
        <v>5.1837548325533245E-3</v>
      </c>
      <c r="AK32" s="5">
        <f t="shared" si="138"/>
        <v>2.3248861727505369E-3</v>
      </c>
      <c r="AL32" s="5">
        <f t="shared" si="139"/>
        <v>4.7593991225584465E-5</v>
      </c>
      <c r="AM32" s="5">
        <f t="shared" si="140"/>
        <v>3.088632052332159E-3</v>
      </c>
      <c r="AN32" s="5">
        <f t="shared" si="141"/>
        <v>3.4926865653072793E-3</v>
      </c>
      <c r="AO32" s="5">
        <f t="shared" si="142"/>
        <v>1.9747997231115413E-3</v>
      </c>
      <c r="AP32" s="5">
        <f t="shared" si="143"/>
        <v>7.4438093684831225E-4</v>
      </c>
      <c r="AQ32" s="5">
        <f t="shared" si="144"/>
        <v>2.10440192741462E-4</v>
      </c>
      <c r="AR32" s="5">
        <f t="shared" si="145"/>
        <v>1.2952120976292901E-3</v>
      </c>
      <c r="AS32" s="5">
        <f t="shared" si="146"/>
        <v>1.7426869868425125E-3</v>
      </c>
      <c r="AT32" s="5">
        <f t="shared" si="147"/>
        <v>1.1723786164709914E-3</v>
      </c>
      <c r="AU32" s="5">
        <f t="shared" si="148"/>
        <v>5.258055063764004E-4</v>
      </c>
      <c r="AV32" s="5">
        <f t="shared" si="149"/>
        <v>1.7686570702386885E-4</v>
      </c>
      <c r="AW32" s="5">
        <f t="shared" si="150"/>
        <v>2.011507059490884E-6</v>
      </c>
      <c r="AX32" s="5">
        <f t="shared" si="151"/>
        <v>6.9261743496115539E-4</v>
      </c>
      <c r="AY32" s="5">
        <f t="shared" si="152"/>
        <v>7.8322557332778078E-4</v>
      </c>
      <c r="AZ32" s="5">
        <f t="shared" si="153"/>
        <v>4.4284352930635884E-4</v>
      </c>
      <c r="BA32" s="5">
        <f t="shared" si="154"/>
        <v>1.6692542406421094E-4</v>
      </c>
      <c r="BB32" s="5">
        <f t="shared" si="155"/>
        <v>4.7190647522830196E-5</v>
      </c>
      <c r="BC32" s="5">
        <f t="shared" si="156"/>
        <v>1.0672824591500733E-5</v>
      </c>
      <c r="BD32" s="5">
        <f t="shared" si="157"/>
        <v>2.441086008285058E-4</v>
      </c>
      <c r="BE32" s="5">
        <f t="shared" si="158"/>
        <v>3.2844418517925854E-4</v>
      </c>
      <c r="BF32" s="5">
        <f t="shared" si="159"/>
        <v>2.2095817683591816E-4</v>
      </c>
      <c r="BG32" s="5">
        <f t="shared" si="160"/>
        <v>9.9098554363722359E-5</v>
      </c>
      <c r="BH32" s="5">
        <f t="shared" si="161"/>
        <v>3.3333876633152212E-5</v>
      </c>
      <c r="BI32" s="5">
        <f t="shared" si="162"/>
        <v>8.9700386733469876E-6</v>
      </c>
      <c r="BJ32" s="8">
        <f t="shared" si="163"/>
        <v>0.41595145160831248</v>
      </c>
      <c r="BK32" s="8">
        <f t="shared" si="164"/>
        <v>0.27042210433560743</v>
      </c>
      <c r="BL32" s="8">
        <f t="shared" si="165"/>
        <v>0.29348067772349057</v>
      </c>
      <c r="BM32" s="8">
        <f t="shared" si="166"/>
        <v>0.44942462022477453</v>
      </c>
      <c r="BN32" s="8">
        <f t="shared" si="167"/>
        <v>0.54990581359659552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1.4511278195488699</v>
      </c>
      <c r="F33">
        <f>VLOOKUP(B33,home!$B$2:$E$405,3,FALSE)</f>
        <v>0.81</v>
      </c>
      <c r="G33">
        <f>VLOOKUP(C33,away!$B$2:$E$405,4,FALSE)</f>
        <v>1.1299999999999999</v>
      </c>
      <c r="H33">
        <f>VLOOKUP(A33,away!$A$2:$E$405,3,FALSE)</f>
        <v>1.22556390977444</v>
      </c>
      <c r="I33">
        <f>VLOOKUP(C33,away!$B$2:$E$405,3,FALSE)</f>
        <v>0.75</v>
      </c>
      <c r="J33">
        <f>VLOOKUP(B33,home!$B$2:$E$405,4,FALSE)</f>
        <v>0.96</v>
      </c>
      <c r="K33" s="3">
        <f t="shared" si="112"/>
        <v>1.3282172932330807</v>
      </c>
      <c r="L33" s="3">
        <f t="shared" si="113"/>
        <v>0.88240601503759675</v>
      </c>
      <c r="M33" s="5">
        <f t="shared" si="114"/>
        <v>0.10963229249964114</v>
      </c>
      <c r="N33" s="5">
        <f t="shared" si="115"/>
        <v>0.14561550679481072</v>
      </c>
      <c r="O33" s="5">
        <f t="shared" si="116"/>
        <v>9.6740194344044544E-2</v>
      </c>
      <c r="P33" s="5">
        <f t="shared" si="117"/>
        <v>0.12849199907848902</v>
      </c>
      <c r="Q33" s="5">
        <f t="shared" si="118"/>
        <v>9.6704517143883395E-2</v>
      </c>
      <c r="R33" s="5">
        <f t="shared" si="119"/>
        <v>4.2682064692545499E-2</v>
      </c>
      <c r="S33" s="5">
        <f t="shared" si="120"/>
        <v>3.7649020764663088E-2</v>
      </c>
      <c r="T33" s="5">
        <f t="shared" si="121"/>
        <v>8.5332647609069112E-2</v>
      </c>
      <c r="U33" s="5">
        <f t="shared" si="122"/>
        <v>5.6691056435532024E-2</v>
      </c>
      <c r="V33" s="5">
        <f t="shared" si="123"/>
        <v>4.9028517977897576E-3</v>
      </c>
      <c r="W33" s="5">
        <f t="shared" si="124"/>
        <v>4.2814870668086952E-2</v>
      </c>
      <c r="X33" s="5">
        <f t="shared" si="125"/>
        <v>3.7780099410576695E-2</v>
      </c>
      <c r="Y33" s="5">
        <f t="shared" si="126"/>
        <v>1.6668693484305618E-2</v>
      </c>
      <c r="Z33" s="5">
        <f t="shared" si="127"/>
        <v>1.2554303539641994E-2</v>
      </c>
      <c r="AA33" s="5">
        <f t="shared" si="128"/>
        <v>1.6674843065849772E-2</v>
      </c>
      <c r="AB33" s="5">
        <f t="shared" si="129"/>
        <v>1.1073907461004695E-2</v>
      </c>
      <c r="AC33" s="5">
        <f t="shared" si="130"/>
        <v>3.5914214594073184E-4</v>
      </c>
      <c r="AD33" s="5">
        <f t="shared" si="131"/>
        <v>1.4216862907222721E-2</v>
      </c>
      <c r="AE33" s="5">
        <f t="shared" si="132"/>
        <v>1.2545045344298225E-2</v>
      </c>
      <c r="AF33" s="5">
        <f t="shared" si="133"/>
        <v>5.5349117353640761E-3</v>
      </c>
      <c r="AG33" s="5">
        <f t="shared" si="134"/>
        <v>1.6280131359958144E-3</v>
      </c>
      <c r="AH33" s="5">
        <f t="shared" si="135"/>
        <v>2.7694982394969709E-3</v>
      </c>
      <c r="AI33" s="5">
        <f t="shared" si="136"/>
        <v>3.678495455278449E-3</v>
      </c>
      <c r="AJ33" s="5">
        <f t="shared" si="137"/>
        <v>2.4429206383900655E-3</v>
      </c>
      <c r="AK33" s="5">
        <f t="shared" si="138"/>
        <v>1.0815764793018941E-3</v>
      </c>
      <c r="AL33" s="5">
        <f t="shared" si="139"/>
        <v>1.6836970652753306E-5</v>
      </c>
      <c r="AM33" s="5">
        <f t="shared" si="140"/>
        <v>3.7766166337794304E-3</v>
      </c>
      <c r="AN33" s="5">
        <f t="shared" si="141"/>
        <v>3.3325092341380102E-3</v>
      </c>
      <c r="AO33" s="5">
        <f t="shared" si="142"/>
        <v>1.4703130966858575E-3</v>
      </c>
      <c r="AP33" s="5">
        <f t="shared" si="143"/>
        <v>4.3247104016805202E-4</v>
      </c>
      <c r="AQ33" s="5">
        <f t="shared" si="144"/>
        <v>9.5403761793463781E-5</v>
      </c>
      <c r="AR33" s="5">
        <f t="shared" si="145"/>
        <v>4.8876438103363253E-4</v>
      </c>
      <c r="AS33" s="5">
        <f t="shared" si="146"/>
        <v>6.4918530320523353E-4</v>
      </c>
      <c r="AT33" s="5">
        <f t="shared" si="147"/>
        <v>4.3112957311497609E-4</v>
      </c>
      <c r="AU33" s="5">
        <f t="shared" si="148"/>
        <v>1.9087791821183569E-4</v>
      </c>
      <c r="AV33" s="5">
        <f t="shared" si="149"/>
        <v>6.3381837966322452E-5</v>
      </c>
      <c r="AW33" s="5">
        <f t="shared" si="150"/>
        <v>5.4814952791324993E-7</v>
      </c>
      <c r="AX33" s="5">
        <f t="shared" si="151"/>
        <v>8.3602792048292343E-4</v>
      </c>
      <c r="AY33" s="5">
        <f t="shared" si="152"/>
        <v>7.3771606577350526E-4</v>
      </c>
      <c r="AZ33" s="5">
        <f t="shared" si="153"/>
        <v>3.2548254691420618E-4</v>
      </c>
      <c r="BA33" s="5">
        <f t="shared" si="154"/>
        <v>9.5735919062284099E-5</v>
      </c>
      <c r="BB33" s="5">
        <f t="shared" si="155"/>
        <v>2.1119487708927997E-5</v>
      </c>
      <c r="BC33" s="5">
        <f t="shared" si="156"/>
        <v>3.7271925977741329E-6</v>
      </c>
      <c r="BD33" s="5">
        <f t="shared" si="157"/>
        <v>7.1881438293367513E-5</v>
      </c>
      <c r="BE33" s="5">
        <f t="shared" si="158"/>
        <v>9.5474169403717305E-5</v>
      </c>
      <c r="BF33" s="5">
        <f t="shared" si="159"/>
        <v>6.3405221429541024E-5</v>
      </c>
      <c r="BG33" s="5">
        <f t="shared" si="160"/>
        <v>2.8071970527996364E-5</v>
      </c>
      <c r="BH33" s="5">
        <f t="shared" si="161"/>
        <v>9.3214191776035396E-6</v>
      </c>
      <c r="BI33" s="5">
        <f t="shared" si="162"/>
        <v>2.4761740298335006E-6</v>
      </c>
      <c r="BJ33" s="8">
        <f t="shared" si="163"/>
        <v>0.46996829113271782</v>
      </c>
      <c r="BK33" s="8">
        <f t="shared" si="164"/>
        <v>0.28178985932294998</v>
      </c>
      <c r="BL33" s="8">
        <f t="shared" si="165"/>
        <v>0.23592852621783802</v>
      </c>
      <c r="BM33" s="8">
        <f t="shared" si="166"/>
        <v>0.37963723774348773</v>
      </c>
      <c r="BN33" s="8">
        <f t="shared" si="167"/>
        <v>0.61986657455341432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1.4511278195488699</v>
      </c>
      <c r="F34">
        <f>VLOOKUP(B34,home!$B$2:$E$405,3,FALSE)</f>
        <v>1.31</v>
      </c>
      <c r="G34">
        <f>VLOOKUP(C34,away!$B$2:$E$405,4,FALSE)</f>
        <v>0.69</v>
      </c>
      <c r="H34">
        <f>VLOOKUP(A34,away!$A$2:$E$405,3,FALSE)</f>
        <v>1.22556390977444</v>
      </c>
      <c r="I34">
        <f>VLOOKUP(C34,away!$B$2:$E$405,3,FALSE)</f>
        <v>0.75</v>
      </c>
      <c r="J34">
        <f>VLOOKUP(B34,home!$B$2:$E$405,4,FALSE)</f>
        <v>1.1399999999999999</v>
      </c>
      <c r="K34" s="3">
        <f t="shared" si="112"/>
        <v>1.3116744360902235</v>
      </c>
      <c r="L34" s="3">
        <f t="shared" si="113"/>
        <v>1.0478571428571462</v>
      </c>
      <c r="M34" s="5">
        <f t="shared" si="114"/>
        <v>9.4464461977020756E-2</v>
      </c>
      <c r="N34" s="5">
        <f t="shared" si="115"/>
        <v>0.12390661989427508</v>
      </c>
      <c r="O34" s="5">
        <f t="shared" si="116"/>
        <v>9.8985261228778473E-2</v>
      </c>
      <c r="P34" s="5">
        <f t="shared" si="117"/>
        <v>0.12983643670350148</v>
      </c>
      <c r="Q34" s="5">
        <f t="shared" si="118"/>
        <v>8.1262572888834469E-2</v>
      </c>
      <c r="R34" s="5">
        <f t="shared" si="119"/>
        <v>5.1861206508078031E-2</v>
      </c>
      <c r="S34" s="5">
        <f t="shared" si="120"/>
        <v>4.4613339088204078E-2</v>
      </c>
      <c r="T34" s="5">
        <f t="shared" si="121"/>
        <v>8.5151567448514667E-2</v>
      </c>
      <c r="U34" s="5">
        <f t="shared" si="122"/>
        <v>6.8025018801441892E-2</v>
      </c>
      <c r="V34" s="5">
        <f t="shared" si="123"/>
        <v>6.8131876797653014E-3</v>
      </c>
      <c r="W34" s="5">
        <f t="shared" si="124"/>
        <v>3.5530013156400898E-2</v>
      </c>
      <c r="X34" s="5">
        <f t="shared" si="125"/>
        <v>3.723037807174305E-2</v>
      </c>
      <c r="Y34" s="5">
        <f t="shared" si="126"/>
        <v>1.9506058796874011E-2</v>
      </c>
      <c r="Z34" s="5">
        <f t="shared" si="127"/>
        <v>1.8114378558893026E-2</v>
      </c>
      <c r="AA34" s="5">
        <f t="shared" si="128"/>
        <v>2.376016728136085E-2</v>
      </c>
      <c r="AB34" s="5">
        <f t="shared" si="129"/>
        <v>1.5582802010094187E-2</v>
      </c>
      <c r="AC34" s="5">
        <f t="shared" si="130"/>
        <v>5.8527301724067198E-4</v>
      </c>
      <c r="AD34" s="5">
        <f t="shared" si="131"/>
        <v>1.1650952492800083E-2</v>
      </c>
      <c r="AE34" s="5">
        <f t="shared" si="132"/>
        <v>1.2208533790669837E-2</v>
      </c>
      <c r="AF34" s="5">
        <f t="shared" si="133"/>
        <v>6.3963996681831101E-3</v>
      </c>
      <c r="AG34" s="5">
        <f t="shared" si="134"/>
        <v>2.2341710269582508E-3</v>
      </c>
      <c r="AH34" s="5">
        <f t="shared" si="135"/>
        <v>4.7453202403385979E-3</v>
      </c>
      <c r="AI34" s="5">
        <f t="shared" si="136"/>
        <v>6.2243152503136554E-3</v>
      </c>
      <c r="AJ34" s="5">
        <f t="shared" si="137"/>
        <v>4.0821375980014717E-3</v>
      </c>
      <c r="AK34" s="5">
        <f t="shared" si="138"/>
        <v>1.784811843967094E-3</v>
      </c>
      <c r="AL34" s="5">
        <f t="shared" si="139"/>
        <v>3.2177079704628375E-5</v>
      </c>
      <c r="AM34" s="5">
        <f t="shared" si="140"/>
        <v>3.056451308181505E-3</v>
      </c>
      <c r="AN34" s="5">
        <f t="shared" si="141"/>
        <v>3.2027243350730584E-3</v>
      </c>
      <c r="AO34" s="5">
        <f t="shared" si="142"/>
        <v>1.677998785554354E-3</v>
      </c>
      <c r="AP34" s="5">
        <f t="shared" si="143"/>
        <v>5.8610100438291558E-4</v>
      </c>
      <c r="AQ34" s="5">
        <f t="shared" si="144"/>
        <v>1.5353753096959637E-4</v>
      </c>
      <c r="AR34" s="5">
        <f t="shared" si="145"/>
        <v>9.9448354179667827E-4</v>
      </c>
      <c r="AS34" s="5">
        <f t="shared" si="146"/>
        <v>1.3044386388871663E-3</v>
      </c>
      <c r="AT34" s="5">
        <f t="shared" si="147"/>
        <v>8.5549940803831138E-4</v>
      </c>
      <c r="AU34" s="5">
        <f t="shared" si="148"/>
        <v>3.7404556787139085E-4</v>
      </c>
      <c r="AV34" s="5">
        <f t="shared" si="149"/>
        <v>1.2265650232743842E-4</v>
      </c>
      <c r="AW34" s="5">
        <f t="shared" si="150"/>
        <v>1.2284917890867132E-6</v>
      </c>
      <c r="AX34" s="5">
        <f t="shared" si="151"/>
        <v>6.6817817434936726E-4</v>
      </c>
      <c r="AY34" s="5">
        <f t="shared" si="152"/>
        <v>7.0015527269323198E-4</v>
      </c>
      <c r="AZ34" s="5">
        <f t="shared" si="153"/>
        <v>3.6683135180034805E-4</v>
      </c>
      <c r="BA34" s="5">
        <f t="shared" si="154"/>
        <v>1.2812895073597912E-4</v>
      </c>
      <c r="BB34" s="5">
        <f t="shared" si="155"/>
        <v>3.3565209058871771E-5</v>
      </c>
      <c r="BC34" s="5">
        <f t="shared" si="156"/>
        <v>7.0343088127664377E-6</v>
      </c>
      <c r="BD34" s="5">
        <f t="shared" si="157"/>
        <v>1.7367944712092035E-4</v>
      </c>
      <c r="BE34" s="5">
        <f t="shared" si="158"/>
        <v>2.2781089086279502E-4</v>
      </c>
      <c r="BF34" s="5">
        <f t="shared" si="159"/>
        <v>1.4940686090383407E-4</v>
      </c>
      <c r="BG34" s="5">
        <f t="shared" si="160"/>
        <v>6.5324386674682372E-5</v>
      </c>
      <c r="BH34" s="5">
        <f t="shared" si="161"/>
        <v>2.142108201361341E-5</v>
      </c>
      <c r="BI34" s="5">
        <f t="shared" si="162"/>
        <v>5.6194971341297571E-6</v>
      </c>
      <c r="BJ34" s="8">
        <f t="shared" si="163"/>
        <v>0.42565797346686551</v>
      </c>
      <c r="BK34" s="8">
        <f t="shared" si="164"/>
        <v>0.27704503081813014</v>
      </c>
      <c r="BL34" s="8">
        <f t="shared" si="165"/>
        <v>0.2793454265860052</v>
      </c>
      <c r="BM34" s="8">
        <f t="shared" si="166"/>
        <v>0.41914732344850136</v>
      </c>
      <c r="BN34" s="8">
        <f t="shared" si="167"/>
        <v>0.5803165592004883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1.4511278195488699</v>
      </c>
      <c r="F35">
        <f>VLOOKUP(B35,home!$B$2:$E$405,3,FALSE)</f>
        <v>1.07</v>
      </c>
      <c r="G35">
        <f>VLOOKUP(C35,away!$B$2:$E$405,4,FALSE)</f>
        <v>0.98</v>
      </c>
      <c r="H35">
        <f>VLOOKUP(A35,away!$A$2:$E$405,3,FALSE)</f>
        <v>1.22556390977444</v>
      </c>
      <c r="I35">
        <f>VLOOKUP(C35,away!$B$2:$E$405,3,FALSE)</f>
        <v>0.64</v>
      </c>
      <c r="J35">
        <f>VLOOKUP(B35,home!$B$2:$E$405,4,FALSE)</f>
        <v>0.54</v>
      </c>
      <c r="K35" s="3">
        <f t="shared" si="112"/>
        <v>1.5216526315789451</v>
      </c>
      <c r="L35" s="3">
        <f t="shared" si="113"/>
        <v>0.42355488721804646</v>
      </c>
      <c r="M35" s="5">
        <f t="shared" si="114"/>
        <v>0.14295755388011219</v>
      </c>
      <c r="N35" s="5">
        <f t="shared" si="115"/>
        <v>0.21753173806576154</v>
      </c>
      <c r="O35" s="5">
        <f t="shared" si="116"/>
        <v>6.0550370610658717E-2</v>
      </c>
      <c r="P35" s="5">
        <f t="shared" si="117"/>
        <v>9.2136630782789247E-2</v>
      </c>
      <c r="Q35" s="5">
        <f t="shared" si="118"/>
        <v>0.16550387083985393</v>
      </c>
      <c r="R35" s="5">
        <f t="shared" si="119"/>
        <v>1.2823202697504234E-2</v>
      </c>
      <c r="S35" s="5">
        <f t="shared" si="120"/>
        <v>1.4845593152641749E-2</v>
      </c>
      <c r="T35" s="5">
        <f t="shared" si="121"/>
        <v>7.009997334772447E-2</v>
      </c>
      <c r="U35" s="5">
        <f t="shared" si="122"/>
        <v>1.9512460129927543E-2</v>
      </c>
      <c r="V35" s="5">
        <f t="shared" si="123"/>
        <v>1.0631150435382987E-3</v>
      </c>
      <c r="W35" s="5">
        <f t="shared" si="124"/>
        <v>8.3946466866655231E-2</v>
      </c>
      <c r="X35" s="5">
        <f t="shared" si="125"/>
        <v>3.5555936306059632E-2</v>
      </c>
      <c r="Y35" s="5">
        <f t="shared" si="126"/>
        <v>7.5299452960225647E-3</v>
      </c>
      <c r="Z35" s="5">
        <f t="shared" si="127"/>
        <v>1.8104433907718512E-3</v>
      </c>
      <c r="AA35" s="5">
        <f t="shared" si="128"/>
        <v>2.7548659498926958E-3</v>
      </c>
      <c r="AB35" s="5">
        <f t="shared" si="129"/>
        <v>2.0959745111507259E-3</v>
      </c>
      <c r="AC35" s="5">
        <f t="shared" si="130"/>
        <v>4.2823829341095019E-5</v>
      </c>
      <c r="AD35" s="5">
        <f t="shared" si="131"/>
        <v>3.193434055485015E-2</v>
      </c>
      <c r="AE35" s="5">
        <f t="shared" si="132"/>
        <v>1.3525946012092243E-2</v>
      </c>
      <c r="AF35" s="5">
        <f t="shared" si="133"/>
        <v>2.8644902688345574E-3</v>
      </c>
      <c r="AG35" s="5">
        <f t="shared" si="134"/>
        <v>4.0442295091780412E-4</v>
      </c>
      <c r="AH35" s="5">
        <f t="shared" si="135"/>
        <v>1.9170553654825729E-4</v>
      </c>
      <c r="AI35" s="5">
        <f t="shared" si="136"/>
        <v>2.9170923417690933E-4</v>
      </c>
      <c r="AJ35" s="5">
        <f t="shared" si="137"/>
        <v>2.2194006192058645E-4</v>
      </c>
      <c r="AK35" s="5">
        <f t="shared" si="138"/>
        <v>1.1257189309141818E-4</v>
      </c>
      <c r="AL35" s="5">
        <f t="shared" si="139"/>
        <v>1.1040041594484949E-6</v>
      </c>
      <c r="AM35" s="5">
        <f t="shared" si="140"/>
        <v>9.7185946686052013E-3</v>
      </c>
      <c r="AN35" s="5">
        <f t="shared" si="141"/>
        <v>4.1163582687789831E-3</v>
      </c>
      <c r="AO35" s="5">
        <f t="shared" si="142"/>
        <v>8.7175183114087762E-4</v>
      </c>
      <c r="AP35" s="5">
        <f t="shared" si="143"/>
        <v>1.2307824950699993E-4</v>
      </c>
      <c r="AQ35" s="5">
        <f t="shared" si="144"/>
        <v>1.3032598522232986E-5</v>
      </c>
      <c r="AR35" s="5">
        <f t="shared" si="145"/>
        <v>1.6239563382354448E-5</v>
      </c>
      <c r="AS35" s="5">
        <f t="shared" si="146"/>
        <v>2.4710974356452718E-5</v>
      </c>
      <c r="AT35" s="5">
        <f t="shared" si="147"/>
        <v>1.8800759579188057E-5</v>
      </c>
      <c r="AU35" s="5">
        <f t="shared" si="148"/>
        <v>9.5360750964515265E-6</v>
      </c>
      <c r="AV35" s="5">
        <f t="shared" si="149"/>
        <v>3.6276484413624755E-6</v>
      </c>
      <c r="AW35" s="5">
        <f t="shared" si="150"/>
        <v>1.9764845667848784E-8</v>
      </c>
      <c r="AX35" s="5">
        <f t="shared" si="151"/>
        <v>2.4647208587886991E-3</v>
      </c>
      <c r="AY35" s="5">
        <f t="shared" si="152"/>
        <v>1.043944565368214E-3</v>
      </c>
      <c r="AZ35" s="5">
        <f t="shared" si="153"/>
        <v>2.2108391132321322E-4</v>
      </c>
      <c r="BA35" s="5">
        <f t="shared" si="154"/>
        <v>3.1213723708742715E-5</v>
      </c>
      <c r="BB35" s="5">
        <f t="shared" si="155"/>
        <v>3.3051813062779461E-6</v>
      </c>
      <c r="BC35" s="5">
        <f t="shared" si="156"/>
        <v>2.7998513908315032E-7</v>
      </c>
      <c r="BD35" s="5">
        <f t="shared" si="157"/>
        <v>1.1463910728139084E-6</v>
      </c>
      <c r="BE35" s="5">
        <f t="shared" si="158"/>
        <v>1.7444089927658935E-6</v>
      </c>
      <c r="BF35" s="5">
        <f t="shared" si="159"/>
        <v>1.3271922671960998E-6</v>
      </c>
      <c r="BG35" s="5">
        <f t="shared" si="160"/>
        <v>6.7317520199672422E-7</v>
      </c>
      <c r="BH35" s="5">
        <f t="shared" si="161"/>
        <v>2.560847044080007E-7</v>
      </c>
      <c r="BI35" s="5">
        <f t="shared" si="162"/>
        <v>7.7934392873910184E-8</v>
      </c>
      <c r="BJ35" s="8">
        <f t="shared" si="163"/>
        <v>0.64750449435096058</v>
      </c>
      <c r="BK35" s="8">
        <f t="shared" si="164"/>
        <v>0.25209076525795027</v>
      </c>
      <c r="BL35" s="8">
        <f t="shared" si="165"/>
        <v>9.8632940832358948E-2</v>
      </c>
      <c r="BM35" s="8">
        <f t="shared" si="166"/>
        <v>0.30749135215483919</v>
      </c>
      <c r="BN35" s="8">
        <f t="shared" si="167"/>
        <v>0.6915033668766799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1.4511278195488699</v>
      </c>
      <c r="F36">
        <f>VLOOKUP(B36,home!$B$2:$E$405,3,FALSE)</f>
        <v>1.61</v>
      </c>
      <c r="G36">
        <f>VLOOKUP(C36,away!$B$2:$E$405,4,FALSE)</f>
        <v>0.76</v>
      </c>
      <c r="H36">
        <f>VLOOKUP(A36,away!$A$2:$E$405,3,FALSE)</f>
        <v>1.22556390977444</v>
      </c>
      <c r="I36">
        <f>VLOOKUP(C36,away!$B$2:$E$405,3,FALSE)</f>
        <v>1.03</v>
      </c>
      <c r="J36">
        <f>VLOOKUP(B36,home!$B$2:$E$405,4,FALSE)</f>
        <v>0.68</v>
      </c>
      <c r="K36" s="3">
        <f t="shared" si="112"/>
        <v>1.7755999999999972</v>
      </c>
      <c r="L36" s="3">
        <f t="shared" si="113"/>
        <v>0.8583849624060178</v>
      </c>
      <c r="M36" s="5">
        <f t="shared" si="114"/>
        <v>7.1791803817320421E-2</v>
      </c>
      <c r="N36" s="5">
        <f t="shared" si="115"/>
        <v>0.12747352685803393</v>
      </c>
      <c r="O36" s="5">
        <f t="shared" si="116"/>
        <v>6.1625004820790787E-2</v>
      </c>
      <c r="P36" s="5">
        <f t="shared" si="117"/>
        <v>0.10942135855979596</v>
      </c>
      <c r="Q36" s="5">
        <f t="shared" si="118"/>
        <v>0.11317099714456237</v>
      </c>
      <c r="R36" s="5">
        <f t="shared" si="119"/>
        <v>2.6448988723182583E-2</v>
      </c>
      <c r="S36" s="5">
        <f t="shared" si="120"/>
        <v>4.1693595481796596E-2</v>
      </c>
      <c r="T36" s="5">
        <f t="shared" si="121"/>
        <v>9.7144282129386708E-2</v>
      </c>
      <c r="U36" s="5">
        <f t="shared" si="122"/>
        <v>4.6962824376882921E-2</v>
      </c>
      <c r="V36" s="5">
        <f t="shared" si="123"/>
        <v>7.0608027012070348E-3</v>
      </c>
      <c r="W36" s="5">
        <f t="shared" si="124"/>
        <v>6.698214084329486E-2</v>
      </c>
      <c r="X36" s="5">
        <f t="shared" si="125"/>
        <v>5.7496462449646242E-2</v>
      </c>
      <c r="Y36" s="5">
        <f t="shared" si="126"/>
        <v>2.4677049379159301E-2</v>
      </c>
      <c r="Z36" s="5">
        <f t="shared" si="127"/>
        <v>7.5678047302754235E-3</v>
      </c>
      <c r="AA36" s="5">
        <f t="shared" si="128"/>
        <v>1.3437394079077021E-2</v>
      </c>
      <c r="AB36" s="5">
        <f t="shared" si="129"/>
        <v>1.1929718463404564E-2</v>
      </c>
      <c r="AC36" s="5">
        <f t="shared" si="130"/>
        <v>6.7260691942521019E-4</v>
      </c>
      <c r="AD36" s="5">
        <f t="shared" si="131"/>
        <v>2.9733372320338548E-2</v>
      </c>
      <c r="AE36" s="5">
        <f t="shared" si="132"/>
        <v>2.5522679681397934E-2</v>
      </c>
      <c r="AF36" s="5">
        <f t="shared" si="133"/>
        <v>1.0954142219408798E-2</v>
      </c>
      <c r="AG36" s="5">
        <f t="shared" si="134"/>
        <v>3.1342903190657982E-3</v>
      </c>
      <c r="AH36" s="5">
        <f t="shared" si="135"/>
        <v>1.6240224447233882E-3</v>
      </c>
      <c r="AI36" s="5">
        <f t="shared" si="136"/>
        <v>2.8836142528508436E-3</v>
      </c>
      <c r="AJ36" s="5">
        <f t="shared" si="137"/>
        <v>2.5600727336809754E-3</v>
      </c>
      <c r="AK36" s="5">
        <f t="shared" si="138"/>
        <v>1.5152217153079773E-3</v>
      </c>
      <c r="AL36" s="5">
        <f t="shared" si="139"/>
        <v>4.1006108768349227E-5</v>
      </c>
      <c r="AM36" s="5">
        <f t="shared" si="140"/>
        <v>1.0558915178398612E-2</v>
      </c>
      <c r="AN36" s="5">
        <f t="shared" si="141"/>
        <v>9.0636140084580236E-3</v>
      </c>
      <c r="AO36" s="5">
        <f t="shared" si="142"/>
        <v>3.8900349849564481E-3</v>
      </c>
      <c r="AP36" s="5">
        <f t="shared" si="143"/>
        <v>1.113049178106645E-3</v>
      </c>
      <c r="AQ36" s="5">
        <f t="shared" si="144"/>
        <v>2.3885616922628036E-4</v>
      </c>
      <c r="AR36" s="5">
        <f t="shared" si="145"/>
        <v>2.7880728903208299E-4</v>
      </c>
      <c r="AS36" s="5">
        <f t="shared" si="146"/>
        <v>4.9505022240536585E-4</v>
      </c>
      <c r="AT36" s="5">
        <f t="shared" si="147"/>
        <v>4.3950558745148316E-4</v>
      </c>
      <c r="AU36" s="5">
        <f t="shared" si="148"/>
        <v>2.6012870702628402E-4</v>
      </c>
      <c r="AV36" s="5">
        <f t="shared" si="149"/>
        <v>1.1547113304896732E-4</v>
      </c>
      <c r="AW36" s="5">
        <f t="shared" si="150"/>
        <v>1.7360942382863133E-6</v>
      </c>
      <c r="AX36" s="5">
        <f t="shared" si="151"/>
        <v>3.1247349651274212E-3</v>
      </c>
      <c r="AY36" s="5">
        <f t="shared" si="152"/>
        <v>2.6822255055696707E-3</v>
      </c>
      <c r="AZ36" s="5">
        <f t="shared" si="153"/>
        <v>1.151191019881442E-3</v>
      </c>
      <c r="BA36" s="5">
        <f t="shared" si="154"/>
        <v>3.2938835344102564E-4</v>
      </c>
      <c r="BB36" s="5">
        <f t="shared" si="155"/>
        <v>7.0685502346363717E-5</v>
      </c>
      <c r="BC36" s="5">
        <f t="shared" si="156"/>
        <v>1.2135074454846783E-5</v>
      </c>
      <c r="BD36" s="5">
        <f t="shared" si="157"/>
        <v>3.9887330719054708E-5</v>
      </c>
      <c r="BE36" s="5">
        <f t="shared" si="158"/>
        <v>7.0823944424753431E-5</v>
      </c>
      <c r="BF36" s="5">
        <f t="shared" si="159"/>
        <v>6.2877497860296E-5</v>
      </c>
      <c r="BG36" s="5">
        <f t="shared" si="160"/>
        <v>3.7215095066913795E-5</v>
      </c>
      <c r="BH36" s="5">
        <f t="shared" si="161"/>
        <v>1.6519780700203011E-5</v>
      </c>
      <c r="BI36" s="5">
        <f t="shared" si="162"/>
        <v>5.8665045222560858E-6</v>
      </c>
      <c r="BJ36" s="8">
        <f t="shared" si="163"/>
        <v>0.58852377328426109</v>
      </c>
      <c r="BK36" s="8">
        <f t="shared" si="164"/>
        <v>0.23336339909388326</v>
      </c>
      <c r="BL36" s="8">
        <f t="shared" si="165"/>
        <v>0.17080901470215873</v>
      </c>
      <c r="BM36" s="8">
        <f t="shared" si="166"/>
        <v>0.48765182247556133</v>
      </c>
      <c r="BN36" s="8">
        <f t="shared" si="167"/>
        <v>0.50993167992368604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1.4511278195488699</v>
      </c>
      <c r="F37">
        <f>VLOOKUP(B37,home!$B$2:$E$405,3,FALSE)</f>
        <v>0.42</v>
      </c>
      <c r="G37">
        <f>VLOOKUP(C37,away!$B$2:$E$405,4,FALSE)</f>
        <v>1.17</v>
      </c>
      <c r="H37">
        <f>VLOOKUP(A37,away!$A$2:$E$405,3,FALSE)</f>
        <v>1.22556390977444</v>
      </c>
      <c r="I37">
        <f>VLOOKUP(C37,away!$B$2:$E$405,3,FALSE)</f>
        <v>1.06</v>
      </c>
      <c r="J37">
        <f>VLOOKUP(B37,home!$B$2:$E$405,4,FALSE)</f>
        <v>1.63</v>
      </c>
      <c r="K37" s="3">
        <f t="shared" si="112"/>
        <v>0.71308421052631465</v>
      </c>
      <c r="L37" s="3">
        <f t="shared" si="113"/>
        <v>2.1175293233082773</v>
      </c>
      <c r="M37" s="5">
        <f t="shared" si="114"/>
        <v>5.897665839169499E-2</v>
      </c>
      <c r="N37" s="5">
        <f t="shared" si="115"/>
        <v>4.2055323888721977E-2</v>
      </c>
      <c r="O37" s="5">
        <f t="shared" si="116"/>
        <v>0.12488480353514932</v>
      </c>
      <c r="P37" s="5">
        <f t="shared" si="117"/>
        <v>8.905338153559586E-2</v>
      </c>
      <c r="Q37" s="5">
        <f t="shared" si="118"/>
        <v>1.4994493716808882E-2</v>
      </c>
      <c r="R37" s="5">
        <f t="shared" si="119"/>
        <v>0.13222361676063599</v>
      </c>
      <c r="S37" s="5">
        <f t="shared" si="120"/>
        <v>3.36171333676357E-2</v>
      </c>
      <c r="T37" s="5">
        <f t="shared" si="121"/>
        <v>3.1751280133504527E-2</v>
      </c>
      <c r="U37" s="5">
        <f t="shared" si="122"/>
        <v>9.4286573370692101E-2</v>
      </c>
      <c r="V37" s="5">
        <f t="shared" si="123"/>
        <v>5.6401209969435123E-3</v>
      </c>
      <c r="W37" s="5">
        <f t="shared" si="124"/>
        <v>3.5641122380974831E-3</v>
      </c>
      <c r="X37" s="5">
        <f t="shared" si="125"/>
        <v>7.5471121757333124E-3</v>
      </c>
      <c r="Y37" s="5">
        <f t="shared" si="126"/>
        <v>7.9906156692061119E-3</v>
      </c>
      <c r="Z37" s="5">
        <f t="shared" si="127"/>
        <v>9.3329128574840825E-2</v>
      </c>
      <c r="AA37" s="5">
        <f t="shared" si="128"/>
        <v>6.6551527968899293E-2</v>
      </c>
      <c r="AB37" s="5">
        <f t="shared" si="129"/>
        <v>2.3728421890511244E-2</v>
      </c>
      <c r="AC37" s="5">
        <f t="shared" si="130"/>
        <v>5.3227821474714277E-4</v>
      </c>
      <c r="AD37" s="5">
        <f t="shared" si="131"/>
        <v>6.3537804038272996E-4</v>
      </c>
      <c r="AE37" s="5">
        <f t="shared" si="132"/>
        <v>1.3454316318965813E-3</v>
      </c>
      <c r="AF37" s="5">
        <f t="shared" si="133"/>
        <v>1.42449546652376E-3</v>
      </c>
      <c r="AG37" s="5">
        <f t="shared" si="134"/>
        <v>1.0054703070945885E-3</v>
      </c>
      <c r="AH37" s="5">
        <f t="shared" si="135"/>
        <v>4.9406791619008496E-2</v>
      </c>
      <c r="AI37" s="5">
        <f t="shared" si="136"/>
        <v>3.5231202996278813E-2</v>
      </c>
      <c r="AJ37" s="5">
        <f t="shared" si="137"/>
        <v>1.2561407287246903E-2</v>
      </c>
      <c r="AK37" s="5">
        <f t="shared" si="138"/>
        <v>2.9857803995086518E-3</v>
      </c>
      <c r="AL37" s="5">
        <f t="shared" si="139"/>
        <v>3.2149108636265551E-5</v>
      </c>
      <c r="AM37" s="5">
        <f t="shared" si="140"/>
        <v>9.0615609662415196E-5</v>
      </c>
      <c r="AN37" s="5">
        <f t="shared" si="141"/>
        <v>1.9188121060962103E-4</v>
      </c>
      <c r="AO37" s="5">
        <f t="shared" si="142"/>
        <v>2.0315704502888197E-4</v>
      </c>
      <c r="AP37" s="5">
        <f t="shared" si="143"/>
        <v>1.4339700002843922E-4</v>
      </c>
      <c r="AQ37" s="5">
        <f t="shared" si="144"/>
        <v>7.5911838108664513E-5</v>
      </c>
      <c r="AR37" s="5">
        <f t="shared" si="145"/>
        <v>2.0924066004766415E-2</v>
      </c>
      <c r="AS37" s="5">
        <f t="shared" si="146"/>
        <v>1.4920621088009357E-2</v>
      </c>
      <c r="AT37" s="5">
        <f t="shared" si="147"/>
        <v>5.3198296545527166E-3</v>
      </c>
      <c r="AU37" s="5">
        <f t="shared" si="148"/>
        <v>1.2644955097837339E-3</v>
      </c>
      <c r="AV37" s="5">
        <f t="shared" si="149"/>
        <v>2.2542294557705087E-4</v>
      </c>
      <c r="AW37" s="5">
        <f t="shared" si="150"/>
        <v>1.348455716534911E-6</v>
      </c>
      <c r="AX37" s="5">
        <f t="shared" si="151"/>
        <v>1.0769426746247334E-5</v>
      </c>
      <c r="AY37" s="5">
        <f t="shared" si="152"/>
        <v>2.280457693039918E-5</v>
      </c>
      <c r="AZ37" s="5">
        <f t="shared" si="153"/>
        <v>2.4144680177879868E-5</v>
      </c>
      <c r="BA37" s="5">
        <f t="shared" si="154"/>
        <v>1.7042356092853579E-5</v>
      </c>
      <c r="BB37" s="5">
        <f t="shared" si="155"/>
        <v>9.021922191219737E-6</v>
      </c>
      <c r="BC37" s="5">
        <f t="shared" si="156"/>
        <v>3.8208369585026898E-6</v>
      </c>
      <c r="BD37" s="5">
        <f t="shared" si="157"/>
        <v>7.3845538879884669E-3</v>
      </c>
      <c r="BE37" s="5">
        <f t="shared" si="158"/>
        <v>5.2658087793052838E-3</v>
      </c>
      <c r="BF37" s="5">
        <f t="shared" si="159"/>
        <v>1.8774825480867223E-3</v>
      </c>
      <c r="BG37" s="5">
        <f t="shared" si="160"/>
        <v>4.4626772019311801E-4</v>
      </c>
      <c r="BH37" s="5">
        <f t="shared" si="161"/>
        <v>7.9556616234321948E-5</v>
      </c>
      <c r="BI37" s="5">
        <f t="shared" si="162"/>
        <v>1.1346113375919295E-5</v>
      </c>
      <c r="BJ37" s="8">
        <f t="shared" si="163"/>
        <v>0.11310627977050508</v>
      </c>
      <c r="BK37" s="8">
        <f t="shared" si="164"/>
        <v>0.18787452619218389</v>
      </c>
      <c r="BL37" s="8">
        <f t="shared" si="165"/>
        <v>0.59957957669580386</v>
      </c>
      <c r="BM37" s="8">
        <f t="shared" si="166"/>
        <v>0.53167977728351268</v>
      </c>
      <c r="BN37" s="8">
        <f t="shared" si="167"/>
        <v>0.462188277828607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1.4511278195488699</v>
      </c>
      <c r="F38">
        <f>VLOOKUP(B38,home!$B$2:$E$405,3,FALSE)</f>
        <v>1.25</v>
      </c>
      <c r="G38">
        <f>VLOOKUP(C38,away!$B$2:$E$405,4,FALSE)</f>
        <v>0.94</v>
      </c>
      <c r="H38">
        <f>VLOOKUP(A38,away!$A$2:$E$405,3,FALSE)</f>
        <v>1.22556390977444</v>
      </c>
      <c r="I38">
        <f>VLOOKUP(C38,away!$B$2:$E$405,3,FALSE)</f>
        <v>1</v>
      </c>
      <c r="J38">
        <f>VLOOKUP(B38,home!$B$2:$E$405,4,FALSE)</f>
        <v>0.74</v>
      </c>
      <c r="K38" s="3">
        <f t="shared" si="112"/>
        <v>1.7050751879699222</v>
      </c>
      <c r="L38" s="3">
        <f t="shared" si="113"/>
        <v>0.90691729323308556</v>
      </c>
      <c r="M38" s="5">
        <f t="shared" si="114"/>
        <v>7.3388173435324736E-2</v>
      </c>
      <c r="N38" s="5">
        <f t="shared" si="115"/>
        <v>0.12513235361500558</v>
      </c>
      <c r="O38" s="5">
        <f t="shared" si="116"/>
        <v>6.6557003607284948E-2</v>
      </c>
      <c r="P38" s="5">
        <f t="shared" si="117"/>
        <v>0.11348469543640617</v>
      </c>
      <c r="Q38" s="5">
        <f t="shared" si="118"/>
        <v>0.10668003568061223</v>
      </c>
      <c r="R38" s="5">
        <f t="shared" si="119"/>
        <v>3.0180848778611789E-2</v>
      </c>
      <c r="S38" s="5">
        <f t="shared" si="120"/>
        <v>4.3872110094290706E-2</v>
      </c>
      <c r="T38" s="5">
        <f t="shared" si="121"/>
        <v>9.6749969201469832E-2</v>
      </c>
      <c r="U38" s="5">
        <f t="shared" si="122"/>
        <v>5.1460616404283295E-2</v>
      </c>
      <c r="V38" s="5">
        <f t="shared" si="123"/>
        <v>7.5380190615087052E-3</v>
      </c>
      <c r="W38" s="5">
        <f t="shared" si="124"/>
        <v>6.0632493963585971E-2</v>
      </c>
      <c r="X38" s="5">
        <f t="shared" si="125"/>
        <v>5.4988657307426789E-2</v>
      </c>
      <c r="Y38" s="5">
        <f t="shared" si="126"/>
        <v>2.493508212188662E-2</v>
      </c>
      <c r="Z38" s="5">
        <f t="shared" si="127"/>
        <v>9.1238445605918931E-3</v>
      </c>
      <c r="AA38" s="5">
        <f t="shared" si="128"/>
        <v>1.5556840979159575E-2</v>
      </c>
      <c r="AB38" s="5">
        <f t="shared" si="129"/>
        <v>1.3262791778379353E-2</v>
      </c>
      <c r="AC38" s="5">
        <f t="shared" si="130"/>
        <v>7.2853172158507569E-4</v>
      </c>
      <c r="AD38" s="5">
        <f t="shared" si="131"/>
        <v>2.5845740260511642E-2</v>
      </c>
      <c r="AE38" s="5">
        <f t="shared" si="132"/>
        <v>2.3439948798668602E-2</v>
      </c>
      <c r="AF38" s="5">
        <f t="shared" si="133"/>
        <v>1.0629047459005322E-2</v>
      </c>
      <c r="AG38" s="5">
        <f t="shared" si="134"/>
        <v>3.2132223170557046E-3</v>
      </c>
      <c r="AH38" s="5">
        <f t="shared" si="135"/>
        <v>2.0686431031928525E-3</v>
      </c>
      <c r="AI38" s="5">
        <f t="shared" si="136"/>
        <v>3.5271920280192364E-3</v>
      </c>
      <c r="AJ38" s="5">
        <f t="shared" si="137"/>
        <v>3.0070638050904556E-3</v>
      </c>
      <c r="AK38" s="5">
        <f t="shared" si="138"/>
        <v>1.7090899609007197E-3</v>
      </c>
      <c r="AL38" s="5">
        <f t="shared" si="139"/>
        <v>4.5062955879507976E-5</v>
      </c>
      <c r="AM38" s="5">
        <f t="shared" si="140"/>
        <v>8.8137860865827294E-3</v>
      </c>
      <c r="AN38" s="5">
        <f t="shared" si="141"/>
        <v>7.9933750207790387E-3</v>
      </c>
      <c r="AO38" s="5">
        <f t="shared" si="142"/>
        <v>3.6246650188209426E-3</v>
      </c>
      <c r="AP38" s="5">
        <f t="shared" si="143"/>
        <v>1.0957571292485803E-3</v>
      </c>
      <c r="AQ38" s="5">
        <f t="shared" si="144"/>
        <v>2.4844027242474466E-4</v>
      </c>
      <c r="AR38" s="5">
        <f t="shared" si="145"/>
        <v>3.7521764076259057E-4</v>
      </c>
      <c r="AS38" s="5">
        <f t="shared" si="146"/>
        <v>6.3977428935290488E-4</v>
      </c>
      <c r="AT38" s="5">
        <f t="shared" si="147"/>
        <v>5.4543163333836393E-4</v>
      </c>
      <c r="AU38" s="5">
        <f t="shared" si="148"/>
        <v>3.1000064824638425E-4</v>
      </c>
      <c r="AV38" s="5">
        <f t="shared" si="149"/>
        <v>1.3214360339487539E-4</v>
      </c>
      <c r="AW38" s="5">
        <f t="shared" si="150"/>
        <v>1.9356569564217395E-6</v>
      </c>
      <c r="AX38" s="5">
        <f t="shared" si="151"/>
        <v>2.5046946613844572E-3</v>
      </c>
      <c r="AY38" s="5">
        <f t="shared" si="152"/>
        <v>2.2715509026781516E-3</v>
      </c>
      <c r="AZ38" s="5">
        <f t="shared" si="153"/>
        <v>1.0300543980490207E-3</v>
      </c>
      <c r="BA38" s="5">
        <f t="shared" si="154"/>
        <v>3.1139138218715107E-4</v>
      </c>
      <c r="BB38" s="5">
        <f t="shared" si="155"/>
        <v>7.0601557367320074E-5</v>
      </c>
      <c r="BC38" s="5">
        <f t="shared" si="156"/>
        <v>1.280595466112207E-5</v>
      </c>
      <c r="BD38" s="5">
        <f t="shared" si="157"/>
        <v>5.6715227855618794E-5</v>
      </c>
      <c r="BE38" s="5">
        <f t="shared" si="158"/>
        <v>9.6703727796676196E-5</v>
      </c>
      <c r="BF38" s="5">
        <f t="shared" si="159"/>
        <v>8.244356342515493E-5</v>
      </c>
      <c r="BG38" s="5">
        <f t="shared" si="160"/>
        <v>4.6857491468018757E-5</v>
      </c>
      <c r="BH38" s="5">
        <f t="shared" si="161"/>
        <v>1.9973886518157786E-5</v>
      </c>
      <c r="BI38" s="5">
        <f t="shared" si="162"/>
        <v>6.8113956618875524E-6</v>
      </c>
      <c r="BJ38" s="8">
        <f t="shared" si="163"/>
        <v>0.56022367310941146</v>
      </c>
      <c r="BK38" s="8">
        <f t="shared" si="164"/>
        <v>0.24132814360767302</v>
      </c>
      <c r="BL38" s="8">
        <f t="shared" si="165"/>
        <v>0.18964216355274285</v>
      </c>
      <c r="BM38" s="8">
        <f t="shared" si="166"/>
        <v>0.48262509903145229</v>
      </c>
      <c r="BN38" s="8">
        <f t="shared" si="167"/>
        <v>0.51542311055324541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1.4511278195488699</v>
      </c>
      <c r="F39">
        <f>VLOOKUP(B39,home!$B$2:$E$405,3,FALSE)</f>
        <v>1.1100000000000001</v>
      </c>
      <c r="G39">
        <f>VLOOKUP(C39,away!$B$2:$E$405,4,FALSE)</f>
        <v>1.58</v>
      </c>
      <c r="H39">
        <f>VLOOKUP(A39,away!$A$2:$E$405,3,FALSE)</f>
        <v>1.22556390977444</v>
      </c>
      <c r="I39">
        <f>VLOOKUP(C39,away!$B$2:$E$405,3,FALSE)</f>
        <v>0.83</v>
      </c>
      <c r="J39">
        <f>VLOOKUP(B39,home!$B$2:$E$405,4,FALSE)</f>
        <v>0.75</v>
      </c>
      <c r="K39" s="3">
        <f t="shared" si="112"/>
        <v>2.5449879699248084</v>
      </c>
      <c r="L39" s="3">
        <f t="shared" si="113"/>
        <v>0.76291353383458871</v>
      </c>
      <c r="M39" s="5">
        <f t="shared" si="114"/>
        <v>3.6592883266245248E-2</v>
      </c>
      <c r="N39" s="5">
        <f t="shared" si="115"/>
        <v>9.3128447697456984E-2</v>
      </c>
      <c r="O39" s="5">
        <f t="shared" si="116"/>
        <v>2.791720588584775E-2</v>
      </c>
      <c r="P39" s="5">
        <f t="shared" si="117"/>
        <v>7.1048953133396583E-2</v>
      </c>
      <c r="Q39" s="5">
        <f t="shared" si="118"/>
        <v>0.11850538952389991</v>
      </c>
      <c r="R39" s="5">
        <f t="shared" si="119"/>
        <v>1.064920709857994E-2</v>
      </c>
      <c r="S39" s="5">
        <f t="shared" si="120"/>
        <v>3.4487264262720856E-2</v>
      </c>
      <c r="T39" s="5">
        <f t="shared" si="121"/>
        <v>9.0409365500122935E-2</v>
      </c>
      <c r="U39" s="5">
        <f t="shared" si="122"/>
        <v>2.7102103955123823E-2</v>
      </c>
      <c r="V39" s="5">
        <f t="shared" si="123"/>
        <v>7.4400745706424704E-3</v>
      </c>
      <c r="W39" s="5">
        <f t="shared" si="124"/>
        <v>0.10053159690319288</v>
      </c>
      <c r="X39" s="5">
        <f t="shared" si="125"/>
        <v>7.6696915855449285E-2</v>
      </c>
      <c r="Y39" s="5">
        <f t="shared" si="126"/>
        <v>2.9256557554747445E-2</v>
      </c>
      <c r="Z39" s="5">
        <f t="shared" si="127"/>
        <v>2.7081414067046702E-3</v>
      </c>
      <c r="AA39" s="5">
        <f t="shared" si="128"/>
        <v>6.8921873009186339E-3</v>
      </c>
      <c r="AB39" s="5">
        <f t="shared" si="129"/>
        <v>8.7702668836532327E-3</v>
      </c>
      <c r="AC39" s="5">
        <f t="shared" si="130"/>
        <v>9.0285573022569668E-4</v>
      </c>
      <c r="AD39" s="5">
        <f t="shared" si="131"/>
        <v>6.3962926178989007E-2</v>
      </c>
      <c r="AE39" s="5">
        <f t="shared" si="132"/>
        <v>4.8798182045613432E-2</v>
      </c>
      <c r="AF39" s="5">
        <f t="shared" si="133"/>
        <v>1.8614396754561256E-2</v>
      </c>
      <c r="AG39" s="5">
        <f t="shared" si="134"/>
        <v>4.7337250694071426E-3</v>
      </c>
      <c r="AH39" s="5">
        <f t="shared" si="135"/>
        <v>5.1651943267820848E-4</v>
      </c>
      <c r="AI39" s="5">
        <f t="shared" si="136"/>
        <v>1.3145357423984276E-3</v>
      </c>
      <c r="AJ39" s="5">
        <f t="shared" si="137"/>
        <v>1.672738825220088E-3</v>
      </c>
      <c r="AK39" s="5">
        <f t="shared" si="138"/>
        <v>1.4190333956704266E-3</v>
      </c>
      <c r="AL39" s="5">
        <f t="shared" si="139"/>
        <v>7.0119595656126729E-5</v>
      </c>
      <c r="AM39" s="5">
        <f t="shared" si="140"/>
        <v>3.2556975529343113E-2</v>
      </c>
      <c r="AN39" s="5">
        <f t="shared" si="141"/>
        <v>2.4838157252057385E-2</v>
      </c>
      <c r="AO39" s="5">
        <f t="shared" si="142"/>
        <v>9.4746831615531556E-3</v>
      </c>
      <c r="AP39" s="5">
        <f t="shared" si="143"/>
        <v>2.4094546709145306E-3</v>
      </c>
      <c r="AQ39" s="5">
        <f t="shared" si="144"/>
        <v>4.595513944004151E-4</v>
      </c>
      <c r="AR39" s="5">
        <f t="shared" si="145"/>
        <v>7.8811933135753808E-5</v>
      </c>
      <c r="AS39" s="5">
        <f t="shared" si="146"/>
        <v>2.0057542171701185E-4</v>
      </c>
      <c r="AT39" s="5">
        <f t="shared" si="147"/>
        <v>2.5523101766619524E-4</v>
      </c>
      <c r="AU39" s="5">
        <f t="shared" si="148"/>
        <v>2.1651995650404432E-4</v>
      </c>
      <c r="AV39" s="5">
        <f t="shared" si="149"/>
        <v>1.3776017113785891E-4</v>
      </c>
      <c r="AW39" s="5">
        <f t="shared" si="150"/>
        <v>3.7817947559616095E-6</v>
      </c>
      <c r="AX39" s="5">
        <f t="shared" si="151"/>
        <v>1.3809518509885753E-2</v>
      </c>
      <c r="AY39" s="5">
        <f t="shared" si="152"/>
        <v>1.0535468566931104E-2</v>
      </c>
      <c r="AZ39" s="5">
        <f t="shared" si="153"/>
        <v>4.0188257775003178E-3</v>
      </c>
      <c r="BA39" s="5">
        <f t="shared" si="154"/>
        <v>1.0220055252594356E-3</v>
      </c>
      <c r="BB39" s="5">
        <f t="shared" si="155"/>
        <v>1.9492546171853773E-4</v>
      </c>
      <c r="BC39" s="5">
        <f t="shared" si="156"/>
        <v>2.9742254566805699E-5</v>
      </c>
      <c r="BD39" s="5">
        <f t="shared" si="157"/>
        <v>1.0021115069488871E-5</v>
      </c>
      <c r="BE39" s="5">
        <f t="shared" si="158"/>
        <v>2.5503617297081384E-5</v>
      </c>
      <c r="BF39" s="5">
        <f t="shared" si="159"/>
        <v>3.2453199605319201E-5</v>
      </c>
      <c r="BG39" s="5">
        <f t="shared" si="160"/>
        <v>2.7531000860368632E-5</v>
      </c>
      <c r="BH39" s="5">
        <f t="shared" si="161"/>
        <v>1.751651649740693E-5</v>
      </c>
      <c r="BI39" s="5">
        <f t="shared" si="162"/>
        <v>8.9158647521780138E-6</v>
      </c>
      <c r="BJ39" s="8">
        <f t="shared" si="163"/>
        <v>0.74398681118757104</v>
      </c>
      <c r="BK39" s="8">
        <f t="shared" si="164"/>
        <v>0.16107761912581808</v>
      </c>
      <c r="BL39" s="8">
        <f t="shared" si="165"/>
        <v>8.7264638334333233E-2</v>
      </c>
      <c r="BM39" s="8">
        <f t="shared" si="166"/>
        <v>0.62666343667682545</v>
      </c>
      <c r="BN39" s="8">
        <f t="shared" si="167"/>
        <v>0.35784208660542643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1.4511278195488699</v>
      </c>
      <c r="F40">
        <f>VLOOKUP(B40,home!$B$2:$E$405,3,FALSE)</f>
        <v>1.38</v>
      </c>
      <c r="G40">
        <f>VLOOKUP(C40,away!$B$2:$E$405,4,FALSE)</f>
        <v>0.64</v>
      </c>
      <c r="H40">
        <f>VLOOKUP(A40,away!$A$2:$E$405,3,FALSE)</f>
        <v>1.22556390977444</v>
      </c>
      <c r="I40">
        <f>VLOOKUP(C40,away!$B$2:$E$405,3,FALSE)</f>
        <v>0.89</v>
      </c>
      <c r="J40">
        <f>VLOOKUP(B40,home!$B$2:$E$405,4,FALSE)</f>
        <v>1.63</v>
      </c>
      <c r="K40" s="3">
        <f t="shared" si="112"/>
        <v>1.2816360902255619</v>
      </c>
      <c r="L40" s="3">
        <f t="shared" si="113"/>
        <v>1.7779255639097802</v>
      </c>
      <c r="M40" s="5">
        <f t="shared" si="114"/>
        <v>4.6908252752617043E-2</v>
      </c>
      <c r="N40" s="5">
        <f t="shared" si="115"/>
        <v>6.0119309657176559E-2</v>
      </c>
      <c r="O40" s="5">
        <f t="shared" si="116"/>
        <v>8.3399381727219168E-2</v>
      </c>
      <c r="P40" s="5">
        <f t="shared" si="117"/>
        <v>0.10688765752410233</v>
      </c>
      <c r="Q40" s="5">
        <f t="shared" si="118"/>
        <v>3.8525538488041813E-2</v>
      </c>
      <c r="R40" s="5">
        <f t="shared" si="119"/>
        <v>7.4138946393546581E-2</v>
      </c>
      <c r="S40" s="5">
        <f t="shared" si="120"/>
        <v>6.088998555990973E-2</v>
      </c>
      <c r="T40" s="5">
        <f t="shared" si="121"/>
        <v>6.8495539741279685E-2</v>
      </c>
      <c r="U40" s="5">
        <f t="shared" si="122"/>
        <v>9.501914938926756E-2</v>
      </c>
      <c r="V40" s="5">
        <f t="shared" si="123"/>
        <v>1.5416353653159355E-2</v>
      </c>
      <c r="W40" s="5">
        <f t="shared" si="124"/>
        <v>1.6458573507216114E-2</v>
      </c>
      <c r="X40" s="5">
        <f t="shared" si="125"/>
        <v>2.9262118583967781E-2</v>
      </c>
      <c r="Y40" s="5">
        <f t="shared" si="126"/>
        <v>2.6012934342297889E-2</v>
      </c>
      <c r="Z40" s="5">
        <f t="shared" si="127"/>
        <v>4.3937842691474424E-2</v>
      </c>
      <c r="AA40" s="5">
        <f t="shared" si="128"/>
        <v>5.6312324920047063E-2</v>
      </c>
      <c r="AB40" s="5">
        <f t="shared" si="129"/>
        <v>3.6085953971020296E-2</v>
      </c>
      <c r="AC40" s="5">
        <f t="shared" si="130"/>
        <v>2.1955330790078939E-3</v>
      </c>
      <c r="AD40" s="5">
        <f t="shared" si="131"/>
        <v>5.2734754501196166E-3</v>
      </c>
      <c r="AE40" s="5">
        <f t="shared" si="132"/>
        <v>9.3758468134183016E-3</v>
      </c>
      <c r="AF40" s="5">
        <f t="shared" si="133"/>
        <v>8.3347788664392252E-3</v>
      </c>
      <c r="AG40" s="5">
        <f t="shared" si="134"/>
        <v>4.9395388053924266E-3</v>
      </c>
      <c r="AH40" s="5">
        <f t="shared" si="135"/>
        <v>1.9529553436054725E-2</v>
      </c>
      <c r="AI40" s="5">
        <f t="shared" si="136"/>
        <v>2.5029780509636366E-2</v>
      </c>
      <c r="AJ40" s="5">
        <f t="shared" si="137"/>
        <v>1.6039535015787164E-2</v>
      </c>
      <c r="AK40" s="5">
        <f t="shared" si="138"/>
        <v>6.8522823155564884E-3</v>
      </c>
      <c r="AL40" s="5">
        <f t="shared" si="139"/>
        <v>2.0011437140449954E-4</v>
      </c>
      <c r="AM40" s="5">
        <f t="shared" si="140"/>
        <v>1.3517352915583579E-3</v>
      </c>
      <c r="AN40" s="5">
        <f t="shared" si="141"/>
        <v>2.4032847305006447E-3</v>
      </c>
      <c r="AO40" s="5">
        <f t="shared" si="142"/>
        <v>2.1364306798555615E-3</v>
      </c>
      <c r="AP40" s="5">
        <f t="shared" si="143"/>
        <v>1.2661382404121184E-3</v>
      </c>
      <c r="AQ40" s="5">
        <f t="shared" si="144"/>
        <v>5.627748862681132E-4</v>
      </c>
      <c r="AR40" s="5">
        <f t="shared" si="145"/>
        <v>6.9444184611407575E-3</v>
      </c>
      <c r="AS40" s="5">
        <f t="shared" si="146"/>
        <v>8.9002173254266528E-3</v>
      </c>
      <c r="AT40" s="5">
        <f t="shared" si="147"/>
        <v>5.7034198675588116E-3</v>
      </c>
      <c r="AU40" s="5">
        <f t="shared" si="148"/>
        <v>2.4365695799909567E-3</v>
      </c>
      <c r="AV40" s="5">
        <f t="shared" si="149"/>
        <v>7.8069887751553715E-4</v>
      </c>
      <c r="AW40" s="5">
        <f t="shared" si="150"/>
        <v>1.2666425736035344E-5</v>
      </c>
      <c r="AX40" s="5">
        <f t="shared" si="151"/>
        <v>2.8873878901546074E-4</v>
      </c>
      <c r="AY40" s="5">
        <f t="shared" si="152"/>
        <v>5.1335607428294012E-4</v>
      </c>
      <c r="AZ40" s="5">
        <f t="shared" si="153"/>
        <v>4.5635444392800375E-4</v>
      </c>
      <c r="BA40" s="5">
        <f t="shared" si="154"/>
        <v>2.7045474402114341E-4</v>
      </c>
      <c r="BB40" s="5">
        <f t="shared" si="155"/>
        <v>1.2021210081896669E-4</v>
      </c>
      <c r="BC40" s="5">
        <f t="shared" si="156"/>
        <v>4.2745633427468143E-5</v>
      </c>
      <c r="BD40" s="5">
        <f t="shared" si="157"/>
        <v>2.0577765180915283E-3</v>
      </c>
      <c r="BE40" s="5">
        <f t="shared" si="158"/>
        <v>2.6373206512047965E-3</v>
      </c>
      <c r="BF40" s="5">
        <f t="shared" si="159"/>
        <v>1.6900426640406242E-3</v>
      </c>
      <c r="BG40" s="5">
        <f t="shared" si="160"/>
        <v>7.2200655741847322E-4</v>
      </c>
      <c r="BH40" s="5">
        <f t="shared" si="161"/>
        <v>2.3133741534175732E-4</v>
      </c>
      <c r="BI40" s="5">
        <f t="shared" si="162"/>
        <v>5.9298076104299343E-5</v>
      </c>
      <c r="BJ40" s="8">
        <f t="shared" si="163"/>
        <v>0.27620987986943829</v>
      </c>
      <c r="BK40" s="8">
        <f t="shared" si="164"/>
        <v>0.23301125301448378</v>
      </c>
      <c r="BL40" s="8">
        <f t="shared" si="165"/>
        <v>0.44457001367196958</v>
      </c>
      <c r="BM40" s="8">
        <f t="shared" si="166"/>
        <v>0.58724921305611577</v>
      </c>
      <c r="BN40" s="8">
        <f t="shared" si="167"/>
        <v>0.40997908654270349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1.29749103942652</v>
      </c>
      <c r="F41">
        <f>VLOOKUP(B41,home!$B$2:$E$405,3,FALSE)</f>
        <v>0.66</v>
      </c>
      <c r="G41">
        <f>VLOOKUP(C41,away!$B$2:$E$405,4,FALSE)</f>
        <v>1.05</v>
      </c>
      <c r="H41">
        <f>VLOOKUP(A41,away!$A$2:$E$405,3,FALSE)</f>
        <v>1.0286738351254501</v>
      </c>
      <c r="I41">
        <f>VLOOKUP(C41,away!$B$2:$E$405,3,FALSE)</f>
        <v>0.66</v>
      </c>
      <c r="J41">
        <f>VLOOKUP(B41,home!$B$2:$E$405,4,FALSE)</f>
        <v>0.83</v>
      </c>
      <c r="K41" s="3">
        <f t="shared" si="112"/>
        <v>0.89916129032257841</v>
      </c>
      <c r="L41" s="3">
        <f t="shared" si="113"/>
        <v>0.56350752688172157</v>
      </c>
      <c r="M41" s="5">
        <f t="shared" si="114"/>
        <v>0.23161730489036439</v>
      </c>
      <c r="N41" s="5">
        <f t="shared" si="115"/>
        <v>0.20826131472625811</v>
      </c>
      <c r="O41" s="5">
        <f t="shared" si="116"/>
        <v>0.13051809466177891</v>
      </c>
      <c r="P41" s="5">
        <f t="shared" si="117"/>
        <v>0.11735681840652956</v>
      </c>
      <c r="Q41" s="5">
        <f t="shared" si="118"/>
        <v>9.3630256236769405E-2</v>
      </c>
      <c r="R41" s="5">
        <f t="shared" si="119"/>
        <v>3.6773964368086727E-2</v>
      </c>
      <c r="S41" s="5">
        <f t="shared" si="120"/>
        <v>1.4865710091288729E-2</v>
      </c>
      <c r="T41" s="5">
        <f t="shared" si="121"/>
        <v>5.2761354133283818E-2</v>
      </c>
      <c r="U41" s="5">
        <f t="shared" si="122"/>
        <v>3.3065725251485378E-2</v>
      </c>
      <c r="V41" s="5">
        <f t="shared" si="123"/>
        <v>8.369133061938267E-4</v>
      </c>
      <c r="W41" s="5">
        <f t="shared" si="124"/>
        <v>2.8062900670362413E-2</v>
      </c>
      <c r="X41" s="5">
        <f t="shared" si="125"/>
        <v>1.581365575388333E-2</v>
      </c>
      <c r="Y41" s="5">
        <f t="shared" si="126"/>
        <v>4.4555570224148501E-3</v>
      </c>
      <c r="Z41" s="5">
        <f t="shared" si="127"/>
        <v>6.9074685715657018E-3</v>
      </c>
      <c r="AA41" s="5">
        <f t="shared" si="128"/>
        <v>6.2109283536716737E-3</v>
      </c>
      <c r="AB41" s="5">
        <f t="shared" si="129"/>
        <v>2.7923131762942546E-3</v>
      </c>
      <c r="AC41" s="5">
        <f t="shared" si="130"/>
        <v>2.6503169458637864E-5</v>
      </c>
      <c r="AD41" s="5">
        <f t="shared" si="131"/>
        <v>6.3082684942393531E-3</v>
      </c>
      <c r="AE41" s="5">
        <f t="shared" si="132"/>
        <v>3.5547567780946994E-3</v>
      </c>
      <c r="AF41" s="5">
        <f t="shared" si="133"/>
        <v>1.0015661003450903E-3</v>
      </c>
      <c r="AG41" s="5">
        <f t="shared" si="134"/>
        <v>1.8813001207134404E-4</v>
      </c>
      <c r="AH41" s="5">
        <f t="shared" si="135"/>
        <v>9.7310263294405133E-4</v>
      </c>
      <c r="AI41" s="5">
        <f t="shared" si="136"/>
        <v>8.7497621905427154E-4</v>
      </c>
      <c r="AJ41" s="5">
        <f t="shared" si="137"/>
        <v>3.9337237306320491E-4</v>
      </c>
      <c r="AK41" s="5">
        <f t="shared" si="138"/>
        <v>1.1790173684692201E-4</v>
      </c>
      <c r="AL41" s="5">
        <f t="shared" si="139"/>
        <v>5.3714944085496784E-7</v>
      </c>
      <c r="AM41" s="5">
        <f t="shared" si="140"/>
        <v>1.1344301677963054E-3</v>
      </c>
      <c r="AN41" s="5">
        <f t="shared" si="141"/>
        <v>6.392599382749125E-4</v>
      </c>
      <c r="AO41" s="5">
        <f t="shared" si="142"/>
        <v>1.8011389342592892E-4</v>
      </c>
      <c r="AP41" s="5">
        <f t="shared" si="143"/>
        <v>3.3831844880494398E-5</v>
      </c>
      <c r="AQ41" s="5">
        <f t="shared" si="144"/>
        <v>4.7661248096133566E-6</v>
      </c>
      <c r="AR41" s="5">
        <f t="shared" si="145"/>
        <v>1.0967013161847884E-4</v>
      </c>
      <c r="AS41" s="5">
        <f t="shared" si="146"/>
        <v>9.8611137055918435E-5</v>
      </c>
      <c r="AT41" s="5">
        <f t="shared" si="147"/>
        <v>4.4333658617688122E-5</v>
      </c>
      <c r="AU41" s="5">
        <f t="shared" si="148"/>
        <v>1.3287703229133718E-5</v>
      </c>
      <c r="AV41" s="5">
        <f t="shared" si="149"/>
        <v>2.9869470952328405E-6</v>
      </c>
      <c r="AW41" s="5">
        <f t="shared" si="150"/>
        <v>7.560141959339196E-9</v>
      </c>
      <c r="AX41" s="5">
        <f t="shared" si="151"/>
        <v>1.7000594890943078E-4</v>
      </c>
      <c r="AY41" s="5">
        <f t="shared" si="152"/>
        <v>9.5799631825133657E-5</v>
      </c>
      <c r="AZ41" s="5">
        <f t="shared" si="153"/>
        <v>2.6991906802980263E-5</v>
      </c>
      <c r="BA41" s="5">
        <f t="shared" si="154"/>
        <v>5.0700475494564417E-6</v>
      </c>
      <c r="BB41" s="5">
        <f t="shared" si="155"/>
        <v>7.1425248894173293E-7</v>
      </c>
      <c r="BC41" s="5">
        <f t="shared" si="156"/>
        <v>8.0497330722534035E-8</v>
      </c>
      <c r="BD41" s="5">
        <f t="shared" si="157"/>
        <v>1.0299990773520315E-5</v>
      </c>
      <c r="BE41" s="5">
        <f t="shared" si="158"/>
        <v>9.2613529942291803E-6</v>
      </c>
      <c r="BF41" s="5">
        <f t="shared" si="159"/>
        <v>4.1637250542119921E-6</v>
      </c>
      <c r="BG41" s="5">
        <f t="shared" si="160"/>
        <v>1.247953464097901E-6</v>
      </c>
      <c r="BH41" s="5">
        <f t="shared" si="161"/>
        <v>2.8052786176019995E-7</v>
      </c>
      <c r="BI41" s="5">
        <f t="shared" si="162"/>
        <v>5.0447958830347076E-8</v>
      </c>
      <c r="BJ41" s="8">
        <f t="shared" si="163"/>
        <v>0.41632882418181638</v>
      </c>
      <c r="BK41" s="8">
        <f t="shared" si="164"/>
        <v>0.36479958664510115</v>
      </c>
      <c r="BL41" s="8">
        <f t="shared" si="165"/>
        <v>0.21201457234894852</v>
      </c>
      <c r="BM41" s="8">
        <f t="shared" si="166"/>
        <v>0.18179690638596135</v>
      </c>
      <c r="BN41" s="8">
        <f t="shared" si="167"/>
        <v>0.81815775328978713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1.29749103942652</v>
      </c>
      <c r="F42">
        <f>VLOOKUP(B42,home!$B$2:$E$405,3,FALSE)</f>
        <v>0.44</v>
      </c>
      <c r="G42">
        <f>VLOOKUP(C42,away!$B$2:$E$405,4,FALSE)</f>
        <v>0.99</v>
      </c>
      <c r="H42">
        <f>VLOOKUP(A42,away!$A$2:$E$405,3,FALSE)</f>
        <v>1.0286738351254501</v>
      </c>
      <c r="I42">
        <f>VLOOKUP(C42,away!$B$2:$E$405,3,FALSE)</f>
        <v>0.94</v>
      </c>
      <c r="J42">
        <f>VLOOKUP(B42,home!$B$2:$E$405,4,FALSE)</f>
        <v>0.49</v>
      </c>
      <c r="K42" s="3">
        <f t="shared" si="112"/>
        <v>0.5651870967741921</v>
      </c>
      <c r="L42" s="3">
        <f t="shared" si="113"/>
        <v>0.47380716845878229</v>
      </c>
      <c r="M42" s="5">
        <f t="shared" si="114"/>
        <v>0.35381034244107096</v>
      </c>
      <c r="N42" s="5">
        <f t="shared" si="115"/>
        <v>0.19996904025295156</v>
      </c>
      <c r="O42" s="5">
        <f t="shared" si="116"/>
        <v>0.16763787652343598</v>
      </c>
      <c r="P42" s="5">
        <f t="shared" si="117"/>
        <v>9.4746764741671263E-2</v>
      </c>
      <c r="Q42" s="5">
        <f t="shared" si="118"/>
        <v>5.6509960652643618E-2</v>
      </c>
      <c r="R42" s="5">
        <f t="shared" si="119"/>
        <v>3.971401380100608E-2</v>
      </c>
      <c r="S42" s="5">
        <f t="shared" si="120"/>
        <v>6.3430518784995359E-3</v>
      </c>
      <c r="T42" s="5">
        <f t="shared" si="121"/>
        <v>2.6774824446546278E-2</v>
      </c>
      <c r="U42" s="5">
        <f t="shared" si="122"/>
        <v>2.244584816144082E-2</v>
      </c>
      <c r="V42" s="5">
        <f t="shared" si="123"/>
        <v>1.8873377186269375E-4</v>
      </c>
      <c r="W42" s="5">
        <f t="shared" si="124"/>
        <v>1.0646233533363829E-2</v>
      </c>
      <c r="X42" s="5">
        <f t="shared" si="125"/>
        <v>5.0442617651940535E-3</v>
      </c>
      <c r="Y42" s="5">
        <f t="shared" si="126"/>
        <v>1.1950036919657465E-3</v>
      </c>
      <c r="Z42" s="5">
        <f t="shared" si="127"/>
        <v>6.2722614757292315E-3</v>
      </c>
      <c r="AA42" s="5">
        <f t="shared" si="128"/>
        <v>3.5450012536760132E-3</v>
      </c>
      <c r="AB42" s="5">
        <f t="shared" si="129"/>
        <v>1.0017944833130084E-3</v>
      </c>
      <c r="AC42" s="5">
        <f t="shared" si="130"/>
        <v>3.1588099852644262E-6</v>
      </c>
      <c r="AD42" s="5">
        <f t="shared" si="131"/>
        <v>1.5042784555754874E-3</v>
      </c>
      <c r="AE42" s="5">
        <f t="shared" si="132"/>
        <v>7.1273791560977188E-4</v>
      </c>
      <c r="AF42" s="5">
        <f t="shared" si="133"/>
        <v>1.6885016682414023E-4</v>
      </c>
      <c r="AG42" s="5">
        <f t="shared" si="134"/>
        <v>2.6667473145579639E-5</v>
      </c>
      <c r="AH42" s="5">
        <f t="shared" si="135"/>
        <v>7.4296061241209258E-4</v>
      </c>
      <c r="AI42" s="5">
        <f t="shared" si="136"/>
        <v>4.1991175154676631E-4</v>
      </c>
      <c r="AJ42" s="5">
        <f t="shared" si="137"/>
        <v>1.1866435187904134E-4</v>
      </c>
      <c r="AK42" s="5">
        <f t="shared" si="138"/>
        <v>2.235585350970218E-5</v>
      </c>
      <c r="AL42" s="5">
        <f t="shared" si="139"/>
        <v>3.3835870876198447E-8</v>
      </c>
      <c r="AM42" s="5">
        <f t="shared" si="140"/>
        <v>1.7003975460933506E-4</v>
      </c>
      <c r="AN42" s="5">
        <f t="shared" si="141"/>
        <v>8.0566054656875232E-5</v>
      </c>
      <c r="AO42" s="5">
        <f t="shared" si="142"/>
        <v>1.9086387115434767E-5</v>
      </c>
      <c r="AP42" s="5">
        <f t="shared" si="143"/>
        <v>3.0144223450907777E-6</v>
      </c>
      <c r="AQ42" s="5">
        <f t="shared" si="144"/>
        <v>3.5706372896658595E-7</v>
      </c>
      <c r="AR42" s="5">
        <f t="shared" si="145"/>
        <v>7.0404012808675316E-5</v>
      </c>
      <c r="AS42" s="5">
        <f t="shared" si="146"/>
        <v>3.9791439600588223E-5</v>
      </c>
      <c r="AT42" s="5">
        <f t="shared" si="147"/>
        <v>1.1244804112161035E-5</v>
      </c>
      <c r="AU42" s="5">
        <f t="shared" si="148"/>
        <v>2.1184727299822649E-6</v>
      </c>
      <c r="AV42" s="5">
        <f t="shared" si="149"/>
        <v>2.9933336296349324E-7</v>
      </c>
      <c r="AW42" s="5">
        <f t="shared" si="150"/>
        <v>2.5169160118215093E-10</v>
      </c>
      <c r="AX42" s="5">
        <f t="shared" si="151"/>
        <v>1.6017379207307688E-5</v>
      </c>
      <c r="AY42" s="5">
        <f t="shared" si="152"/>
        <v>7.5891490883450322E-6</v>
      </c>
      <c r="AZ42" s="5">
        <f t="shared" si="153"/>
        <v>1.7978966202801538E-6</v>
      </c>
      <c r="BA42" s="5">
        <f t="shared" si="154"/>
        <v>2.8395210227885145E-7</v>
      </c>
      <c r="BB42" s="5">
        <f t="shared" si="155"/>
        <v>3.3634635389665287E-8</v>
      </c>
      <c r="BC42" s="5">
        <f t="shared" si="156"/>
        <v>3.1872662712241732E-9</v>
      </c>
      <c r="BD42" s="5">
        <f t="shared" si="157"/>
        <v>5.5596543261690441E-6</v>
      </c>
      <c r="BE42" s="5">
        <f t="shared" si="158"/>
        <v>3.1422448876755588E-6</v>
      </c>
      <c r="BF42" s="5">
        <f t="shared" si="159"/>
        <v>8.87978132709448E-7</v>
      </c>
      <c r="BG42" s="5">
        <f t="shared" si="160"/>
        <v>1.6729126094167379E-7</v>
      </c>
      <c r="BH42" s="5">
        <f t="shared" si="161"/>
        <v>2.3637715521829594E-8</v>
      </c>
      <c r="BI42" s="5">
        <f t="shared" si="162"/>
        <v>2.6719463620314253E-9</v>
      </c>
      <c r="BJ42" s="8">
        <f t="shared" si="163"/>
        <v>0.30285064723519567</v>
      </c>
      <c r="BK42" s="8">
        <f t="shared" si="164"/>
        <v>0.4550996746280489</v>
      </c>
      <c r="BL42" s="8">
        <f t="shared" si="165"/>
        <v>0.23578206833310328</v>
      </c>
      <c r="BM42" s="8">
        <f t="shared" si="166"/>
        <v>8.7609064361900885E-2</v>
      </c>
      <c r="BN42" s="8">
        <f t="shared" si="167"/>
        <v>0.91238799841277929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1.29749103942652</v>
      </c>
      <c r="F43">
        <f>VLOOKUP(B43,home!$B$2:$E$405,3,FALSE)</f>
        <v>0.77</v>
      </c>
      <c r="G43">
        <f>VLOOKUP(C43,away!$B$2:$E$405,4,FALSE)</f>
        <v>0.72</v>
      </c>
      <c r="H43">
        <f>VLOOKUP(A43,away!$A$2:$E$405,3,FALSE)</f>
        <v>1.0286738351254501</v>
      </c>
      <c r="I43">
        <f>VLOOKUP(C43,away!$B$2:$E$405,3,FALSE)</f>
        <v>1.05</v>
      </c>
      <c r="J43">
        <f>VLOOKUP(B43,home!$B$2:$E$405,4,FALSE)</f>
        <v>1.62</v>
      </c>
      <c r="K43" s="3">
        <f t="shared" si="112"/>
        <v>0.71932903225806266</v>
      </c>
      <c r="L43" s="3">
        <f t="shared" si="113"/>
        <v>1.7497741935483908</v>
      </c>
      <c r="M43" s="5">
        <f t="shared" si="114"/>
        <v>8.4660746542190357E-2</v>
      </c>
      <c r="N43" s="5">
        <f t="shared" si="115"/>
        <v>6.0898932880438919E-2</v>
      </c>
      <c r="O43" s="5">
        <f t="shared" si="116"/>
        <v>0.14813718950606583</v>
      </c>
      <c r="P43" s="5">
        <f t="shared" si="117"/>
        <v>0.10655938116882757</v>
      </c>
      <c r="Q43" s="5">
        <f t="shared" si="118"/>
        <v>2.1903185227217414E-2</v>
      </c>
      <c r="R43" s="5">
        <f t="shared" si="119"/>
        <v>0.12960331565125077</v>
      </c>
      <c r="S43" s="5">
        <f t="shared" si="120"/>
        <v>3.3530597646646121E-2</v>
      </c>
      <c r="T43" s="5">
        <f t="shared" si="121"/>
        <v>3.8325628267095374E-2</v>
      </c>
      <c r="U43" s="5">
        <f t="shared" si="122"/>
        <v>9.3227427624850451E-2</v>
      </c>
      <c r="V43" s="5">
        <f t="shared" si="123"/>
        <v>4.6893039197031024E-3</v>
      </c>
      <c r="W43" s="5">
        <f t="shared" si="124"/>
        <v>5.2518656776211325E-3</v>
      </c>
      <c r="X43" s="5">
        <f t="shared" si="125"/>
        <v>9.1895790306839899E-3</v>
      </c>
      <c r="Y43" s="5">
        <f t="shared" si="126"/>
        <v>8.039844118732143E-3</v>
      </c>
      <c r="Z43" s="5">
        <f t="shared" si="127"/>
        <v>7.5592179041621618E-2</v>
      </c>
      <c r="AA43" s="5">
        <f t="shared" si="128"/>
        <v>5.4375648996287891E-2</v>
      </c>
      <c r="AB43" s="5">
        <f t="shared" si="129"/>
        <v>1.9556991485451928E-2</v>
      </c>
      <c r="AC43" s="5">
        <f t="shared" si="130"/>
        <v>3.6889094430196E-4</v>
      </c>
      <c r="AD43" s="5">
        <f t="shared" si="131"/>
        <v>9.444548638581358E-4</v>
      </c>
      <c r="AE43" s="5">
        <f t="shared" si="132"/>
        <v>1.6525827477502247E-3</v>
      </c>
      <c r="AF43" s="5">
        <f t="shared" si="133"/>
        <v>1.4458233223583171E-3</v>
      </c>
      <c r="AG43" s="5">
        <f t="shared" si="134"/>
        <v>8.4328811263099305E-4</v>
      </c>
      <c r="AH43" s="5">
        <f t="shared" si="135"/>
        <v>3.3067311030279746E-2</v>
      </c>
      <c r="AI43" s="5">
        <f t="shared" si="136"/>
        <v>2.3786276842787495E-2</v>
      </c>
      <c r="AJ43" s="5">
        <f t="shared" si="137"/>
        <v>8.555079751172345E-3</v>
      </c>
      <c r="AK43" s="5">
        <f t="shared" si="138"/>
        <v>2.0513057461004503E-3</v>
      </c>
      <c r="AL43" s="5">
        <f t="shared" si="139"/>
        <v>1.8572380872645357E-5</v>
      </c>
      <c r="AM43" s="5">
        <f t="shared" si="140"/>
        <v>1.3587476064609867E-4</v>
      </c>
      <c r="AN43" s="5">
        <f t="shared" si="141"/>
        <v>2.3775014973310792E-4</v>
      </c>
      <c r="AO43" s="5">
        <f t="shared" si="142"/>
        <v>2.0800453825762908E-4</v>
      </c>
      <c r="AP43" s="5">
        <f t="shared" si="143"/>
        <v>1.2132032439471611E-4</v>
      </c>
      <c r="AQ43" s="5">
        <f t="shared" si="144"/>
        <v>5.3070793194698371E-5</v>
      </c>
      <c r="AR43" s="5">
        <f t="shared" si="145"/>
        <v>1.1572065498164313E-2</v>
      </c>
      <c r="AS43" s="5">
        <f t="shared" si="146"/>
        <v>8.3241226760214521E-3</v>
      </c>
      <c r="AT43" s="5">
        <f t="shared" si="147"/>
        <v>2.9938915544699524E-3</v>
      </c>
      <c r="AU43" s="5">
        <f t="shared" si="148"/>
        <v>7.1786437152081934E-4</v>
      </c>
      <c r="AV43" s="5">
        <f t="shared" si="149"/>
        <v>1.290951709146533E-4</v>
      </c>
      <c r="AW43" s="5">
        <f t="shared" si="150"/>
        <v>6.4934376760971647E-7</v>
      </c>
      <c r="AX43" s="5">
        <f t="shared" si="151"/>
        <v>1.6289776680642339E-5</v>
      </c>
      <c r="AY43" s="5">
        <f t="shared" si="152"/>
        <v>2.8503430854454329E-5</v>
      </c>
      <c r="AZ43" s="5">
        <f t="shared" si="153"/>
        <v>2.4937283868357577E-5</v>
      </c>
      <c r="BA43" s="5">
        <f t="shared" si="154"/>
        <v>1.4544871923347559E-5</v>
      </c>
      <c r="BB43" s="5">
        <f t="shared" si="155"/>
        <v>6.3625603849850249E-6</v>
      </c>
      <c r="BC43" s="5">
        <f t="shared" si="156"/>
        <v>2.2266087933080227E-6</v>
      </c>
      <c r="BD43" s="5">
        <f t="shared" si="157"/>
        <v>3.3747502624566013E-3</v>
      </c>
      <c r="BE43" s="5">
        <f t="shared" si="158"/>
        <v>2.4275558404055503E-3</v>
      </c>
      <c r="BF43" s="5">
        <f t="shared" si="159"/>
        <v>8.7310569671566595E-4</v>
      </c>
      <c r="BG43" s="5">
        <f t="shared" si="160"/>
        <v>2.0935009195916055E-4</v>
      </c>
      <c r="BH43" s="5">
        <f t="shared" si="161"/>
        <v>3.7647899763029837E-5</v>
      </c>
      <c r="BI43" s="5">
        <f t="shared" si="162"/>
        <v>5.4162454606177615E-6</v>
      </c>
      <c r="BJ43" s="8">
        <f t="shared" si="163"/>
        <v>0.14934406934711797</v>
      </c>
      <c r="BK43" s="8">
        <f t="shared" si="164"/>
        <v>0.22985599603339618</v>
      </c>
      <c r="BL43" s="8">
        <f t="shared" si="165"/>
        <v>0.54302541194209863</v>
      </c>
      <c r="BM43" s="8">
        <f t="shared" si="166"/>
        <v>0.44602705130115694</v>
      </c>
      <c r="BN43" s="8">
        <f t="shared" si="167"/>
        <v>0.55176275097599081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1.29749103942652</v>
      </c>
      <c r="F44">
        <f>VLOOKUP(B44,home!$B$2:$E$405,3,FALSE)</f>
        <v>0.77</v>
      </c>
      <c r="G44">
        <f>VLOOKUP(C44,away!$B$2:$E$405,4,FALSE)</f>
        <v>0.55000000000000004</v>
      </c>
      <c r="H44">
        <f>VLOOKUP(A44,away!$A$2:$E$405,3,FALSE)</f>
        <v>1.0286738351254501</v>
      </c>
      <c r="I44">
        <f>VLOOKUP(C44,away!$B$2:$E$405,3,FALSE)</f>
        <v>1.05</v>
      </c>
      <c r="J44">
        <f>VLOOKUP(B44,home!$B$2:$E$405,4,FALSE)</f>
        <v>1.46</v>
      </c>
      <c r="K44" s="3">
        <f t="shared" si="112"/>
        <v>0.54948745519713127</v>
      </c>
      <c r="L44" s="3">
        <f t="shared" si="113"/>
        <v>1.576956989247315</v>
      </c>
      <c r="M44" s="5">
        <f t="shared" si="114"/>
        <v>0.11926057851290722</v>
      </c>
      <c r="N44" s="5">
        <f t="shared" si="115"/>
        <v>6.553219179239507E-2</v>
      </c>
      <c r="O44" s="5">
        <f t="shared" si="116"/>
        <v>0.18806880282760718</v>
      </c>
      <c r="P44" s="5">
        <f t="shared" si="117"/>
        <v>0.10334144786771292</v>
      </c>
      <c r="Q44" s="5">
        <f t="shared" si="118"/>
        <v>1.8004558650746745E-2</v>
      </c>
      <c r="R44" s="5">
        <f t="shared" si="119"/>
        <v>0.1482882065391852</v>
      </c>
      <c r="S44" s="5">
        <f t="shared" si="120"/>
        <v>2.2386808324595334E-2</v>
      </c>
      <c r="T44" s="5">
        <f t="shared" si="121"/>
        <v>2.8392414602608284E-2</v>
      </c>
      <c r="U44" s="5">
        <f t="shared" si="122"/>
        <v>8.1482509246963472E-2</v>
      </c>
      <c r="V44" s="5">
        <f t="shared" si="123"/>
        <v>2.1553971370442491E-3</v>
      </c>
      <c r="W44" s="5">
        <f t="shared" si="124"/>
        <v>3.2977597049821082E-3</v>
      </c>
      <c r="X44" s="5">
        <f t="shared" si="125"/>
        <v>5.2004252156296988E-3</v>
      </c>
      <c r="Y44" s="5">
        <f t="shared" si="126"/>
        <v>4.1004234454226152E-3</v>
      </c>
      <c r="Z44" s="5">
        <f t="shared" si="127"/>
        <v>7.7948041241639149E-2</v>
      </c>
      <c r="AA44" s="5">
        <f t="shared" si="128"/>
        <v>4.2831470819469336E-2</v>
      </c>
      <c r="AB44" s="5">
        <f t="shared" si="129"/>
        <v>1.1767677951470193E-2</v>
      </c>
      <c r="AC44" s="5">
        <f t="shared" si="130"/>
        <v>1.1673066220283409E-4</v>
      </c>
      <c r="AD44" s="5">
        <f t="shared" si="131"/>
        <v>4.5301939703556516E-4</v>
      </c>
      <c r="AE44" s="5">
        <f t="shared" si="132"/>
        <v>7.1439210441983888E-4</v>
      </c>
      <c r="AF44" s="5">
        <f t="shared" si="133"/>
        <v>5.6328281106398129E-4</v>
      </c>
      <c r="AG44" s="5">
        <f t="shared" si="134"/>
        <v>2.9609092194340665E-4</v>
      </c>
      <c r="AH44" s="5">
        <f t="shared" si="135"/>
        <v>3.0730177108535206E-2</v>
      </c>
      <c r="AI44" s="5">
        <f t="shared" si="136"/>
        <v>1.6885846817126147E-2</v>
      </c>
      <c r="AJ44" s="5">
        <f t="shared" si="137"/>
        <v>4.6392804981956115E-3</v>
      </c>
      <c r="AK44" s="5">
        <f t="shared" si="138"/>
        <v>8.4974214496639545E-4</v>
      </c>
      <c r="AL44" s="5">
        <f t="shared" si="139"/>
        <v>4.0459691854646622E-6</v>
      </c>
      <c r="AM44" s="5">
        <f t="shared" si="140"/>
        <v>4.978569512640234E-5</v>
      </c>
      <c r="AN44" s="5">
        <f t="shared" si="141"/>
        <v>7.850989989411615E-5</v>
      </c>
      <c r="AO44" s="5">
        <f t="shared" si="142"/>
        <v>6.1903367681566759E-5</v>
      </c>
      <c r="AP44" s="5">
        <f t="shared" si="143"/>
        <v>3.2539649441131015E-5</v>
      </c>
      <c r="AQ44" s="5">
        <f t="shared" si="144"/>
        <v>1.2828406903462261E-5</v>
      </c>
      <c r="AR44" s="5">
        <f t="shared" si="145"/>
        <v>9.6920335144224847E-3</v>
      </c>
      <c r="AS44" s="5">
        <f t="shared" si="146"/>
        <v>5.3256508315253203E-3</v>
      </c>
      <c r="AT44" s="5">
        <f t="shared" si="147"/>
        <v>1.4631891613416667E-3</v>
      </c>
      <c r="AU44" s="5">
        <f t="shared" si="148"/>
        <v>2.6800136291255241E-4</v>
      </c>
      <c r="AV44" s="5">
        <f t="shared" si="149"/>
        <v>3.6815846724045308E-5</v>
      </c>
      <c r="AW44" s="5">
        <f t="shared" si="150"/>
        <v>9.7386262843672073E-8</v>
      </c>
      <c r="AX44" s="5">
        <f t="shared" si="151"/>
        <v>4.5594358200378376E-6</v>
      </c>
      <c r="AY44" s="5">
        <f t="shared" si="152"/>
        <v>7.1900341834332309E-6</v>
      </c>
      <c r="AZ44" s="5">
        <f t="shared" si="153"/>
        <v>5.6691873292460732E-6</v>
      </c>
      <c r="BA44" s="5">
        <f t="shared" si="154"/>
        <v>2.9800215274023039E-6</v>
      </c>
      <c r="BB44" s="5">
        <f t="shared" si="155"/>
        <v>1.1748414439361307E-6</v>
      </c>
      <c r="BC44" s="5">
        <f t="shared" si="156"/>
        <v>3.7053488525449768E-7</v>
      </c>
      <c r="BD44" s="5">
        <f t="shared" si="157"/>
        <v>2.5473199984312948E-3</v>
      </c>
      <c r="BE44" s="5">
        <f t="shared" si="158"/>
        <v>1.3997203835107725E-3</v>
      </c>
      <c r="BF44" s="5">
        <f t="shared" si="159"/>
        <v>3.8456439576144342E-4</v>
      </c>
      <c r="BG44" s="5">
        <f t="shared" si="160"/>
        <v>7.0437770395459344E-5</v>
      </c>
      <c r="BH44" s="5">
        <f t="shared" si="161"/>
        <v>9.676167801090194E-6</v>
      </c>
      <c r="BI44" s="5">
        <f t="shared" si="162"/>
        <v>1.0633865642162952E-6</v>
      </c>
      <c r="BJ44" s="8">
        <f t="shared" si="163"/>
        <v>0.12681206972048331</v>
      </c>
      <c r="BK44" s="8">
        <f t="shared" si="164"/>
        <v>0.24727219850783144</v>
      </c>
      <c r="BL44" s="8">
        <f t="shared" si="165"/>
        <v>0.54674218677290909</v>
      </c>
      <c r="BM44" s="8">
        <f t="shared" si="166"/>
        <v>0.35627161740438806</v>
      </c>
      <c r="BN44" s="8">
        <f t="shared" si="167"/>
        <v>0.64249578619055436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1.29749103942652</v>
      </c>
      <c r="F45">
        <f>VLOOKUP(B45,home!$B$2:$E$405,3,FALSE)</f>
        <v>0.55000000000000004</v>
      </c>
      <c r="G45">
        <f>VLOOKUP(C45,away!$B$2:$E$405,4,FALSE)</f>
        <v>0.72</v>
      </c>
      <c r="H45">
        <f>VLOOKUP(A45,away!$A$2:$E$405,3,FALSE)</f>
        <v>1.0286738351254501</v>
      </c>
      <c r="I45">
        <f>VLOOKUP(C45,away!$B$2:$E$405,3,FALSE)</f>
        <v>0.67</v>
      </c>
      <c r="J45">
        <f>VLOOKUP(B45,home!$B$2:$E$405,4,FALSE)</f>
        <v>0.9</v>
      </c>
      <c r="K45" s="3">
        <f t="shared" si="112"/>
        <v>0.51380645161290195</v>
      </c>
      <c r="L45" s="3">
        <f t="shared" si="113"/>
        <v>0.62029032258064642</v>
      </c>
      <c r="M45" s="5">
        <f t="shared" si="114"/>
        <v>0.3217125692394206</v>
      </c>
      <c r="N45" s="5">
        <f t="shared" si="115"/>
        <v>0.16529799364017669</v>
      </c>
      <c r="O45" s="5">
        <f t="shared" si="116"/>
        <v>0.19955519335176874</v>
      </c>
      <c r="P45" s="5">
        <f t="shared" si="117"/>
        <v>0.10253274579699885</v>
      </c>
      <c r="Q45" s="5">
        <f t="shared" si="118"/>
        <v>4.2465587785495612E-2</v>
      </c>
      <c r="R45" s="5">
        <f t="shared" si="119"/>
        <v>6.1891077628405955E-2</v>
      </c>
      <c r="S45" s="5">
        <f t="shared" si="120"/>
        <v>8.1695315678264428E-3</v>
      </c>
      <c r="T45" s="5">
        <f t="shared" si="121"/>
        <v>2.6340993146041835E-2</v>
      </c>
      <c r="U45" s="5">
        <f t="shared" si="122"/>
        <v>3.1800034982749914E-2</v>
      </c>
      <c r="V45" s="5">
        <f t="shared" si="123"/>
        <v>2.8930051356948521E-4</v>
      </c>
      <c r="W45" s="5">
        <f t="shared" si="124"/>
        <v>7.2730309919072306E-3</v>
      </c>
      <c r="X45" s="5">
        <f t="shared" si="125"/>
        <v>4.511390740109175E-3</v>
      </c>
      <c r="Y45" s="5">
        <f t="shared" si="126"/>
        <v>1.3991860087348307E-3</v>
      </c>
      <c r="Z45" s="5">
        <f t="shared" si="127"/>
        <v>1.2796812168995923E-2</v>
      </c>
      <c r="AA45" s="5">
        <f t="shared" si="128"/>
        <v>6.5750846525085968E-3</v>
      </c>
      <c r="AB45" s="5">
        <f t="shared" si="129"/>
        <v>1.6891604571799466E-3</v>
      </c>
      <c r="AC45" s="5">
        <f t="shared" si="130"/>
        <v>5.7626704030574418E-6</v>
      </c>
      <c r="AD45" s="5">
        <f t="shared" si="131"/>
        <v>9.3423256160562952E-4</v>
      </c>
      <c r="AE45" s="5">
        <f t="shared" si="132"/>
        <v>5.7949541700369966E-4</v>
      </c>
      <c r="AF45" s="5">
        <f t="shared" si="133"/>
        <v>1.7972769957361553E-4</v>
      </c>
      <c r="AG45" s="5">
        <f t="shared" si="134"/>
        <v>3.7161117581731839E-5</v>
      </c>
      <c r="AH45" s="5">
        <f t="shared" si="135"/>
        <v>1.9844346870776051E-3</v>
      </c>
      <c r="AI45" s="5">
        <f t="shared" si="136"/>
        <v>1.0196153450249036E-3</v>
      </c>
      <c r="AJ45" s="5">
        <f t="shared" si="137"/>
        <v>2.6194247121865522E-4</v>
      </c>
      <c r="AK45" s="5">
        <f t="shared" si="138"/>
        <v>4.486257722119065E-5</v>
      </c>
      <c r="AL45" s="5">
        <f t="shared" si="139"/>
        <v>7.3464635956931385E-8</v>
      </c>
      <c r="AM45" s="5">
        <f t="shared" si="140"/>
        <v>9.6002943491964088E-5</v>
      </c>
      <c r="AN45" s="5">
        <f t="shared" si="141"/>
        <v>5.9549696787321975E-5</v>
      </c>
      <c r="AO45" s="5">
        <f t="shared" si="142"/>
        <v>1.8469050314893814E-5</v>
      </c>
      <c r="AP45" s="5">
        <f t="shared" si="143"/>
        <v>3.818724392527892E-6</v>
      </c>
      <c r="AQ45" s="5">
        <f t="shared" si="144"/>
        <v>5.9217944632192716E-7</v>
      </c>
      <c r="AR45" s="5">
        <f t="shared" si="145"/>
        <v>2.4618512643751844E-4</v>
      </c>
      <c r="AS45" s="5">
        <f t="shared" si="146"/>
        <v>1.2649150625473494E-4</v>
      </c>
      <c r="AT45" s="5">
        <f t="shared" si="147"/>
        <v>3.249607599395828E-5</v>
      </c>
      <c r="AU45" s="5">
        <f t="shared" si="148"/>
        <v>5.5655644992663035E-6</v>
      </c>
      <c r="AV45" s="5">
        <f t="shared" si="149"/>
        <v>7.1490573664768902E-7</v>
      </c>
      <c r="AW45" s="5">
        <f t="shared" si="150"/>
        <v>6.5038480894168652E-10</v>
      </c>
      <c r="AX45" s="5">
        <f t="shared" si="151"/>
        <v>8.2211552900000004E-6</v>
      </c>
      <c r="AY45" s="5">
        <f t="shared" si="152"/>
        <v>5.0995030668196881E-6</v>
      </c>
      <c r="AZ45" s="5">
        <f t="shared" si="153"/>
        <v>1.5815862011592901E-6</v>
      </c>
      <c r="BA45" s="5">
        <f t="shared" si="154"/>
        <v>3.270142049687318E-7</v>
      </c>
      <c r="BB45" s="5">
        <f t="shared" si="155"/>
        <v>5.0710936672127059E-8</v>
      </c>
      <c r="BC45" s="5">
        <f t="shared" si="156"/>
        <v>6.2911006533440866E-9</v>
      </c>
      <c r="BD45" s="5">
        <f t="shared" si="157"/>
        <v>2.5451041915414255E-5</v>
      </c>
      <c r="BE45" s="5">
        <f t="shared" si="158"/>
        <v>1.3076909536410231E-5</v>
      </c>
      <c r="BF45" s="5">
        <f t="shared" si="159"/>
        <v>3.3595002434829298E-6</v>
      </c>
      <c r="BG45" s="5">
        <f t="shared" si="160"/>
        <v>5.7537763309888146E-7</v>
      </c>
      <c r="BH45" s="5">
        <f t="shared" si="161"/>
        <v>7.3908184999991608E-8</v>
      </c>
      <c r="BI45" s="5">
        <f t="shared" si="162"/>
        <v>7.5949004559991208E-9</v>
      </c>
      <c r="BJ45" s="8">
        <f t="shared" si="163"/>
        <v>0.24921251796346333</v>
      </c>
      <c r="BK45" s="8">
        <f t="shared" si="164"/>
        <v>0.43271508275592119</v>
      </c>
      <c r="BL45" s="8">
        <f t="shared" si="165"/>
        <v>0.30527540366449152</v>
      </c>
      <c r="BM45" s="8">
        <f t="shared" si="166"/>
        <v>0.10653955025792354</v>
      </c>
      <c r="BN45" s="8">
        <f t="shared" si="167"/>
        <v>0.8934551674422665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1.29749103942652</v>
      </c>
      <c r="F46">
        <f>VLOOKUP(B46,home!$B$2:$E$405,3,FALSE)</f>
        <v>1.21</v>
      </c>
      <c r="G46">
        <f>VLOOKUP(C46,away!$B$2:$E$405,4,FALSE)</f>
        <v>1.1000000000000001</v>
      </c>
      <c r="H46">
        <f>VLOOKUP(A46,away!$A$2:$E$405,3,FALSE)</f>
        <v>1.0286738351254501</v>
      </c>
      <c r="I46">
        <f>VLOOKUP(C46,away!$B$2:$E$405,3,FALSE)</f>
        <v>0.77</v>
      </c>
      <c r="J46">
        <f>VLOOKUP(B46,home!$B$2:$E$405,4,FALSE)</f>
        <v>1.6</v>
      </c>
      <c r="K46" s="3">
        <f t="shared" si="112"/>
        <v>1.7269605734766982</v>
      </c>
      <c r="L46" s="3">
        <f t="shared" si="113"/>
        <v>1.2673261648745546</v>
      </c>
      <c r="M46" s="5">
        <f t="shared" si="114"/>
        <v>5.007232902461782E-2</v>
      </c>
      <c r="N46" s="5">
        <f t="shared" si="115"/>
        <v>8.647293804766791E-2</v>
      </c>
      <c r="O46" s="5">
        <f t="shared" si="116"/>
        <v>6.3457972709105748E-2</v>
      </c>
      <c r="P46" s="5">
        <f t="shared" si="117"/>
        <v>0.10958941694138592</v>
      </c>
      <c r="Q46" s="5">
        <f t="shared" si="118"/>
        <v>7.466767734050779E-2</v>
      </c>
      <c r="R46" s="5">
        <f t="shared" si="119"/>
        <v>4.0210974592072582E-2</v>
      </c>
      <c r="S46" s="5">
        <f t="shared" si="120"/>
        <v>5.9962461001406335E-2</v>
      </c>
      <c r="T46" s="5">
        <f t="shared" si="121"/>
        <v>9.4628301164036421E-2</v>
      </c>
      <c r="U46" s="5">
        <f t="shared" si="122"/>
        <v>6.9442767741582603E-2</v>
      </c>
      <c r="V46" s="5">
        <f t="shared" si="123"/>
        <v>1.4581686726468535E-2</v>
      </c>
      <c r="W46" s="5">
        <f t="shared" si="124"/>
        <v>4.2982711626712147E-2</v>
      </c>
      <c r="X46" s="5">
        <f t="shared" si="125"/>
        <v>5.4473115081790029E-2</v>
      </c>
      <c r="Y46" s="5">
        <f t="shared" si="126"/>
        <v>3.4517602012687616E-2</v>
      </c>
      <c r="Z46" s="5">
        <f t="shared" si="127"/>
        <v>1.6986806738546502E-2</v>
      </c>
      <c r="AA46" s="5">
        <f t="shared" si="128"/>
        <v>2.93355455067381E-2</v>
      </c>
      <c r="AB46" s="5">
        <f t="shared" si="129"/>
        <v>2.5330665245784111E-2</v>
      </c>
      <c r="AC46" s="5">
        <f t="shared" si="130"/>
        <v>1.9946128149815842E-3</v>
      </c>
      <c r="AD46" s="5">
        <f t="shared" si="131"/>
        <v>1.8557362080112581E-2</v>
      </c>
      <c r="AE46" s="5">
        <f t="shared" si="132"/>
        <v>2.3518230515177561E-2</v>
      </c>
      <c r="AF46" s="5">
        <f t="shared" si="133"/>
        <v>1.4902634441717855E-2</v>
      </c>
      <c r="AG46" s="5">
        <f t="shared" si="134"/>
        <v>6.2954995178499127E-3</v>
      </c>
      <c r="AH46" s="5">
        <f t="shared" si="135"/>
        <v>5.3819561593568448E-3</v>
      </c>
      <c r="AI46" s="5">
        <f t="shared" si="136"/>
        <v>9.2944260953893437E-3</v>
      </c>
      <c r="AJ46" s="5">
        <f t="shared" si="137"/>
        <v>8.0255537099151869E-3</v>
      </c>
      <c r="AK46" s="5">
        <f t="shared" si="138"/>
        <v>4.6199382791143918E-3</v>
      </c>
      <c r="AL46" s="5">
        <f t="shared" si="139"/>
        <v>1.746181651028698E-4</v>
      </c>
      <c r="AM46" s="5">
        <f t="shared" si="140"/>
        <v>6.4095665320171927E-3</v>
      </c>
      <c r="AN46" s="5">
        <f t="shared" si="141"/>
        <v>8.1230113715296485E-3</v>
      </c>
      <c r="AO46" s="5">
        <f t="shared" si="142"/>
        <v>5.1472524243565332E-3</v>
      </c>
      <c r="AP46" s="5">
        <f t="shared" si="143"/>
        <v>2.1744158915336731E-3</v>
      </c>
      <c r="AQ46" s="5">
        <f t="shared" si="144"/>
        <v>6.8892353816491381E-4</v>
      </c>
      <c r="AR46" s="5">
        <f t="shared" si="145"/>
        <v>1.3641387717921393E-3</v>
      </c>
      <c r="AS46" s="5">
        <f t="shared" si="146"/>
        <v>2.3558138756359513E-3</v>
      </c>
      <c r="AT46" s="5">
        <f t="shared" si="147"/>
        <v>2.034198840836313E-3</v>
      </c>
      <c r="AU46" s="5">
        <f t="shared" si="148"/>
        <v>1.1709937322454383E-3</v>
      </c>
      <c r="AV46" s="5">
        <f t="shared" si="149"/>
        <v>5.0556500184405012E-4</v>
      </c>
      <c r="AW46" s="5">
        <f t="shared" si="150"/>
        <v>1.0615922602897713E-5</v>
      </c>
      <c r="AX46" s="5">
        <f t="shared" si="151"/>
        <v>1.8448447823115779E-3</v>
      </c>
      <c r="AY46" s="5">
        <f t="shared" si="152"/>
        <v>2.3380200627557642E-3</v>
      </c>
      <c r="AZ46" s="5">
        <f t="shared" si="153"/>
        <v>1.4815169997660145E-3</v>
      </c>
      <c r="BA46" s="5">
        <f t="shared" si="154"/>
        <v>6.2585508583663991E-4</v>
      </c>
      <c r="BB46" s="5">
        <f t="shared" si="155"/>
        <v>1.98290631425146E-4</v>
      </c>
      <c r="BC46" s="5">
        <f t="shared" si="156"/>
        <v>5.0259781090916821E-5</v>
      </c>
      <c r="BD46" s="5">
        <f t="shared" si="157"/>
        <v>2.8813479300200288E-4</v>
      </c>
      <c r="BE46" s="5">
        <f t="shared" si="158"/>
        <v>4.9759742736132852E-4</v>
      </c>
      <c r="BF46" s="5">
        <f t="shared" si="159"/>
        <v>4.296655692582249E-4</v>
      </c>
      <c r="BG46" s="5">
        <f t="shared" si="160"/>
        <v>2.4733849929645872E-4</v>
      </c>
      <c r="BH46" s="5">
        <f t="shared" si="161"/>
        <v>1.0678595914696953E-4</v>
      </c>
      <c r="BI46" s="5">
        <f t="shared" si="162"/>
        <v>3.6883028249541967E-5</v>
      </c>
      <c r="BJ46" s="8">
        <f t="shared" si="163"/>
        <v>0.48009802892904774</v>
      </c>
      <c r="BK46" s="8">
        <f t="shared" si="164"/>
        <v>0.23871314473671884</v>
      </c>
      <c r="BL46" s="8">
        <f t="shared" si="165"/>
        <v>0.26413691553772739</v>
      </c>
      <c r="BM46" s="8">
        <f t="shared" si="166"/>
        <v>0.57313618314653014</v>
      </c>
      <c r="BN46" s="8">
        <f t="shared" si="167"/>
        <v>0.42447130865535776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1.29749103942652</v>
      </c>
      <c r="F47">
        <f>VLOOKUP(B47,home!$B$2:$E$405,3,FALSE)</f>
        <v>0.89</v>
      </c>
      <c r="G47">
        <f>VLOOKUP(C47,away!$B$2:$E$405,4,FALSE)</f>
        <v>0.5</v>
      </c>
      <c r="H47">
        <f>VLOOKUP(A47,away!$A$2:$E$405,3,FALSE)</f>
        <v>1.0286738351254501</v>
      </c>
      <c r="I47">
        <f>VLOOKUP(C47,away!$B$2:$E$405,3,FALSE)</f>
        <v>0.99</v>
      </c>
      <c r="J47">
        <f>VLOOKUP(B47,home!$B$2:$E$405,4,FALSE)</f>
        <v>0.9</v>
      </c>
      <c r="K47" s="3">
        <f t="shared" si="112"/>
        <v>0.57738351254480136</v>
      </c>
      <c r="L47" s="3">
        <f t="shared" si="113"/>
        <v>0.916548387096776</v>
      </c>
      <c r="M47" s="5">
        <f t="shared" si="114"/>
        <v>0.22448825270688522</v>
      </c>
      <c r="N47" s="5">
        <f t="shared" si="115"/>
        <v>0.1296158158729464</v>
      </c>
      <c r="O47" s="5">
        <f t="shared" si="116"/>
        <v>0.20575434594066908</v>
      </c>
      <c r="P47" s="5">
        <f t="shared" si="117"/>
        <v>0.11879916698058172</v>
      </c>
      <c r="Q47" s="5">
        <f t="shared" si="118"/>
        <v>3.7419017525041003E-2</v>
      </c>
      <c r="R47" s="5">
        <f t="shared" si="119"/>
        <v>9.4291906955036156E-2</v>
      </c>
      <c r="S47" s="5">
        <f t="shared" si="120"/>
        <v>1.5717127628174628E-2</v>
      </c>
      <c r="T47" s="5">
        <f t="shared" si="121"/>
        <v>3.4296340159322328E-2</v>
      </c>
      <c r="U47" s="5">
        <f t="shared" si="122"/>
        <v>5.4442592442246369E-2</v>
      </c>
      <c r="V47" s="5">
        <f t="shared" si="123"/>
        <v>9.2416697733133373E-4</v>
      </c>
      <c r="W47" s="5">
        <f t="shared" si="124"/>
        <v>7.2017079248612179E-3</v>
      </c>
      <c r="X47" s="5">
        <f t="shared" si="125"/>
        <v>6.6007137828736186E-3</v>
      </c>
      <c r="Y47" s="5">
        <f t="shared" si="126"/>
        <v>3.0249367856901369E-3</v>
      </c>
      <c r="Z47" s="5">
        <f t="shared" si="127"/>
        <v>2.8807698411972556E-2</v>
      </c>
      <c r="AA47" s="5">
        <f t="shared" si="128"/>
        <v>1.6633090097436014E-2</v>
      </c>
      <c r="AB47" s="5">
        <f t="shared" si="129"/>
        <v>4.8018359924658785E-3</v>
      </c>
      <c r="AC47" s="5">
        <f t="shared" si="130"/>
        <v>3.0566818567917989E-5</v>
      </c>
      <c r="AD47" s="5">
        <f t="shared" si="131"/>
        <v>1.0395368544945255E-3</v>
      </c>
      <c r="AE47" s="5">
        <f t="shared" si="132"/>
        <v>9.5278582731461313E-4</v>
      </c>
      <c r="AF47" s="5">
        <f t="shared" si="133"/>
        <v>4.3663715663693799E-4</v>
      </c>
      <c r="AG47" s="5">
        <f t="shared" si="134"/>
        <v>1.333996938873693E-4</v>
      </c>
      <c r="AH47" s="5">
        <f t="shared" si="135"/>
        <v>6.6009123788659495E-3</v>
      </c>
      <c r="AI47" s="5">
        <f t="shared" si="136"/>
        <v>3.8112579753100833E-3</v>
      </c>
      <c r="AJ47" s="5">
        <f t="shared" si="137"/>
        <v>1.1002787584994617E-3</v>
      </c>
      <c r="AK47" s="5">
        <f t="shared" si="138"/>
        <v>2.1176093812028414E-4</v>
      </c>
      <c r="AL47" s="5">
        <f t="shared" si="139"/>
        <v>6.4703832638523833E-7</v>
      </c>
      <c r="AM47" s="5">
        <f t="shared" si="140"/>
        <v>1.2004228809356464E-4</v>
      </c>
      <c r="AN47" s="5">
        <f t="shared" si="141"/>
        <v>1.1002456553556318E-4</v>
      </c>
      <c r="AO47" s="5">
        <f t="shared" si="142"/>
        <v>5.0421419041321977E-5</v>
      </c>
      <c r="AP47" s="5">
        <f t="shared" si="143"/>
        <v>1.5404556765818111E-5</v>
      </c>
      <c r="AQ47" s="5">
        <f t="shared" si="144"/>
        <v>3.5297554144128289E-6</v>
      </c>
      <c r="AR47" s="5">
        <f t="shared" si="145"/>
        <v>1.2100111188433462E-3</v>
      </c>
      <c r="AS47" s="5">
        <f t="shared" si="146"/>
        <v>6.9864047001603634E-4</v>
      </c>
      <c r="AT47" s="5">
        <f t="shared" si="147"/>
        <v>2.0169174429190501E-4</v>
      </c>
      <c r="AU47" s="5">
        <f t="shared" si="148"/>
        <v>3.8817829256849337E-5</v>
      </c>
      <c r="AV47" s="5">
        <f t="shared" si="149"/>
        <v>5.603193651421005E-6</v>
      </c>
      <c r="AW47" s="5">
        <f t="shared" si="150"/>
        <v>9.511462088674564E-9</v>
      </c>
      <c r="AX47" s="5">
        <f t="shared" si="151"/>
        <v>1.1551739658896223E-5</v>
      </c>
      <c r="AY47" s="5">
        <f t="shared" si="152"/>
        <v>1.0587728352523193E-5</v>
      </c>
      <c r="AZ47" s="5">
        <f t="shared" si="153"/>
        <v>4.852082672261969E-6</v>
      </c>
      <c r="BA47" s="5">
        <f t="shared" si="154"/>
        <v>1.4823895157739742E-6</v>
      </c>
      <c r="BB47" s="5">
        <f t="shared" si="155"/>
        <v>3.3967042993295167E-7</v>
      </c>
      <c r="BC47" s="5">
        <f t="shared" si="156"/>
        <v>6.2264876939903091E-8</v>
      </c>
      <c r="BD47" s="5">
        <f t="shared" si="157"/>
        <v>1.8483895655750562E-4</v>
      </c>
      <c r="BE47" s="5">
        <f t="shared" si="158"/>
        <v>1.0672296599228856E-4</v>
      </c>
      <c r="BF47" s="5">
        <f t="shared" si="159"/>
        <v>3.0810040486913469E-5</v>
      </c>
      <c r="BG47" s="5">
        <f t="shared" si="160"/>
        <v>5.9297364659938803E-6</v>
      </c>
      <c r="BH47" s="5">
        <f t="shared" si="161"/>
        <v>8.559330173001358E-7</v>
      </c>
      <c r="BI47" s="5">
        <f t="shared" si="162"/>
        <v>9.8840322406364527E-8</v>
      </c>
      <c r="BJ47" s="8">
        <f t="shared" si="163"/>
        <v>0.22104919004342516</v>
      </c>
      <c r="BK47" s="8">
        <f t="shared" si="164"/>
        <v>0.35997051587821971</v>
      </c>
      <c r="BL47" s="8">
        <f t="shared" si="165"/>
        <v>0.3901320023075513</v>
      </c>
      <c r="BM47" s="8">
        <f t="shared" si="166"/>
        <v>0.1895803224431187</v>
      </c>
      <c r="BN47" s="8">
        <f t="shared" si="167"/>
        <v>0.8103685059811595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1.29749103942652</v>
      </c>
      <c r="F48">
        <f>VLOOKUP(B48,home!$B$2:$E$405,3,FALSE)</f>
        <v>1.21</v>
      </c>
      <c r="G48">
        <f>VLOOKUP(C48,away!$B$2:$E$405,4,FALSE)</f>
        <v>1.1000000000000001</v>
      </c>
      <c r="H48">
        <f>VLOOKUP(A48,away!$A$2:$E$405,3,FALSE)</f>
        <v>1.0286738351254501</v>
      </c>
      <c r="I48">
        <f>VLOOKUP(C48,away!$B$2:$E$405,3,FALSE)</f>
        <v>0.39</v>
      </c>
      <c r="J48">
        <f>VLOOKUP(B48,home!$B$2:$E$405,4,FALSE)</f>
        <v>1.04</v>
      </c>
      <c r="K48" s="3">
        <f t="shared" si="112"/>
        <v>1.7269605734766982</v>
      </c>
      <c r="L48" s="3">
        <f t="shared" si="113"/>
        <v>0.41723010752688261</v>
      </c>
      <c r="M48" s="5">
        <f t="shared" si="114"/>
        <v>0.11716282078034525</v>
      </c>
      <c r="N48" s="5">
        <f t="shared" si="115"/>
        <v>0.20233557216497261</v>
      </c>
      <c r="O48" s="5">
        <f t="shared" si="116"/>
        <v>4.8883856312336327E-2</v>
      </c>
      <c r="P48" s="5">
        <f t="shared" si="117"/>
        <v>8.4420492530904848E-2</v>
      </c>
      <c r="Q48" s="5">
        <f t="shared" si="118"/>
        <v>0.17471277787037851</v>
      </c>
      <c r="R48" s="5">
        <f t="shared" si="119"/>
        <v>1.0197908312762381E-2</v>
      </c>
      <c r="S48" s="5">
        <f t="shared" si="120"/>
        <v>1.5207084277447097E-2</v>
      </c>
      <c r="T48" s="5">
        <f t="shared" si="121"/>
        <v>7.2895431097178387E-2</v>
      </c>
      <c r="U48" s="5">
        <f t="shared" si="122"/>
        <v>1.7611385588070905E-2</v>
      </c>
      <c r="V48" s="5">
        <f t="shared" si="123"/>
        <v>1.2174790756151498E-3</v>
      </c>
      <c r="W48" s="5">
        <f t="shared" si="124"/>
        <v>0.10057402635491199</v>
      </c>
      <c r="X48" s="5">
        <f t="shared" si="125"/>
        <v>4.1962511830471456E-2</v>
      </c>
      <c r="Y48" s="5">
        <f t="shared" si="126"/>
        <v>8.7540116615628417E-3</v>
      </c>
      <c r="Z48" s="5">
        <f t="shared" si="127"/>
        <v>1.4182914606277127E-3</v>
      </c>
      <c r="AA48" s="5">
        <f t="shared" si="128"/>
        <v>2.4493334342027386E-3</v>
      </c>
      <c r="AB48" s="5">
        <f t="shared" si="129"/>
        <v>2.1149511360832067E-3</v>
      </c>
      <c r="AC48" s="5">
        <f t="shared" si="130"/>
        <v>5.4827644194714338E-5</v>
      </c>
      <c r="AD48" s="5">
        <f t="shared" si="131"/>
        <v>4.3421844557684823E-2</v>
      </c>
      <c r="AE48" s="5">
        <f t="shared" si="132"/>
        <v>1.8116900873818422E-2</v>
      </c>
      <c r="AF48" s="5">
        <f t="shared" si="133"/>
        <v>3.7794582498185659E-3</v>
      </c>
      <c r="AG48" s="5">
        <f t="shared" si="134"/>
        <v>5.2563459065505468E-4</v>
      </c>
      <c r="AH48" s="5">
        <f t="shared" si="135"/>
        <v>1.4793847465553999E-4</v>
      </c>
      <c r="AI48" s="5">
        <f t="shared" si="136"/>
        <v>2.5548391303039926E-4</v>
      </c>
      <c r="AJ48" s="5">
        <f t="shared" si="137"/>
        <v>2.2060532248052464E-4</v>
      </c>
      <c r="AK48" s="5">
        <f t="shared" si="138"/>
        <v>1.2699223140765964E-4</v>
      </c>
      <c r="AL48" s="5">
        <f t="shared" si="139"/>
        <v>1.5802203109822928E-6</v>
      </c>
      <c r="AM48" s="5">
        <f t="shared" si="140"/>
        <v>1.4997562715751089E-2</v>
      </c>
      <c r="AN48" s="5">
        <f t="shared" si="141"/>
        <v>6.2574347045339929E-3</v>
      </c>
      <c r="AO48" s="5">
        <f t="shared" si="142"/>
        <v>1.3053950773075822E-3</v>
      </c>
      <c r="AP48" s="5">
        <f t="shared" si="143"/>
        <v>1.815500428233686E-4</v>
      </c>
      <c r="AQ48" s="5">
        <f t="shared" si="144"/>
        <v>1.8937035972176052E-5</v>
      </c>
      <c r="AR48" s="5">
        <f t="shared" si="145"/>
        <v>1.2344877137578798E-5</v>
      </c>
      <c r="AS48" s="5">
        <f t="shared" si="146"/>
        <v>2.1319116101012458E-5</v>
      </c>
      <c r="AT48" s="5">
        <f t="shared" si="147"/>
        <v>1.8408636483910394E-5</v>
      </c>
      <c r="AU48" s="5">
        <f t="shared" si="148"/>
        <v>1.0596996473059325E-5</v>
      </c>
      <c r="AV48" s="5">
        <f t="shared" si="149"/>
        <v>4.5751487765612681E-6</v>
      </c>
      <c r="AW48" s="5">
        <f t="shared" si="150"/>
        <v>3.1628107143724909E-8</v>
      </c>
      <c r="AX48" s="5">
        <f t="shared" si="151"/>
        <v>4.3166999180577099E-3</v>
      </c>
      <c r="AY48" s="5">
        <f t="shared" si="152"/>
        <v>1.8010571709725037E-3</v>
      </c>
      <c r="AZ48" s="5">
        <f t="shared" si="153"/>
        <v>3.7572763855346029E-4</v>
      </c>
      <c r="BA48" s="5">
        <f t="shared" si="154"/>
        <v>5.225496101149398E-5</v>
      </c>
      <c r="BB48" s="5">
        <f t="shared" si="155"/>
        <v>5.4505857504096719E-6</v>
      </c>
      <c r="BC48" s="5">
        <f t="shared" si="156"/>
        <v>4.5482969574558461E-7</v>
      </c>
      <c r="BD48" s="5">
        <f t="shared" si="157"/>
        <v>8.5844240258635886E-7</v>
      </c>
      <c r="BE48" s="5">
        <f t="shared" si="158"/>
        <v>1.4824961838672527E-6</v>
      </c>
      <c r="BF48" s="5">
        <f t="shared" si="159"/>
        <v>1.2801062299342039E-6</v>
      </c>
      <c r="BG48" s="5">
        <f t="shared" si="160"/>
        <v>7.3689766298608916E-7</v>
      </c>
      <c r="BH48" s="5">
        <f t="shared" si="161"/>
        <v>3.1814830266602371E-7</v>
      </c>
      <c r="BI48" s="5">
        <f t="shared" si="162"/>
        <v>1.0988591504455092E-7</v>
      </c>
      <c r="BJ48" s="8">
        <f t="shared" si="163"/>
        <v>0.69639069393188213</v>
      </c>
      <c r="BK48" s="8">
        <f t="shared" si="164"/>
        <v>0.21986534169979055</v>
      </c>
      <c r="BL48" s="8">
        <f t="shared" si="165"/>
        <v>8.2080485476698897E-2</v>
      </c>
      <c r="BM48" s="8">
        <f t="shared" si="166"/>
        <v>0.36024035905443413</v>
      </c>
      <c r="BN48" s="8">
        <f t="shared" si="167"/>
        <v>0.63771342797169983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1.29749103942652</v>
      </c>
      <c r="F49">
        <f>VLOOKUP(B49,home!$B$2:$E$405,3,FALSE)</f>
        <v>0.77</v>
      </c>
      <c r="G49">
        <f>VLOOKUP(C49,away!$B$2:$E$405,4,FALSE)</f>
        <v>1.1000000000000001</v>
      </c>
      <c r="H49">
        <f>VLOOKUP(A49,away!$A$2:$E$405,3,FALSE)</f>
        <v>1.0286738351254501</v>
      </c>
      <c r="I49">
        <f>VLOOKUP(C49,away!$B$2:$E$405,3,FALSE)</f>
        <v>0.44</v>
      </c>
      <c r="J49">
        <f>VLOOKUP(B49,home!$B$2:$E$405,4,FALSE)</f>
        <v>0.97</v>
      </c>
      <c r="K49" s="3">
        <f t="shared" si="112"/>
        <v>1.0989749103942625</v>
      </c>
      <c r="L49" s="3">
        <f t="shared" si="113"/>
        <v>0.4390379928315421</v>
      </c>
      <c r="M49" s="5">
        <f t="shared" si="114"/>
        <v>0.21480752095018979</v>
      </c>
      <c r="N49" s="5">
        <f t="shared" si="115"/>
        <v>0.23606807608824848</v>
      </c>
      <c r="O49" s="5">
        <f t="shared" si="116"/>
        <v>9.4308662843090751E-2</v>
      </c>
      <c r="P49" s="5">
        <f t="shared" si="117"/>
        <v>0.10364285429738837</v>
      </c>
      <c r="Q49" s="5">
        <f t="shared" si="118"/>
        <v>0.12971644638301438</v>
      </c>
      <c r="R49" s="5">
        <f t="shared" si="119"/>
        <v>2.0702543020628593E-2</v>
      </c>
      <c r="S49" s="5">
        <f t="shared" si="120"/>
        <v>1.2501705246857397E-2</v>
      </c>
      <c r="T49" s="5">
        <f t="shared" si="121"/>
        <v>5.6950448257238988E-2</v>
      </c>
      <c r="U49" s="5">
        <f t="shared" si="122"/>
        <v>2.2751575361028675E-2</v>
      </c>
      <c r="V49" s="5">
        <f t="shared" si="123"/>
        <v>6.7021883365754186E-4</v>
      </c>
      <c r="W49" s="5">
        <f t="shared" si="124"/>
        <v>4.7518373346811811E-2</v>
      </c>
      <c r="X49" s="5">
        <f t="shared" si="125"/>
        <v>2.0862371256804103E-2</v>
      </c>
      <c r="Y49" s="5">
        <f t="shared" si="126"/>
        <v>4.5796868011468636E-3</v>
      </c>
      <c r="Z49" s="5">
        <f t="shared" si="127"/>
        <v>3.0297343114284773E-3</v>
      </c>
      <c r="AA49" s="5">
        <f t="shared" si="128"/>
        <v>3.3296019934205335E-3</v>
      </c>
      <c r="AB49" s="5">
        <f t="shared" si="129"/>
        <v>1.8295745261839441E-3</v>
      </c>
      <c r="AC49" s="5">
        <f t="shared" si="130"/>
        <v>2.0210940653074694E-5</v>
      </c>
      <c r="AD49" s="5">
        <f t="shared" si="131"/>
        <v>1.3055375022723406E-2</v>
      </c>
      <c r="AE49" s="5">
        <f t="shared" si="132"/>
        <v>5.7318056456395318E-3</v>
      </c>
      <c r="AF49" s="5">
        <f t="shared" si="133"/>
        <v>1.2582402229810404E-3</v>
      </c>
      <c r="AG49" s="5">
        <f t="shared" si="134"/>
        <v>1.8413842066583607E-4</v>
      </c>
      <c r="AH49" s="5">
        <f t="shared" si="135"/>
        <v>3.3254211772560304E-4</v>
      </c>
      <c r="AI49" s="5">
        <f t="shared" si="136"/>
        <v>3.6545544402981291E-4</v>
      </c>
      <c r="AJ49" s="5">
        <f t="shared" si="137"/>
        <v>2.0081318192787952E-4</v>
      </c>
      <c r="AK49" s="5">
        <f t="shared" si="138"/>
        <v>7.3562882871726056E-5</v>
      </c>
      <c r="AL49" s="5">
        <f t="shared" si="139"/>
        <v>3.9006447596506907E-7</v>
      </c>
      <c r="AM49" s="5">
        <f t="shared" si="140"/>
        <v>2.8695059191521902E-3</v>
      </c>
      <c r="AN49" s="5">
        <f t="shared" si="141"/>
        <v>1.2598221191628069E-3</v>
      </c>
      <c r="AO49" s="5">
        <f t="shared" si="142"/>
        <v>2.7655488726100922E-4</v>
      </c>
      <c r="AP49" s="5">
        <f t="shared" si="143"/>
        <v>4.047270087027565E-5</v>
      </c>
      <c r="AQ49" s="5">
        <f t="shared" si="144"/>
        <v>4.4422633386393045E-6</v>
      </c>
      <c r="AR49" s="5">
        <f t="shared" si="145"/>
        <v>2.9199724779639828E-5</v>
      </c>
      <c r="AS49" s="5">
        <f t="shared" si="146"/>
        <v>3.208976492324181E-5</v>
      </c>
      <c r="AT49" s="5">
        <f t="shared" si="147"/>
        <v>1.7632923265546304E-5</v>
      </c>
      <c r="AU49" s="5">
        <f t="shared" si="148"/>
        <v>6.4593800885808869E-6</v>
      </c>
      <c r="AV49" s="5">
        <f t="shared" si="149"/>
        <v>1.774674163512666E-6</v>
      </c>
      <c r="AW49" s="5">
        <f t="shared" si="150"/>
        <v>5.2278579795797264E-9</v>
      </c>
      <c r="AX49" s="5">
        <f t="shared" si="151"/>
        <v>5.2558583506268053E-4</v>
      </c>
      <c r="AY49" s="5">
        <f t="shared" si="152"/>
        <v>2.3075215008660919E-4</v>
      </c>
      <c r="AZ49" s="5">
        <f t="shared" si="153"/>
        <v>5.0654480407793814E-5</v>
      </c>
      <c r="BA49" s="5">
        <f t="shared" si="154"/>
        <v>7.4130804687208268E-6</v>
      </c>
      <c r="BB49" s="5">
        <f t="shared" si="155"/>
        <v>8.1365599242147424E-7</v>
      </c>
      <c r="BC49" s="5">
        <f t="shared" si="156"/>
        <v>7.1445178753616105E-8</v>
      </c>
      <c r="BD49" s="5">
        <f t="shared" si="157"/>
        <v>2.1366314264144192E-6</v>
      </c>
      <c r="BE49" s="5">
        <f t="shared" si="158"/>
        <v>2.3481043303893521E-6</v>
      </c>
      <c r="BF49" s="5">
        <f t="shared" si="159"/>
        <v>1.2902538730430088E-6</v>
      </c>
      <c r="BG49" s="5">
        <f t="shared" si="160"/>
        <v>4.7265221150443032E-7</v>
      </c>
      <c r="BH49" s="5">
        <f t="shared" si="161"/>
        <v>1.2985823044643283E-7</v>
      </c>
      <c r="BI49" s="5">
        <f t="shared" si="162"/>
        <v>2.854218743376521E-8</v>
      </c>
      <c r="BJ49" s="8">
        <f t="shared" si="163"/>
        <v>0.52119104998225629</v>
      </c>
      <c r="BK49" s="8">
        <f t="shared" si="164"/>
        <v>0.33187365248330869</v>
      </c>
      <c r="BL49" s="8">
        <f t="shared" si="165"/>
        <v>0.1439878938803873</v>
      </c>
      <c r="BM49" s="8">
        <f t="shared" si="166"/>
        <v>0.20060548015259183</v>
      </c>
      <c r="BN49" s="8">
        <f t="shared" si="167"/>
        <v>0.79924610358256043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1.29749103942652</v>
      </c>
      <c r="F50">
        <f>VLOOKUP(B50,home!$B$2:$E$405,3,FALSE)</f>
        <v>0.88</v>
      </c>
      <c r="G50">
        <f>VLOOKUP(C50,away!$B$2:$E$405,4,FALSE)</f>
        <v>0.88</v>
      </c>
      <c r="H50">
        <f>VLOOKUP(A50,away!$A$2:$E$405,3,FALSE)</f>
        <v>1.0286738351254501</v>
      </c>
      <c r="I50">
        <f>VLOOKUP(C50,away!$B$2:$E$405,3,FALSE)</f>
        <v>1.1599999999999999</v>
      </c>
      <c r="J50">
        <f>VLOOKUP(B50,home!$B$2:$E$405,4,FALSE)</f>
        <v>0.9</v>
      </c>
      <c r="K50" s="3">
        <f t="shared" si="112"/>
        <v>1.0047770609318971</v>
      </c>
      <c r="L50" s="3">
        <f t="shared" si="113"/>
        <v>1.0739354838709698</v>
      </c>
      <c r="M50" s="5">
        <f t="shared" si="114"/>
        <v>0.12509115783247168</v>
      </c>
      <c r="N50" s="5">
        <f t="shared" si="115"/>
        <v>0.12568872591547894</v>
      </c>
      <c r="O50" s="5">
        <f t="shared" si="116"/>
        <v>0.1343398331147953</v>
      </c>
      <c r="P50" s="5">
        <f t="shared" si="117"/>
        <v>0.13498158268316557</v>
      </c>
      <c r="Q50" s="5">
        <f t="shared" si="118"/>
        <v>6.3144574308814844E-2</v>
      </c>
      <c r="R50" s="5">
        <f t="shared" si="119"/>
        <v>7.2136156839641516E-2</v>
      </c>
      <c r="S50" s="5">
        <f t="shared" si="120"/>
        <v>3.6413500321208617E-2</v>
      </c>
      <c r="T50" s="5">
        <f t="shared" si="121"/>
        <v>6.7813198964163462E-2</v>
      </c>
      <c r="U50" s="5">
        <f t="shared" si="122"/>
        <v>7.2480755656257362E-2</v>
      </c>
      <c r="V50" s="5">
        <f t="shared" si="123"/>
        <v>4.3658400708717253E-3</v>
      </c>
      <c r="W50" s="5">
        <f t="shared" si="124"/>
        <v>2.1148739929268918E-2</v>
      </c>
      <c r="X50" s="5">
        <f t="shared" si="125"/>
        <v>2.2712382249200715E-2</v>
      </c>
      <c r="Y50" s="5">
        <f t="shared" si="126"/>
        <v>1.2195816610328897E-2</v>
      </c>
      <c r="Z50" s="5">
        <f t="shared" si="127"/>
        <v>2.5823192833390862E-2</v>
      </c>
      <c r="AA50" s="5">
        <f t="shared" si="128"/>
        <v>2.5946551799012098E-2</v>
      </c>
      <c r="AB50" s="5">
        <f t="shared" si="129"/>
        <v>1.3035250028964298E-2</v>
      </c>
      <c r="AC50" s="5">
        <f t="shared" si="130"/>
        <v>2.9443927768313963E-4</v>
      </c>
      <c r="AD50" s="5">
        <f t="shared" si="131"/>
        <v>5.3124421871359696E-3</v>
      </c>
      <c r="AE50" s="5">
        <f t="shared" si="132"/>
        <v>5.7052201707784205E-3</v>
      </c>
      <c r="AF50" s="5">
        <f t="shared" si="133"/>
        <v>3.0635191923476697E-3</v>
      </c>
      <c r="AG50" s="5">
        <f t="shared" si="134"/>
        <v>1.0966739887272991E-3</v>
      </c>
      <c r="AH50" s="5">
        <f t="shared" si="135"/>
        <v>6.9331107726552437E-3</v>
      </c>
      <c r="AI50" s="5">
        <f t="shared" si="136"/>
        <v>6.9662306652638097E-3</v>
      </c>
      <c r="AJ50" s="5">
        <f t="shared" si="137"/>
        <v>3.4997543868087117E-3</v>
      </c>
      <c r="AK50" s="5">
        <f t="shared" si="138"/>
        <v>1.1721576422537238E-3</v>
      </c>
      <c r="AL50" s="5">
        <f t="shared" si="139"/>
        <v>1.2708773471898081E-5</v>
      </c>
      <c r="AM50" s="5">
        <f t="shared" si="140"/>
        <v>1.0675640094322204E-3</v>
      </c>
      <c r="AN50" s="5">
        <f t="shared" si="141"/>
        <v>1.1464948710328241E-3</v>
      </c>
      <c r="AO50" s="5">
        <f t="shared" si="142"/>
        <v>6.1563076203911046E-4</v>
      </c>
      <c r="AP50" s="5">
        <f t="shared" si="143"/>
        <v>2.2038257343877534E-4</v>
      </c>
      <c r="AQ50" s="5">
        <f t="shared" si="144"/>
        <v>5.9169166410675179E-5</v>
      </c>
      <c r="AR50" s="5">
        <f t="shared" si="145"/>
        <v>1.4891427344725088E-3</v>
      </c>
      <c r="AS50" s="5">
        <f t="shared" si="146"/>
        <v>1.496256460051376E-3</v>
      </c>
      <c r="AT50" s="5">
        <f t="shared" si="147"/>
        <v>7.517020841653929E-4</v>
      </c>
      <c r="AU50" s="5">
        <f t="shared" si="148"/>
        <v>2.5176433694136166E-4</v>
      </c>
      <c r="AV50" s="5">
        <f t="shared" si="149"/>
        <v>6.3241757629852301E-5</v>
      </c>
      <c r="AW50" s="5">
        <f t="shared" si="150"/>
        <v>3.8093338999140301E-7</v>
      </c>
      <c r="AX50" s="5">
        <f t="shared" si="151"/>
        <v>1.7877730462566302E-4</v>
      </c>
      <c r="AY50" s="5">
        <f t="shared" si="152"/>
        <v>1.9199529114830916E-4</v>
      </c>
      <c r="AZ50" s="5">
        <f t="shared" si="153"/>
        <v>1.0309527795015356E-4</v>
      </c>
      <c r="BA50" s="5">
        <f t="shared" si="154"/>
        <v>3.6905892403403432E-5</v>
      </c>
      <c r="BB50" s="5">
        <f t="shared" si="155"/>
        <v>9.9086368539847521E-6</v>
      </c>
      <c r="BC50" s="5">
        <f t="shared" si="156"/>
        <v>2.1282473428571688E-6</v>
      </c>
      <c r="BD50" s="5">
        <f t="shared" si="157"/>
        <v>2.6654053718311207E-4</v>
      </c>
      <c r="BE50" s="5">
        <f t="shared" si="158"/>
        <v>2.6781381757005635E-4</v>
      </c>
      <c r="BF50" s="5">
        <f t="shared" si="159"/>
        <v>1.3454659024749623E-4</v>
      </c>
      <c r="BG50" s="5">
        <f t="shared" si="160"/>
        <v>4.506310916909584E-5</v>
      </c>
      <c r="BH50" s="5">
        <f t="shared" si="161"/>
        <v>1.1319594596844334E-5</v>
      </c>
      <c r="BI50" s="5">
        <f t="shared" si="162"/>
        <v>2.2747337979915674E-6</v>
      </c>
      <c r="BJ50" s="8">
        <f t="shared" si="163"/>
        <v>0.33151334554892303</v>
      </c>
      <c r="BK50" s="8">
        <f t="shared" si="164"/>
        <v>0.30135122425002092</v>
      </c>
      <c r="BL50" s="8">
        <f t="shared" si="165"/>
        <v>0.34128946666147703</v>
      </c>
      <c r="BM50" s="8">
        <f t="shared" si="166"/>
        <v>0.34440358424168577</v>
      </c>
      <c r="BN50" s="8">
        <f t="shared" si="167"/>
        <v>0.65538203069436785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1.58704453441296</v>
      </c>
      <c r="F51">
        <f>VLOOKUP(B51,home!$B$2:$E$405,3,FALSE)</f>
        <v>0.95</v>
      </c>
      <c r="G51">
        <f>VLOOKUP(C51,away!$B$2:$E$405,4,FALSE)</f>
        <v>1.1599999999999999</v>
      </c>
      <c r="H51">
        <f>VLOOKUP(A51,away!$A$2:$E$405,3,FALSE)</f>
        <v>1.3927125506072899</v>
      </c>
      <c r="I51">
        <f>VLOOKUP(C51,away!$B$2:$E$405,3,FALSE)</f>
        <v>1</v>
      </c>
      <c r="J51">
        <f>VLOOKUP(B51,home!$B$2:$E$405,4,FALSE)</f>
        <v>0.84</v>
      </c>
      <c r="K51" s="3">
        <f t="shared" si="112"/>
        <v>1.7489230769230817</v>
      </c>
      <c r="L51" s="3">
        <f t="shared" si="113"/>
        <v>1.1698785425101235</v>
      </c>
      <c r="M51" s="5">
        <f t="shared" si="114"/>
        <v>5.3998359126102263E-2</v>
      </c>
      <c r="N51" s="5">
        <f t="shared" si="115"/>
        <v>9.4438976391620341E-2</v>
      </c>
      <c r="O51" s="5">
        <f t="shared" si="116"/>
        <v>6.3171521672382741E-2</v>
      </c>
      <c r="P51" s="5">
        <f t="shared" si="117"/>
        <v>0.11048213205717679</v>
      </c>
      <c r="Q51" s="5">
        <f t="shared" si="118"/>
        <v>8.2583252586149458E-2</v>
      </c>
      <c r="R51" s="5">
        <f t="shared" si="119"/>
        <v>3.695150385111691E-2</v>
      </c>
      <c r="S51" s="5">
        <f t="shared" si="120"/>
        <v>5.6512372326879869E-2</v>
      </c>
      <c r="T51" s="5">
        <f t="shared" si="121"/>
        <v>9.6612375171229933E-2</v>
      </c>
      <c r="U51" s="5">
        <f t="shared" si="122"/>
        <v>6.4625337812230496E-2</v>
      </c>
      <c r="V51" s="5">
        <f t="shared" si="123"/>
        <v>1.2847319155881914E-2</v>
      </c>
      <c r="W51" s="5">
        <f t="shared" si="124"/>
        <v>4.8143918738428181E-2</v>
      </c>
      <c r="X51" s="5">
        <f t="shared" si="125"/>
        <v>5.6322537484438183E-2</v>
      </c>
      <c r="Y51" s="5">
        <f t="shared" si="126"/>
        <v>3.2945264031383176E-2</v>
      </c>
      <c r="Z51" s="5">
        <f t="shared" si="127"/>
        <v>1.4409590489633953E-2</v>
      </c>
      <c r="AA51" s="5">
        <f t="shared" si="128"/>
        <v>2.5201265336332192E-2</v>
      </c>
      <c r="AB51" s="5">
        <f t="shared" si="129"/>
        <v>2.2037537257186549E-2</v>
      </c>
      <c r="AC51" s="5">
        <f t="shared" si="130"/>
        <v>1.6428730827798426E-3</v>
      </c>
      <c r="AD51" s="5">
        <f t="shared" si="131"/>
        <v>2.1050002623786663E-2</v>
      </c>
      <c r="AE51" s="5">
        <f t="shared" si="132"/>
        <v>2.4625946389349819E-2</v>
      </c>
      <c r="AF51" s="5">
        <f t="shared" si="133"/>
        <v>1.4404683134952504E-2</v>
      </c>
      <c r="AG51" s="5">
        <f t="shared" si="134"/>
        <v>5.6172432370794638E-3</v>
      </c>
      <c r="AH51" s="5">
        <f t="shared" si="135"/>
        <v>4.2143676800451765E-3</v>
      </c>
      <c r="AI51" s="5">
        <f t="shared" si="136"/>
        <v>7.3706048902698008E-3</v>
      </c>
      <c r="AJ51" s="5">
        <f t="shared" si="137"/>
        <v>6.4453104917374859E-3</v>
      </c>
      <c r="AK51" s="5">
        <f t="shared" si="138"/>
        <v>3.757450752311381E-3</v>
      </c>
      <c r="AL51" s="5">
        <f t="shared" si="139"/>
        <v>1.3445454552497621E-4</v>
      </c>
      <c r="AM51" s="5">
        <f t="shared" si="140"/>
        <v>7.3629670716063769E-3</v>
      </c>
      <c r="AN51" s="5">
        <f t="shared" si="141"/>
        <v>8.6137771862809E-3</v>
      </c>
      <c r="AO51" s="5">
        <f t="shared" si="142"/>
        <v>5.0385365500966268E-3</v>
      </c>
      <c r="AP51" s="5">
        <f t="shared" si="143"/>
        <v>1.9648252652036758E-3</v>
      </c>
      <c r="AQ51" s="5">
        <f t="shared" si="144"/>
        <v>5.7465172938588581E-4</v>
      </c>
      <c r="AR51" s="5">
        <f t="shared" si="145"/>
        <v>9.8605966382660291E-4</v>
      </c>
      <c r="AS51" s="5">
        <f t="shared" si="146"/>
        <v>1.7245425012893621E-3</v>
      </c>
      <c r="AT51" s="5">
        <f t="shared" si="147"/>
        <v>1.5080460888198094E-3</v>
      </c>
      <c r="AU51" s="5">
        <f t="shared" si="148"/>
        <v>8.7915220193351983E-4</v>
      </c>
      <c r="AV51" s="5">
        <f t="shared" si="149"/>
        <v>3.8439239352231863E-4</v>
      </c>
      <c r="AW51" s="5">
        <f t="shared" si="150"/>
        <v>7.6416030118452659E-6</v>
      </c>
      <c r="AX51" s="5">
        <f t="shared" si="151"/>
        <v>2.1462105043595268E-3</v>
      </c>
      <c r="AY51" s="5">
        <f t="shared" si="152"/>
        <v>2.5108056167600402E-3</v>
      </c>
      <c r="AZ51" s="5">
        <f t="shared" si="153"/>
        <v>1.4686688077307341E-3</v>
      </c>
      <c r="BA51" s="5">
        <f t="shared" si="154"/>
        <v>5.727213747393706E-4</v>
      </c>
      <c r="BB51" s="5">
        <f t="shared" si="155"/>
        <v>1.6750361178612228E-4</v>
      </c>
      <c r="BC51" s="5">
        <f t="shared" si="156"/>
        <v>3.9191776244306E-5</v>
      </c>
      <c r="BD51" s="5">
        <f t="shared" si="157"/>
        <v>1.9226167372424815E-4</v>
      </c>
      <c r="BE51" s="5">
        <f t="shared" si="158"/>
        <v>3.3625087798419372E-4</v>
      </c>
      <c r="BF51" s="5">
        <f t="shared" si="159"/>
        <v>2.9403846007110192E-4</v>
      </c>
      <c r="BG51" s="5">
        <f t="shared" si="160"/>
        <v>1.7141688277375871E-4</v>
      </c>
      <c r="BH51" s="5">
        <f t="shared" si="161"/>
        <v>7.494873551431135E-5</v>
      </c>
      <c r="BI51" s="5">
        <f t="shared" si="162"/>
        <v>2.621591462543671E-5</v>
      </c>
      <c r="BJ51" s="8">
        <f t="shared" si="163"/>
        <v>0.50720405928261147</v>
      </c>
      <c r="BK51" s="8">
        <f t="shared" si="164"/>
        <v>0.2381283159111057</v>
      </c>
      <c r="BL51" s="8">
        <f t="shared" si="165"/>
        <v>0.24035222513769736</v>
      </c>
      <c r="BM51" s="8">
        <f t="shared" si="166"/>
        <v>0.55596528112275168</v>
      </c>
      <c r="BN51" s="8">
        <f t="shared" si="167"/>
        <v>0.44162574568454849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1.58704453441296</v>
      </c>
      <c r="F52">
        <f>VLOOKUP(B52,home!$B$2:$E$405,3,FALSE)</f>
        <v>1.37</v>
      </c>
      <c r="G52">
        <f>VLOOKUP(C52,away!$B$2:$E$405,4,FALSE)</f>
        <v>1.21</v>
      </c>
      <c r="H52">
        <f>VLOOKUP(A52,away!$A$2:$E$405,3,FALSE)</f>
        <v>1.3927125506072899</v>
      </c>
      <c r="I52">
        <f>VLOOKUP(C52,away!$B$2:$E$405,3,FALSE)</f>
        <v>0.87</v>
      </c>
      <c r="J52">
        <f>VLOOKUP(B52,home!$B$2:$E$405,4,FALSE)</f>
        <v>0.48</v>
      </c>
      <c r="K52" s="3">
        <f t="shared" si="112"/>
        <v>2.6308437246963639</v>
      </c>
      <c r="L52" s="3">
        <f t="shared" si="113"/>
        <v>0.58159676113360426</v>
      </c>
      <c r="M52" s="5">
        <f t="shared" si="114"/>
        <v>4.0258243612898766E-2</v>
      </c>
      <c r="N52" s="5">
        <f t="shared" si="115"/>
        <v>0.10591314757629217</v>
      </c>
      <c r="O52" s="5">
        <f t="shared" si="116"/>
        <v>2.3414064094189529E-2</v>
      </c>
      <c r="P52" s="5">
        <f t="shared" si="117"/>
        <v>6.1598743591836966E-2</v>
      </c>
      <c r="Q52" s="5">
        <f t="shared" si="118"/>
        <v>0.13932046983196408</v>
      </c>
      <c r="R52" s="5">
        <f t="shared" si="119"/>
        <v>6.8087719210776229E-3</v>
      </c>
      <c r="S52" s="5">
        <f t="shared" si="120"/>
        <v>2.3562908311262908E-2</v>
      </c>
      <c r="T52" s="5">
        <f t="shared" si="121"/>
        <v>8.1028334013882333E-2</v>
      </c>
      <c r="U52" s="5">
        <f t="shared" si="122"/>
        <v>1.7912814881455869E-2</v>
      </c>
      <c r="V52" s="5">
        <f t="shared" si="123"/>
        <v>4.0059305376882823E-3</v>
      </c>
      <c r="W52" s="5">
        <f t="shared" si="124"/>
        <v>0.12217679459305728</v>
      </c>
      <c r="X52" s="5">
        <f t="shared" si="125"/>
        <v>7.1057628021007763E-2</v>
      </c>
      <c r="Y52" s="5">
        <f t="shared" si="126"/>
        <v>2.0663443155427275E-2</v>
      </c>
      <c r="Z52" s="5">
        <f t="shared" si="127"/>
        <v>1.3199865655320582E-3</v>
      </c>
      <c r="AA52" s="5">
        <f t="shared" si="128"/>
        <v>3.4726783726135206E-3</v>
      </c>
      <c r="AB52" s="5">
        <f t="shared" si="129"/>
        <v>4.5680370522395318E-3</v>
      </c>
      <c r="AC52" s="5">
        <f t="shared" si="130"/>
        <v>3.8308968842891216E-4</v>
      </c>
      <c r="AD52" s="5">
        <f t="shared" si="131"/>
        <v>8.0357013339665329E-2</v>
      </c>
      <c r="AE52" s="5">
        <f t="shared" si="132"/>
        <v>4.6735378692719182E-2</v>
      </c>
      <c r="AF52" s="5">
        <f t="shared" si="133"/>
        <v>1.3590572439018967E-2</v>
      </c>
      <c r="AG52" s="5">
        <f t="shared" si="134"/>
        <v>2.6347443041616868E-3</v>
      </c>
      <c r="AH52" s="5">
        <f t="shared" si="135"/>
        <v>1.9192497781332873E-4</v>
      </c>
      <c r="AI52" s="5">
        <f t="shared" si="136"/>
        <v>5.0492462349268469E-4</v>
      </c>
      <c r="AJ52" s="5">
        <f t="shared" si="137"/>
        <v>6.6418888858020195E-4</v>
      </c>
      <c r="AK52" s="5">
        <f t="shared" si="138"/>
        <v>5.8245905651142565E-4</v>
      </c>
      <c r="AL52" s="5">
        <f t="shared" si="139"/>
        <v>2.3446470955974369E-5</v>
      </c>
      <c r="AM52" s="5">
        <f t="shared" si="140"/>
        <v>4.2281348856000101E-2</v>
      </c>
      <c r="AN52" s="5">
        <f t="shared" si="141"/>
        <v>2.4590695551009678E-2</v>
      </c>
      <c r="AO52" s="5">
        <f t="shared" si="142"/>
        <v>7.1509344432448795E-3</v>
      </c>
      <c r="AP52" s="5">
        <f t="shared" si="143"/>
        <v>1.3863201037566521E-3</v>
      </c>
      <c r="AQ52" s="5">
        <f t="shared" si="144"/>
        <v>2.0156982055981771E-4</v>
      </c>
      <c r="AR52" s="5">
        <f t="shared" si="145"/>
        <v>2.2324589095374185E-5</v>
      </c>
      <c r="AS52" s="5">
        <f t="shared" si="146"/>
        <v>5.873250512799004E-5</v>
      </c>
      <c r="AT52" s="5">
        <f t="shared" si="147"/>
        <v>7.7258021275834811E-5</v>
      </c>
      <c r="AU52" s="5">
        <f t="shared" si="148"/>
        <v>6.7751260151996065E-5</v>
      </c>
      <c r="AV52" s="5">
        <f t="shared" si="149"/>
        <v>4.4560744402787411E-5</v>
      </c>
      <c r="AW52" s="5">
        <f t="shared" si="150"/>
        <v>9.9653375511654968E-7</v>
      </c>
      <c r="AX52" s="5">
        <f t="shared" si="151"/>
        <v>1.8539270218250962E-2</v>
      </c>
      <c r="AY52" s="5">
        <f t="shared" si="152"/>
        <v>1.0782379512715446E-2</v>
      </c>
      <c r="AZ52" s="5">
        <f t="shared" si="153"/>
        <v>3.1354985009543167E-3</v>
      </c>
      <c r="BA52" s="5">
        <f t="shared" si="154"/>
        <v>6.0786525756476744E-4</v>
      </c>
      <c r="BB52" s="5">
        <f t="shared" si="155"/>
        <v>8.8383116251328195E-5</v>
      </c>
      <c r="BC52" s="5">
        <f t="shared" si="156"/>
        <v>1.0280666830133466E-5</v>
      </c>
      <c r="BD52" s="5">
        <f t="shared" si="157"/>
        <v>2.1639847852513661E-6</v>
      </c>
      <c r="BE52" s="5">
        <f t="shared" si="158"/>
        <v>5.6931057926169648E-6</v>
      </c>
      <c r="BF52" s="5">
        <f t="shared" si="159"/>
        <v>7.4888358242694307E-6</v>
      </c>
      <c r="BG52" s="5">
        <f t="shared" si="160"/>
        <v>6.5673189111868515E-6</v>
      </c>
      <c r="BH52" s="5">
        <f t="shared" si="161"/>
        <v>4.3193974363939213E-6</v>
      </c>
      <c r="BI52" s="5">
        <f t="shared" si="162"/>
        <v>2.2727319280013011E-6</v>
      </c>
      <c r="BJ52" s="8">
        <f t="shared" si="163"/>
        <v>0.79225207201433412</v>
      </c>
      <c r="BK52" s="8">
        <f t="shared" si="164"/>
        <v>0.14061474172578722</v>
      </c>
      <c r="BL52" s="8">
        <f t="shared" si="165"/>
        <v>5.8418996362705408E-2</v>
      </c>
      <c r="BM52" s="8">
        <f t="shared" si="166"/>
        <v>0.6045109730611391</v>
      </c>
      <c r="BN52" s="8">
        <f t="shared" si="167"/>
        <v>0.37731344062825911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1.2846153846153801</v>
      </c>
      <c r="F53">
        <f>VLOOKUP(B53,home!$B$2:$E$405,3,FALSE)</f>
        <v>0.66</v>
      </c>
      <c r="G53">
        <f>VLOOKUP(C53,away!$B$2:$E$405,4,FALSE)</f>
        <v>0.72</v>
      </c>
      <c r="H53">
        <f>VLOOKUP(A53,away!$A$2:$E$405,3,FALSE)</f>
        <v>1.1192307692307699</v>
      </c>
      <c r="I53">
        <f>VLOOKUP(C53,away!$B$2:$E$405,3,FALSE)</f>
        <v>0.95</v>
      </c>
      <c r="J53">
        <f>VLOOKUP(B53,home!$B$2:$E$405,4,FALSE)</f>
        <v>0.96</v>
      </c>
      <c r="K53" s="3">
        <f t="shared" si="112"/>
        <v>0.61044923076922863</v>
      </c>
      <c r="L53" s="3">
        <f t="shared" si="113"/>
        <v>1.020738461538462</v>
      </c>
      <c r="M53" s="5">
        <f t="shared" si="114"/>
        <v>0.19569700821458064</v>
      </c>
      <c r="N53" s="5">
        <f t="shared" si="115"/>
        <v>0.11946308812843016</v>
      </c>
      <c r="O53" s="5">
        <f t="shared" si="116"/>
        <v>0.19975546309263081</v>
      </c>
      <c r="P53" s="5">
        <f t="shared" si="117"/>
        <v>0.12194056878684752</v>
      </c>
      <c r="Q53" s="5">
        <f t="shared" si="118"/>
        <v>3.6463075126658376E-2</v>
      </c>
      <c r="R53" s="5">
        <f t="shared" si="119"/>
        <v>0.10194904204053749</v>
      </c>
      <c r="S53" s="5">
        <f t="shared" si="120"/>
        <v>1.8995566733135186E-2</v>
      </c>
      <c r="T53" s="5">
        <f t="shared" si="121"/>
        <v>3.7219263207746628E-2</v>
      </c>
      <c r="U53" s="5">
        <f t="shared" si="122"/>
        <v>6.2234714291305858E-2</v>
      </c>
      <c r="V53" s="5">
        <f t="shared" si="123"/>
        <v>1.3151454173411573E-3</v>
      </c>
      <c r="W53" s="5">
        <f t="shared" si="124"/>
        <v>7.4196187208497352E-3</v>
      </c>
      <c r="X53" s="5">
        <f t="shared" si="125"/>
        <v>7.5734901983221308E-3</v>
      </c>
      <c r="Y53" s="5">
        <f t="shared" si="126"/>
        <v>3.8652763667559762E-3</v>
      </c>
      <c r="Z53" s="5">
        <f t="shared" si="127"/>
        <v>3.4687769442592747E-2</v>
      </c>
      <c r="AA53" s="5">
        <f t="shared" si="128"/>
        <v>2.1175122173331097E-2</v>
      </c>
      <c r="AB53" s="5">
        <f t="shared" si="129"/>
        <v>6.4631685210772005E-3</v>
      </c>
      <c r="AC53" s="5">
        <f t="shared" si="130"/>
        <v>5.1217434827922957E-5</v>
      </c>
      <c r="AD53" s="5">
        <f t="shared" si="131"/>
        <v>1.1323251351859219E-3</v>
      </c>
      <c r="AE53" s="5">
        <f t="shared" si="132"/>
        <v>1.155807816451009E-3</v>
      </c>
      <c r="AF53" s="5">
        <f t="shared" si="133"/>
        <v>5.8988874619916593E-4</v>
      </c>
      <c r="AG53" s="5">
        <f t="shared" si="134"/>
        <v>2.0070737709139633E-4</v>
      </c>
      <c r="AH53" s="5">
        <f t="shared" si="135"/>
        <v>8.8517851037582477E-3</v>
      </c>
      <c r="AI53" s="5">
        <f t="shared" si="136"/>
        <v>5.4035654075237386E-3</v>
      </c>
      <c r="AJ53" s="5">
        <f t="shared" si="137"/>
        <v>1.6493011732170396E-3</v>
      </c>
      <c r="AK53" s="5">
        <f t="shared" si="138"/>
        <v>3.3560487749904281E-4</v>
      </c>
      <c r="AL53" s="5">
        <f t="shared" si="139"/>
        <v>1.2765618016749824E-6</v>
      </c>
      <c r="AM53" s="5">
        <f t="shared" si="140"/>
        <v>1.3824540155098181E-4</v>
      </c>
      <c r="AN53" s="5">
        <f t="shared" si="141"/>
        <v>1.4111239849391607E-4</v>
      </c>
      <c r="AO53" s="5">
        <f t="shared" si="142"/>
        <v>7.2019426271341145E-5</v>
      </c>
      <c r="AP53" s="5">
        <f t="shared" si="143"/>
        <v>2.4504332791030486E-5</v>
      </c>
      <c r="AQ53" s="5">
        <f t="shared" si="144"/>
        <v>6.2531287385357358E-6</v>
      </c>
      <c r="AR53" s="5">
        <f t="shared" si="145"/>
        <v>1.8070715017358544E-3</v>
      </c>
      <c r="AS53" s="5">
        <f t="shared" si="146"/>
        <v>1.1031254081796469E-3</v>
      </c>
      <c r="AT53" s="5">
        <f t="shared" si="147"/>
        <v>3.3670102843262839E-4</v>
      </c>
      <c r="AU53" s="5">
        <f t="shared" si="148"/>
        <v>6.8512961268635408E-5</v>
      </c>
      <c r="AV53" s="5">
        <f t="shared" si="149"/>
        <v>1.0455921126040109E-5</v>
      </c>
      <c r="AW53" s="5">
        <f t="shared" si="150"/>
        <v>2.2095476631622049E-8</v>
      </c>
      <c r="AX53" s="5">
        <f t="shared" si="151"/>
        <v>1.4065299839029993E-5</v>
      </c>
      <c r="AY53" s="5">
        <f t="shared" si="152"/>
        <v>1.4356992518768654E-5</v>
      </c>
      <c r="AZ53" s="5">
        <f t="shared" si="153"/>
        <v>7.3273672279635611E-6</v>
      </c>
      <c r="BA53" s="5">
        <f t="shared" si="154"/>
        <v>2.4931085171329573E-6</v>
      </c>
      <c r="BB53" s="5">
        <f t="shared" si="155"/>
        <v>6.3620293805668271E-7</v>
      </c>
      <c r="BC53" s="5">
        <f t="shared" si="156"/>
        <v>1.298793616436456E-7</v>
      </c>
      <c r="BD53" s="5">
        <f t="shared" si="157"/>
        <v>3.0742456409530892E-4</v>
      </c>
      <c r="BE53" s="5">
        <f t="shared" si="158"/>
        <v>1.8766708867154675E-4</v>
      </c>
      <c r="BF53" s="5">
        <f t="shared" si="159"/>
        <v>5.7280614960123155E-5</v>
      </c>
      <c r="BG53" s="5">
        <f t="shared" si="160"/>
        <v>1.1655635780131854E-5</v>
      </c>
      <c r="BH53" s="5">
        <f t="shared" si="161"/>
        <v>1.7787934740269467E-6</v>
      </c>
      <c r="BI53" s="5">
        <f t="shared" si="162"/>
        <v>2.1717262158341473E-7</v>
      </c>
      <c r="BJ53" s="8">
        <f t="shared" si="163"/>
        <v>0.2155036843619389</v>
      </c>
      <c r="BK53" s="8">
        <f t="shared" si="164"/>
        <v>0.33801514014105288</v>
      </c>
      <c r="BL53" s="8">
        <f t="shared" si="165"/>
        <v>0.41170965737122617</v>
      </c>
      <c r="BM53" s="8">
        <f t="shared" si="166"/>
        <v>0.22463367103008336</v>
      </c>
      <c r="BN53" s="8">
        <f t="shared" si="167"/>
        <v>0.77526824538968497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1.2846153846153801</v>
      </c>
      <c r="F54">
        <f>VLOOKUP(B54,home!$B$2:$E$405,3,FALSE)</f>
        <v>0.6</v>
      </c>
      <c r="G54">
        <f>VLOOKUP(C54,away!$B$2:$E$405,4,FALSE)</f>
        <v>1.44</v>
      </c>
      <c r="H54">
        <f>VLOOKUP(A54,away!$A$2:$E$405,3,FALSE)</f>
        <v>1.1192307692307699</v>
      </c>
      <c r="I54">
        <f>VLOOKUP(C54,away!$B$2:$E$405,3,FALSE)</f>
        <v>1.26</v>
      </c>
      <c r="J54">
        <f>VLOOKUP(B54,home!$B$2:$E$405,4,FALSE)</f>
        <v>1.17</v>
      </c>
      <c r="K54" s="3">
        <f t="shared" si="112"/>
        <v>1.1099076923076883</v>
      </c>
      <c r="L54" s="3">
        <f t="shared" si="113"/>
        <v>1.6499700000000008</v>
      </c>
      <c r="M54" s="5">
        <f t="shared" si="114"/>
        <v>6.3299509903186571E-2</v>
      </c>
      <c r="N54" s="5">
        <f t="shared" si="115"/>
        <v>7.0256612960853476E-2</v>
      </c>
      <c r="O54" s="5">
        <f t="shared" si="116"/>
        <v>0.1044422923549608</v>
      </c>
      <c r="P54" s="5">
        <f t="shared" si="117"/>
        <v>0.11592130368701946</v>
      </c>
      <c r="Q54" s="5">
        <f t="shared" si="118"/>
        <v>3.8989177580367664E-2</v>
      </c>
      <c r="R54" s="5">
        <f t="shared" si="119"/>
        <v>8.6163324558457391E-2</v>
      </c>
      <c r="S54" s="5">
        <f t="shared" si="120"/>
        <v>5.3072088034530451E-2</v>
      </c>
      <c r="T54" s="5">
        <f t="shared" si="121"/>
        <v>6.4330973332279273E-2</v>
      </c>
      <c r="U54" s="5">
        <f t="shared" si="122"/>
        <v>9.5633336722235812E-2</v>
      </c>
      <c r="V54" s="5">
        <f t="shared" si="123"/>
        <v>1.0799075421602775E-2</v>
      </c>
      <c r="W54" s="5">
        <f t="shared" si="124"/>
        <v>1.4424796037733502E-2</v>
      </c>
      <c r="X54" s="5">
        <f t="shared" si="125"/>
        <v>2.3800480718379157E-2</v>
      </c>
      <c r="Y54" s="5">
        <f t="shared" si="126"/>
        <v>1.9635039585452041E-2</v>
      </c>
      <c r="Z54" s="5">
        <f t="shared" si="127"/>
        <v>4.7388966873906015E-2</v>
      </c>
      <c r="AA54" s="5">
        <f t="shared" si="128"/>
        <v>5.2597378863862509E-2</v>
      </c>
      <c r="AB54" s="5">
        <f t="shared" si="129"/>
        <v>2.918911769811142E-2</v>
      </c>
      <c r="AC54" s="5">
        <f t="shared" si="130"/>
        <v>1.2360313920689067E-3</v>
      </c>
      <c r="AD54" s="5">
        <f t="shared" si="131"/>
        <v>4.0025480205624726E-3</v>
      </c>
      <c r="AE54" s="5">
        <f t="shared" si="132"/>
        <v>6.6040841574874663E-3</v>
      </c>
      <c r="AF54" s="5">
        <f t="shared" si="133"/>
        <v>5.4482703686648008E-3</v>
      </c>
      <c r="AG54" s="5">
        <f t="shared" si="134"/>
        <v>2.9964942200619554E-3</v>
      </c>
      <c r="AH54" s="5">
        <f t="shared" si="135"/>
        <v>1.9547593418234685E-2</v>
      </c>
      <c r="AI54" s="5">
        <f t="shared" si="136"/>
        <v>2.1696024301001815E-2</v>
      </c>
      <c r="AJ54" s="5">
        <f t="shared" si="137"/>
        <v>1.204029213208823E-2</v>
      </c>
      <c r="AK54" s="5">
        <f t="shared" si="138"/>
        <v>4.4545376183454848E-3</v>
      </c>
      <c r="AL54" s="5">
        <f t="shared" si="139"/>
        <v>9.0542483242510015E-5</v>
      </c>
      <c r="AM54" s="5">
        <f t="shared" si="140"/>
        <v>8.8849176737064016E-4</v>
      </c>
      <c r="AN54" s="5">
        <f t="shared" si="141"/>
        <v>1.4659847614085359E-3</v>
      </c>
      <c r="AO54" s="5">
        <f t="shared" si="142"/>
        <v>1.2094154383906217E-3</v>
      </c>
      <c r="AP54" s="5">
        <f t="shared" si="143"/>
        <v>6.6516639696045845E-4</v>
      </c>
      <c r="AQ54" s="5">
        <f t="shared" si="144"/>
        <v>2.7437614999821204E-4</v>
      </c>
      <c r="AR54" s="5">
        <f t="shared" si="145"/>
        <v>6.4505885424569389E-3</v>
      </c>
      <c r="AS54" s="5">
        <f t="shared" si="146"/>
        <v>7.1595578431847958E-3</v>
      </c>
      <c r="AT54" s="5">
        <f t="shared" si="147"/>
        <v>3.9732241618363247E-3</v>
      </c>
      <c r="AU54" s="5">
        <f t="shared" si="148"/>
        <v>1.4699706868283005E-3</v>
      </c>
      <c r="AV54" s="5">
        <f t="shared" si="149"/>
        <v>4.07882943194387E-4</v>
      </c>
      <c r="AW54" s="5">
        <f t="shared" si="150"/>
        <v>4.6058820257783002E-6</v>
      </c>
      <c r="AX54" s="5">
        <f t="shared" si="151"/>
        <v>1.6435730785945403E-4</v>
      </c>
      <c r="AY54" s="5">
        <f t="shared" si="152"/>
        <v>2.7118462724886347E-4</v>
      </c>
      <c r="AZ54" s="5">
        <f t="shared" si="153"/>
        <v>2.2372324971090378E-4</v>
      </c>
      <c r="BA54" s="5">
        <f t="shared" si="154"/>
        <v>1.2304555010850005E-4</v>
      </c>
      <c r="BB54" s="5">
        <f t="shared" si="155"/>
        <v>5.0755366578130485E-5</v>
      </c>
      <c r="BC54" s="5">
        <f t="shared" si="156"/>
        <v>1.6748966438583596E-5</v>
      </c>
      <c r="BD54" s="5">
        <f t="shared" si="157"/>
        <v>1.7738795962329475E-3</v>
      </c>
      <c r="BE54" s="5">
        <f t="shared" si="158"/>
        <v>1.9688426090866047E-3</v>
      </c>
      <c r="BF54" s="5">
        <f t="shared" si="159"/>
        <v>1.0926167783841811E-3</v>
      </c>
      <c r="BG54" s="5">
        <f t="shared" si="160"/>
        <v>4.0423458902434883E-4</v>
      </c>
      <c r="BH54" s="5">
        <f t="shared" si="161"/>
        <v>1.1216576996374055E-4</v>
      </c>
      <c r="BI54" s="5">
        <f t="shared" si="162"/>
        <v>2.4898730179274064E-5</v>
      </c>
      <c r="BJ54" s="8">
        <f t="shared" si="163"/>
        <v>0.25584172656391474</v>
      </c>
      <c r="BK54" s="8">
        <f t="shared" si="164"/>
        <v>0.24468973554889953</v>
      </c>
      <c r="BL54" s="8">
        <f t="shared" si="165"/>
        <v>0.45060175991766999</v>
      </c>
      <c r="BM54" s="8">
        <f t="shared" si="166"/>
        <v>0.51918338911432194</v>
      </c>
      <c r="BN54" s="8">
        <f t="shared" si="167"/>
        <v>0.47907222104484537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1.2846153846153801</v>
      </c>
      <c r="F55">
        <f>VLOOKUP(B55,home!$B$2:$E$405,3,FALSE)</f>
        <v>1.28</v>
      </c>
      <c r="G55">
        <f>VLOOKUP(C55,away!$B$2:$E$405,4,FALSE)</f>
        <v>0.84</v>
      </c>
      <c r="H55">
        <f>VLOOKUP(A55,away!$A$2:$E$405,3,FALSE)</f>
        <v>1.1192307692307699</v>
      </c>
      <c r="I55">
        <f>VLOOKUP(C55,away!$B$2:$E$405,3,FALSE)</f>
        <v>0.78</v>
      </c>
      <c r="J55">
        <f>VLOOKUP(B55,home!$B$2:$E$405,4,FALSE)</f>
        <v>1.34</v>
      </c>
      <c r="K55" s="3">
        <f t="shared" si="112"/>
        <v>1.3812184615384566</v>
      </c>
      <c r="L55" s="3">
        <f t="shared" si="113"/>
        <v>1.1698200000000007</v>
      </c>
      <c r="M55" s="5">
        <f t="shared" si="114"/>
        <v>7.8000623281309106E-2</v>
      </c>
      <c r="N55" s="5">
        <f t="shared" si="115"/>
        <v>0.10773590088765049</v>
      </c>
      <c r="O55" s="5">
        <f t="shared" si="116"/>
        <v>9.1246689126941075E-2</v>
      </c>
      <c r="P55" s="5">
        <f t="shared" si="117"/>
        <v>0.12603161157639137</v>
      </c>
      <c r="Q55" s="5">
        <f t="shared" si="118"/>
        <v>7.4403407638250138E-2</v>
      </c>
      <c r="R55" s="5">
        <f t="shared" si="119"/>
        <v>5.3371100937239152E-2</v>
      </c>
      <c r="S55" s="5">
        <f t="shared" si="120"/>
        <v>5.0909744205686967E-2</v>
      </c>
      <c r="T55" s="5">
        <f t="shared" si="121"/>
        <v>8.7038594323377821E-2</v>
      </c>
      <c r="U55" s="5">
        <f t="shared" si="122"/>
        <v>7.3717149927147146E-2</v>
      </c>
      <c r="V55" s="5">
        <f t="shared" si="123"/>
        <v>9.1398658644110172E-3</v>
      </c>
      <c r="W55" s="5">
        <f t="shared" si="124"/>
        <v>3.4255786743774171E-2</v>
      </c>
      <c r="X55" s="5">
        <f t="shared" si="125"/>
        <v>4.0073104448601925E-2</v>
      </c>
      <c r="Y55" s="5">
        <f t="shared" si="126"/>
        <v>2.3439159523031772E-2</v>
      </c>
      <c r="Z55" s="5">
        <f t="shared" si="127"/>
        <v>2.0811527099467052E-2</v>
      </c>
      <c r="AA55" s="5">
        <f t="shared" si="128"/>
        <v>2.8745265442591782E-2</v>
      </c>
      <c r="AB55" s="5">
        <f t="shared" si="129"/>
        <v>1.9851745655565592E-2</v>
      </c>
      <c r="AC55" s="5">
        <f t="shared" si="130"/>
        <v>9.2299905438687855E-4</v>
      </c>
      <c r="AD55" s="5">
        <f t="shared" si="131"/>
        <v>1.1828681266256297E-2</v>
      </c>
      <c r="AE55" s="5">
        <f t="shared" si="132"/>
        <v>1.3837427918891948E-2</v>
      </c>
      <c r="AF55" s="5">
        <f t="shared" si="133"/>
        <v>8.0936499640390965E-3</v>
      </c>
      <c r="AG55" s="5">
        <f t="shared" si="134"/>
        <v>3.1560378669774078E-3</v>
      </c>
      <c r="AH55" s="5">
        <f t="shared" si="135"/>
        <v>6.0864351578746416E-3</v>
      </c>
      <c r="AI55" s="5">
        <f t="shared" si="136"/>
        <v>8.4066966050131853E-3</v>
      </c>
      <c r="AJ55" s="5">
        <f t="shared" si="137"/>
        <v>5.8057422756984398E-3</v>
      </c>
      <c r="AK55" s="5">
        <f t="shared" si="138"/>
        <v>2.6729994713763261E-3</v>
      </c>
      <c r="AL55" s="5">
        <f t="shared" si="139"/>
        <v>5.9654425010595248E-5</v>
      </c>
      <c r="AM55" s="5">
        <f t="shared" si="140"/>
        <v>3.2675985881214561E-3</v>
      </c>
      <c r="AN55" s="5">
        <f t="shared" si="141"/>
        <v>3.8225021803562436E-3</v>
      </c>
      <c r="AO55" s="5">
        <f t="shared" si="142"/>
        <v>2.2358197503121726E-3</v>
      </c>
      <c r="AP55" s="5">
        <f t="shared" si="143"/>
        <v>8.7183555343672923E-4</v>
      </c>
      <c r="AQ55" s="5">
        <f t="shared" si="144"/>
        <v>2.5497266678033885E-4</v>
      </c>
      <c r="AR55" s="5">
        <f t="shared" si="145"/>
        <v>1.4240067152769837E-3</v>
      </c>
      <c r="AS55" s="5">
        <f t="shared" si="146"/>
        <v>1.9668643644953068E-3</v>
      </c>
      <c r="AT55" s="5">
        <f t="shared" si="147"/>
        <v>1.3583346857915109E-3</v>
      </c>
      <c r="AU55" s="5">
        <f t="shared" si="148"/>
        <v>6.2538564832109126E-4</v>
      </c>
      <c r="AV55" s="5">
        <f t="shared" si="149"/>
        <v>2.1594855076057182E-4</v>
      </c>
      <c r="AW55" s="5">
        <f t="shared" si="150"/>
        <v>2.6774512979899211E-6</v>
      </c>
      <c r="AX55" s="5">
        <f t="shared" si="151"/>
        <v>7.5221124913505831E-4</v>
      </c>
      <c r="AY55" s="5">
        <f t="shared" si="152"/>
        <v>8.7995176346317432E-4</v>
      </c>
      <c r="AZ55" s="5">
        <f t="shared" si="153"/>
        <v>5.1469258596724583E-4</v>
      </c>
      <c r="BA55" s="5">
        <f t="shared" si="154"/>
        <v>2.00699226972068E-4</v>
      </c>
      <c r="BB55" s="5">
        <f t="shared" si="155"/>
        <v>5.8695492424116192E-5</v>
      </c>
      <c r="BC55" s="5">
        <f t="shared" si="156"/>
        <v>1.3732632189515931E-5</v>
      </c>
      <c r="BD55" s="5">
        <f t="shared" si="157"/>
        <v>2.7763858927755348E-4</v>
      </c>
      <c r="BE55" s="5">
        <f t="shared" si="158"/>
        <v>3.8347954514564991E-4</v>
      </c>
      <c r="BF55" s="5">
        <f t="shared" si="159"/>
        <v>2.6483451368877086E-4</v>
      </c>
      <c r="BG55" s="5">
        <f t="shared" si="160"/>
        <v>1.2193143985316315E-4</v>
      </c>
      <c r="BH55" s="5">
        <f t="shared" si="161"/>
        <v>4.2103488941788688E-5</v>
      </c>
      <c r="BI55" s="5">
        <f t="shared" si="162"/>
        <v>1.1630823244315754E-5</v>
      </c>
      <c r="BJ55" s="8">
        <f t="shared" si="163"/>
        <v>0.41673446227000915</v>
      </c>
      <c r="BK55" s="8">
        <f t="shared" si="164"/>
        <v>0.2659444501706591</v>
      </c>
      <c r="BL55" s="8">
        <f t="shared" si="165"/>
        <v>0.29659598296424405</v>
      </c>
      <c r="BM55" s="8">
        <f t="shared" si="166"/>
        <v>0.46841981474443284</v>
      </c>
      <c r="BN55" s="8">
        <f t="shared" si="167"/>
        <v>0.53078933344778134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1.2846153846153801</v>
      </c>
      <c r="F56">
        <f>VLOOKUP(B56,home!$B$2:$E$405,3,FALSE)</f>
        <v>1.26</v>
      </c>
      <c r="G56">
        <f>VLOOKUP(C56,away!$B$2:$E$405,4,FALSE)</f>
        <v>0.6</v>
      </c>
      <c r="H56">
        <f>VLOOKUP(A56,away!$A$2:$E$405,3,FALSE)</f>
        <v>1.1192307692307699</v>
      </c>
      <c r="I56">
        <f>VLOOKUP(C56,away!$B$2:$E$405,3,FALSE)</f>
        <v>0.66</v>
      </c>
      <c r="J56">
        <f>VLOOKUP(B56,home!$B$2:$E$405,4,FALSE)</f>
        <v>0.69</v>
      </c>
      <c r="K56" s="3">
        <f t="shared" si="112"/>
        <v>0.97116923076922723</v>
      </c>
      <c r="L56" s="3">
        <f t="shared" si="113"/>
        <v>0.50969769230769257</v>
      </c>
      <c r="M56" s="5">
        <f t="shared" si="114"/>
        <v>0.22744042953505444</v>
      </c>
      <c r="N56" s="5">
        <f t="shared" si="115"/>
        <v>0.22088314699738143</v>
      </c>
      <c r="O56" s="5">
        <f t="shared" si="116"/>
        <v>0.11592586207148761</v>
      </c>
      <c r="P56" s="5">
        <f t="shared" si="117"/>
        <v>0.11258363029422615</v>
      </c>
      <c r="Q56" s="5">
        <f t="shared" si="118"/>
        <v>0.10725745797966653</v>
      </c>
      <c r="R56" s="5">
        <f t="shared" si="119"/>
        <v>2.9543572188308546E-2</v>
      </c>
      <c r="S56" s="5">
        <f t="shared" si="120"/>
        <v>1.3932300686533656E-2</v>
      </c>
      <c r="T56" s="5">
        <f t="shared" si="121"/>
        <v>5.4668878815025329E-2</v>
      </c>
      <c r="U56" s="5">
        <f t="shared" si="122"/>
        <v>2.8691808276294743E-2</v>
      </c>
      <c r="V56" s="5">
        <f t="shared" si="123"/>
        <v>7.6628074185169112E-4</v>
      </c>
      <c r="W56" s="5">
        <f t="shared" si="124"/>
        <v>3.4721714320125156E-2</v>
      </c>
      <c r="X56" s="5">
        <f t="shared" si="125"/>
        <v>1.7697577661934756E-2</v>
      </c>
      <c r="Y56" s="5">
        <f t="shared" si="126"/>
        <v>4.510207246862157E-3</v>
      </c>
      <c r="Z56" s="5">
        <f t="shared" si="127"/>
        <v>5.0194301889688658E-3</v>
      </c>
      <c r="AA56" s="5">
        <f t="shared" si="128"/>
        <v>4.8747161555207303E-3</v>
      </c>
      <c r="AB56" s="5">
        <f t="shared" si="129"/>
        <v>2.3670871694876959E-3</v>
      </c>
      <c r="AC56" s="5">
        <f t="shared" si="130"/>
        <v>2.3706940515857022E-5</v>
      </c>
      <c r="AD56" s="5">
        <f t="shared" si="131"/>
        <v>8.4301651468162014E-3</v>
      </c>
      <c r="AE56" s="5">
        <f t="shared" si="132"/>
        <v>4.2968357211049576E-3</v>
      </c>
      <c r="AF56" s="5">
        <f t="shared" si="133"/>
        <v>1.0950436256362286E-3</v>
      </c>
      <c r="AG56" s="5">
        <f t="shared" si="134"/>
        <v>1.8604706965434488E-4</v>
      </c>
      <c r="AH56" s="5">
        <f t="shared" si="135"/>
        <v>6.395979960042488E-4</v>
      </c>
      <c r="AI56" s="5">
        <f t="shared" si="136"/>
        <v>6.2115789378098553E-4</v>
      </c>
      <c r="AJ56" s="5">
        <f t="shared" si="137"/>
        <v>3.016247169447565E-4</v>
      </c>
      <c r="AK56" s="5">
        <f t="shared" si="138"/>
        <v>9.7642881445408373E-5</v>
      </c>
      <c r="AL56" s="5">
        <f t="shared" si="139"/>
        <v>4.6939999751154109E-7</v>
      </c>
      <c r="AM56" s="5">
        <f t="shared" si="140"/>
        <v>1.6374234001782083E-3</v>
      </c>
      <c r="AN56" s="5">
        <f t="shared" si="141"/>
        <v>8.3459092840144824E-4</v>
      </c>
      <c r="AO56" s="5">
        <f t="shared" si="142"/>
        <v>2.126945351135764E-4</v>
      </c>
      <c r="AP56" s="5">
        <f t="shared" si="143"/>
        <v>3.6136637904615802E-5</v>
      </c>
      <c r="AQ56" s="5">
        <f t="shared" si="144"/>
        <v>4.6046902369353394E-6</v>
      </c>
      <c r="AR56" s="5">
        <f t="shared" si="145"/>
        <v>6.5200324513598094E-5</v>
      </c>
      <c r="AS56" s="5">
        <f t="shared" si="146"/>
        <v>6.3320549003775042E-5</v>
      </c>
      <c r="AT56" s="5">
        <f t="shared" si="147"/>
        <v>3.0747484433940684E-5</v>
      </c>
      <c r="AU56" s="5">
        <f t="shared" si="148"/>
        <v>9.9536702685996555E-6</v>
      </c>
      <c r="AV56" s="5">
        <f t="shared" si="149"/>
        <v>2.416674574521613E-6</v>
      </c>
      <c r="AW56" s="5">
        <f t="shared" si="150"/>
        <v>6.4542853763195738E-9</v>
      </c>
      <c r="AX56" s="5">
        <f t="shared" si="151"/>
        <v>2.6503587066576708E-4</v>
      </c>
      <c r="AY56" s="5">
        <f t="shared" si="152"/>
        <v>1.3508817165710154E-4</v>
      </c>
      <c r="AZ56" s="5">
        <f t="shared" si="153"/>
        <v>3.442706467584505E-5</v>
      </c>
      <c r="BA56" s="5">
        <f t="shared" si="154"/>
        <v>5.8491318060686351E-6</v>
      </c>
      <c r="BB56" s="5">
        <f t="shared" si="155"/>
        <v>7.4532224588917707E-7</v>
      </c>
      <c r="BC56" s="5">
        <f t="shared" si="156"/>
        <v>7.5977805751060052E-8</v>
      </c>
      <c r="BD56" s="5">
        <f t="shared" si="157"/>
        <v>5.5387424903822708E-6</v>
      </c>
      <c r="BE56" s="5">
        <f t="shared" si="158"/>
        <v>5.3790562838133835E-6</v>
      </c>
      <c r="BF56" s="5">
        <f t="shared" si="159"/>
        <v>2.6119869767077108E-6</v>
      </c>
      <c r="BG56" s="5">
        <f t="shared" si="160"/>
        <v>8.4556046098282242E-7</v>
      </c>
      <c r="BH56" s="5">
        <f t="shared" si="161"/>
        <v>2.0529557561539017E-7</v>
      </c>
      <c r="BI56" s="5">
        <f t="shared" si="162"/>
        <v>3.987534925014485E-8</v>
      </c>
      <c r="BJ56" s="8">
        <f t="shared" si="163"/>
        <v>0.45691374631489823</v>
      </c>
      <c r="BK56" s="8">
        <f t="shared" si="164"/>
        <v>0.35488190576983641</v>
      </c>
      <c r="BL56" s="8">
        <f t="shared" si="165"/>
        <v>0.18324932856920587</v>
      </c>
      <c r="BM56" s="8">
        <f t="shared" si="166"/>
        <v>0.18629523005941293</v>
      </c>
      <c r="BN56" s="8">
        <f t="shared" si="167"/>
        <v>0.81363409906612472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1.2846153846153801</v>
      </c>
      <c r="F57">
        <f>VLOOKUP(B57,home!$B$2:$E$405,3,FALSE)</f>
        <v>1.1399999999999999</v>
      </c>
      <c r="G57">
        <f>VLOOKUP(C57,away!$B$2:$E$405,4,FALSE)</f>
        <v>1.32</v>
      </c>
      <c r="H57">
        <f>VLOOKUP(A57,away!$A$2:$E$405,3,FALSE)</f>
        <v>1.1192307692307699</v>
      </c>
      <c r="I57">
        <f>VLOOKUP(C57,away!$B$2:$E$405,3,FALSE)</f>
        <v>0.54</v>
      </c>
      <c r="J57">
        <f>VLOOKUP(B57,home!$B$2:$E$405,4,FALSE)</f>
        <v>0.82</v>
      </c>
      <c r="K57" s="3">
        <f t="shared" si="112"/>
        <v>1.9330892307692238</v>
      </c>
      <c r="L57" s="3">
        <f t="shared" si="113"/>
        <v>0.49559538461538488</v>
      </c>
      <c r="M57" s="5">
        <f t="shared" si="114"/>
        <v>8.8152711073223158E-2</v>
      </c>
      <c r="N57" s="5">
        <f t="shared" si="115"/>
        <v>0.17040705643875856</v>
      </c>
      <c r="O57" s="5">
        <f t="shared" si="116"/>
        <v>4.3688076749222926E-2</v>
      </c>
      <c r="P57" s="5">
        <f t="shared" si="117"/>
        <v>8.4452950676942154E-2</v>
      </c>
      <c r="Q57" s="5">
        <f t="shared" si="118"/>
        <v>0.16470602282442379</v>
      </c>
      <c r="R57" s="5">
        <f t="shared" si="119"/>
        <v>1.0825804599818793E-2</v>
      </c>
      <c r="S57" s="5">
        <f t="shared" si="120"/>
        <v>2.0227117212871792E-2</v>
      </c>
      <c r="T57" s="5">
        <f t="shared" si="121"/>
        <v>8.1627544730140666E-2</v>
      </c>
      <c r="U57" s="5">
        <f t="shared" si="122"/>
        <v>2.0927246286321633E-2</v>
      </c>
      <c r="V57" s="5">
        <f t="shared" si="123"/>
        <v>2.1531319047471032E-3</v>
      </c>
      <c r="W57" s="5">
        <f t="shared" si="124"/>
        <v>0.10613047965490788</v>
      </c>
      <c r="X57" s="5">
        <f t="shared" si="125"/>
        <v>5.2597775883989353E-2</v>
      </c>
      <c r="Y57" s="5">
        <f t="shared" si="126"/>
        <v>1.3033607484569757E-2</v>
      </c>
      <c r="Z57" s="5">
        <f t="shared" si="127"/>
        <v>1.7884062648060664E-3</v>
      </c>
      <c r="AA57" s="5">
        <f t="shared" si="128"/>
        <v>3.4571488907368187E-3</v>
      </c>
      <c r="AB57" s="5">
        <f t="shared" si="129"/>
        <v>3.341488644924557E-3</v>
      </c>
      <c r="AC57" s="5">
        <f t="shared" si="130"/>
        <v>1.2892282348633279E-4</v>
      </c>
      <c r="AD57" s="5">
        <f t="shared" si="131"/>
        <v>5.1289921819318629E-2</v>
      </c>
      <c r="AE57" s="5">
        <f t="shared" si="132"/>
        <v>2.5419048530938237E-2</v>
      </c>
      <c r="AF57" s="5">
        <f t="shared" si="133"/>
        <v>6.2987815666237339E-3</v>
      </c>
      <c r="AG57" s="5">
        <f t="shared" si="134"/>
        <v>1.0405490243730622E-3</v>
      </c>
      <c r="AH57" s="5">
        <f t="shared" si="135"/>
        <v>2.2158147266378153E-4</v>
      </c>
      <c r="AI57" s="5">
        <f t="shared" si="136"/>
        <v>4.2833675854434114E-4</v>
      </c>
      <c r="AJ57" s="5">
        <f t="shared" si="137"/>
        <v>4.1400658754233165E-4</v>
      </c>
      <c r="AK57" s="5">
        <f t="shared" si="138"/>
        <v>2.6677055861519912E-4</v>
      </c>
      <c r="AL57" s="5">
        <f t="shared" si="139"/>
        <v>4.9404778232989104E-6</v>
      </c>
      <c r="AM57" s="5">
        <f t="shared" si="140"/>
        <v>1.9829599103184048E-2</v>
      </c>
      <c r="AN57" s="5">
        <f t="shared" si="141"/>
        <v>9.8274577943113905E-3</v>
      </c>
      <c r="AO57" s="5">
        <f t="shared" si="142"/>
        <v>2.4352213626816074E-3</v>
      </c>
      <c r="AP57" s="5">
        <f t="shared" si="143"/>
        <v>4.0229482262059771E-4</v>
      </c>
      <c r="AQ57" s="5">
        <f t="shared" si="144"/>
        <v>4.9843864336358275E-5</v>
      </c>
      <c r="AR57" s="5">
        <f t="shared" si="145"/>
        <v>2.1962951033690043E-5</v>
      </c>
      <c r="AS57" s="5">
        <f t="shared" si="146"/>
        <v>4.2456344119138012E-5</v>
      </c>
      <c r="AT57" s="5">
        <f t="shared" si="147"/>
        <v>4.1035950797268984E-5</v>
      </c>
      <c r="AU57" s="5">
        <f t="shared" si="148"/>
        <v>2.6442051520192143E-5</v>
      </c>
      <c r="AV57" s="5">
        <f t="shared" si="149"/>
        <v>1.2778711258282098E-5</v>
      </c>
      <c r="AW57" s="5">
        <f t="shared" si="150"/>
        <v>1.3147573519857636E-7</v>
      </c>
      <c r="AX57" s="5">
        <f t="shared" si="151"/>
        <v>6.3887307461393539E-3</v>
      </c>
      <c r="AY57" s="5">
        <f t="shared" si="152"/>
        <v>3.1662254713370683E-3</v>
      </c>
      <c r="AZ57" s="5">
        <f t="shared" si="153"/>
        <v>7.8458336512316114E-4</v>
      </c>
      <c r="BA57" s="5">
        <f t="shared" si="154"/>
        <v>1.2961196486701535E-4</v>
      </c>
      <c r="BB57" s="5">
        <f t="shared" si="155"/>
        <v>1.6058772894756054E-5</v>
      </c>
      <c r="BC57" s="5">
        <f t="shared" si="156"/>
        <v>1.5917307458455491E-6</v>
      </c>
      <c r="BD57" s="5">
        <f t="shared" si="157"/>
        <v>1.8141228608050801E-6</v>
      </c>
      <c r="BE57" s="5">
        <f t="shared" si="158"/>
        <v>3.5068613655145553E-6</v>
      </c>
      <c r="BF57" s="5">
        <f t="shared" si="159"/>
        <v>3.3895379697384212E-6</v>
      </c>
      <c r="BG57" s="5">
        <f t="shared" si="160"/>
        <v>2.1840931155282412E-6</v>
      </c>
      <c r="BH57" s="5">
        <f t="shared" si="161"/>
        <v>1.0555117201562107E-6</v>
      </c>
      <c r="BI57" s="5">
        <f t="shared" si="162"/>
        <v>4.0807966783693377E-7</v>
      </c>
      <c r="BJ57" s="8">
        <f t="shared" si="163"/>
        <v>0.71558200695628504</v>
      </c>
      <c r="BK57" s="8">
        <f t="shared" si="164"/>
        <v>0.19828599964043092</v>
      </c>
      <c r="BL57" s="8">
        <f t="shared" si="165"/>
        <v>8.372749476381855E-2</v>
      </c>
      <c r="BM57" s="8">
        <f t="shared" si="166"/>
        <v>0.43398519126734897</v>
      </c>
      <c r="BN57" s="8">
        <f t="shared" si="167"/>
        <v>0.56223262236238936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1.2846153846153801</v>
      </c>
      <c r="F58">
        <f>VLOOKUP(B58,home!$B$2:$E$405,3,FALSE)</f>
        <v>1.45</v>
      </c>
      <c r="G58">
        <f>VLOOKUP(C58,away!$B$2:$E$405,4,FALSE)</f>
        <v>1.2</v>
      </c>
      <c r="H58">
        <f>VLOOKUP(A58,away!$A$2:$E$405,3,FALSE)</f>
        <v>1.1192307692307699</v>
      </c>
      <c r="I58">
        <f>VLOOKUP(C58,away!$B$2:$E$405,3,FALSE)</f>
        <v>0.6</v>
      </c>
      <c r="J58">
        <f>VLOOKUP(B58,home!$B$2:$E$405,4,FALSE)</f>
        <v>1.21</v>
      </c>
      <c r="K58" s="3">
        <f t="shared" si="112"/>
        <v>2.2352307692307609</v>
      </c>
      <c r="L58" s="3">
        <f t="shared" si="113"/>
        <v>0.812561538461539</v>
      </c>
      <c r="M58" s="5">
        <f t="shared" si="114"/>
        <v>4.7463593820654987E-2</v>
      </c>
      <c r="N58" s="5">
        <f t="shared" si="115"/>
        <v>0.10609208532619901</v>
      </c>
      <c r="O58" s="5">
        <f t="shared" si="116"/>
        <v>3.856709081582501E-2</v>
      </c>
      <c r="P58" s="5">
        <f t="shared" si="117"/>
        <v>8.6206348071249134E-2</v>
      </c>
      <c r="Q58" s="5">
        <f t="shared" si="118"/>
        <v>0.11857014674648771</v>
      </c>
      <c r="R58" s="5">
        <f t="shared" si="119"/>
        <v>1.566906732364633E-2</v>
      </c>
      <c r="S58" s="5">
        <f t="shared" si="120"/>
        <v>3.914334045090441E-2</v>
      </c>
      <c r="T58" s="5">
        <f t="shared" si="121"/>
        <v>9.6345540855936496E-2</v>
      </c>
      <c r="U58" s="5">
        <f t="shared" si="122"/>
        <v>3.5023981406962564E-2</v>
      </c>
      <c r="V58" s="5">
        <f t="shared" si="123"/>
        <v>7.8993981607894895E-3</v>
      </c>
      <c r="W58" s="5">
        <f t="shared" si="124"/>
        <v>8.8343880106651979E-2</v>
      </c>
      <c r="X58" s="5">
        <f t="shared" si="125"/>
        <v>7.1784839133122877E-2</v>
      </c>
      <c r="Y58" s="5">
        <f t="shared" si="126"/>
        <v>2.9164799662112207E-2</v>
      </c>
      <c r="Z58" s="5">
        <f t="shared" si="127"/>
        <v>4.2440271502531641E-3</v>
      </c>
      <c r="AA58" s="5">
        <f t="shared" si="128"/>
        <v>9.486380071696613E-3</v>
      </c>
      <c r="AB58" s="5">
        <f t="shared" si="129"/>
        <v>1.0602124312436893E-2</v>
      </c>
      <c r="AC58" s="5">
        <f t="shared" si="130"/>
        <v>8.9671131675091772E-4</v>
      </c>
      <c r="AD58" s="5">
        <f t="shared" si="131"/>
        <v>4.9367239771905456E-2</v>
      </c>
      <c r="AE58" s="5">
        <f t="shared" si="132"/>
        <v>4.0113920298659171E-2</v>
      </c>
      <c r="AF58" s="5">
        <f t="shared" si="133"/>
        <v>1.6297514395801026E-2</v>
      </c>
      <c r="AG58" s="5">
        <f t="shared" si="134"/>
        <v>4.4142444568503877E-3</v>
      </c>
      <c r="AH58" s="5">
        <f t="shared" si="135"/>
        <v>8.6213330762056287E-4</v>
      </c>
      <c r="AI58" s="5">
        <f t="shared" si="136"/>
        <v>1.9270668963721708E-3</v>
      </c>
      <c r="AJ58" s="5">
        <f t="shared" si="137"/>
        <v>2.1537196105685516E-3</v>
      </c>
      <c r="AK58" s="5">
        <f t="shared" si="138"/>
        <v>1.6046867806128395E-3</v>
      </c>
      <c r="AL58" s="5">
        <f t="shared" si="139"/>
        <v>6.5146527406542731E-5</v>
      </c>
      <c r="AM58" s="5">
        <f t="shared" si="140"/>
        <v>2.2069434666031132E-2</v>
      </c>
      <c r="AN58" s="5">
        <f t="shared" si="141"/>
        <v>1.7932773785206677E-2</v>
      </c>
      <c r="AO58" s="5">
        <f t="shared" si="142"/>
        <v>7.2857411278951477E-3</v>
      </c>
      <c r="AP58" s="5">
        <f t="shared" si="143"/>
        <v>1.9733710065716632E-3</v>
      </c>
      <c r="AQ58" s="5">
        <f t="shared" si="144"/>
        <v>4.0087134526381652E-4</v>
      </c>
      <c r="AR58" s="5">
        <f t="shared" si="145"/>
        <v>1.4010727335982001E-4</v>
      </c>
      <c r="AS58" s="5">
        <f t="shared" si="146"/>
        <v>3.1317208840689494E-4</v>
      </c>
      <c r="AT58" s="5">
        <f t="shared" si="147"/>
        <v>3.5000594403567393E-4</v>
      </c>
      <c r="AU58" s="5">
        <f t="shared" si="148"/>
        <v>2.6078135184073268E-4</v>
      </c>
      <c r="AV58" s="5">
        <f t="shared" si="149"/>
        <v>1.4572662541899968E-4</v>
      </c>
      <c r="AW58" s="5">
        <f t="shared" si="150"/>
        <v>3.2867555045699697E-6</v>
      </c>
      <c r="AX58" s="5">
        <f t="shared" si="151"/>
        <v>8.221713237506801E-3</v>
      </c>
      <c r="AY58" s="5">
        <f t="shared" si="152"/>
        <v>6.6806479570581268E-3</v>
      </c>
      <c r="AZ58" s="5">
        <f t="shared" si="153"/>
        <v>2.7142187909535444E-3</v>
      </c>
      <c r="BA58" s="5">
        <f t="shared" si="154"/>
        <v>7.3515659883281021E-4</v>
      </c>
      <c r="BB58" s="5">
        <f t="shared" si="155"/>
        <v>1.4933999423943515E-4</v>
      </c>
      <c r="BC58" s="5">
        <f t="shared" si="156"/>
        <v>2.4269587094606567E-5</v>
      </c>
      <c r="BD58" s="5">
        <f t="shared" si="157"/>
        <v>1.8974296931817785E-5</v>
      </c>
      <c r="BE58" s="5">
        <f t="shared" si="158"/>
        <v>4.2411932326519926E-5</v>
      </c>
      <c r="BF58" s="5">
        <f t="shared" si="159"/>
        <v>4.7400228059385071E-5</v>
      </c>
      <c r="BG58" s="5">
        <f t="shared" si="160"/>
        <v>3.5316816075630932E-5</v>
      </c>
      <c r="BH58" s="5">
        <f t="shared" si="161"/>
        <v>1.9735308490878459E-5</v>
      </c>
      <c r="BI58" s="5">
        <f t="shared" si="162"/>
        <v>8.8225937558145259E-6</v>
      </c>
      <c r="BJ58" s="8">
        <f t="shared" si="163"/>
        <v>0.68868174885038003</v>
      </c>
      <c r="BK58" s="8">
        <f t="shared" si="164"/>
        <v>0.18835518630481363</v>
      </c>
      <c r="BL58" s="8">
        <f t="shared" si="165"/>
        <v>0.11727870498444372</v>
      </c>
      <c r="BM58" s="8">
        <f t="shared" si="166"/>
        <v>0.57931397398427453</v>
      </c>
      <c r="BN58" s="8">
        <f t="shared" si="167"/>
        <v>0.41256833210406213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1.2846153846153801</v>
      </c>
      <c r="F59">
        <f>VLOOKUP(B59,home!$B$2:$E$405,3,FALSE)</f>
        <v>0.66</v>
      </c>
      <c r="G59">
        <f>VLOOKUP(C59,away!$B$2:$E$405,4,FALSE)</f>
        <v>0.78</v>
      </c>
      <c r="H59">
        <f>VLOOKUP(A59,away!$A$2:$E$405,3,FALSE)</f>
        <v>1.1192307692307699</v>
      </c>
      <c r="I59">
        <f>VLOOKUP(C59,away!$B$2:$E$405,3,FALSE)</f>
        <v>1.39</v>
      </c>
      <c r="J59">
        <f>VLOOKUP(B59,home!$B$2:$E$405,4,FALSE)</f>
        <v>0.96</v>
      </c>
      <c r="K59" s="3">
        <f t="shared" si="112"/>
        <v>0.66131999999999769</v>
      </c>
      <c r="L59" s="3">
        <f t="shared" si="113"/>
        <v>1.4935015384615391</v>
      </c>
      <c r="M59" s="5">
        <f t="shared" si="114"/>
        <v>0.11592387672037073</v>
      </c>
      <c r="N59" s="5">
        <f t="shared" si="115"/>
        <v>7.6662778152715286E-2</v>
      </c>
      <c r="O59" s="5">
        <f t="shared" si="116"/>
        <v>0.17313248822629951</v>
      </c>
      <c r="P59" s="5">
        <f t="shared" si="117"/>
        <v>0.11449597711381597</v>
      </c>
      <c r="Q59" s="5">
        <f t="shared" si="118"/>
        <v>2.5349314223976748E-2</v>
      </c>
      <c r="R59" s="5">
        <f t="shared" si="119"/>
        <v>0.12928681876182632</v>
      </c>
      <c r="S59" s="5">
        <f t="shared" si="120"/>
        <v>2.8271416437507378E-2</v>
      </c>
      <c r="T59" s="5">
        <f t="shared" si="121"/>
        <v>3.7859239792454258E-2</v>
      </c>
      <c r="U59" s="5">
        <f t="shared" si="122"/>
        <v>8.549995898357067E-2</v>
      </c>
      <c r="V59" s="5">
        <f t="shared" si="123"/>
        <v>3.1025757217980625E-3</v>
      </c>
      <c r="W59" s="5">
        <f t="shared" si="124"/>
        <v>5.588002827533415E-3</v>
      </c>
      <c r="X59" s="5">
        <f t="shared" si="125"/>
        <v>8.3456908198485877E-3</v>
      </c>
      <c r="Y59" s="5">
        <f t="shared" si="126"/>
        <v>6.2321510394841044E-3</v>
      </c>
      <c r="Z59" s="5">
        <f t="shared" si="127"/>
        <v>6.4363354241195242E-2</v>
      </c>
      <c r="AA59" s="5">
        <f t="shared" si="128"/>
        <v>4.2564773426787085E-2</v>
      </c>
      <c r="AB59" s="5">
        <f t="shared" si="129"/>
        <v>1.4074467981301369E-2</v>
      </c>
      <c r="AC59" s="5">
        <f t="shared" si="130"/>
        <v>1.9152247194820609E-4</v>
      </c>
      <c r="AD59" s="5">
        <f t="shared" si="131"/>
        <v>9.2386450747609624E-4</v>
      </c>
      <c r="AE59" s="5">
        <f t="shared" si="132"/>
        <v>1.379793063245562E-3</v>
      </c>
      <c r="AF59" s="5">
        <f t="shared" si="133"/>
        <v>1.0303615313579035E-3</v>
      </c>
      <c r="AG59" s="5">
        <f t="shared" si="134"/>
        <v>5.1294884408487193E-4</v>
      </c>
      <c r="AH59" s="5">
        <f t="shared" si="135"/>
        <v>2.4031692144942531E-2</v>
      </c>
      <c r="AI59" s="5">
        <f t="shared" si="136"/>
        <v>1.5892638649293335E-2</v>
      </c>
      <c r="AJ59" s="5">
        <f t="shared" si="137"/>
        <v>5.2550598957753162E-3</v>
      </c>
      <c r="AK59" s="5">
        <f t="shared" si="138"/>
        <v>1.1584254034247067E-3</v>
      </c>
      <c r="AL59" s="5">
        <f t="shared" si="139"/>
        <v>7.5665352765449276E-6</v>
      </c>
      <c r="AM59" s="5">
        <f t="shared" si="140"/>
        <v>1.2219401521681802E-4</v>
      </c>
      <c r="AN59" s="5">
        <f t="shared" si="141"/>
        <v>1.8249694971711046E-4</v>
      </c>
      <c r="AO59" s="5">
        <f t="shared" si="142"/>
        <v>1.3627973758352133E-4</v>
      </c>
      <c r="AP59" s="5">
        <f t="shared" si="143"/>
        <v>6.7844665914041299E-5</v>
      </c>
      <c r="AQ59" s="5">
        <f t="shared" si="144"/>
        <v>2.5331528229757453E-5</v>
      </c>
      <c r="AR59" s="5">
        <f t="shared" si="145"/>
        <v>7.1782738380611454E-3</v>
      </c>
      <c r="AS59" s="5">
        <f t="shared" si="146"/>
        <v>4.7471360545865791E-3</v>
      </c>
      <c r="AT59" s="5">
        <f t="shared" si="147"/>
        <v>1.5696880078095929E-3</v>
      </c>
      <c r="AU59" s="5">
        <f t="shared" si="148"/>
        <v>3.4602202444154544E-4</v>
      </c>
      <c r="AV59" s="5">
        <f t="shared" si="149"/>
        <v>5.7207821300920505E-5</v>
      </c>
      <c r="AW59" s="5">
        <f t="shared" si="150"/>
        <v>2.0759261124242662E-7</v>
      </c>
      <c r="AX59" s="5">
        <f t="shared" si="151"/>
        <v>1.3468224357197624E-5</v>
      </c>
      <c r="AY59" s="5">
        <f t="shared" si="152"/>
        <v>2.011481379781983E-5</v>
      </c>
      <c r="AZ59" s="5">
        <f t="shared" si="153"/>
        <v>1.5020752676455656E-5</v>
      </c>
      <c r="BA59" s="5">
        <f t="shared" si="154"/>
        <v>7.4778390770455992E-6</v>
      </c>
      <c r="BB59" s="5">
        <f t="shared" si="155"/>
        <v>2.7920410414838543E-6</v>
      </c>
      <c r="BC59" s="5">
        <f t="shared" si="156"/>
        <v>8.3398351818077823E-7</v>
      </c>
      <c r="BD59" s="5">
        <f t="shared" si="157"/>
        <v>1.7867938367737567E-3</v>
      </c>
      <c r="BE59" s="5">
        <f t="shared" si="158"/>
        <v>1.1816425001352166E-3</v>
      </c>
      <c r="BF59" s="5">
        <f t="shared" si="159"/>
        <v>3.9072190909470936E-4</v>
      </c>
      <c r="BG59" s="5">
        <f t="shared" si="160"/>
        <v>8.6130737640837426E-5</v>
      </c>
      <c r="BH59" s="5">
        <f t="shared" si="161"/>
        <v>1.4239994854159602E-5</v>
      </c>
      <c r="BI59" s="5">
        <f t="shared" si="162"/>
        <v>1.8834386793905598E-6</v>
      </c>
      <c r="BJ59" s="8">
        <f t="shared" si="163"/>
        <v>0.16447799935330623</v>
      </c>
      <c r="BK59" s="8">
        <f t="shared" si="164"/>
        <v>0.26201304981451473</v>
      </c>
      <c r="BL59" s="8">
        <f t="shared" si="165"/>
        <v>0.50825606363659859</v>
      </c>
      <c r="BM59" s="8">
        <f t="shared" si="166"/>
        <v>0.36423930662542386</v>
      </c>
      <c r="BN59" s="8">
        <f t="shared" si="167"/>
        <v>0.63485125319900459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1.2846153846153801</v>
      </c>
      <c r="F60">
        <f>VLOOKUP(B60,home!$B$2:$E$405,3,FALSE)</f>
        <v>1.1399999999999999</v>
      </c>
      <c r="G60">
        <f>VLOOKUP(C60,away!$B$2:$E$405,4,FALSE)</f>
        <v>0.84</v>
      </c>
      <c r="H60">
        <f>VLOOKUP(A60,away!$A$2:$E$405,3,FALSE)</f>
        <v>1.1192307692307699</v>
      </c>
      <c r="I60">
        <f>VLOOKUP(C60,away!$B$2:$E$405,3,FALSE)</f>
        <v>0.72</v>
      </c>
      <c r="J60">
        <f>VLOOKUP(B60,home!$B$2:$E$405,4,FALSE)</f>
        <v>0.62</v>
      </c>
      <c r="K60" s="3">
        <f t="shared" si="112"/>
        <v>1.2301476923076877</v>
      </c>
      <c r="L60" s="3">
        <f t="shared" si="113"/>
        <v>0.49962461538461567</v>
      </c>
      <c r="M60" s="5">
        <f t="shared" si="114"/>
        <v>0.17732478086219888</v>
      </c>
      <c r="N60" s="5">
        <f t="shared" si="115"/>
        <v>0.21813566996660039</v>
      </c>
      <c r="O60" s="5">
        <f t="shared" si="116"/>
        <v>8.8595825436437362E-2</v>
      </c>
      <c r="P60" s="5">
        <f t="shared" si="117"/>
        <v>0.10898595020872816</v>
      </c>
      <c r="Q60" s="5">
        <f t="shared" si="118"/>
        <v>0.13416954550970245</v>
      </c>
      <c r="R60" s="5">
        <f t="shared" si="119"/>
        <v>2.2132327604181285E-2</v>
      </c>
      <c r="S60" s="5">
        <f t="shared" si="120"/>
        <v>1.6746020050251546E-2</v>
      </c>
      <c r="T60" s="5">
        <f t="shared" si="121"/>
        <v>6.7034407571613761E-2</v>
      </c>
      <c r="U60" s="5">
        <f t="shared" si="122"/>
        <v>2.722603172768134E-2</v>
      </c>
      <c r="V60" s="5">
        <f t="shared" si="123"/>
        <v>1.1435895564167406E-3</v>
      </c>
      <c r="W60" s="5">
        <f t="shared" si="124"/>
        <v>5.5016118928910597E-2</v>
      </c>
      <c r="X60" s="5">
        <f t="shared" si="125"/>
        <v>2.748740725981123E-2</v>
      </c>
      <c r="Y60" s="5">
        <f t="shared" si="126"/>
        <v>6.8666926400517388E-3</v>
      </c>
      <c r="Z60" s="5">
        <f t="shared" si="127"/>
        <v>3.6859518889351293E-3</v>
      </c>
      <c r="AA60" s="5">
        <f t="shared" si="128"/>
        <v>4.5342652101307114E-3</v>
      </c>
      <c r="AB60" s="5">
        <f t="shared" si="129"/>
        <v>2.7889079422766644E-3</v>
      </c>
      <c r="AC60" s="5">
        <f t="shared" si="130"/>
        <v>4.3928996362228607E-5</v>
      </c>
      <c r="AD60" s="5">
        <f t="shared" si="131"/>
        <v>1.6919487935031154E-2</v>
      </c>
      <c r="AE60" s="5">
        <f t="shared" si="132"/>
        <v>8.4533926520445838E-3</v>
      </c>
      <c r="AF60" s="5">
        <f t="shared" si="133"/>
        <v>2.1117615262364556E-3</v>
      </c>
      <c r="AG60" s="5">
        <f t="shared" si="134"/>
        <v>3.5169601344330612E-4</v>
      </c>
      <c r="AH60" s="5">
        <f t="shared" si="135"/>
        <v>4.6039807370885287E-4</v>
      </c>
      <c r="AI60" s="5">
        <f t="shared" si="136"/>
        <v>5.6635762791585004E-4</v>
      </c>
      <c r="AJ60" s="5">
        <f t="shared" si="137"/>
        <v>3.4835176450076955E-4</v>
      </c>
      <c r="AK60" s="5">
        <f t="shared" si="138"/>
        <v>1.4284137307064431E-4</v>
      </c>
      <c r="AL60" s="5">
        <f t="shared" si="139"/>
        <v>1.0799716513336687E-6</v>
      </c>
      <c r="AM60" s="5">
        <f t="shared" si="140"/>
        <v>4.1626938076612663E-3</v>
      </c>
      <c r="AN60" s="5">
        <f t="shared" si="141"/>
        <v>2.0797842926166812E-3</v>
      </c>
      <c r="AO60" s="5">
        <f t="shared" si="142"/>
        <v>5.1955571364078719E-4</v>
      </c>
      <c r="AP60" s="5">
        <f t="shared" si="143"/>
        <v>8.6527607866219281E-5</v>
      </c>
      <c r="AQ60" s="5">
        <f t="shared" si="144"/>
        <v>1.0807830700077661E-5</v>
      </c>
      <c r="AR60" s="5">
        <f t="shared" si="145"/>
        <v>4.6005242100120717E-5</v>
      </c>
      <c r="AS60" s="5">
        <f t="shared" si="146"/>
        <v>5.6593242403519971E-5</v>
      </c>
      <c r="AT60" s="5">
        <f t="shared" si="147"/>
        <v>3.4809023271449842E-5</v>
      </c>
      <c r="AU60" s="5">
        <f t="shared" si="148"/>
        <v>1.4273413216286213E-5</v>
      </c>
      <c r="AV60" s="5">
        <f t="shared" si="149"/>
        <v>4.3896015823421296E-6</v>
      </c>
      <c r="AW60" s="5">
        <f t="shared" si="150"/>
        <v>1.843787804483092E-8</v>
      </c>
      <c r="AX60" s="5">
        <f t="shared" si="151"/>
        <v>8.5345469687966879E-4</v>
      </c>
      <c r="AY60" s="5">
        <f t="shared" si="152"/>
        <v>4.2640697467669823E-4</v>
      </c>
      <c r="AZ60" s="5">
        <f t="shared" si="153"/>
        <v>1.0652171036008146E-4</v>
      </c>
      <c r="BA60" s="5">
        <f t="shared" si="154"/>
        <v>1.774028952292238E-5</v>
      </c>
      <c r="BB60" s="5">
        <f t="shared" si="155"/>
        <v>2.2158713324254549E-6</v>
      </c>
      <c r="BC60" s="5">
        <f t="shared" si="156"/>
        <v>2.2142077244097277E-7</v>
      </c>
      <c r="BD60" s="5">
        <f t="shared" si="157"/>
        <v>3.8308918983248228E-6</v>
      </c>
      <c r="BE60" s="5">
        <f t="shared" si="158"/>
        <v>4.7125628282044981E-6</v>
      </c>
      <c r="BF60" s="5">
        <f t="shared" si="159"/>
        <v>2.8985741439853771E-6</v>
      </c>
      <c r="BG60" s="5">
        <f t="shared" si="160"/>
        <v>1.1885580980687814E-6</v>
      </c>
      <c r="BH60" s="5">
        <f t="shared" si="161"/>
        <v>3.6552550037823113E-7</v>
      </c>
      <c r="BI60" s="5">
        <f t="shared" si="162"/>
        <v>8.9930070153978746E-8</v>
      </c>
      <c r="BJ60" s="8">
        <f t="shared" si="163"/>
        <v>0.54481211021947507</v>
      </c>
      <c r="BK60" s="8">
        <f t="shared" si="164"/>
        <v>0.30467175662028562</v>
      </c>
      <c r="BL60" s="8">
        <f t="shared" si="165"/>
        <v>0.1469644633250162</v>
      </c>
      <c r="BM60" s="8">
        <f t="shared" si="166"/>
        <v>0.25036379392906472</v>
      </c>
      <c r="BN60" s="8">
        <f t="shared" si="167"/>
        <v>0.74934409958784853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1.2846153846153801</v>
      </c>
      <c r="F61">
        <f>VLOOKUP(B61,home!$B$2:$E$405,3,FALSE)</f>
        <v>1.02</v>
      </c>
      <c r="G61">
        <f>VLOOKUP(C61,away!$B$2:$E$405,4,FALSE)</f>
        <v>1.08</v>
      </c>
      <c r="H61">
        <f>VLOOKUP(A61,away!$A$2:$E$405,3,FALSE)</f>
        <v>1.1192307692307699</v>
      </c>
      <c r="I61">
        <f>VLOOKUP(C61,away!$B$2:$E$405,3,FALSE)</f>
        <v>0.84</v>
      </c>
      <c r="J61">
        <f>VLOOKUP(B61,home!$B$2:$E$405,4,FALSE)</f>
        <v>1.1000000000000001</v>
      </c>
      <c r="K61" s="3">
        <f t="shared" si="112"/>
        <v>1.4151323076923028</v>
      </c>
      <c r="L61" s="3">
        <f t="shared" si="113"/>
        <v>1.0341692307692314</v>
      </c>
      <c r="M61" s="5">
        <f t="shared" si="114"/>
        <v>8.6353880304557373E-2</v>
      </c>
      <c r="N61" s="5">
        <f t="shared" si="115"/>
        <v>0.12220216591357319</v>
      </c>
      <c r="O61" s="5">
        <f t="shared" si="116"/>
        <v>8.9304525968502385E-2</v>
      </c>
      <c r="P61" s="5">
        <f t="shared" si="117"/>
        <v>0.12637771992117397</v>
      </c>
      <c r="Q61" s="5">
        <f t="shared" si="118"/>
        <v>8.6466116527136247E-2</v>
      </c>
      <c r="R61" s="5">
        <f t="shared" si="119"/>
        <v>4.6177996462528473E-2</v>
      </c>
      <c r="S61" s="5">
        <f t="shared" si="120"/>
        <v>4.6238015119141648E-2</v>
      </c>
      <c r="T61" s="5">
        <f t="shared" si="121"/>
        <v>8.942059721647122E-2</v>
      </c>
      <c r="U61" s="5">
        <f t="shared" si="122"/>
        <v>6.5347974698624911E-2</v>
      </c>
      <c r="V61" s="5">
        <f t="shared" si="123"/>
        <v>7.5187445786118528E-3</v>
      </c>
      <c r="W61" s="5">
        <f t="shared" si="124"/>
        <v>4.0786998339412614E-2</v>
      </c>
      <c r="X61" s="5">
        <f t="shared" si="125"/>
        <v>4.2180658698056261E-2</v>
      </c>
      <c r="Y61" s="5">
        <f t="shared" si="126"/>
        <v>2.1810969679554162E-2</v>
      </c>
      <c r="Z61" s="5">
        <f t="shared" si="127"/>
        <v>1.5918621026705788E-2</v>
      </c>
      <c r="AA61" s="5">
        <f t="shared" si="128"/>
        <v>2.252695490880138E-2</v>
      </c>
      <c r="AB61" s="5">
        <f t="shared" si="129"/>
        <v>1.5939310842686273E-2</v>
      </c>
      <c r="AC61" s="5">
        <f t="shared" si="130"/>
        <v>6.8772372558956879E-4</v>
      </c>
      <c r="AD61" s="5">
        <f t="shared" si="131"/>
        <v>1.4429749770973778E-2</v>
      </c>
      <c r="AE61" s="5">
        <f t="shared" si="132"/>
        <v>1.4922803220840445E-2</v>
      </c>
      <c r="AF61" s="5">
        <f t="shared" si="133"/>
        <v>7.7163519639085847E-3</v>
      </c>
      <c r="AG61" s="5">
        <f t="shared" si="134"/>
        <v>2.6600045916199966E-3</v>
      </c>
      <c r="AH61" s="5">
        <f t="shared" si="135"/>
        <v>4.1156370155238089E-3</v>
      </c>
      <c r="AI61" s="5">
        <f t="shared" si="136"/>
        <v>5.8241709074020702E-3</v>
      </c>
      <c r="AJ61" s="5">
        <f t="shared" si="137"/>
        <v>4.1209862082931328E-3</v>
      </c>
      <c r="AK61" s="5">
        <f t="shared" si="138"/>
        <v>1.9439135743033371E-3</v>
      </c>
      <c r="AL61" s="5">
        <f t="shared" si="139"/>
        <v>4.0258969750600988E-5</v>
      </c>
      <c r="AM61" s="5">
        <f t="shared" si="140"/>
        <v>4.0840010185641202E-3</v>
      </c>
      <c r="AN61" s="5">
        <f t="shared" si="141"/>
        <v>4.2235481918292137E-3</v>
      </c>
      <c r="AO61" s="5">
        <f t="shared" si="142"/>
        <v>2.1839317923303975E-3</v>
      </c>
      <c r="AP61" s="5">
        <f t="shared" si="143"/>
        <v>7.528516872422655E-4</v>
      </c>
      <c r="AQ61" s="5">
        <f t="shared" si="144"/>
        <v>1.946440125696629E-4</v>
      </c>
      <c r="AR61" s="5">
        <f t="shared" si="145"/>
        <v>8.5125303329392681E-4</v>
      </c>
      <c r="AS61" s="5">
        <f t="shared" si="146"/>
        <v>1.2046356694353074E-3</v>
      </c>
      <c r="AT61" s="5">
        <f t="shared" si="147"/>
        <v>8.5235942740822428E-4</v>
      </c>
      <c r="AU61" s="5">
        <f t="shared" si="148"/>
        <v>4.0206712116382993E-4</v>
      </c>
      <c r="AV61" s="5">
        <f t="shared" si="149"/>
        <v>1.422445432549429E-4</v>
      </c>
      <c r="AW61" s="5">
        <f t="shared" si="150"/>
        <v>1.6366236189684467E-6</v>
      </c>
      <c r="AX61" s="5">
        <f t="shared" si="151"/>
        <v>9.6323363100305891E-4</v>
      </c>
      <c r="AY61" s="5">
        <f t="shared" si="152"/>
        <v>9.9614658322548706E-4</v>
      </c>
      <c r="AZ61" s="5">
        <f t="shared" si="153"/>
        <v>5.1509207285384999E-4</v>
      </c>
      <c r="BA61" s="5">
        <f t="shared" si="154"/>
        <v>1.7756412425286501E-4</v>
      </c>
      <c r="BB61" s="5">
        <f t="shared" si="155"/>
        <v>4.5907838447699398E-5</v>
      </c>
      <c r="BC61" s="5">
        <f t="shared" si="156"/>
        <v>9.4952947947470898E-6</v>
      </c>
      <c r="BD61" s="5">
        <f t="shared" si="157"/>
        <v>1.4672328243859248E-4</v>
      </c>
      <c r="BE61" s="5">
        <f t="shared" si="158"/>
        <v>2.0763285726951489E-4</v>
      </c>
      <c r="BF61" s="5">
        <f t="shared" si="159"/>
        <v>1.4691398223027756E-4</v>
      </c>
      <c r="BG61" s="5">
        <f t="shared" si="160"/>
        <v>6.9300907568599528E-5</v>
      </c>
      <c r="BH61" s="5">
        <f t="shared" si="161"/>
        <v>2.4517488313180818E-5</v>
      </c>
      <c r="BI61" s="5">
        <f t="shared" si="162"/>
        <v>6.9390979630901265E-6</v>
      </c>
      <c r="BJ61" s="8">
        <f t="shared" si="163"/>
        <v>0.45674283216865991</v>
      </c>
      <c r="BK61" s="8">
        <f t="shared" si="164"/>
        <v>0.26821248920205054</v>
      </c>
      <c r="BL61" s="8">
        <f t="shared" si="165"/>
        <v>0.25935605799700523</v>
      </c>
      <c r="BM61" s="8">
        <f t="shared" si="166"/>
        <v>0.44235308533734319</v>
      </c>
      <c r="BN61" s="8">
        <f t="shared" si="167"/>
        <v>0.55688240509747167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1.6823529411764699</v>
      </c>
      <c r="F62">
        <f>VLOOKUP(B62,home!$B$2:$E$405,3,FALSE)</f>
        <v>1.19</v>
      </c>
      <c r="G62">
        <f>VLOOKUP(C62,away!$B$2:$E$405,4,FALSE)</f>
        <v>0.89</v>
      </c>
      <c r="H62">
        <f>VLOOKUP(A62,away!$A$2:$E$405,3,FALSE)</f>
        <v>1.29411764705882</v>
      </c>
      <c r="I62">
        <f>VLOOKUP(C62,away!$B$2:$E$405,3,FALSE)</f>
        <v>0.89</v>
      </c>
      <c r="J62">
        <f>VLOOKUP(B62,home!$B$2:$E$405,4,FALSE)</f>
        <v>0.97</v>
      </c>
      <c r="K62" s="3">
        <f t="shared" si="112"/>
        <v>1.7817799999999995</v>
      </c>
      <c r="L62" s="3">
        <f t="shared" si="113"/>
        <v>1.1172117647058795</v>
      </c>
      <c r="M62" s="5">
        <f t="shared" si="114"/>
        <v>5.5078724384873892E-2</v>
      </c>
      <c r="N62" s="5">
        <f t="shared" si="115"/>
        <v>9.8138169534480582E-2</v>
      </c>
      <c r="O62" s="5">
        <f t="shared" si="116"/>
        <v>6.1534598867773717E-2</v>
      </c>
      <c r="P62" s="5">
        <f t="shared" si="117"/>
        <v>0.10964111757062182</v>
      </c>
      <c r="Q62" s="5">
        <f t="shared" si="118"/>
        <v>8.7430313856573391E-2</v>
      </c>
      <c r="R62" s="5">
        <f t="shared" si="119"/>
        <v>3.4373588895766957E-2</v>
      </c>
      <c r="S62" s="5">
        <f t="shared" si="120"/>
        <v>5.4563603262370863E-2</v>
      </c>
      <c r="T62" s="5">
        <f t="shared" si="121"/>
        <v>9.7678175232491254E-2</v>
      </c>
      <c r="U62" s="5">
        <f t="shared" si="122"/>
        <v>6.1246173222699631E-2</v>
      </c>
      <c r="V62" s="5">
        <f t="shared" si="123"/>
        <v>1.2068411587593189E-2</v>
      </c>
      <c r="W62" s="5">
        <f t="shared" si="124"/>
        <v>5.1927194874455108E-2</v>
      </c>
      <c r="X62" s="5">
        <f t="shared" si="125"/>
        <v>5.8013673021916089E-2</v>
      </c>
      <c r="Y62" s="5">
        <f t="shared" si="126"/>
        <v>3.2406779006942388E-2</v>
      </c>
      <c r="Z62" s="5">
        <f t="shared" si="127"/>
        <v>1.2800859303171413E-2</v>
      </c>
      <c r="AA62" s="5">
        <f t="shared" si="128"/>
        <v>2.2808315089204754E-2</v>
      </c>
      <c r="AB62" s="5">
        <f t="shared" si="129"/>
        <v>2.0319699829821618E-2</v>
      </c>
      <c r="AC62" s="5">
        <f t="shared" si="130"/>
        <v>1.5014805495946444E-3</v>
      </c>
      <c r="AD62" s="5">
        <f t="shared" si="131"/>
        <v>2.3130709320851647E-2</v>
      </c>
      <c r="AE62" s="5">
        <f t="shared" si="132"/>
        <v>2.5841900579247401E-2</v>
      </c>
      <c r="AF62" s="5">
        <f t="shared" si="133"/>
        <v>1.4435437674747444E-2</v>
      </c>
      <c r="AG62" s="5">
        <f t="shared" si="134"/>
        <v>5.3758135996354447E-3</v>
      </c>
      <c r="AH62" s="5">
        <f t="shared" si="135"/>
        <v>3.5753176529619499E-3</v>
      </c>
      <c r="AI62" s="5">
        <f t="shared" si="136"/>
        <v>6.3704294876945414E-3</v>
      </c>
      <c r="AJ62" s="5">
        <f t="shared" si="137"/>
        <v>5.6753519262921891E-3</v>
      </c>
      <c r="AK62" s="5">
        <f t="shared" si="138"/>
        <v>3.3707428517429656E-3</v>
      </c>
      <c r="AL62" s="5">
        <f t="shared" si="139"/>
        <v>1.195554234827694E-4</v>
      </c>
      <c r="AM62" s="5">
        <f t="shared" si="140"/>
        <v>8.2427670507414143E-3</v>
      </c>
      <c r="AN62" s="5">
        <f t="shared" si="141"/>
        <v>9.2089163228182939E-3</v>
      </c>
      <c r="AO62" s="5">
        <f t="shared" si="142"/>
        <v>5.1441548280223041E-3</v>
      </c>
      <c r="AP62" s="5">
        <f t="shared" si="143"/>
        <v>1.9157034311116901E-3</v>
      </c>
      <c r="AQ62" s="5">
        <f t="shared" si="144"/>
        <v>5.3506160273134951E-4</v>
      </c>
      <c r="AR62" s="5">
        <f t="shared" si="145"/>
        <v>7.9887738888994035E-4</v>
      </c>
      <c r="AS62" s="5">
        <f t="shared" si="146"/>
        <v>1.4234237539763176E-3</v>
      </c>
      <c r="AT62" s="5">
        <f t="shared" si="147"/>
        <v>1.2681139881799614E-3</v>
      </c>
      <c r="AU62" s="5">
        <f t="shared" si="148"/>
        <v>7.5316671395309715E-4</v>
      </c>
      <c r="AV62" s="5">
        <f t="shared" si="149"/>
        <v>3.3549434689683719E-4</v>
      </c>
      <c r="AW62" s="5">
        <f t="shared" si="150"/>
        <v>6.6108356663190873E-6</v>
      </c>
      <c r="AX62" s="5">
        <f t="shared" si="151"/>
        <v>2.4477995792783363E-3</v>
      </c>
      <c r="AY62" s="5">
        <f t="shared" si="152"/>
        <v>2.7347104876118593E-3</v>
      </c>
      <c r="AZ62" s="5">
        <f t="shared" si="153"/>
        <v>1.5276253649122613E-3</v>
      </c>
      <c r="BA62" s="5">
        <f t="shared" si="154"/>
        <v>5.6889367658103035E-4</v>
      </c>
      <c r="BB62" s="5">
        <f t="shared" si="155"/>
        <v>1.5889367708577711E-4</v>
      </c>
      <c r="BC62" s="5">
        <f t="shared" si="156"/>
        <v>3.5503577075521431E-5</v>
      </c>
      <c r="BD62" s="5">
        <f t="shared" si="157"/>
        <v>1.4875253623755931E-4</v>
      </c>
      <c r="BE62" s="5">
        <f t="shared" si="158"/>
        <v>2.6504429401735834E-4</v>
      </c>
      <c r="BF62" s="5">
        <f t="shared" si="159"/>
        <v>2.3612531109712433E-4</v>
      </c>
      <c r="BG62" s="5">
        <f t="shared" si="160"/>
        <v>1.4024111893554475E-4</v>
      </c>
      <c r="BH62" s="5">
        <f t="shared" si="161"/>
        <v>6.2469705224243695E-5</v>
      </c>
      <c r="BI62" s="5">
        <f t="shared" si="162"/>
        <v>2.2261454274890602E-5</v>
      </c>
      <c r="BJ62" s="8">
        <f t="shared" si="163"/>
        <v>0.52689819629931056</v>
      </c>
      <c r="BK62" s="8">
        <f t="shared" si="164"/>
        <v>0.23570760326614906</v>
      </c>
      <c r="BL62" s="8">
        <f t="shared" si="165"/>
        <v>0.22472818843564119</v>
      </c>
      <c r="BM62" s="8">
        <f t="shared" si="166"/>
        <v>0.5512102345422365</v>
      </c>
      <c r="BN62" s="8">
        <f t="shared" si="167"/>
        <v>0.4461965131100904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1.45714285714286</v>
      </c>
      <c r="F63">
        <f>VLOOKUP(B63,home!$B$2:$E$405,3,FALSE)</f>
        <v>1.23</v>
      </c>
      <c r="G63">
        <f>VLOOKUP(C63,away!$B$2:$E$405,4,FALSE)</f>
        <v>1.32</v>
      </c>
      <c r="H63">
        <f>VLOOKUP(A63,away!$A$2:$E$405,3,FALSE)</f>
        <v>1.1499999999999999</v>
      </c>
      <c r="I63">
        <f>VLOOKUP(C63,away!$B$2:$E$405,3,FALSE)</f>
        <v>0.37</v>
      </c>
      <c r="J63">
        <f>VLOOKUP(B63,home!$B$2:$E$405,4,FALSE)</f>
        <v>0.81</v>
      </c>
      <c r="K63" s="3">
        <f t="shared" si="112"/>
        <v>2.3658171428571477</v>
      </c>
      <c r="L63" s="3">
        <f t="shared" si="113"/>
        <v>0.34465499999999999</v>
      </c>
      <c r="M63" s="5">
        <f t="shared" si="114"/>
        <v>6.6505399251977057E-2</v>
      </c>
      <c r="N63" s="5">
        <f t="shared" si="115"/>
        <v>0.15733961364288626</v>
      </c>
      <c r="O63" s="5">
        <f t="shared" si="116"/>
        <v>2.292141837919015E-2</v>
      </c>
      <c r="P63" s="5">
        <f t="shared" si="117"/>
        <v>5.4227884540088964E-2</v>
      </c>
      <c r="Q63" s="5">
        <f t="shared" si="118"/>
        <v>0.18611837760343033</v>
      </c>
      <c r="R63" s="5">
        <f t="shared" si="119"/>
        <v>3.9499907257398905E-3</v>
      </c>
      <c r="S63" s="5">
        <f t="shared" si="120"/>
        <v>1.1054228283599844E-2</v>
      </c>
      <c r="T63" s="5">
        <f t="shared" si="121"/>
        <v>6.4146629432910288E-2</v>
      </c>
      <c r="U63" s="5">
        <f t="shared" si="122"/>
        <v>9.3449557730821784E-3</v>
      </c>
      <c r="V63" s="5">
        <f t="shared" si="123"/>
        <v>1.0015016688455279E-3</v>
      </c>
      <c r="W63" s="5">
        <f t="shared" si="124"/>
        <v>0.14677401611165178</v>
      </c>
      <c r="X63" s="5">
        <f t="shared" si="125"/>
        <v>5.0586398522961346E-2</v>
      </c>
      <c r="Y63" s="5">
        <f t="shared" si="126"/>
        <v>8.7174275914656194E-3</v>
      </c>
      <c r="Z63" s="5">
        <f t="shared" si="127"/>
        <v>4.5379468452662737E-4</v>
      </c>
      <c r="AA63" s="5">
        <f t="shared" si="128"/>
        <v>1.0735952439905462E-3</v>
      </c>
      <c r="AB63" s="5">
        <f t="shared" si="129"/>
        <v>1.2699650163613683E-3</v>
      </c>
      <c r="AC63" s="5">
        <f t="shared" si="130"/>
        <v>5.1038447137101408E-5</v>
      </c>
      <c r="AD63" s="5">
        <f t="shared" si="131"/>
        <v>8.6810120860734238E-2</v>
      </c>
      <c r="AE63" s="5">
        <f t="shared" si="132"/>
        <v>2.9919542205256357E-2</v>
      </c>
      <c r="AF63" s="5">
        <f t="shared" si="133"/>
        <v>5.1559599093763146E-3</v>
      </c>
      <c r="AG63" s="5">
        <f t="shared" si="134"/>
        <v>5.9234245418869798E-4</v>
      </c>
      <c r="AH63" s="5">
        <f t="shared" si="135"/>
        <v>3.9100651748881177E-5</v>
      </c>
      <c r="AI63" s="5">
        <f t="shared" si="136"/>
        <v>9.2504992204390406E-5</v>
      </c>
      <c r="AJ63" s="5">
        <f t="shared" si="137"/>
        <v>1.0942494817850682E-4</v>
      </c>
      <c r="AK63" s="5">
        <f t="shared" si="138"/>
        <v>8.6293139418988827E-5</v>
      </c>
      <c r="AL63" s="5">
        <f t="shared" si="139"/>
        <v>1.6646510205704192E-6</v>
      </c>
      <c r="AM63" s="5">
        <f t="shared" si="140"/>
        <v>4.107537442116517E-2</v>
      </c>
      <c r="AN63" s="5">
        <f t="shared" si="141"/>
        <v>1.4156833171126683E-2</v>
      </c>
      <c r="AO63" s="5">
        <f t="shared" si="142"/>
        <v>2.4396116682973328E-3</v>
      </c>
      <c r="AP63" s="5">
        <f t="shared" si="143"/>
        <v>2.8027478651233915E-4</v>
      </c>
      <c r="AQ63" s="5">
        <f t="shared" si="144"/>
        <v>2.4149526636352554E-5</v>
      </c>
      <c r="AR63" s="5">
        <f t="shared" si="145"/>
        <v>2.6952470257021304E-6</v>
      </c>
      <c r="AS63" s="5">
        <f t="shared" si="146"/>
        <v>6.3764616176408404E-6</v>
      </c>
      <c r="AT63" s="5">
        <f t="shared" si="147"/>
        <v>7.5427711028926597E-6</v>
      </c>
      <c r="AU63" s="5">
        <f t="shared" si="148"/>
        <v>5.9482723932903235E-6</v>
      </c>
      <c r="AV63" s="5">
        <f t="shared" si="149"/>
        <v>3.5181311996075399E-6</v>
      </c>
      <c r="AW63" s="5">
        <f t="shared" si="150"/>
        <v>3.7703915921930175E-8</v>
      </c>
      <c r="AX63" s="5">
        <f t="shared" si="151"/>
        <v>1.6196137492478092E-2</v>
      </c>
      <c r="AY63" s="5">
        <f t="shared" si="152"/>
        <v>5.5820797674700374E-3</v>
      </c>
      <c r="AZ63" s="5">
        <f t="shared" si="153"/>
        <v>9.6194585112869266E-4</v>
      </c>
      <c r="BA63" s="5">
        <f t="shared" si="154"/>
        <v>1.1051314910691988E-4</v>
      </c>
      <c r="BB63" s="5">
        <f t="shared" si="155"/>
        <v>9.5222273513613645E-6</v>
      </c>
      <c r="BC63" s="5">
        <f t="shared" si="156"/>
        <v>6.5637665355669079E-7</v>
      </c>
      <c r="BD63" s="5">
        <f t="shared" si="157"/>
        <v>1.5482172727389448E-7</v>
      </c>
      <c r="BE63" s="5">
        <f t="shared" si="158"/>
        <v>3.6627989647133362E-7</v>
      </c>
      <c r="BF63" s="5">
        <f t="shared" si="159"/>
        <v>4.332756290779112E-7</v>
      </c>
      <c r="BG63" s="5">
        <f t="shared" si="160"/>
        <v>3.4168363695157908E-7</v>
      </c>
      <c r="BH63" s="5">
        <f t="shared" si="161"/>
        <v>2.0209025143345594E-7</v>
      </c>
      <c r="BI63" s="5">
        <f t="shared" si="162"/>
        <v>9.5621716249116224E-8</v>
      </c>
      <c r="BJ63" s="8">
        <f t="shared" si="163"/>
        <v>0.81699752677278792</v>
      </c>
      <c r="BK63" s="8">
        <f t="shared" si="164"/>
        <v>0.13842379661013912</v>
      </c>
      <c r="BL63" s="8">
        <f t="shared" si="165"/>
        <v>3.8914923526111492E-2</v>
      </c>
      <c r="BM63" s="8">
        <f t="shared" si="166"/>
        <v>0.49814531538669821</v>
      </c>
      <c r="BN63" s="8">
        <f t="shared" si="167"/>
        <v>0.49106268414331267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1.45714285714286</v>
      </c>
      <c r="F64">
        <f>VLOOKUP(B64,home!$B$2:$E$405,3,FALSE)</f>
        <v>0.88</v>
      </c>
      <c r="G64">
        <f>VLOOKUP(C64,away!$B$2:$E$405,4,FALSE)</f>
        <v>1</v>
      </c>
      <c r="H64">
        <f>VLOOKUP(A64,away!$A$2:$E$405,3,FALSE)</f>
        <v>1.1499999999999999</v>
      </c>
      <c r="I64">
        <f>VLOOKUP(C64,away!$B$2:$E$405,3,FALSE)</f>
        <v>1.43</v>
      </c>
      <c r="J64">
        <f>VLOOKUP(B64,home!$B$2:$E$405,4,FALSE)</f>
        <v>0.99</v>
      </c>
      <c r="K64" s="3">
        <f t="shared" si="112"/>
        <v>1.2822857142857167</v>
      </c>
      <c r="L64" s="3">
        <f t="shared" si="113"/>
        <v>1.6280549999999998</v>
      </c>
      <c r="M64" s="5">
        <f t="shared" si="114"/>
        <v>5.4457172371380431E-2</v>
      </c>
      <c r="N64" s="5">
        <f t="shared" si="115"/>
        <v>6.9829654172215955E-2</v>
      </c>
      <c r="O64" s="5">
        <f t="shared" si="116"/>
        <v>8.8659271765087755E-2</v>
      </c>
      <c r="P64" s="5">
        <f t="shared" si="117"/>
        <v>0.11368651762334703</v>
      </c>
      <c r="Q64" s="5">
        <f t="shared" si="118"/>
        <v>4.4770783989272263E-2</v>
      </c>
      <c r="R64" s="5">
        <f t="shared" si="119"/>
        <v>7.2171085346754982E-2</v>
      </c>
      <c r="S64" s="5">
        <f t="shared" si="120"/>
        <v>5.9333893620025897E-2</v>
      </c>
      <c r="T64" s="5">
        <f t="shared" si="121"/>
        <v>7.288929872765465E-2</v>
      </c>
      <c r="U64" s="5">
        <f t="shared" si="122"/>
        <v>9.2543951724639126E-2</v>
      </c>
      <c r="V64" s="5">
        <f t="shared" si="123"/>
        <v>1.3763035037868273E-2</v>
      </c>
      <c r="W64" s="5">
        <f t="shared" si="124"/>
        <v>1.9136312242271834E-2</v>
      </c>
      <c r="X64" s="5">
        <f t="shared" si="125"/>
        <v>3.1154968827591865E-2</v>
      </c>
      <c r="Y64" s="5">
        <f t="shared" si="126"/>
        <v>2.5361001387302538E-2</v>
      </c>
      <c r="Z64" s="5">
        <f t="shared" si="127"/>
        <v>3.9166165451403716E-2</v>
      </c>
      <c r="AA64" s="5">
        <f t="shared" si="128"/>
        <v>5.0222214441685772E-2</v>
      </c>
      <c r="AB64" s="5">
        <f t="shared" si="129"/>
        <v>3.2199614059183743E-2</v>
      </c>
      <c r="AC64" s="5">
        <f t="shared" si="130"/>
        <v>1.7957592375445028E-3</v>
      </c>
      <c r="AD64" s="5">
        <f t="shared" si="131"/>
        <v>6.134554953094013E-3</v>
      </c>
      <c r="AE64" s="5">
        <f t="shared" si="132"/>
        <v>9.9873928641594726E-3</v>
      </c>
      <c r="AF64" s="5">
        <f t="shared" si="133"/>
        <v>8.130012444729575E-3</v>
      </c>
      <c r="AG64" s="5">
        <f t="shared" si="134"/>
        <v>4.4120358035680679E-3</v>
      </c>
      <c r="AH64" s="5">
        <f t="shared" si="135"/>
        <v>1.5941167873496268E-2</v>
      </c>
      <c r="AI64" s="5">
        <f t="shared" si="136"/>
        <v>2.0441131833214683E-2</v>
      </c>
      <c r="AJ64" s="5">
        <f t="shared" si="137"/>
        <v>1.31056856667811E-2</v>
      </c>
      <c r="AK64" s="5">
        <f t="shared" si="138"/>
        <v>5.6017445021441584E-3</v>
      </c>
      <c r="AL64" s="5">
        <f t="shared" si="139"/>
        <v>1.499553541371036E-4</v>
      </c>
      <c r="AM64" s="5">
        <f t="shared" si="140"/>
        <v>1.5732504359706268E-3</v>
      </c>
      <c r="AN64" s="5">
        <f t="shared" si="141"/>
        <v>2.5613382385341584E-3</v>
      </c>
      <c r="AO64" s="5">
        <f t="shared" si="142"/>
        <v>2.0849997629683648E-3</v>
      </c>
      <c r="AP64" s="5">
        <f t="shared" si="143"/>
        <v>1.1314980963664867E-3</v>
      </c>
      <c r="AQ64" s="5">
        <f t="shared" si="144"/>
        <v>4.6053528331998513E-4</v>
      </c>
      <c r="AR64" s="5">
        <f t="shared" si="145"/>
        <v>5.190619612456991E-3</v>
      </c>
      <c r="AS64" s="5">
        <f t="shared" si="146"/>
        <v>6.6558573773448622E-3</v>
      </c>
      <c r="AT64" s="5">
        <f t="shared" si="147"/>
        <v>4.2673554156462583E-3</v>
      </c>
      <c r="AU64" s="5">
        <f t="shared" si="148"/>
        <v>1.8239896290876605E-3</v>
      </c>
      <c r="AV64" s="5">
        <f t="shared" si="149"/>
        <v>5.8471896109610279E-4</v>
      </c>
      <c r="AW64" s="5">
        <f t="shared" si="150"/>
        <v>8.6958762824572684E-6</v>
      </c>
      <c r="AX64" s="5">
        <f t="shared" si="151"/>
        <v>3.3622609317315199E-4</v>
      </c>
      <c r="AY64" s="5">
        <f t="shared" si="152"/>
        <v>5.4739457212101591E-4</v>
      </c>
      <c r="AZ64" s="5">
        <f t="shared" si="153"/>
        <v>4.4559423505724028E-4</v>
      </c>
      <c r="BA64" s="5">
        <f t="shared" si="154"/>
        <v>2.4181730745203838E-4</v>
      </c>
      <c r="BB64" s="5">
        <f t="shared" si="155"/>
        <v>9.8422969120957082E-5</v>
      </c>
      <c r="BC64" s="5">
        <f t="shared" si="156"/>
        <v>3.2047601398443937E-5</v>
      </c>
      <c r="BD64" s="5">
        <f t="shared" si="157"/>
        <v>1.4084357021931101E-3</v>
      </c>
      <c r="BE64" s="5">
        <f t="shared" si="158"/>
        <v>1.8060169804121971E-3</v>
      </c>
      <c r="BF64" s="5">
        <f t="shared" si="159"/>
        <v>1.157914886869994E-3</v>
      </c>
      <c r="BG64" s="5">
        <f t="shared" si="160"/>
        <v>4.9492590593071815E-4</v>
      </c>
      <c r="BH64" s="5">
        <f t="shared" si="161"/>
        <v>1.5865910470121917E-4</v>
      </c>
      <c r="BI64" s="5">
        <f t="shared" si="162"/>
        <v>4.0689260679947005E-5</v>
      </c>
      <c r="BJ64" s="8">
        <f t="shared" si="163"/>
        <v>0.30131914000734261</v>
      </c>
      <c r="BK64" s="8">
        <f t="shared" si="164"/>
        <v>0.24373372781642424</v>
      </c>
      <c r="BL64" s="8">
        <f t="shared" si="165"/>
        <v>0.41447505004940666</v>
      </c>
      <c r="BM64" s="8">
        <f t="shared" si="166"/>
        <v>0.55458089936068033</v>
      </c>
      <c r="BN64" s="8">
        <f t="shared" si="167"/>
        <v>0.44357448526805843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1.3245283018867899</v>
      </c>
      <c r="F65">
        <f>VLOOKUP(B65,home!$B$2:$E$405,3,FALSE)</f>
        <v>0.59</v>
      </c>
      <c r="G65">
        <f>VLOOKUP(C65,away!$B$2:$E$405,4,FALSE)</f>
        <v>0.65</v>
      </c>
      <c r="H65">
        <f>VLOOKUP(A65,away!$A$2:$E$405,3,FALSE)</f>
        <v>1.3056603773584901</v>
      </c>
      <c r="I65">
        <f>VLOOKUP(C65,away!$B$2:$E$405,3,FALSE)</f>
        <v>1.4</v>
      </c>
      <c r="J65">
        <f>VLOOKUP(B65,home!$B$2:$E$405,4,FALSE)</f>
        <v>0.82</v>
      </c>
      <c r="K65" s="3">
        <f t="shared" si="112"/>
        <v>0.50795660377358398</v>
      </c>
      <c r="L65" s="3">
        <f t="shared" si="113"/>
        <v>1.4988981132075463</v>
      </c>
      <c r="M65" s="5">
        <f t="shared" si="114"/>
        <v>0.13441077042929966</v>
      </c>
      <c r="N65" s="5">
        <f t="shared" si="115"/>
        <v>6.8274838457857923E-2</v>
      </c>
      <c r="O65" s="5">
        <f t="shared" si="116"/>
        <v>0.20146805019124991</v>
      </c>
      <c r="P65" s="5">
        <f t="shared" si="117"/>
        <v>0.10233702654403326</v>
      </c>
      <c r="Q65" s="5">
        <f t="shared" si="118"/>
        <v>1.7340327533121792E-2</v>
      </c>
      <c r="R65" s="5">
        <f t="shared" si="119"/>
        <v>0.15099004015163392</v>
      </c>
      <c r="S65" s="5">
        <f t="shared" si="120"/>
        <v>1.9479218384852049E-2</v>
      </c>
      <c r="T65" s="5">
        <f t="shared" si="121"/>
        <v>2.5991384221797118E-2</v>
      </c>
      <c r="U65" s="5">
        <f t="shared" si="122"/>
        <v>7.6696387999061047E-2</v>
      </c>
      <c r="V65" s="5">
        <f t="shared" si="123"/>
        <v>1.6478881884412868E-3</v>
      </c>
      <c r="W65" s="5">
        <f t="shared" si="124"/>
        <v>2.9360446273487065E-3</v>
      </c>
      <c r="X65" s="5">
        <f t="shared" si="125"/>
        <v>4.4008317522261286E-3</v>
      </c>
      <c r="Y65" s="5">
        <f t="shared" si="126"/>
        <v>3.2981992049778033E-3</v>
      </c>
      <c r="Z65" s="5">
        <f t="shared" si="127"/>
        <v>7.5439562098805271E-2</v>
      </c>
      <c r="AA65" s="5">
        <f t="shared" si="128"/>
        <v>3.8320023753875512E-2</v>
      </c>
      <c r="AB65" s="5">
        <f t="shared" si="129"/>
        <v>9.7324545612708317E-3</v>
      </c>
      <c r="AC65" s="5">
        <f t="shared" si="130"/>
        <v>7.8416324424509097E-5</v>
      </c>
      <c r="AD65" s="5">
        <f t="shared" si="131"/>
        <v>3.7284581435893154E-4</v>
      </c>
      <c r="AE65" s="5">
        <f t="shared" si="132"/>
        <v>5.5885788765993357E-4</v>
      </c>
      <c r="AF65" s="5">
        <f t="shared" si="133"/>
        <v>4.1883551668231477E-4</v>
      </c>
      <c r="AG65" s="5">
        <f t="shared" si="134"/>
        <v>2.0926392189980986E-4</v>
      </c>
      <c r="AH65" s="5">
        <f t="shared" si="135"/>
        <v>2.826905432277569E-2</v>
      </c>
      <c r="AI65" s="5">
        <f t="shared" si="136"/>
        <v>1.4359452825688093E-2</v>
      </c>
      <c r="AJ65" s="5">
        <f t="shared" si="137"/>
        <v>3.6469894446917576E-3</v>
      </c>
      <c r="AK65" s="5">
        <f t="shared" si="138"/>
        <v>6.1750412410791172E-4</v>
      </c>
      <c r="AL65" s="5">
        <f t="shared" si="139"/>
        <v>2.3881697719566657E-6</v>
      </c>
      <c r="AM65" s="5">
        <f t="shared" si="140"/>
        <v>3.7877898718591819E-5</v>
      </c>
      <c r="AN65" s="5">
        <f t="shared" si="141"/>
        <v>5.6775110921563809E-5</v>
      </c>
      <c r="AO65" s="5">
        <f t="shared" si="142"/>
        <v>4.2550053318740588E-5</v>
      </c>
      <c r="AP65" s="5">
        <f t="shared" si="143"/>
        <v>2.1259398212113594E-5</v>
      </c>
      <c r="AQ65" s="5">
        <f t="shared" si="144"/>
        <v>7.9664179670162386E-6</v>
      </c>
      <c r="AR65" s="5">
        <f t="shared" si="145"/>
        <v>8.4744864373140164E-3</v>
      </c>
      <c r="AS65" s="5">
        <f t="shared" si="146"/>
        <v>4.3046713494233266E-3</v>
      </c>
      <c r="AT65" s="5">
        <f t="shared" si="147"/>
        <v>1.0932931195072617E-3</v>
      </c>
      <c r="AU65" s="5">
        <f t="shared" si="148"/>
        <v>1.8511515330464531E-4</v>
      </c>
      <c r="AV65" s="5">
        <f t="shared" si="149"/>
        <v>2.3507616144913485E-5</v>
      </c>
      <c r="AW65" s="5">
        <f t="shared" si="150"/>
        <v>5.0508145160745891E-8</v>
      </c>
      <c r="AX65" s="5">
        <f t="shared" si="151"/>
        <v>3.2067214651959488E-6</v>
      </c>
      <c r="AY65" s="5">
        <f t="shared" si="152"/>
        <v>4.8065487537643454E-6</v>
      </c>
      <c r="AZ65" s="5">
        <f t="shared" si="153"/>
        <v>3.6022634290287314E-6</v>
      </c>
      <c r="BA65" s="5">
        <f t="shared" si="154"/>
        <v>1.7998086190159042E-6</v>
      </c>
      <c r="BB65" s="5">
        <f t="shared" si="155"/>
        <v>6.7443243579440476E-7</v>
      </c>
      <c r="BC65" s="5">
        <f t="shared" si="156"/>
        <v>2.0218110109964043E-7</v>
      </c>
      <c r="BD65" s="5">
        <f t="shared" si="157"/>
        <v>2.1170652885488211E-3</v>
      </c>
      <c r="BE65" s="5">
        <f t="shared" si="158"/>
        <v>1.0753772939382017E-3</v>
      </c>
      <c r="BF65" s="5">
        <f t="shared" si="159"/>
        <v>2.7312249900203798E-4</v>
      </c>
      <c r="BG65" s="5">
        <f t="shared" si="160"/>
        <v>4.6244792335743111E-5</v>
      </c>
      <c r="BH65" s="5">
        <f t="shared" si="161"/>
        <v>5.8725869142696818E-6</v>
      </c>
      <c r="BI65" s="5">
        <f t="shared" si="162"/>
        <v>5.9660386086752401E-7</v>
      </c>
      <c r="BJ65" s="8">
        <f t="shared" si="163"/>
        <v>0.12398214977287235</v>
      </c>
      <c r="BK65" s="8">
        <f t="shared" si="164"/>
        <v>0.25796051458957653</v>
      </c>
      <c r="BL65" s="8">
        <f t="shared" si="165"/>
        <v>0.54169931011464867</v>
      </c>
      <c r="BM65" s="8">
        <f t="shared" si="166"/>
        <v>0.32425572722809781</v>
      </c>
      <c r="BN65" s="8">
        <f t="shared" si="167"/>
        <v>0.67482105330719633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1.3245283018867899</v>
      </c>
      <c r="F66">
        <f>VLOOKUP(B66,home!$B$2:$E$405,3,FALSE)</f>
        <v>0.54</v>
      </c>
      <c r="G66">
        <f>VLOOKUP(C66,away!$B$2:$E$405,4,FALSE)</f>
        <v>0.59</v>
      </c>
      <c r="H66">
        <f>VLOOKUP(A66,away!$A$2:$E$405,3,FALSE)</f>
        <v>1.3056603773584901</v>
      </c>
      <c r="I66">
        <f>VLOOKUP(C66,away!$B$2:$E$405,3,FALSE)</f>
        <v>0.97</v>
      </c>
      <c r="J66">
        <f>VLOOKUP(B66,home!$B$2:$E$405,4,FALSE)</f>
        <v>1.0900000000000001</v>
      </c>
      <c r="K66" s="3">
        <f t="shared" si="112"/>
        <v>0.42199471698113128</v>
      </c>
      <c r="L66" s="3">
        <f t="shared" si="113"/>
        <v>1.3804747169811316</v>
      </c>
      <c r="M66" s="5">
        <f t="shared" si="114"/>
        <v>0.16489119712338843</v>
      </c>
      <c r="N66" s="5">
        <f t="shared" si="115"/>
        <v>6.9583214062764229E-2</v>
      </c>
      <c r="O66" s="5">
        <f t="shared" si="116"/>
        <v>0.2276281286815896</v>
      </c>
      <c r="P66" s="5">
        <f t="shared" si="117"/>
        <v>9.6057867739931926E-2</v>
      </c>
      <c r="Q66" s="5">
        <f t="shared" si="118"/>
        <v>1.4681874362526829E-2</v>
      </c>
      <c r="R66" s="5">
        <f t="shared" si="119"/>
        <v>0.15711743825933103</v>
      </c>
      <c r="S66" s="5">
        <f t="shared" si="120"/>
        <v>1.3989700656726974E-2</v>
      </c>
      <c r="T66" s="5">
        <f t="shared" si="121"/>
        <v>2.0267956355361751E-2</v>
      </c>
      <c r="U66" s="5">
        <f t="shared" si="122"/>
        <v>6.6302728891046769E-2</v>
      </c>
      <c r="V66" s="5">
        <f t="shared" si="123"/>
        <v>9.0552695679788563E-4</v>
      </c>
      <c r="W66" s="5">
        <f t="shared" si="124"/>
        <v>2.065224472122346E-3</v>
      </c>
      <c r="X66" s="5">
        <f t="shared" si="125"/>
        <v>2.8509901686556024E-3</v>
      </c>
      <c r="Y66" s="5">
        <f t="shared" si="126"/>
        <v>1.9678599230954163E-3</v>
      </c>
      <c r="Z66" s="5">
        <f t="shared" si="127"/>
        <v>7.2298883704616831E-2</v>
      </c>
      <c r="AA66" s="5">
        <f t="shared" si="128"/>
        <v>3.0509746966981506E-2</v>
      </c>
      <c r="AB66" s="5">
        <f t="shared" si="129"/>
        <v>6.4374760182486432E-3</v>
      </c>
      <c r="AC66" s="5">
        <f t="shared" si="130"/>
        <v>3.2969842450846838E-5</v>
      </c>
      <c r="AD66" s="5">
        <f t="shared" si="131"/>
        <v>2.1787845415394385E-4</v>
      </c>
      <c r="AE66" s="5">
        <f t="shared" si="132"/>
        <v>3.0077569733445204E-4</v>
      </c>
      <c r="AF66" s="5">
        <f t="shared" si="133"/>
        <v>2.0760662282629013E-4</v>
      </c>
      <c r="AG66" s="5">
        <f t="shared" si="134"/>
        <v>9.5531897963177181E-5</v>
      </c>
      <c r="AH66" s="5">
        <f t="shared" si="135"/>
        <v>2.4951695255045668E-2</v>
      </c>
      <c r="AI66" s="5">
        <f t="shared" si="136"/>
        <v>1.0529483577352432E-2</v>
      </c>
      <c r="AJ66" s="5">
        <f t="shared" si="137"/>
        <v>2.2216932210911539E-3</v>
      </c>
      <c r="AK66" s="5">
        <f t="shared" si="138"/>
        <v>3.1251426735108665E-4</v>
      </c>
      <c r="AL66" s="5">
        <f t="shared" si="139"/>
        <v>7.6826727461501865E-7</v>
      </c>
      <c r="AM66" s="5">
        <f t="shared" si="140"/>
        <v>1.8388711319395988E-5</v>
      </c>
      <c r="AN66" s="5">
        <f t="shared" si="141"/>
        <v>2.5385151054290903E-5</v>
      </c>
      <c r="AO66" s="5">
        <f t="shared" si="142"/>
        <v>1.7521779608597758E-5</v>
      </c>
      <c r="AP66" s="5">
        <f t="shared" si="143"/>
        <v>8.0627912487282541E-6</v>
      </c>
      <c r="AQ66" s="5">
        <f t="shared" si="144"/>
        <v>2.7826198667915202E-6</v>
      </c>
      <c r="AR66" s="5">
        <f t="shared" si="145"/>
        <v>6.8890368890817139E-3</v>
      </c>
      <c r="AS66" s="5">
        <f t="shared" si="146"/>
        <v>2.907137172280611E-3</v>
      </c>
      <c r="AT66" s="5">
        <f t="shared" si="147"/>
        <v>6.1339826412094118E-4</v>
      </c>
      <c r="AU66" s="5">
        <f t="shared" si="148"/>
        <v>8.6283608954811287E-5</v>
      </c>
      <c r="AV66" s="5">
        <f t="shared" si="149"/>
        <v>9.1028067852490445E-6</v>
      </c>
      <c r="AW66" s="5">
        <f t="shared" si="150"/>
        <v>1.2432123178686828E-8</v>
      </c>
      <c r="AX66" s="5">
        <f t="shared" si="151"/>
        <v>1.2933231714793722E-6</v>
      </c>
      <c r="AY66" s="5">
        <f t="shared" si="152"/>
        <v>1.7853999391131257E-6</v>
      </c>
      <c r="AZ66" s="5">
        <f t="shared" si="153"/>
        <v>1.2323497378226612E-6</v>
      </c>
      <c r="BA66" s="5">
        <f t="shared" si="154"/>
        <v>5.670758851808369E-7</v>
      </c>
      <c r="BB66" s="5">
        <f t="shared" si="155"/>
        <v>1.9570848052546011E-7</v>
      </c>
      <c r="BC66" s="5">
        <f t="shared" si="156"/>
        <v>5.4034121852838301E-8</v>
      </c>
      <c r="BD66" s="5">
        <f t="shared" si="157"/>
        <v>1.5850235416212763E-3</v>
      </c>
      <c r="BE66" s="5">
        <f t="shared" si="158"/>
        <v>6.6887156085490085E-4</v>
      </c>
      <c r="BF66" s="5">
        <f t="shared" si="159"/>
        <v>1.4113013250984568E-4</v>
      </c>
      <c r="BG66" s="5">
        <f t="shared" si="160"/>
        <v>1.9852056775333965E-5</v>
      </c>
      <c r="BH66" s="5">
        <f t="shared" si="161"/>
        <v>2.094365770100101E-6</v>
      </c>
      <c r="BI66" s="5">
        <f t="shared" si="162"/>
        <v>1.7676225808167228E-7</v>
      </c>
      <c r="BJ66" s="8">
        <f t="shared" si="163"/>
        <v>0.11231618096123781</v>
      </c>
      <c r="BK66" s="8">
        <f t="shared" si="164"/>
        <v>0.27587981598650985</v>
      </c>
      <c r="BL66" s="8">
        <f t="shared" si="165"/>
        <v>0.53893301229905077</v>
      </c>
      <c r="BM66" s="8">
        <f t="shared" si="166"/>
        <v>0.26946639975406717</v>
      </c>
      <c r="BN66" s="8">
        <f t="shared" si="167"/>
        <v>0.72995972022953204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1.3245283018867899</v>
      </c>
      <c r="F67">
        <f>VLOOKUP(B67,home!$B$2:$E$405,3,FALSE)</f>
        <v>0.75</v>
      </c>
      <c r="G67">
        <f>VLOOKUP(C67,away!$B$2:$E$405,4,FALSE)</f>
        <v>0.7</v>
      </c>
      <c r="H67">
        <f>VLOOKUP(A67,away!$A$2:$E$405,3,FALSE)</f>
        <v>1.3056603773584901</v>
      </c>
      <c r="I67">
        <f>VLOOKUP(C67,away!$B$2:$E$405,3,FALSE)</f>
        <v>1.35</v>
      </c>
      <c r="J67">
        <f>VLOOKUP(B67,home!$B$2:$E$405,4,FALSE)</f>
        <v>1.1499999999999999</v>
      </c>
      <c r="K67" s="3">
        <f t="shared" si="112"/>
        <v>0.69537735849056459</v>
      </c>
      <c r="L67" s="3">
        <f t="shared" si="113"/>
        <v>2.0270377358490554</v>
      </c>
      <c r="M67" s="5">
        <f t="shared" si="114"/>
        <v>6.5715852638503422E-2</v>
      </c>
      <c r="N67" s="5">
        <f t="shared" si="115"/>
        <v>4.5697316018717717E-2</v>
      </c>
      <c r="O67" s="5">
        <f t="shared" si="116"/>
        <v>0.13320851314174215</v>
      </c>
      <c r="P67" s="5">
        <f t="shared" si="117"/>
        <v>9.2630183996960325E-2</v>
      </c>
      <c r="Q67" s="5">
        <f t="shared" si="118"/>
        <v>1.5888439451602242E-2</v>
      </c>
      <c r="R67" s="5">
        <f t="shared" si="119"/>
        <v>0.1350093414373281</v>
      </c>
      <c r="S67" s="5">
        <f t="shared" si="120"/>
        <v>3.2641861296810716E-2</v>
      </c>
      <c r="T67" s="5">
        <f t="shared" si="121"/>
        <v>3.2206466332150616E-2</v>
      </c>
      <c r="U67" s="5">
        <f t="shared" si="122"/>
        <v>9.3882439220239949E-2</v>
      </c>
      <c r="V67" s="5">
        <f t="shared" si="123"/>
        <v>5.1122818020105211E-3</v>
      </c>
      <c r="W67" s="5">
        <f t="shared" si="124"/>
        <v>3.6828203521308144E-3</v>
      </c>
      <c r="X67" s="5">
        <f t="shared" si="125"/>
        <v>7.4652158281220673E-3</v>
      </c>
      <c r="Y67" s="5">
        <f t="shared" si="126"/>
        <v>7.5661370949305449E-3</v>
      </c>
      <c r="Z67" s="5">
        <f t="shared" si="127"/>
        <v>9.1223009928531218E-2</v>
      </c>
      <c r="AA67" s="5">
        <f t="shared" si="128"/>
        <v>6.3434415677660588E-2</v>
      </c>
      <c r="AB67" s="5">
        <f t="shared" si="129"/>
        <v>2.2055428205662038E-2</v>
      </c>
      <c r="AC67" s="5">
        <f t="shared" si="130"/>
        <v>4.5037801473252198E-4</v>
      </c>
      <c r="AD67" s="5">
        <f t="shared" si="131"/>
        <v>6.4023747206500394E-4</v>
      </c>
      <c r="AE67" s="5">
        <f t="shared" si="132"/>
        <v>1.2977855157803684E-3</v>
      </c>
      <c r="AF67" s="5">
        <f t="shared" si="133"/>
        <v>1.3153301067625686E-3</v>
      </c>
      <c r="AG67" s="5">
        <f t="shared" si="134"/>
        <v>8.8874125383536448E-4</v>
      </c>
      <c r="AH67" s="5">
        <f t="shared" si="135"/>
        <v>4.6228120875716455E-2</v>
      </c>
      <c r="AI67" s="5">
        <f t="shared" si="136"/>
        <v>3.214598858253824E-2</v>
      </c>
      <c r="AJ67" s="5">
        <f t="shared" si="137"/>
        <v>1.1176796313296643E-2</v>
      </c>
      <c r="AK67" s="5">
        <f t="shared" si="138"/>
        <v>2.5906970322424339E-3</v>
      </c>
      <c r="AL67" s="5">
        <f t="shared" si="139"/>
        <v>2.5393323953262381E-5</v>
      </c>
      <c r="AM67" s="5">
        <f t="shared" si="140"/>
        <v>8.904132842624783E-5</v>
      </c>
      <c r="AN67" s="5">
        <f t="shared" si="141"/>
        <v>1.8049013277013354E-4</v>
      </c>
      <c r="AO67" s="5">
        <f t="shared" si="142"/>
        <v>1.8293015503673349E-4</v>
      </c>
      <c r="AP67" s="5">
        <f t="shared" si="143"/>
        <v>1.2360210909472566E-4</v>
      </c>
      <c r="AQ67" s="5">
        <f t="shared" si="144"/>
        <v>6.2636534841385157E-5</v>
      </c>
      <c r="AR67" s="5">
        <f t="shared" si="145"/>
        <v>1.8741229094493755E-2</v>
      </c>
      <c r="AS67" s="5">
        <f t="shared" si="146"/>
        <v>1.3032226382595585E-2</v>
      </c>
      <c r="AT67" s="5">
        <f t="shared" si="147"/>
        <v>4.531157578590181E-3</v>
      </c>
      <c r="AU67" s="5">
        <f t="shared" si="148"/>
        <v>1.0502881293015145E-3</v>
      </c>
      <c r="AV67" s="5">
        <f t="shared" si="149"/>
        <v>1.8258664625192086E-4</v>
      </c>
      <c r="AW67" s="5">
        <f t="shared" si="150"/>
        <v>9.9425877371386942E-7</v>
      </c>
      <c r="AX67" s="5">
        <f t="shared" si="151"/>
        <v>1.0319553959589172E-5</v>
      </c>
      <c r="AY67" s="5">
        <f t="shared" si="152"/>
        <v>2.0918125293217789E-5</v>
      </c>
      <c r="AZ67" s="5">
        <f t="shared" si="153"/>
        <v>2.1200914666285529E-5</v>
      </c>
      <c r="BA67" s="5">
        <f t="shared" si="154"/>
        <v>1.4325018021025484E-5</v>
      </c>
      <c r="BB67" s="5">
        <f t="shared" si="155"/>
        <v>7.2593380238341043E-6</v>
      </c>
      <c r="BC67" s="5">
        <f t="shared" si="156"/>
        <v>2.9429904223191288E-6</v>
      </c>
      <c r="BD67" s="5">
        <f t="shared" si="157"/>
        <v>6.3315297651218381E-3</v>
      </c>
      <c r="BE67" s="5">
        <f t="shared" si="158"/>
        <v>4.4028024432748092E-3</v>
      </c>
      <c r="BF67" s="5">
        <f t="shared" si="159"/>
        <v>1.5308045664801199E-3</v>
      </c>
      <c r="BG67" s="5">
        <f t="shared" si="160"/>
        <v>3.5482894526807997E-4</v>
      </c>
      <c r="BH67" s="5">
        <f t="shared" si="161"/>
        <v>6.1685003669127613E-5</v>
      </c>
      <c r="BI67" s="5">
        <f t="shared" si="162"/>
        <v>8.5788709819837523E-6</v>
      </c>
      <c r="BJ67" s="8">
        <f t="shared" si="163"/>
        <v>0.11736415562665281</v>
      </c>
      <c r="BK67" s="8">
        <f t="shared" si="164"/>
        <v>0.196596869198264</v>
      </c>
      <c r="BL67" s="8">
        <f t="shared" si="165"/>
        <v>0.58995945791245541</v>
      </c>
      <c r="BM67" s="8">
        <f t="shared" si="166"/>
        <v>0.50697392211452985</v>
      </c>
      <c r="BN67" s="8">
        <f t="shared" si="167"/>
        <v>0.48814964668485394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1.2263681592039799</v>
      </c>
      <c r="F68">
        <f>VLOOKUP(B68,home!$B$2:$E$405,3,FALSE)</f>
        <v>1.1000000000000001</v>
      </c>
      <c r="G68">
        <f>VLOOKUP(C68,away!$B$2:$E$405,4,FALSE)</f>
        <v>0.86</v>
      </c>
      <c r="H68">
        <f>VLOOKUP(A68,away!$A$2:$E$405,3,FALSE)</f>
        <v>1.03233830845771</v>
      </c>
      <c r="I68">
        <f>VLOOKUP(C68,away!$B$2:$E$405,3,FALSE)</f>
        <v>1.3</v>
      </c>
      <c r="J68">
        <f>VLOOKUP(B68,home!$B$2:$E$405,4,FALSE)</f>
        <v>0.51</v>
      </c>
      <c r="K68" s="3">
        <f t="shared" si="112"/>
        <v>1.1601442786069651</v>
      </c>
      <c r="L68" s="3">
        <f t="shared" si="113"/>
        <v>0.6844402985074618</v>
      </c>
      <c r="M68" s="5">
        <f t="shared" si="114"/>
        <v>0.15809098186203641</v>
      </c>
      <c r="N68" s="5">
        <f t="shared" si="115"/>
        <v>0.18340834810659901</v>
      </c>
      <c r="O68" s="5">
        <f t="shared" si="116"/>
        <v>0.10820383881698992</v>
      </c>
      <c r="P68" s="5">
        <f t="shared" si="117"/>
        <v>0.12553206452684107</v>
      </c>
      <c r="Q68" s="5">
        <f t="shared" si="118"/>
        <v>0.10639007285231275</v>
      </c>
      <c r="R68" s="5">
        <f t="shared" si="119"/>
        <v>3.7029533869776927E-2</v>
      </c>
      <c r="S68" s="5">
        <f t="shared" si="120"/>
        <v>2.4919668153688596E-2</v>
      </c>
      <c r="T68" s="5">
        <f t="shared" si="121"/>
        <v>7.2817653221267542E-2</v>
      </c>
      <c r="U68" s="5">
        <f t="shared" si="122"/>
        <v>4.2959601858504531E-2</v>
      </c>
      <c r="V68" s="5">
        <f t="shared" si="123"/>
        <v>2.1986055496590572E-3</v>
      </c>
      <c r="W68" s="5">
        <f t="shared" si="124"/>
        <v>4.114261144006294E-2</v>
      </c>
      <c r="X68" s="5">
        <f t="shared" si="125"/>
        <v>2.8159661255413186E-2</v>
      </c>
      <c r="Y68" s="5">
        <f t="shared" si="126"/>
        <v>9.6368034777620029E-3</v>
      </c>
      <c r="Z68" s="5">
        <f t="shared" si="127"/>
        <v>8.4481684051407619E-3</v>
      </c>
      <c r="AA68" s="5">
        <f t="shared" si="128"/>
        <v>9.801094239932185E-3</v>
      </c>
      <c r="AB68" s="5">
        <f t="shared" si="129"/>
        <v>5.6853417032725036E-3</v>
      </c>
      <c r="AC68" s="5">
        <f t="shared" si="130"/>
        <v>1.0911260183776998E-4</v>
      </c>
      <c r="AD68" s="5">
        <f t="shared" si="131"/>
        <v>1.1932841317284627E-2</v>
      </c>
      <c r="AE68" s="5">
        <f t="shared" si="132"/>
        <v>8.167317473244463E-3</v>
      </c>
      <c r="AF68" s="5">
        <f t="shared" si="133"/>
        <v>2.7950206046963243E-3</v>
      </c>
      <c r="AG68" s="5">
        <f t="shared" si="134"/>
        <v>6.3767491233761959E-4</v>
      </c>
      <c r="AH68" s="5">
        <f t="shared" si="135"/>
        <v>1.4455667262639627E-3</v>
      </c>
      <c r="AI68" s="5">
        <f t="shared" si="136"/>
        <v>1.6770659668197373E-3</v>
      </c>
      <c r="AJ68" s="5">
        <f t="shared" si="137"/>
        <v>9.7281924312618855E-4</v>
      </c>
      <c r="AK68" s="5">
        <f t="shared" si="138"/>
        <v>3.7620355967720186E-4</v>
      </c>
      <c r="AL68" s="5">
        <f t="shared" si="139"/>
        <v>3.4656322614388591E-6</v>
      </c>
      <c r="AM68" s="5">
        <f t="shared" si="140"/>
        <v>2.768763516354513E-3</v>
      </c>
      <c r="AN68" s="5">
        <f t="shared" si="141"/>
        <v>1.8950533276302524E-3</v>
      </c>
      <c r="AO68" s="5">
        <f t="shared" si="142"/>
        <v>6.4852543262540431E-4</v>
      </c>
      <c r="AP68" s="5">
        <f t="shared" si="143"/>
        <v>1.4795898023193751E-4</v>
      </c>
      <c r="AQ68" s="5">
        <f t="shared" si="144"/>
        <v>2.5317272149201739E-5</v>
      </c>
      <c r="AR68" s="5">
        <f t="shared" si="145"/>
        <v>1.978808243273123E-4</v>
      </c>
      <c r="AS68" s="5">
        <f t="shared" si="146"/>
        <v>2.2957030618936129E-4</v>
      </c>
      <c r="AT68" s="5">
        <f t="shared" si="147"/>
        <v>1.3316733863181837E-4</v>
      </c>
      <c r="AU68" s="5">
        <f t="shared" si="148"/>
        <v>5.1497775337006775E-5</v>
      </c>
      <c r="AV68" s="5">
        <f t="shared" si="149"/>
        <v>1.4936212354553828E-5</v>
      </c>
      <c r="AW68" s="5">
        <f t="shared" si="150"/>
        <v>7.6441209771377784E-8</v>
      </c>
      <c r="AX68" s="5">
        <f t="shared" si="151"/>
        <v>5.353608587190643E-4</v>
      </c>
      <c r="AY68" s="5">
        <f t="shared" si="152"/>
        <v>3.6642254595088745E-4</v>
      </c>
      <c r="AZ68" s="5">
        <f t="shared" si="153"/>
        <v>1.2539717836524477E-4</v>
      </c>
      <c r="BA68" s="5">
        <f t="shared" si="154"/>
        <v>2.8608960730767186E-5</v>
      </c>
      <c r="BB68" s="5">
        <f t="shared" si="155"/>
        <v>4.8952814056386363E-6</v>
      </c>
      <c r="BC68" s="5">
        <f t="shared" si="156"/>
        <v>6.7010557331066748E-7</v>
      </c>
      <c r="BD68" s="5">
        <f t="shared" si="157"/>
        <v>2.2572935078581355E-5</v>
      </c>
      <c r="BE68" s="5">
        <f t="shared" si="158"/>
        <v>2.6187861482782624E-5</v>
      </c>
      <c r="BF68" s="5">
        <f t="shared" si="159"/>
        <v>1.519084883410099E-5</v>
      </c>
      <c r="BG68" s="5">
        <f t="shared" si="160"/>
        <v>5.8745254540218488E-6</v>
      </c>
      <c r="BH68" s="5">
        <f t="shared" si="161"/>
        <v>1.703824273753609E-6</v>
      </c>
      <c r="BI68" s="5">
        <f t="shared" si="162"/>
        <v>3.9533639658938347E-7</v>
      </c>
      <c r="BJ68" s="8">
        <f t="shared" si="163"/>
        <v>0.47163497812071664</v>
      </c>
      <c r="BK68" s="8">
        <f t="shared" si="164"/>
        <v>0.31122032087227525</v>
      </c>
      <c r="BL68" s="8">
        <f t="shared" si="165"/>
        <v>0.20885004377272307</v>
      </c>
      <c r="BM68" s="8">
        <f t="shared" si="166"/>
        <v>0.28113232503155849</v>
      </c>
      <c r="BN68" s="8">
        <f t="shared" si="167"/>
        <v>0.71865484003455604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1.2263681592039799</v>
      </c>
      <c r="F69">
        <f>VLOOKUP(B69,home!$B$2:$E$405,3,FALSE)</f>
        <v>0.87</v>
      </c>
      <c r="G69">
        <f>VLOOKUP(C69,away!$B$2:$E$405,4,FALSE)</f>
        <v>0.96</v>
      </c>
      <c r="H69">
        <f>VLOOKUP(A69,away!$A$2:$E$405,3,FALSE)</f>
        <v>1.03233830845771</v>
      </c>
      <c r="I69">
        <f>VLOOKUP(C69,away!$B$2:$E$405,3,FALSE)</f>
        <v>0.91</v>
      </c>
      <c r="J69">
        <f>VLOOKUP(B69,home!$B$2:$E$405,4,FALSE)</f>
        <v>1.1499999999999999</v>
      </c>
      <c r="K69" s="3">
        <f t="shared" si="112"/>
        <v>1.024262686567164</v>
      </c>
      <c r="L69" s="3">
        <f t="shared" si="113"/>
        <v>1.0803420398009935</v>
      </c>
      <c r="M69" s="5">
        <f t="shared" si="114"/>
        <v>0.12189384617118715</v>
      </c>
      <c r="N69" s="5">
        <f t="shared" si="115"/>
        <v>0.12485131835530476</v>
      </c>
      <c r="O69" s="5">
        <f t="shared" si="116"/>
        <v>0.13168704641176882</v>
      </c>
      <c r="P69" s="5">
        <f t="shared" si="117"/>
        <v>0.13488212794381313</v>
      </c>
      <c r="Q69" s="5">
        <f t="shared" si="118"/>
        <v>6.3940273380028362E-2</v>
      </c>
      <c r="R69" s="5">
        <f t="shared" si="119"/>
        <v>7.1133526167929215E-2</v>
      </c>
      <c r="S69" s="5">
        <f t="shared" si="120"/>
        <v>3.7313590903310968E-2</v>
      </c>
      <c r="T69" s="5">
        <f t="shared" si="121"/>
        <v>6.9077365368812996E-2</v>
      </c>
      <c r="U69" s="5">
        <f t="shared" si="122"/>
        <v>7.285941661775884E-2</v>
      </c>
      <c r="V69" s="5">
        <f t="shared" si="123"/>
        <v>4.5877227516248151E-3</v>
      </c>
      <c r="W69" s="5">
        <f t="shared" si="124"/>
        <v>2.1830545397355596E-2</v>
      </c>
      <c r="X69" s="5">
        <f t="shared" si="125"/>
        <v>2.358445594454733E-2</v>
      </c>
      <c r="Y69" s="5">
        <f t="shared" si="126"/>
        <v>1.2739639621364466E-2</v>
      </c>
      <c r="Z69" s="5">
        <f t="shared" si="127"/>
        <v>2.5616179586166004E-2</v>
      </c>
      <c r="AA69" s="5">
        <f t="shared" si="128"/>
        <v>2.6237696922513334E-2</v>
      </c>
      <c r="AB69" s="5">
        <f t="shared" si="129"/>
        <v>1.343714696959426E-2</v>
      </c>
      <c r="AC69" s="5">
        <f t="shared" si="130"/>
        <v>3.1728519660375134E-4</v>
      </c>
      <c r="AD69" s="5">
        <f t="shared" si="131"/>
        <v>5.5900532694804685E-3</v>
      </c>
      <c r="AE69" s="5">
        <f t="shared" si="132"/>
        <v>6.0391695517467408E-3</v>
      </c>
      <c r="AF69" s="5">
        <f t="shared" si="133"/>
        <v>3.262184376119063E-3</v>
      </c>
      <c r="AG69" s="5">
        <f t="shared" si="134"/>
        <v>1.1747583077011336E-3</v>
      </c>
      <c r="AH69" s="5">
        <f t="shared" si="135"/>
        <v>6.9185589265067854E-3</v>
      </c>
      <c r="AI69" s="5">
        <f t="shared" si="136"/>
        <v>7.0864217532370733E-3</v>
      </c>
      <c r="AJ69" s="5">
        <f t="shared" si="137"/>
        <v>3.6291786915592984E-3</v>
      </c>
      <c r="AK69" s="5">
        <f t="shared" si="138"/>
        <v>1.2390774388829444E-3</v>
      </c>
      <c r="AL69" s="5">
        <f t="shared" si="139"/>
        <v>1.4043728646606982E-5</v>
      </c>
      <c r="AM69" s="5">
        <f t="shared" si="140"/>
        <v>1.1451365959703251E-3</v>
      </c>
      <c r="AN69" s="5">
        <f t="shared" si="141"/>
        <v>1.2371392059413468E-3</v>
      </c>
      <c r="AO69" s="5">
        <f t="shared" si="142"/>
        <v>6.6826674663222809E-4</v>
      </c>
      <c r="AP69" s="5">
        <f t="shared" si="143"/>
        <v>2.4065222006261171E-4</v>
      </c>
      <c r="AQ69" s="5">
        <f t="shared" si="144"/>
        <v>6.4996677576269858E-5</v>
      </c>
      <c r="AR69" s="5">
        <f t="shared" si="145"/>
        <v>1.4948820126291433E-3</v>
      </c>
      <c r="AS69" s="5">
        <f t="shared" si="146"/>
        <v>1.5311518663564555E-3</v>
      </c>
      <c r="AT69" s="5">
        <f t="shared" si="147"/>
        <v>7.8415086208829512E-4</v>
      </c>
      <c r="AU69" s="5">
        <f t="shared" si="148"/>
        <v>2.6772548955883836E-4</v>
      </c>
      <c r="AV69" s="5">
        <f t="shared" si="149"/>
        <v>6.8555307299511233E-5</v>
      </c>
      <c r="AW69" s="5">
        <f t="shared" si="150"/>
        <v>4.3167068533175496E-7</v>
      </c>
      <c r="AX69" s="5">
        <f t="shared" si="151"/>
        <v>1.9548678104582359E-4</v>
      </c>
      <c r="AY69" s="5">
        <f t="shared" si="152"/>
        <v>2.1119258778917521E-4</v>
      </c>
      <c r="AZ69" s="5">
        <f t="shared" si="153"/>
        <v>1.1408011554150398E-4</v>
      </c>
      <c r="BA69" s="5">
        <f t="shared" si="154"/>
        <v>4.1081848241613819E-5</v>
      </c>
      <c r="BB69" s="5">
        <f t="shared" si="155"/>
        <v>1.1095611932034978E-5</v>
      </c>
      <c r="BC69" s="5">
        <f t="shared" si="156"/>
        <v>2.3974112054989837E-6</v>
      </c>
      <c r="BD69" s="5">
        <f t="shared" si="157"/>
        <v>2.6916398046426376E-4</v>
      </c>
      <c r="BE69" s="5">
        <f t="shared" si="158"/>
        <v>2.7569462175743844E-4</v>
      </c>
      <c r="BF69" s="5">
        <f t="shared" si="159"/>
        <v>1.41191856976696E-4</v>
      </c>
      <c r="BG69" s="5">
        <f t="shared" si="160"/>
        <v>4.8205850249452486E-5</v>
      </c>
      <c r="BH69" s="5">
        <f t="shared" si="161"/>
        <v>1.2343863421189646E-5</v>
      </c>
      <c r="BI69" s="5">
        <f t="shared" si="162"/>
        <v>2.528671742081171E-6</v>
      </c>
      <c r="BJ69" s="8">
        <f t="shared" si="163"/>
        <v>0.33602128937439923</v>
      </c>
      <c r="BK69" s="8">
        <f t="shared" si="164"/>
        <v>0.29921980928297565</v>
      </c>
      <c r="BL69" s="8">
        <f t="shared" si="165"/>
        <v>0.33912366428229396</v>
      </c>
      <c r="BM69" s="8">
        <f t="shared" si="166"/>
        <v>0.35138204317869948</v>
      </c>
      <c r="BN69" s="8">
        <f t="shared" si="167"/>
        <v>0.64838813843003151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1.2263681592039799</v>
      </c>
      <c r="F70">
        <f>VLOOKUP(B70,home!$B$2:$E$405,3,FALSE)</f>
        <v>1.63</v>
      </c>
      <c r="G70">
        <f>VLOOKUP(C70,away!$B$2:$E$405,4,FALSE)</f>
        <v>1.73</v>
      </c>
      <c r="H70">
        <f>VLOOKUP(A70,away!$A$2:$E$405,3,FALSE)</f>
        <v>1.03233830845771</v>
      </c>
      <c r="I70">
        <f>VLOOKUP(C70,away!$B$2:$E$405,3,FALSE)</f>
        <v>0.66</v>
      </c>
      <c r="J70">
        <f>VLOOKUP(B70,home!$B$2:$E$405,4,FALSE)</f>
        <v>0.68</v>
      </c>
      <c r="K70" s="3">
        <f t="shared" si="112"/>
        <v>3.4582355721393028</v>
      </c>
      <c r="L70" s="3">
        <f t="shared" si="113"/>
        <v>0.46331343283582027</v>
      </c>
      <c r="M70" s="5">
        <f t="shared" si="114"/>
        <v>1.9810384581137722E-2</v>
      </c>
      <c r="N70" s="5">
        <f t="shared" si="115"/>
        <v>6.8508976656250442E-2</v>
      </c>
      <c r="O70" s="5">
        <f t="shared" si="116"/>
        <v>9.1784172860847231E-3</v>
      </c>
      <c r="P70" s="5">
        <f t="shared" si="117"/>
        <v>3.1741129154676473E-2</v>
      </c>
      <c r="Q70" s="5">
        <f t="shared" si="118"/>
        <v>0.11846009004175322</v>
      </c>
      <c r="R70" s="5">
        <f t="shared" si="119"/>
        <v>2.1262420104077727E-3</v>
      </c>
      <c r="S70" s="5">
        <f t="shared" si="120"/>
        <v>1.2714282197392748E-2</v>
      </c>
      <c r="T70" s="5">
        <f t="shared" si="121"/>
        <v>5.4884150971285059E-2</v>
      </c>
      <c r="U70" s="5">
        <f t="shared" si="122"/>
        <v>7.3530457553691456E-3</v>
      </c>
      <c r="V70" s="5">
        <f t="shared" si="123"/>
        <v>2.2634911597531992E-3</v>
      </c>
      <c r="W70" s="5">
        <f t="shared" si="124"/>
        <v>0.1365542990870719</v>
      </c>
      <c r="X70" s="5">
        <f t="shared" si="125"/>
        <v>6.3267441078520614E-2</v>
      </c>
      <c r="Y70" s="5">
        <f t="shared" si="126"/>
        <v>1.4656327656413686E-2</v>
      </c>
      <c r="Z70" s="5">
        <f t="shared" si="127"/>
        <v>3.2837216162725374E-4</v>
      </c>
      <c r="AA70" s="5">
        <f t="shared" si="128"/>
        <v>1.1355882902396456E-3</v>
      </c>
      <c r="AB70" s="5">
        <f t="shared" si="129"/>
        <v>1.9635659103057969E-3</v>
      </c>
      <c r="AC70" s="5">
        <f t="shared" si="130"/>
        <v>2.2666699423456045E-4</v>
      </c>
      <c r="AD70" s="5">
        <f t="shared" si="131"/>
        <v>0.1180592336578654</v>
      </c>
      <c r="AE70" s="5">
        <f t="shared" si="132"/>
        <v>5.469842882399184E-2</v>
      </c>
      <c r="AF70" s="5">
        <f t="shared" si="133"/>
        <v>1.2671258414584718E-2</v>
      </c>
      <c r="AG70" s="5">
        <f t="shared" si="134"/>
        <v>1.9569214114703399E-3</v>
      </c>
      <c r="AH70" s="5">
        <f t="shared" si="135"/>
        <v>3.8034808362810428E-5</v>
      </c>
      <c r="AI70" s="5">
        <f t="shared" si="136"/>
        <v>1.3153332725977245E-4</v>
      </c>
      <c r="AJ70" s="5">
        <f t="shared" si="137"/>
        <v>2.2743661562579274E-4</v>
      </c>
      <c r="AK70" s="5">
        <f t="shared" si="138"/>
        <v>2.6217646485469665E-4</v>
      </c>
      <c r="AL70" s="5">
        <f t="shared" si="139"/>
        <v>1.4527060410431054E-5</v>
      </c>
      <c r="AM70" s="5">
        <f t="shared" si="140"/>
        <v>8.165532829102716E-2</v>
      </c>
      <c r="AN70" s="5">
        <f t="shared" si="141"/>
        <v>3.7832010459851677E-2</v>
      </c>
      <c r="AO70" s="5">
        <f t="shared" si="142"/>
        <v>8.7640393186172675E-3</v>
      </c>
      <c r="AP70" s="5">
        <f t="shared" si="143"/>
        <v>1.3534990474055567E-3</v>
      </c>
      <c r="AQ70" s="5">
        <f t="shared" si="144"/>
        <v>1.5677357249837024E-4</v>
      </c>
      <c r="AR70" s="5">
        <f t="shared" si="145"/>
        <v>3.5244075259652531E-6</v>
      </c>
      <c r="AS70" s="5">
        <f t="shared" si="146"/>
        <v>1.2188231477008513E-5</v>
      </c>
      <c r="AT70" s="5">
        <f t="shared" si="147"/>
        <v>2.1074887827629403E-5</v>
      </c>
      <c r="AU70" s="5">
        <f t="shared" si="148"/>
        <v>2.4293975588117862E-5</v>
      </c>
      <c r="AV70" s="5">
        <f t="shared" si="149"/>
        <v>2.1003572641878257E-5</v>
      </c>
      <c r="AW70" s="5">
        <f t="shared" si="150"/>
        <v>6.4655385781342585E-7</v>
      </c>
      <c r="AX70" s="5">
        <f t="shared" si="151"/>
        <v>4.7063893491790486E-2</v>
      </c>
      <c r="AY70" s="5">
        <f t="shared" si="152"/>
        <v>2.1805334056300873E-2</v>
      </c>
      <c r="AZ70" s="5">
        <f t="shared" si="153"/>
        <v>5.0513520878782883E-3</v>
      </c>
      <c r="BA70" s="5">
        <f t="shared" si="154"/>
        <v>7.8011975876575933E-4</v>
      </c>
      <c r="BB70" s="5">
        <f t="shared" si="155"/>
        <v>9.0359990864203967E-5</v>
      </c>
      <c r="BC70" s="5">
        <f t="shared" si="156"/>
        <v>8.3729995116615409E-6</v>
      </c>
      <c r="BD70" s="5">
        <f t="shared" si="157"/>
        <v>2.7215089159456029E-7</v>
      </c>
      <c r="BE70" s="5">
        <f t="shared" si="158"/>
        <v>9.4116189430173562E-7</v>
      </c>
      <c r="BF70" s="5">
        <f t="shared" si="159"/>
        <v>1.6273797710081367E-6</v>
      </c>
      <c r="BG70" s="5">
        <f t="shared" si="160"/>
        <v>1.8759542044934168E-6</v>
      </c>
      <c r="BH70" s="5">
        <f t="shared" si="161"/>
        <v>1.6218728904208555E-6</v>
      </c>
      <c r="BI70" s="5">
        <f t="shared" si="162"/>
        <v>1.1217637046283585E-6</v>
      </c>
      <c r="BJ70" s="8">
        <f t="shared" si="163"/>
        <v>0.84827821087371835</v>
      </c>
      <c r="BK70" s="8">
        <f t="shared" si="164"/>
        <v>8.8575815203906005E-2</v>
      </c>
      <c r="BL70" s="8">
        <f t="shared" si="165"/>
        <v>2.2505585826927195E-2</v>
      </c>
      <c r="BM70" s="8">
        <f t="shared" si="166"/>
        <v>0.68805805683342558</v>
      </c>
      <c r="BN70" s="8">
        <f t="shared" si="167"/>
        <v>0.24982523973031034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1.2263681592039799</v>
      </c>
      <c r="F71">
        <f>VLOOKUP(B71,home!$B$2:$E$405,3,FALSE)</f>
        <v>0.72</v>
      </c>
      <c r="G71">
        <f>VLOOKUP(C71,away!$B$2:$E$405,4,FALSE)</f>
        <v>0.82</v>
      </c>
      <c r="H71">
        <f>VLOOKUP(A71,away!$A$2:$E$405,3,FALSE)</f>
        <v>1.03233830845771</v>
      </c>
      <c r="I71">
        <f>VLOOKUP(C71,away!$B$2:$E$405,3,FALSE)</f>
        <v>1.01</v>
      </c>
      <c r="J71">
        <f>VLOOKUP(B71,home!$B$2:$E$405,4,FALSE)</f>
        <v>1.03</v>
      </c>
      <c r="K71" s="3">
        <f t="shared" si="112"/>
        <v>0.72404776119402969</v>
      </c>
      <c r="L71" s="3">
        <f t="shared" si="113"/>
        <v>1.0739415422885557</v>
      </c>
      <c r="M71" s="5">
        <f t="shared" si="114"/>
        <v>0.16563158848801024</v>
      </c>
      <c r="N71" s="5">
        <f t="shared" si="115"/>
        <v>0.11992518082775461</v>
      </c>
      <c r="O71" s="5">
        <f t="shared" si="116"/>
        <v>0.17787864359251707</v>
      </c>
      <c r="P71" s="5">
        <f t="shared" si="117"/>
        <v>0.12879263365739269</v>
      </c>
      <c r="Q71" s="5">
        <f t="shared" si="118"/>
        <v>4.341577934456245E-2</v>
      </c>
      <c r="R71" s="5">
        <f t="shared" si="119"/>
        <v>9.5515632419972032E-2</v>
      </c>
      <c r="S71" s="5">
        <f t="shared" si="120"/>
        <v>2.5036804023660174E-2</v>
      </c>
      <c r="T71" s="5">
        <f t="shared" si="121"/>
        <v>4.6626009028959005E-2</v>
      </c>
      <c r="U71" s="5">
        <f t="shared" si="122"/>
        <v>6.9157879812712625E-2</v>
      </c>
      <c r="V71" s="5">
        <f t="shared" si="123"/>
        <v>2.1631380543657738E-3</v>
      </c>
      <c r="W71" s="5">
        <f t="shared" si="124"/>
        <v>1.0478365944974815E-2</v>
      </c>
      <c r="X71" s="5">
        <f t="shared" si="125"/>
        <v>1.1253152483610132E-2</v>
      </c>
      <c r="Y71" s="5">
        <f t="shared" si="126"/>
        <v>6.0426139669282767E-3</v>
      </c>
      <c r="Z71" s="5">
        <f t="shared" si="127"/>
        <v>3.4192735197923846E-2</v>
      </c>
      <c r="AA71" s="5">
        <f t="shared" si="128"/>
        <v>2.4757173369157056E-2</v>
      </c>
      <c r="AB71" s="5">
        <f t="shared" si="129"/>
        <v>8.9626879757153093E-3</v>
      </c>
      <c r="AC71" s="5">
        <f t="shared" si="130"/>
        <v>1.0512647735612317E-4</v>
      </c>
      <c r="AD71" s="5">
        <f t="shared" si="131"/>
        <v>1.8967093508576944E-3</v>
      </c>
      <c r="AE71" s="5">
        <f t="shared" si="132"/>
        <v>2.0369549655332372E-3</v>
      </c>
      <c r="AF71" s="5">
        <f t="shared" si="133"/>
        <v>1.0937852786285481E-3</v>
      </c>
      <c r="AG71" s="5">
        <f t="shared" si="134"/>
        <v>3.9155381635428696E-4</v>
      </c>
      <c r="AH71" s="5">
        <f t="shared" si="135"/>
        <v>9.1802496933806287E-3</v>
      </c>
      <c r="AI71" s="5">
        <f t="shared" si="136"/>
        <v>6.6469392376944207E-3</v>
      </c>
      <c r="AJ71" s="5">
        <f t="shared" si="137"/>
        <v>2.4063507369226976E-3</v>
      </c>
      <c r="AK71" s="5">
        <f t="shared" si="138"/>
        <v>5.807709545721611E-4</v>
      </c>
      <c r="AL71" s="5">
        <f t="shared" si="139"/>
        <v>3.2697907469019949E-6</v>
      </c>
      <c r="AM71" s="5">
        <f t="shared" si="140"/>
        <v>2.7466163182485903E-4</v>
      </c>
      <c r="AN71" s="5">
        <f t="shared" si="141"/>
        <v>2.9497053648948053E-4</v>
      </c>
      <c r="AO71" s="5">
        <f t="shared" si="142"/>
        <v>1.5839055644359767E-4</v>
      </c>
      <c r="AP71" s="5">
        <f t="shared" si="143"/>
        <v>5.6700732823659945E-5</v>
      </c>
      <c r="AQ71" s="5">
        <f t="shared" si="144"/>
        <v>1.522331811438317E-5</v>
      </c>
      <c r="AR71" s="5">
        <f t="shared" si="145"/>
        <v>1.9718103028606472E-3</v>
      </c>
      <c r="AS71" s="5">
        <f t="shared" si="146"/>
        <v>1.4276848352855729E-3</v>
      </c>
      <c r="AT71" s="5">
        <f t="shared" si="147"/>
        <v>5.1685600433959303E-4</v>
      </c>
      <c r="AU71" s="5">
        <f t="shared" si="148"/>
        <v>1.2474281093392473E-4</v>
      </c>
      <c r="AV71" s="5">
        <f t="shared" si="149"/>
        <v>2.2579938245439578E-5</v>
      </c>
      <c r="AW71" s="5">
        <f t="shared" si="150"/>
        <v>7.0626114936162376E-8</v>
      </c>
      <c r="AX71" s="5">
        <f t="shared" si="151"/>
        <v>3.314468993478133E-5</v>
      </c>
      <c r="AY71" s="5">
        <f t="shared" si="152"/>
        <v>3.5595459427235026E-5</v>
      </c>
      <c r="AZ71" s="5">
        <f t="shared" si="153"/>
        <v>1.9113721297877243E-5</v>
      </c>
      <c r="BA71" s="5">
        <f t="shared" si="154"/>
        <v>6.8423397765053017E-6</v>
      </c>
      <c r="BB71" s="5">
        <f t="shared" si="155"/>
        <v>1.8370682331106083E-6</v>
      </c>
      <c r="BC71" s="5">
        <f t="shared" si="156"/>
        <v>3.9458077831122383E-7</v>
      </c>
      <c r="BD71" s="5">
        <f t="shared" si="157"/>
        <v>3.5293483295910447E-4</v>
      </c>
      <c r="BE71" s="5">
        <f t="shared" si="158"/>
        <v>2.5554167565142839E-4</v>
      </c>
      <c r="BF71" s="5">
        <f t="shared" si="159"/>
        <v>9.2512189073593802E-5</v>
      </c>
      <c r="BG71" s="5">
        <f t="shared" si="160"/>
        <v>2.2327747793964797E-5</v>
      </c>
      <c r="BH71" s="5">
        <f t="shared" si="161"/>
        <v>4.0415889506812859E-6</v>
      </c>
      <c r="BI71" s="5">
        <f t="shared" si="162"/>
        <v>5.8526068628146263E-7</v>
      </c>
      <c r="BJ71" s="8">
        <f t="shared" si="163"/>
        <v>0.24405697964330683</v>
      </c>
      <c r="BK71" s="8">
        <f t="shared" si="164"/>
        <v>0.32176815595095909</v>
      </c>
      <c r="BL71" s="8">
        <f t="shared" si="165"/>
        <v>0.39987794497942425</v>
      </c>
      <c r="BM71" s="8">
        <f t="shared" si="166"/>
        <v>0.26870083260809269</v>
      </c>
      <c r="BN71" s="8">
        <f t="shared" si="167"/>
        <v>0.73115945833020912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1.2263681592039799</v>
      </c>
      <c r="F72">
        <f>VLOOKUP(B72,home!$B$2:$E$405,3,FALSE)</f>
        <v>0.66</v>
      </c>
      <c r="G72">
        <f>VLOOKUP(C72,away!$B$2:$E$405,4,FALSE)</f>
        <v>1.07</v>
      </c>
      <c r="H72">
        <f>VLOOKUP(A72,away!$A$2:$E$405,3,FALSE)</f>
        <v>1.03233830845771</v>
      </c>
      <c r="I72">
        <f>VLOOKUP(C72,away!$B$2:$E$405,3,FALSE)</f>
        <v>0.76</v>
      </c>
      <c r="J72">
        <f>VLOOKUP(B72,home!$B$2:$E$405,4,FALSE)</f>
        <v>0.67</v>
      </c>
      <c r="K72" s="3">
        <f t="shared" si="112"/>
        <v>0.86606119402985071</v>
      </c>
      <c r="L72" s="3">
        <f t="shared" si="113"/>
        <v>0.52566666666666595</v>
      </c>
      <c r="M72" s="5">
        <f t="shared" si="114"/>
        <v>0.24864530879575394</v>
      </c>
      <c r="N72" s="5">
        <f t="shared" si="115"/>
        <v>0.21534205302557161</v>
      </c>
      <c r="O72" s="5">
        <f t="shared" si="116"/>
        <v>0.13070455065696782</v>
      </c>
      <c r="P72" s="5">
        <f t="shared" si="117"/>
        <v>0.11319813920710867</v>
      </c>
      <c r="Q72" s="5">
        <f t="shared" si="118"/>
        <v>9.3249697784082972E-2</v>
      </c>
      <c r="R72" s="5">
        <f t="shared" si="119"/>
        <v>3.4353512731006321E-2</v>
      </c>
      <c r="S72" s="5">
        <f t="shared" si="120"/>
        <v>1.2883632092248389E-2</v>
      </c>
      <c r="T72" s="5">
        <f t="shared" si="121"/>
        <v>4.9018257801832887E-2</v>
      </c>
      <c r="U72" s="5">
        <f t="shared" si="122"/>
        <v>2.9752244254935011E-2</v>
      </c>
      <c r="V72" s="5">
        <f t="shared" si="123"/>
        <v>6.5171065748005359E-4</v>
      </c>
      <c r="W72" s="5">
        <f t="shared" si="124"/>
        <v>2.6919981535268544E-2</v>
      </c>
      <c r="X72" s="5">
        <f t="shared" si="125"/>
        <v>1.4150936960372814E-2</v>
      </c>
      <c r="Y72" s="5">
        <f t="shared" si="126"/>
        <v>3.7193379310846483E-3</v>
      </c>
      <c r="Z72" s="5">
        <f t="shared" si="127"/>
        <v>6.0194988418663213E-3</v>
      </c>
      <c r="AA72" s="5">
        <f t="shared" si="128"/>
        <v>5.2132543544480495E-3</v>
      </c>
      <c r="AB72" s="5">
        <f t="shared" si="129"/>
        <v>2.2574986454972981E-3</v>
      </c>
      <c r="AC72" s="5">
        <f t="shared" si="130"/>
        <v>1.8543591794844264E-5</v>
      </c>
      <c r="AD72" s="5">
        <f t="shared" si="131"/>
        <v>5.8285878379240501E-3</v>
      </c>
      <c r="AE72" s="5">
        <f t="shared" si="132"/>
        <v>3.0638943401354053E-3</v>
      </c>
      <c r="AF72" s="5">
        <f t="shared" si="133"/>
        <v>8.0529356239892106E-4</v>
      </c>
      <c r="AG72" s="5">
        <f t="shared" si="134"/>
        <v>1.4110532754478853E-4</v>
      </c>
      <c r="AH72" s="5">
        <f t="shared" si="135"/>
        <v>7.9106247280193132E-4</v>
      </c>
      <c r="AI72" s="5">
        <f t="shared" si="136"/>
        <v>6.851085097470469E-4</v>
      </c>
      <c r="AJ72" s="5">
        <f t="shared" si="137"/>
        <v>2.966729469957695E-4</v>
      </c>
      <c r="AK72" s="5">
        <f t="shared" si="138"/>
        <v>8.5645642237170249E-5</v>
      </c>
      <c r="AL72" s="5">
        <f t="shared" si="139"/>
        <v>3.3768585388704937E-7</v>
      </c>
      <c r="AM72" s="5">
        <f t="shared" si="140"/>
        <v>1.0095827484840744E-3</v>
      </c>
      <c r="AN72" s="5">
        <f t="shared" si="141"/>
        <v>5.3070399811979438E-4</v>
      </c>
      <c r="AO72" s="5">
        <f t="shared" si="142"/>
        <v>1.3948670083915239E-4</v>
      </c>
      <c r="AP72" s="5">
        <f t="shared" si="143"/>
        <v>2.4441169691482557E-5</v>
      </c>
      <c r="AQ72" s="5">
        <f t="shared" si="144"/>
        <v>3.2119770502889952E-6</v>
      </c>
      <c r="AR72" s="5">
        <f t="shared" si="145"/>
        <v>8.3167034640576295E-5</v>
      </c>
      <c r="AS72" s="5">
        <f t="shared" si="146"/>
        <v>7.2027741324739463E-5</v>
      </c>
      <c r="AT72" s="5">
        <f t="shared" si="147"/>
        <v>3.1190215827488535E-5</v>
      </c>
      <c r="AU72" s="5">
        <f t="shared" si="148"/>
        <v>9.0042118538678249E-6</v>
      </c>
      <c r="AV72" s="5">
        <f t="shared" si="149"/>
        <v>1.9495496173646253E-6</v>
      </c>
      <c r="AW72" s="5">
        <f t="shared" si="150"/>
        <v>4.2704081481582375E-9</v>
      </c>
      <c r="AX72" s="5">
        <f t="shared" si="151"/>
        <v>1.4572674010400924E-4</v>
      </c>
      <c r="AY72" s="5">
        <f t="shared" si="152"/>
        <v>7.6603689714674084E-5</v>
      </c>
      <c r="AZ72" s="5">
        <f t="shared" si="153"/>
        <v>2.0134003113340139E-5</v>
      </c>
      <c r="BA72" s="5">
        <f t="shared" si="154"/>
        <v>3.5279247677485953E-6</v>
      </c>
      <c r="BB72" s="5">
        <f t="shared" si="155"/>
        <v>4.6362811322829392E-7</v>
      </c>
      <c r="BC72" s="5">
        <f t="shared" si="156"/>
        <v>4.8742768970734586E-8</v>
      </c>
      <c r="BD72" s="5">
        <f t="shared" si="157"/>
        <v>7.2863563126771412E-6</v>
      </c>
      <c r="BE72" s="5">
        <f t="shared" si="158"/>
        <v>6.3104304482841043E-6</v>
      </c>
      <c r="BF72" s="5">
        <f t="shared" si="159"/>
        <v>2.7326094644416285E-6</v>
      </c>
      <c r="BG72" s="5">
        <f t="shared" si="160"/>
        <v>7.8886900519719603E-7</v>
      </c>
      <c r="BH72" s="5">
        <f t="shared" si="161"/>
        <v>1.7080220814355597E-7</v>
      </c>
      <c r="BI72" s="5">
        <f t="shared" si="162"/>
        <v>2.9585032865548651E-8</v>
      </c>
      <c r="BJ72" s="8">
        <f t="shared" si="163"/>
        <v>0.41419307742898342</v>
      </c>
      <c r="BK72" s="8">
        <f t="shared" si="164"/>
        <v>0.37547427571995445</v>
      </c>
      <c r="BL72" s="8">
        <f t="shared" si="165"/>
        <v>0.20435420762037199</v>
      </c>
      <c r="BM72" s="8">
        <f t="shared" si="166"/>
        <v>0.16447119799137833</v>
      </c>
      <c r="BN72" s="8">
        <f t="shared" si="167"/>
        <v>0.83549326220049125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1.2263681592039799</v>
      </c>
      <c r="F73">
        <f>VLOOKUP(B73,home!$B$2:$E$405,3,FALSE)</f>
        <v>1.1000000000000001</v>
      </c>
      <c r="G73">
        <f>VLOOKUP(C73,away!$B$2:$E$405,4,FALSE)</f>
        <v>0.76</v>
      </c>
      <c r="H73">
        <f>VLOOKUP(A73,away!$A$2:$E$405,3,FALSE)</f>
        <v>1.03233830845771</v>
      </c>
      <c r="I73">
        <f>VLOOKUP(C73,away!$B$2:$E$405,3,FALSE)</f>
        <v>1.0900000000000001</v>
      </c>
      <c r="J73">
        <f>VLOOKUP(B73,home!$B$2:$E$405,4,FALSE)</f>
        <v>1.2</v>
      </c>
      <c r="K73" s="3">
        <f t="shared" si="112"/>
        <v>1.0252437810945272</v>
      </c>
      <c r="L73" s="3">
        <f t="shared" si="113"/>
        <v>1.3502985074626848</v>
      </c>
      <c r="M73" s="5">
        <f t="shared" si="114"/>
        <v>9.296406219174308E-2</v>
      </c>
      <c r="N73" s="5">
        <f t="shared" si="115"/>
        <v>9.5310826627369435E-2</v>
      </c>
      <c r="O73" s="5">
        <f t="shared" si="116"/>
        <v>0.12552923442517888</v>
      </c>
      <c r="P73" s="5">
        <f t="shared" si="117"/>
        <v>0.12869806693997168</v>
      </c>
      <c r="Q73" s="5">
        <f t="shared" si="118"/>
        <v>4.8858416135344591E-2</v>
      </c>
      <c r="R73" s="5">
        <f t="shared" si="119"/>
        <v>8.4750968943626284E-2</v>
      </c>
      <c r="S73" s="5">
        <f t="shared" si="120"/>
        <v>4.4541923092611346E-2</v>
      </c>
      <c r="T73" s="5">
        <f t="shared" si="121"/>
        <v>6.5973446384546552E-2</v>
      </c>
      <c r="U73" s="5">
        <f t="shared" si="122"/>
        <v>8.6890403851188236E-2</v>
      </c>
      <c r="V73" s="5">
        <f t="shared" si="123"/>
        <v>6.851464085102856E-3</v>
      </c>
      <c r="W73" s="5">
        <f t="shared" si="124"/>
        <v>1.6697262432296849E-2</v>
      </c>
      <c r="X73" s="5">
        <f t="shared" si="125"/>
        <v>2.2546288541043197E-2</v>
      </c>
      <c r="Y73" s="5">
        <f t="shared" si="126"/>
        <v>1.5222109882896833E-2</v>
      </c>
      <c r="Z73" s="5">
        <f t="shared" si="127"/>
        <v>3.8146368956864955E-2</v>
      </c>
      <c r="AA73" s="5">
        <f t="shared" si="128"/>
        <v>3.9109327544363116E-2</v>
      </c>
      <c r="AB73" s="5">
        <f t="shared" si="129"/>
        <v>2.0048297423823587E-2</v>
      </c>
      <c r="AC73" s="5">
        <f t="shared" si="130"/>
        <v>5.9281656983391879E-4</v>
      </c>
      <c r="AD73" s="5">
        <f t="shared" si="131"/>
        <v>4.2796911175039054E-3</v>
      </c>
      <c r="AE73" s="5">
        <f t="shared" si="132"/>
        <v>5.7788605283668332E-3</v>
      </c>
      <c r="AF73" s="5">
        <f t="shared" si="133"/>
        <v>3.9015933731443792E-3</v>
      </c>
      <c r="AG73" s="5">
        <f t="shared" si="134"/>
        <v>1.7561052361610516E-3</v>
      </c>
      <c r="AH73" s="5">
        <f t="shared" si="135"/>
        <v>1.287724626689392E-2</v>
      </c>
      <c r="AI73" s="5">
        <f t="shared" si="136"/>
        <v>1.3202316652755706E-2</v>
      </c>
      <c r="AJ73" s="5">
        <f t="shared" si="137"/>
        <v>6.7677965221392506E-3</v>
      </c>
      <c r="AK73" s="5">
        <f t="shared" si="138"/>
        <v>2.3128804320121455E-3</v>
      </c>
      <c r="AL73" s="5">
        <f t="shared" si="139"/>
        <v>3.2827458176364601E-5</v>
      </c>
      <c r="AM73" s="5">
        <f t="shared" si="140"/>
        <v>8.7754534064527346E-4</v>
      </c>
      <c r="AN73" s="5">
        <f t="shared" si="141"/>
        <v>1.1849481637041461E-3</v>
      </c>
      <c r="AO73" s="5">
        <f t="shared" si="142"/>
        <v>8.0001686843517888E-4</v>
      </c>
      <c r="AP73" s="5">
        <f t="shared" si="143"/>
        <v>3.6008719446433091E-4</v>
      </c>
      <c r="AQ73" s="5">
        <f t="shared" si="144"/>
        <v>1.2155630031040298E-4</v>
      </c>
      <c r="AR73" s="5">
        <f t="shared" si="145"/>
        <v>3.4776252828832579E-3</v>
      </c>
      <c r="AS73" s="5">
        <f t="shared" si="146"/>
        <v>3.5654136942531553E-3</v>
      </c>
      <c r="AT73" s="5">
        <f t="shared" si="147"/>
        <v>1.8277091085311555E-3</v>
      </c>
      <c r="AU73" s="5">
        <f t="shared" si="148"/>
        <v>6.2461579905712995E-4</v>
      </c>
      <c r="AV73" s="5">
        <f t="shared" si="149"/>
        <v>1.6009586588917779E-4</v>
      </c>
      <c r="AW73" s="5">
        <f t="shared" si="150"/>
        <v>1.2623845979490688E-6</v>
      </c>
      <c r="AX73" s="5">
        <f t="shared" si="151"/>
        <v>1.4994965052084081E-4</v>
      </c>
      <c r="AY73" s="5">
        <f t="shared" si="152"/>
        <v>2.0247678929284256E-4</v>
      </c>
      <c r="AZ73" s="5">
        <f t="shared" si="153"/>
        <v>1.3670205318898094E-4</v>
      </c>
      <c r="BA73" s="5">
        <f t="shared" si="154"/>
        <v>6.1529526129388469E-5</v>
      </c>
      <c r="BB73" s="5">
        <f t="shared" si="155"/>
        <v>2.0770806824349894E-5</v>
      </c>
      <c r="BC73" s="5">
        <f t="shared" si="156"/>
        <v>5.6093578907430821E-6</v>
      </c>
      <c r="BD73" s="5">
        <f t="shared" si="157"/>
        <v>7.826387048319595E-4</v>
      </c>
      <c r="BE73" s="5">
        <f t="shared" si="158"/>
        <v>8.0239546497284171E-4</v>
      </c>
      <c r="BF73" s="5">
        <f t="shared" si="159"/>
        <v>4.1132548022092865E-4</v>
      </c>
      <c r="BG73" s="5">
        <f t="shared" si="160"/>
        <v>1.4056963020074237E-4</v>
      </c>
      <c r="BH73" s="5">
        <f t="shared" si="161"/>
        <v>3.6029534793517132E-5</v>
      </c>
      <c r="BI73" s="5">
        <f t="shared" si="162"/>
        <v>7.3878112965564677E-6</v>
      </c>
      <c r="BJ73" s="8">
        <f t="shared" si="163"/>
        <v>0.28424579231008013</v>
      </c>
      <c r="BK73" s="8">
        <f t="shared" si="164"/>
        <v>0.27388363712673203</v>
      </c>
      <c r="BL73" s="8">
        <f t="shared" si="165"/>
        <v>0.40332427843891167</v>
      </c>
      <c r="BM73" s="8">
        <f t="shared" si="166"/>
        <v>0.42328728716465996</v>
      </c>
      <c r="BN73" s="8">
        <f t="shared" si="167"/>
        <v>0.57611157526323398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1.3763440860215099</v>
      </c>
      <c r="F74">
        <f>VLOOKUP(B74,home!$B$2:$E$405,3,FALSE)</f>
        <v>1.51</v>
      </c>
      <c r="G74">
        <f>VLOOKUP(C74,away!$B$2:$E$405,4,FALSE)</f>
        <v>1.51</v>
      </c>
      <c r="H74">
        <f>VLOOKUP(A74,away!$A$2:$E$405,3,FALSE)</f>
        <v>1.3261648745519701</v>
      </c>
      <c r="I74">
        <f>VLOOKUP(C74,away!$B$2:$E$405,3,FALSE)</f>
        <v>0.78</v>
      </c>
      <c r="J74">
        <f>VLOOKUP(B74,home!$B$2:$E$405,4,FALSE)</f>
        <v>1.35</v>
      </c>
      <c r="K74" s="3">
        <f t="shared" si="112"/>
        <v>3.1382021505376447</v>
      </c>
      <c r="L74" s="3">
        <f t="shared" si="113"/>
        <v>1.3964516129032247</v>
      </c>
      <c r="M74" s="5">
        <f t="shared" si="114"/>
        <v>1.0730621917005266E-2</v>
      </c>
      <c r="N74" s="5">
        <f t="shared" si="115"/>
        <v>3.3674860776552309E-2</v>
      </c>
      <c r="O74" s="5">
        <f t="shared" si="116"/>
        <v>1.4984794283456695E-2</v>
      </c>
      <c r="P74" s="5">
        <f t="shared" si="117"/>
        <v>4.7025313645708007E-2</v>
      </c>
      <c r="Q74" s="5">
        <f t="shared" si="118"/>
        <v>5.2839260254016127E-2</v>
      </c>
      <c r="R74" s="5">
        <f t="shared" si="119"/>
        <v>1.0462770073078064E-2</v>
      </c>
      <c r="S74" s="5">
        <f t="shared" si="120"/>
        <v>5.1520315890841939E-2</v>
      </c>
      <c r="T74" s="5">
        <f t="shared" si="121"/>
        <v>7.3787470206334069E-2</v>
      </c>
      <c r="U74" s="5">
        <f t="shared" si="122"/>
        <v>3.2834287543914494E-2</v>
      </c>
      <c r="V74" s="5">
        <f t="shared" si="123"/>
        <v>2.5086658356817445E-2</v>
      </c>
      <c r="W74" s="5">
        <f t="shared" si="124"/>
        <v>5.5273426720657236E-2</v>
      </c>
      <c r="X74" s="5">
        <f t="shared" si="125"/>
        <v>7.7186665894749984E-2</v>
      </c>
      <c r="Y74" s="5">
        <f t="shared" si="126"/>
        <v>5.3893722041672983E-2</v>
      </c>
      <c r="Z74" s="5">
        <f t="shared" si="127"/>
        <v>4.8702507146618198E-3</v>
      </c>
      <c r="AA74" s="5">
        <f t="shared" si="128"/>
        <v>1.5283831266409222E-2</v>
      </c>
      <c r="AB74" s="5">
        <f t="shared" si="129"/>
        <v>2.3981876074349963E-2</v>
      </c>
      <c r="AC74" s="5">
        <f t="shared" si="130"/>
        <v>6.8711533373623096E-3</v>
      </c>
      <c r="AD74" s="5">
        <f t="shared" si="131"/>
        <v>4.3364796650587865E-2</v>
      </c>
      <c r="AE74" s="5">
        <f t="shared" si="132"/>
        <v>6.0556840225933779E-2</v>
      </c>
      <c r="AF74" s="5">
        <f t="shared" si="133"/>
        <v>4.2282348602914063E-2</v>
      </c>
      <c r="AG74" s="5">
        <f t="shared" si="134"/>
        <v>1.9681751301291923E-2</v>
      </c>
      <c r="AH74" s="5">
        <f t="shared" si="135"/>
        <v>1.7002673664331446E-3</v>
      </c>
      <c r="AI74" s="5">
        <f t="shared" si="136"/>
        <v>5.335782705829472E-3</v>
      </c>
      <c r="AJ74" s="5">
        <f t="shared" si="137"/>
        <v>8.3723823811178121E-3</v>
      </c>
      <c r="AK74" s="5">
        <f t="shared" si="138"/>
        <v>8.7580761311824677E-3</v>
      </c>
      <c r="AL74" s="5">
        <f t="shared" si="139"/>
        <v>1.2044712535632517E-3</v>
      </c>
      <c r="AM74" s="5">
        <f t="shared" si="140"/>
        <v>2.7217499621300507E-2</v>
      </c>
      <c r="AN74" s="5">
        <f t="shared" si="141"/>
        <v>3.8007921245357998E-2</v>
      </c>
      <c r="AO74" s="5">
        <f t="shared" si="142"/>
        <v>2.6538111463089466E-2</v>
      </c>
      <c r="AP74" s="5">
        <f t="shared" si="143"/>
        <v>1.2353062852012283E-2</v>
      </c>
      <c r="AQ74" s="5">
        <f t="shared" si="144"/>
        <v>4.3126136359968635E-3</v>
      </c>
      <c r="AR74" s="5">
        <f t="shared" si="145"/>
        <v>4.7486822124445638E-4</v>
      </c>
      <c r="AS74" s="5">
        <f t="shared" si="146"/>
        <v>1.4902324731313392E-3</v>
      </c>
      <c r="AT74" s="5">
        <f t="shared" si="147"/>
        <v>2.3383253759909008E-3</v>
      </c>
      <c r="AU74" s="5">
        <f t="shared" si="148"/>
        <v>2.4460459078637972E-3</v>
      </c>
      <c r="AV74" s="5">
        <f t="shared" si="149"/>
        <v>1.9190466320929938E-3</v>
      </c>
      <c r="AW74" s="5">
        <f t="shared" si="150"/>
        <v>1.4662254256538843E-4</v>
      </c>
      <c r="AX74" s="5">
        <f t="shared" si="151"/>
        <v>1.4235669307303784E-2</v>
      </c>
      <c r="AY74" s="5">
        <f t="shared" si="152"/>
        <v>1.98794233649413E-2</v>
      </c>
      <c r="AZ74" s="5">
        <f t="shared" si="153"/>
        <v>1.3880326410779168E-2</v>
      </c>
      <c r="BA74" s="5">
        <f t="shared" si="154"/>
        <v>6.461068067985268E-3</v>
      </c>
      <c r="BB74" s="5">
        <f t="shared" si="155"/>
        <v>2.2556422311538864E-3</v>
      </c>
      <c r="BC74" s="5">
        <f t="shared" si="156"/>
        <v>6.2997904636549436E-4</v>
      </c>
      <c r="BD74" s="5">
        <f t="shared" si="157"/>
        <v>1.1052174891221781E-4</v>
      </c>
      <c r="BE74" s="5">
        <f t="shared" si="158"/>
        <v>3.4683959011750352E-4</v>
      </c>
      <c r="BF74" s="5">
        <f t="shared" si="159"/>
        <v>5.4422637379917247E-4</v>
      </c>
      <c r="BG74" s="5">
        <f t="shared" si="160"/>
        <v>5.6929745887862235E-4</v>
      </c>
      <c r="BH74" s="5">
        <f t="shared" si="161"/>
        <v>4.4664262743712734E-4</v>
      </c>
      <c r="BI74" s="5">
        <f t="shared" si="162"/>
        <v>2.8033097078899549E-4</v>
      </c>
      <c r="BJ74" s="8">
        <f t="shared" si="163"/>
        <v>0.67831245992099654</v>
      </c>
      <c r="BK74" s="8">
        <f t="shared" si="164"/>
        <v>0.1623179577662395</v>
      </c>
      <c r="BL74" s="8">
        <f t="shared" si="165"/>
        <v>0.13268044520602845</v>
      </c>
      <c r="BM74" s="8">
        <f t="shared" si="166"/>
        <v>0.78873069183573363</v>
      </c>
      <c r="BN74" s="8">
        <f t="shared" si="167"/>
        <v>0.16971762094981646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1.3763440860215099</v>
      </c>
      <c r="F75">
        <f>VLOOKUP(B75,home!$B$2:$E$405,3,FALSE)</f>
        <v>1.51</v>
      </c>
      <c r="G75">
        <f>VLOOKUP(C75,away!$B$2:$E$405,4,FALSE)</f>
        <v>0.67</v>
      </c>
      <c r="H75">
        <f>VLOOKUP(A75,away!$A$2:$E$405,3,FALSE)</f>
        <v>1.3261648745519701</v>
      </c>
      <c r="I75">
        <f>VLOOKUP(C75,away!$B$2:$E$405,3,FALSE)</f>
        <v>0.95</v>
      </c>
      <c r="J75">
        <f>VLOOKUP(B75,home!$B$2:$E$405,4,FALSE)</f>
        <v>0.65</v>
      </c>
      <c r="K75" s="3">
        <f t="shared" si="112"/>
        <v>1.3924473118279617</v>
      </c>
      <c r="L75" s="3">
        <f t="shared" si="113"/>
        <v>0.81890681003584154</v>
      </c>
      <c r="M75" s="5">
        <f t="shared" si="114"/>
        <v>0.10955220099957999</v>
      </c>
      <c r="N75" s="5">
        <f t="shared" si="115"/>
        <v>0.15254566778670167</v>
      </c>
      <c r="O75" s="5">
        <f t="shared" si="116"/>
        <v>8.9713043452971375E-2</v>
      </c>
      <c r="P75" s="5">
        <f t="shared" si="117"/>
        <v>0.12492068619199509</v>
      </c>
      <c r="Q75" s="5">
        <f t="shared" si="118"/>
        <v>0.10620590252029705</v>
      </c>
      <c r="R75" s="5">
        <f t="shared" si="119"/>
        <v>3.6733311116339804E-2</v>
      </c>
      <c r="S75" s="5">
        <f t="shared" si="120"/>
        <v>3.5611283242813957E-2</v>
      </c>
      <c r="T75" s="5">
        <f t="shared" si="121"/>
        <v>8.6972736839873985E-2</v>
      </c>
      <c r="U75" s="5">
        <f t="shared" si="122"/>
        <v>5.1149200318487534E-2</v>
      </c>
      <c r="V75" s="5">
        <f t="shared" si="123"/>
        <v>4.5118885976830874E-3</v>
      </c>
      <c r="W75" s="5">
        <f t="shared" si="124"/>
        <v>4.9295374488216706E-2</v>
      </c>
      <c r="X75" s="5">
        <f t="shared" si="125"/>
        <v>4.0368317871667746E-2</v>
      </c>
      <c r="Y75" s="5">
        <f t="shared" si="126"/>
        <v>1.6528945207400138E-2</v>
      </c>
      <c r="Z75" s="5">
        <f t="shared" si="127"/>
        <v>1.0027052876111985E-2</v>
      </c>
      <c r="AA75" s="5">
        <f t="shared" si="128"/>
        <v>1.3962142822898963E-2</v>
      </c>
      <c r="AB75" s="5">
        <f t="shared" si="129"/>
        <v>9.7207741205518686E-3</v>
      </c>
      <c r="AC75" s="5">
        <f t="shared" si="130"/>
        <v>3.2155231393215649E-4</v>
      </c>
      <c r="AD75" s="5">
        <f t="shared" si="131"/>
        <v>1.7160302922917529E-2</v>
      </c>
      <c r="AE75" s="5">
        <f t="shared" si="132"/>
        <v>1.4052688925855119E-2</v>
      </c>
      <c r="AF75" s="5">
        <f t="shared" si="133"/>
        <v>5.7539213303490055E-3</v>
      </c>
      <c r="AG75" s="5">
        <f t="shared" si="134"/>
        <v>1.5706417872777636E-3</v>
      </c>
      <c r="AH75" s="5">
        <f t="shared" si="135"/>
        <v>2.0528054712093935E-3</v>
      </c>
      <c r="AI75" s="5">
        <f t="shared" si="136"/>
        <v>2.8584234600912521E-3</v>
      </c>
      <c r="AJ75" s="5">
        <f t="shared" si="137"/>
        <v>1.990102031535023E-3</v>
      </c>
      <c r="AK75" s="5">
        <f t="shared" si="138"/>
        <v>9.2370407469143578E-4</v>
      </c>
      <c r="AL75" s="5">
        <f t="shared" si="139"/>
        <v>1.4666445890277564E-5</v>
      </c>
      <c r="AM75" s="5">
        <f t="shared" si="140"/>
        <v>4.7789635350340004E-3</v>
      </c>
      <c r="AN75" s="5">
        <f t="shared" si="141"/>
        <v>3.9135257837523011E-3</v>
      </c>
      <c r="AO75" s="5">
        <f t="shared" si="142"/>
        <v>1.6024064577828065E-3</v>
      </c>
      <c r="AP75" s="5">
        <f t="shared" si="143"/>
        <v>4.3740718690791694E-4</v>
      </c>
      <c r="AQ75" s="5">
        <f t="shared" si="144"/>
        <v>8.9548931029378339E-5</v>
      </c>
      <c r="AR75" s="5">
        <f t="shared" si="145"/>
        <v>3.3621127601044155E-4</v>
      </c>
      <c r="AS75" s="5">
        <f t="shared" si="146"/>
        <v>4.6815648748698812E-4</v>
      </c>
      <c r="AT75" s="5">
        <f t="shared" si="147"/>
        <v>3.2594162125803878E-4</v>
      </c>
      <c r="AU75" s="5">
        <f t="shared" si="148"/>
        <v>1.5128551144453454E-4</v>
      </c>
      <c r="AV75" s="5">
        <f t="shared" si="149"/>
        <v>5.2664275932365169E-5</v>
      </c>
      <c r="AW75" s="5">
        <f t="shared" si="150"/>
        <v>4.6455339400211371E-7</v>
      </c>
      <c r="AX75" s="5">
        <f t="shared" si="151"/>
        <v>1.1090758212803243E-3</v>
      </c>
      <c r="AY75" s="5">
        <f t="shared" si="152"/>
        <v>9.0822974289255138E-4</v>
      </c>
      <c r="AZ75" s="5">
        <f t="shared" si="153"/>
        <v>3.7187776076590584E-4</v>
      </c>
      <c r="BA75" s="5">
        <f t="shared" si="154"/>
        <v>1.0151107693069329E-4</v>
      </c>
      <c r="BB75" s="5">
        <f t="shared" si="155"/>
        <v>2.0782028048154235E-5</v>
      </c>
      <c r="BC75" s="5">
        <f t="shared" si="156"/>
        <v>3.403708858997875E-6</v>
      </c>
      <c r="BD75" s="5">
        <f t="shared" si="157"/>
        <v>4.5887617255965067E-5</v>
      </c>
      <c r="BE75" s="5">
        <f t="shared" si="158"/>
        <v>6.389608929425893E-5</v>
      </c>
      <c r="BF75" s="5">
        <f t="shared" si="159"/>
        <v>4.4485968887055139E-5</v>
      </c>
      <c r="BG75" s="5">
        <f t="shared" si="160"/>
        <v>2.0648122596947418E-5</v>
      </c>
      <c r="BH75" s="5">
        <f t="shared" si="161"/>
        <v>7.1878557011034138E-6</v>
      </c>
      <c r="BI75" s="5">
        <f t="shared" si="162"/>
        <v>2.0017420697617455E-6</v>
      </c>
      <c r="BJ75" s="8">
        <f t="shared" si="163"/>
        <v>0.50379123171383944</v>
      </c>
      <c r="BK75" s="8">
        <f t="shared" si="164"/>
        <v>0.27584050753478712</v>
      </c>
      <c r="BL75" s="8">
        <f t="shared" si="165"/>
        <v>0.2106218734367141</v>
      </c>
      <c r="BM75" s="8">
        <f t="shared" si="166"/>
        <v>0.37970208830406954</v>
      </c>
      <c r="BN75" s="8">
        <f t="shared" si="167"/>
        <v>0.61967081206788499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1.3763440860215099</v>
      </c>
      <c r="F76">
        <f>VLOOKUP(B76,home!$B$2:$E$405,3,FALSE)</f>
        <v>0.83</v>
      </c>
      <c r="G76">
        <f>VLOOKUP(C76,away!$B$2:$E$405,4,FALSE)</f>
        <v>1.1100000000000001</v>
      </c>
      <c r="H76">
        <f>VLOOKUP(A76,away!$A$2:$E$405,3,FALSE)</f>
        <v>1.3261648745519701</v>
      </c>
      <c r="I76">
        <f>VLOOKUP(C76,away!$B$2:$E$405,3,FALSE)</f>
        <v>0.87</v>
      </c>
      <c r="J76">
        <f>VLOOKUP(B76,home!$B$2:$E$405,4,FALSE)</f>
        <v>0.75</v>
      </c>
      <c r="K76" s="3">
        <f t="shared" si="112"/>
        <v>1.2680258064516172</v>
      </c>
      <c r="L76" s="3">
        <f t="shared" si="113"/>
        <v>0.86532258064516054</v>
      </c>
      <c r="M76" s="5">
        <f t="shared" si="114"/>
        <v>0.11844004603194813</v>
      </c>
      <c r="N76" s="5">
        <f t="shared" si="115"/>
        <v>0.15018503488582768</v>
      </c>
      <c r="O76" s="5">
        <f t="shared" si="116"/>
        <v>0.10248884628409695</v>
      </c>
      <c r="P76" s="5">
        <f t="shared" si="117"/>
        <v>0.12995850196168787</v>
      </c>
      <c r="Q76" s="5">
        <f t="shared" si="118"/>
        <v>9.5219249989032986E-2</v>
      </c>
      <c r="R76" s="5">
        <f t="shared" si="119"/>
        <v>4.4342956476949975E-2</v>
      </c>
      <c r="S76" s="5">
        <f t="shared" si="120"/>
        <v>3.5649285858033029E-2</v>
      </c>
      <c r="T76" s="5">
        <f t="shared" si="121"/>
        <v>8.2395367127606686E-2</v>
      </c>
      <c r="U76" s="5">
        <f t="shared" si="122"/>
        <v>5.6228013147133458E-2</v>
      </c>
      <c r="V76" s="5">
        <f t="shared" si="123"/>
        <v>4.3462475003919485E-3</v>
      </c>
      <c r="W76" s="5">
        <f t="shared" si="124"/>
        <v>4.0246822085687237E-2</v>
      </c>
      <c r="X76" s="5">
        <f t="shared" si="125"/>
        <v>3.4826483949953524E-2</v>
      </c>
      <c r="Y76" s="5">
        <f t="shared" si="126"/>
        <v>1.5068071483185523E-2</v>
      </c>
      <c r="Z76" s="5">
        <f t="shared" si="127"/>
        <v>1.2790320510690128E-2</v>
      </c>
      <c r="AA76" s="5">
        <f t="shared" si="128"/>
        <v>1.6218456480342511E-2</v>
      </c>
      <c r="AB76" s="5">
        <f t="shared" si="129"/>
        <v>1.0282710678943386E-2</v>
      </c>
      <c r="AC76" s="5">
        <f t="shared" si="130"/>
        <v>2.9805787465315444E-4</v>
      </c>
      <c r="AD76" s="5">
        <f t="shared" si="131"/>
        <v>1.2758502258079575E-2</v>
      </c>
      <c r="AE76" s="5">
        <f t="shared" si="132"/>
        <v>1.1040220099128525E-2</v>
      </c>
      <c r="AF76" s="5">
        <f t="shared" si="133"/>
        <v>4.776675873534233E-3</v>
      </c>
      <c r="AG76" s="5">
        <f t="shared" si="134"/>
        <v>1.377788497930706E-3</v>
      </c>
      <c r="AH76" s="5">
        <f t="shared" si="135"/>
        <v>2.7669382878972768E-3</v>
      </c>
      <c r="AI76" s="5">
        <f t="shared" si="136"/>
        <v>3.5085491539128019E-3</v>
      </c>
      <c r="AJ76" s="5">
        <f t="shared" si="137"/>
        <v>2.2244654351827103E-3</v>
      </c>
      <c r="AK76" s="5">
        <f t="shared" si="138"/>
        <v>9.402265257904348E-4</v>
      </c>
      <c r="AL76" s="5">
        <f t="shared" si="139"/>
        <v>1.3081776370590071E-5</v>
      </c>
      <c r="AM76" s="5">
        <f t="shared" si="140"/>
        <v>3.2356220229832243E-3</v>
      </c>
      <c r="AN76" s="5">
        <f t="shared" si="141"/>
        <v>2.7998567989201582E-3</v>
      </c>
      <c r="AO76" s="5">
        <f t="shared" si="142"/>
        <v>1.2113896553392449E-3</v>
      </c>
      <c r="AP76" s="5">
        <f t="shared" si="143"/>
        <v>3.4941427424166896E-4</v>
      </c>
      <c r="AQ76" s="5">
        <f t="shared" si="144"/>
        <v>7.5589015375264197E-5</v>
      </c>
      <c r="AR76" s="5">
        <f t="shared" si="145"/>
        <v>4.7885883595383494E-4</v>
      </c>
      <c r="AS76" s="5">
        <f t="shared" si="146"/>
        <v>6.0720536163684426E-4</v>
      </c>
      <c r="AT76" s="5">
        <f t="shared" si="147"/>
        <v>3.8497603418565272E-4</v>
      </c>
      <c r="AU76" s="5">
        <f t="shared" si="148"/>
        <v>1.6271984873760258E-4</v>
      </c>
      <c r="AV76" s="5">
        <f t="shared" si="149"/>
        <v>5.1583241855295899E-5</v>
      </c>
      <c r="AW76" s="5">
        <f t="shared" si="150"/>
        <v>3.9872213764523299E-7</v>
      </c>
      <c r="AX76" s="5">
        <f t="shared" si="151"/>
        <v>6.8380870417765363E-4</v>
      </c>
      <c r="AY76" s="5">
        <f t="shared" si="152"/>
        <v>5.9171511256663032E-4</v>
      </c>
      <c r="AZ76" s="5">
        <f t="shared" si="153"/>
        <v>2.5601222410644912E-4</v>
      </c>
      <c r="BA76" s="5">
        <f t="shared" si="154"/>
        <v>7.3844386146833238E-5</v>
      </c>
      <c r="BB76" s="5">
        <f t="shared" si="155"/>
        <v>1.5974803696683867E-5</v>
      </c>
      <c r="BC76" s="5">
        <f t="shared" si="156"/>
        <v>2.7646716720228679E-6</v>
      </c>
      <c r="BD76" s="5">
        <f t="shared" si="157"/>
        <v>6.906122728205164E-5</v>
      </c>
      <c r="BE76" s="5">
        <f t="shared" si="158"/>
        <v>8.7571418418861969E-5</v>
      </c>
      <c r="BF76" s="5">
        <f t="shared" si="159"/>
        <v>5.552140923134474E-5</v>
      </c>
      <c r="BG76" s="5">
        <f t="shared" si="160"/>
        <v>2.3467526571968728E-5</v>
      </c>
      <c r="BH76" s="5">
        <f t="shared" si="161"/>
        <v>7.4393573267113475E-6</v>
      </c>
      <c r="BI76" s="5">
        <f t="shared" si="162"/>
        <v>1.8866594147369797E-6</v>
      </c>
      <c r="BJ76" s="8">
        <f t="shared" si="163"/>
        <v>0.45719020791919246</v>
      </c>
      <c r="BK76" s="8">
        <f t="shared" si="164"/>
        <v>0.28929693611565138</v>
      </c>
      <c r="BL76" s="8">
        <f t="shared" si="165"/>
        <v>0.24093145339086444</v>
      </c>
      <c r="BM76" s="8">
        <f t="shared" si="166"/>
        <v>0.35898296591642576</v>
      </c>
      <c r="BN76" s="8">
        <f t="shared" si="167"/>
        <v>0.64063463562954359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1.3763440860215099</v>
      </c>
      <c r="F77">
        <f>VLOOKUP(B77,home!$B$2:$E$405,3,FALSE)</f>
        <v>0.83</v>
      </c>
      <c r="G77">
        <f>VLOOKUP(C77,away!$B$2:$E$405,4,FALSE)</f>
        <v>1.35</v>
      </c>
      <c r="H77">
        <f>VLOOKUP(A77,away!$A$2:$E$405,3,FALSE)</f>
        <v>1.3261648745519701</v>
      </c>
      <c r="I77">
        <f>VLOOKUP(C77,away!$B$2:$E$405,3,FALSE)</f>
        <v>0.56999999999999995</v>
      </c>
      <c r="J77">
        <f>VLOOKUP(B77,home!$B$2:$E$405,4,FALSE)</f>
        <v>1.35</v>
      </c>
      <c r="K77" s="3">
        <f t="shared" si="112"/>
        <v>1.5421935483871019</v>
      </c>
      <c r="L77" s="3">
        <f t="shared" si="113"/>
        <v>1.0204838709677408</v>
      </c>
      <c r="M77" s="5">
        <f t="shared" si="114"/>
        <v>7.709804007028434E-2</v>
      </c>
      <c r="N77" s="5">
        <f t="shared" si="115"/>
        <v>0.11890009998968278</v>
      </c>
      <c r="O77" s="5">
        <f t="shared" si="116"/>
        <v>7.8677306374949754E-2</v>
      </c>
      <c r="P77" s="5">
        <f t="shared" si="117"/>
        <v>0.12133563429592291</v>
      </c>
      <c r="Q77" s="5">
        <f t="shared" si="118"/>
        <v>9.1683483553335068E-2</v>
      </c>
      <c r="R77" s="5">
        <f t="shared" si="119"/>
        <v>4.0144461083411825E-2</v>
      </c>
      <c r="S77" s="5">
        <f t="shared" si="120"/>
        <v>4.7739009112854003E-2</v>
      </c>
      <c r="T77" s="5">
        <f t="shared" si="121"/>
        <v>9.3561516200314568E-2</v>
      </c>
      <c r="U77" s="5">
        <f t="shared" si="122"/>
        <v>6.1910528886314799E-2</v>
      </c>
      <c r="V77" s="5">
        <f t="shared" si="123"/>
        <v>8.3478746254429369E-3</v>
      </c>
      <c r="W77" s="5">
        <f t="shared" si="124"/>
        <v>4.7131225609869438E-2</v>
      </c>
      <c r="X77" s="5">
        <f t="shared" si="125"/>
        <v>4.8096655553813483E-2</v>
      </c>
      <c r="Y77" s="5">
        <f t="shared" si="126"/>
        <v>2.4540930620078838E-2</v>
      </c>
      <c r="Z77" s="5">
        <f t="shared" si="127"/>
        <v>1.3655591681437974E-2</v>
      </c>
      <c r="AA77" s="5">
        <f t="shared" si="128"/>
        <v>2.1059565390522218E-2</v>
      </c>
      <c r="AB77" s="5">
        <f t="shared" si="129"/>
        <v>1.6238962938549834E-2</v>
      </c>
      <c r="AC77" s="5">
        <f t="shared" si="130"/>
        <v>8.2110928320744305E-4</v>
      </c>
      <c r="AD77" s="5">
        <f t="shared" si="131"/>
        <v>1.8171368015779395E-2</v>
      </c>
      <c r="AE77" s="5">
        <f t="shared" si="132"/>
        <v>1.8543587973521954E-2</v>
      </c>
      <c r="AF77" s="5">
        <f t="shared" si="133"/>
        <v>9.4617162184252642E-3</v>
      </c>
      <c r="AG77" s="5">
        <f t="shared" si="134"/>
        <v>3.2185095975256223E-3</v>
      </c>
      <c r="AH77" s="5">
        <f t="shared" si="135"/>
        <v>3.4838277648571755E-3</v>
      </c>
      <c r="AI77" s="5">
        <f t="shared" si="136"/>
        <v>5.3727367026545928E-3</v>
      </c>
      <c r="AJ77" s="5">
        <f t="shared" si="137"/>
        <v>4.1428999400082529E-3</v>
      </c>
      <c r="AK77" s="5">
        <f t="shared" si="138"/>
        <v>2.1297178530313467E-3</v>
      </c>
      <c r="AL77" s="5">
        <f t="shared" si="139"/>
        <v>5.1689934329547642E-5</v>
      </c>
      <c r="AM77" s="5">
        <f t="shared" si="140"/>
        <v>5.6047533038605431E-3</v>
      </c>
      <c r="AN77" s="5">
        <f t="shared" si="141"/>
        <v>5.7195603473428414E-3</v>
      </c>
      <c r="AO77" s="5">
        <f t="shared" si="142"/>
        <v>2.9183595417450097E-3</v>
      </c>
      <c r="AP77" s="5">
        <f t="shared" si="143"/>
        <v>9.9271294734519641E-4</v>
      </c>
      <c r="AQ77" s="5">
        <f t="shared" si="144"/>
        <v>2.5326188781665528E-4</v>
      </c>
      <c r="AR77" s="5">
        <f t="shared" si="145"/>
        <v>7.1103800865326896E-4</v>
      </c>
      <c r="AS77" s="5">
        <f t="shared" si="146"/>
        <v>1.0965582296030836E-3</v>
      </c>
      <c r="AT77" s="5">
        <f t="shared" si="147"/>
        <v>8.4555251356232912E-4</v>
      </c>
      <c r="AU77" s="5">
        <f t="shared" si="148"/>
        <v>4.346685437461072E-4</v>
      </c>
      <c r="AV77" s="5">
        <f t="shared" si="149"/>
        <v>1.6758575596301578E-4</v>
      </c>
      <c r="AW77" s="5">
        <f t="shared" si="150"/>
        <v>2.2596881418316786E-6</v>
      </c>
      <c r="AX77" s="5">
        <f t="shared" si="151"/>
        <v>1.4406023975858378E-3</v>
      </c>
      <c r="AY77" s="5">
        <f t="shared" si="152"/>
        <v>1.4701115112138042E-3</v>
      </c>
      <c r="AZ77" s="5">
        <f t="shared" si="153"/>
        <v>7.5011254285884917E-4</v>
      </c>
      <c r="BA77" s="5">
        <f t="shared" si="154"/>
        <v>2.5515925046601791E-4</v>
      </c>
      <c r="BB77" s="5">
        <f t="shared" si="155"/>
        <v>6.5096474907197309E-5</v>
      </c>
      <c r="BC77" s="5">
        <f t="shared" si="156"/>
        <v>1.328598053993023E-5</v>
      </c>
      <c r="BD77" s="5">
        <f t="shared" si="157"/>
        <v>1.2093380324594693E-4</v>
      </c>
      <c r="BE77" s="5">
        <f t="shared" si="158"/>
        <v>1.8650333114781449E-4</v>
      </c>
      <c r="BF77" s="5">
        <f t="shared" si="159"/>
        <v>1.438121170244314E-4</v>
      </c>
      <c r="BG77" s="5">
        <f t="shared" si="160"/>
        <v>7.3928706351656339E-5</v>
      </c>
      <c r="BH77" s="5">
        <f t="shared" si="161"/>
        <v>2.8503093494032237E-5</v>
      </c>
      <c r="BI77" s="5">
        <f t="shared" si="162"/>
        <v>8.7914573791141776E-6</v>
      </c>
      <c r="BJ77" s="8">
        <f t="shared" si="163"/>
        <v>0.49279210951802838</v>
      </c>
      <c r="BK77" s="8">
        <f t="shared" si="164"/>
        <v>0.25686346883325495</v>
      </c>
      <c r="BL77" s="8">
        <f t="shared" si="165"/>
        <v>0.2369778824944706</v>
      </c>
      <c r="BM77" s="8">
        <f t="shared" si="166"/>
        <v>0.47098217533653325</v>
      </c>
      <c r="BN77" s="8">
        <f t="shared" si="167"/>
        <v>0.52783902536758665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1.3763440860215099</v>
      </c>
      <c r="F78">
        <f>VLOOKUP(B78,home!$B$2:$E$405,3,FALSE)</f>
        <v>0.73</v>
      </c>
      <c r="G78">
        <f>VLOOKUP(C78,away!$B$2:$E$405,4,FALSE)</f>
        <v>1.02</v>
      </c>
      <c r="H78">
        <f>VLOOKUP(A78,away!$A$2:$E$405,3,FALSE)</f>
        <v>1.3261648745519701</v>
      </c>
      <c r="I78">
        <f>VLOOKUP(C78,away!$B$2:$E$405,3,FALSE)</f>
        <v>1.1100000000000001</v>
      </c>
      <c r="J78">
        <f>VLOOKUP(B78,home!$B$2:$E$405,4,FALSE)</f>
        <v>1.1299999999999999</v>
      </c>
      <c r="K78" s="3">
        <f t="shared" si="112"/>
        <v>1.0248258064516163</v>
      </c>
      <c r="L78" s="3">
        <f t="shared" si="113"/>
        <v>1.6634086021505361</v>
      </c>
      <c r="M78" s="5">
        <f t="shared" si="114"/>
        <v>6.8000895239756706E-2</v>
      </c>
      <c r="N78" s="5">
        <f t="shared" si="115"/>
        <v>6.9689072303515537E-2</v>
      </c>
      <c r="O78" s="5">
        <f t="shared" si="116"/>
        <v>0.11311327409574874</v>
      </c>
      <c r="P78" s="5">
        <f t="shared" si="117"/>
        <v>0.11592140234555841</v>
      </c>
      <c r="Q78" s="5">
        <f t="shared" si="118"/>
        <v>3.5709579862157649E-2</v>
      </c>
      <c r="R78" s="5">
        <f t="shared" si="119"/>
        <v>9.4076796574139948E-2</v>
      </c>
      <c r="S78" s="5">
        <f t="shared" si="120"/>
        <v>4.9402921367366237E-2</v>
      </c>
      <c r="T78" s="5">
        <f t="shared" si="121"/>
        <v>5.9399622321894587E-2</v>
      </c>
      <c r="U78" s="5">
        <f t="shared" si="122"/>
        <v>9.6412328917477613E-2</v>
      </c>
      <c r="V78" s="5">
        <f t="shared" si="123"/>
        <v>9.3574845263773038E-3</v>
      </c>
      <c r="W78" s="5">
        <f t="shared" si="124"/>
        <v>1.2198699660094705E-2</v>
      </c>
      <c r="X78" s="5">
        <f t="shared" si="125"/>
        <v>2.029142194965235E-2</v>
      </c>
      <c r="Y78" s="5">
        <f t="shared" si="126"/>
        <v>1.6876462910458967E-2</v>
      </c>
      <c r="Z78" s="5">
        <f t="shared" si="127"/>
        <v>5.2162717561396815E-2</v>
      </c>
      <c r="AA78" s="5">
        <f t="shared" si="128"/>
        <v>5.3457699091566377E-2</v>
      </c>
      <c r="AB78" s="5">
        <f t="shared" si="129"/>
        <v>2.7392414791281169E-2</v>
      </c>
      <c r="AC78" s="5">
        <f t="shared" si="130"/>
        <v>9.9698386773069644E-4</v>
      </c>
      <c r="AD78" s="5">
        <f t="shared" si="131"/>
        <v>3.1253855542044025E-3</v>
      </c>
      <c r="AE78" s="5">
        <f t="shared" si="132"/>
        <v>5.1987932159006231E-3</v>
      </c>
      <c r="AF78" s="5">
        <f t="shared" si="133"/>
        <v>4.3238586780654743E-3</v>
      </c>
      <c r="AG78" s="5">
        <f t="shared" si="134"/>
        <v>2.3974479065257846E-3</v>
      </c>
      <c r="AH78" s="5">
        <f t="shared" si="135"/>
        <v>2.1691978275794083E-2</v>
      </c>
      <c r="AI78" s="5">
        <f t="shared" si="136"/>
        <v>2.2230499130021612E-2</v>
      </c>
      <c r="AJ78" s="5">
        <f t="shared" si="137"/>
        <v>1.1391194599373175E-2</v>
      </c>
      <c r="AK78" s="5">
        <f t="shared" si="138"/>
        <v>3.8913300639166373E-3</v>
      </c>
      <c r="AL78" s="5">
        <f t="shared" si="139"/>
        <v>6.7982497969039661E-5</v>
      </c>
      <c r="AM78" s="5">
        <f t="shared" si="140"/>
        <v>6.405951542119519E-4</v>
      </c>
      <c r="AN78" s="5">
        <f t="shared" si="141"/>
        <v>1.0655714900121101E-3</v>
      </c>
      <c r="AO78" s="5">
        <f t="shared" si="142"/>
        <v>8.8624039134625418E-4</v>
      </c>
      <c r="AP78" s="5">
        <f t="shared" si="143"/>
        <v>4.9139329684620551E-4</v>
      </c>
      <c r="AQ78" s="5">
        <f t="shared" si="144"/>
        <v>2.043469592532726E-4</v>
      </c>
      <c r="AR78" s="5">
        <f t="shared" si="145"/>
        <v>7.2165246523236779E-3</v>
      </c>
      <c r="AS78" s="5">
        <f t="shared" si="146"/>
        <v>7.3956806965955815E-3</v>
      </c>
      <c r="AT78" s="5">
        <f t="shared" si="147"/>
        <v>3.7896422170736088E-3</v>
      </c>
      <c r="AU78" s="5">
        <f t="shared" si="148"/>
        <v>1.2945743804251844E-3</v>
      </c>
      <c r="AV78" s="5">
        <f t="shared" si="149"/>
        <v>3.3167830835771015E-4</v>
      </c>
      <c r="AW78" s="5">
        <f t="shared" si="150"/>
        <v>3.2191677900954041E-6</v>
      </c>
      <c r="AX78" s="5">
        <f t="shared" si="151"/>
        <v>1.0941640758737681E-4</v>
      </c>
      <c r="AY78" s="5">
        <f t="shared" si="152"/>
        <v>1.8200419359725177E-4</v>
      </c>
      <c r="AZ78" s="5">
        <f t="shared" si="153"/>
        <v>1.5137367062857009E-4</v>
      </c>
      <c r="BA78" s="5">
        <f t="shared" si="154"/>
        <v>8.3932088620888455E-5</v>
      </c>
      <c r="BB78" s="5">
        <f t="shared" si="155"/>
        <v>3.4903339552111764E-5</v>
      </c>
      <c r="BC78" s="5">
        <f t="shared" si="156"/>
        <v>1.1611703050952734E-5</v>
      </c>
      <c r="BD78" s="5">
        <f t="shared" si="157"/>
        <v>2.0006715307177708E-3</v>
      </c>
      <c r="BE78" s="5">
        <f t="shared" si="158"/>
        <v>2.0503398149126291E-3</v>
      </c>
      <c r="BF78" s="5">
        <f t="shared" si="159"/>
        <v>1.0506205771588463E-3</v>
      </c>
      <c r="BG78" s="5">
        <f t="shared" si="160"/>
        <v>3.5890102675382578E-4</v>
      </c>
      <c r="BH78" s="5">
        <f t="shared" si="161"/>
        <v>9.1952758544825629E-5</v>
      </c>
      <c r="BI78" s="5">
        <f t="shared" si="162"/>
        <v>1.8847111986230342E-5</v>
      </c>
      <c r="BJ78" s="8">
        <f t="shared" si="163"/>
        <v>0.23307173305717702</v>
      </c>
      <c r="BK78" s="8">
        <f t="shared" si="164"/>
        <v>0.24392967403835566</v>
      </c>
      <c r="BL78" s="8">
        <f t="shared" si="165"/>
        <v>0.46925694861416933</v>
      </c>
      <c r="BM78" s="8">
        <f t="shared" si="166"/>
        <v>0.50173126782441457</v>
      </c>
      <c r="BN78" s="8">
        <f t="shared" si="167"/>
        <v>0.49651102042087703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1.3763440860215099</v>
      </c>
      <c r="F79">
        <f>VLOOKUP(B79,home!$B$2:$E$405,3,FALSE)</f>
        <v>0.63</v>
      </c>
      <c r="G79">
        <f>VLOOKUP(C79,away!$B$2:$E$405,4,FALSE)</f>
        <v>0.47</v>
      </c>
      <c r="H79">
        <f>VLOOKUP(A79,away!$A$2:$E$405,3,FALSE)</f>
        <v>1.3261648745519701</v>
      </c>
      <c r="I79">
        <f>VLOOKUP(C79,away!$B$2:$E$405,3,FALSE)</f>
        <v>1.45</v>
      </c>
      <c r="J79">
        <f>VLOOKUP(B79,home!$B$2:$E$405,4,FALSE)</f>
        <v>0.75</v>
      </c>
      <c r="K79" s="3">
        <f t="shared" si="112"/>
        <v>0.40753548387096905</v>
      </c>
      <c r="L79" s="3">
        <f t="shared" si="113"/>
        <v>1.4422043010752674</v>
      </c>
      <c r="M79" s="5">
        <f t="shared" si="114"/>
        <v>0.15727808711518693</v>
      </c>
      <c r="N79" s="5">
        <f t="shared" si="115"/>
        <v>6.4096401334788125E-2</v>
      </c>
      <c r="O79" s="5">
        <f t="shared" si="116"/>
        <v>0.22682713370241317</v>
      </c>
      <c r="P79" s="5">
        <f t="shared" si="117"/>
        <v>9.2440105688477936E-2</v>
      </c>
      <c r="Q79" s="5">
        <f t="shared" si="118"/>
        <v>1.3060778966180353E-2</v>
      </c>
      <c r="R79" s="5">
        <f t="shared" si="119"/>
        <v>0.16356553391309755</v>
      </c>
      <c r="S79" s="5">
        <f t="shared" si="120"/>
        <v>1.3582904803258897E-2</v>
      </c>
      <c r="T79" s="5">
        <f t="shared" si="121"/>
        <v>1.8836311600418688E-2</v>
      </c>
      <c r="U79" s="5">
        <f t="shared" si="122"/>
        <v>6.6658759007887605E-2</v>
      </c>
      <c r="V79" s="5">
        <f t="shared" si="123"/>
        <v>8.8703828048228631E-4</v>
      </c>
      <c r="W79" s="5">
        <f t="shared" si="124"/>
        <v>1.7742436252380289E-3</v>
      </c>
      <c r="X79" s="5">
        <f t="shared" si="125"/>
        <v>2.5588217874736598E-3</v>
      </c>
      <c r="Y79" s="5">
        <f t="shared" si="126"/>
        <v>1.8451718937898085E-3</v>
      </c>
      <c r="Z79" s="5">
        <f t="shared" si="127"/>
        <v>7.863163883904728E-2</v>
      </c>
      <c r="AA79" s="5">
        <f t="shared" si="128"/>
        <v>3.2045182981838415E-2</v>
      </c>
      <c r="AB79" s="5">
        <f t="shared" si="129"/>
        <v>6.5297745761186314E-3</v>
      </c>
      <c r="AC79" s="5">
        <f t="shared" si="130"/>
        <v>3.2584765105204566E-5</v>
      </c>
      <c r="AD79" s="5">
        <f t="shared" si="131"/>
        <v>1.8076680857909052E-4</v>
      </c>
      <c r="AE79" s="5">
        <f t="shared" si="132"/>
        <v>2.607026688244139E-4</v>
      </c>
      <c r="AF79" s="5">
        <f t="shared" si="133"/>
        <v>1.8799325514018541E-4</v>
      </c>
      <c r="AG79" s="5">
        <f t="shared" si="134"/>
        <v>9.0374893712105188E-5</v>
      </c>
      <c r="AH79" s="5">
        <f t="shared" si="135"/>
        <v>2.8350721933567764E-2</v>
      </c>
      <c r="AI79" s="5">
        <f t="shared" si="136"/>
        <v>1.1553925181287832E-2</v>
      </c>
      <c r="AJ79" s="5">
        <f t="shared" si="137"/>
        <v>2.3543172446825553E-3</v>
      </c>
      <c r="AK79" s="5">
        <f t="shared" si="138"/>
        <v>3.1982260583249072E-4</v>
      </c>
      <c r="AL79" s="5">
        <f t="shared" si="139"/>
        <v>7.6606708166619965E-7</v>
      </c>
      <c r="AM79" s="5">
        <f t="shared" si="140"/>
        <v>1.4733777760418102E-5</v>
      </c>
      <c r="AN79" s="5">
        <f t="shared" si="141"/>
        <v>2.1249117657162106E-5</v>
      </c>
      <c r="AO79" s="5">
        <f t="shared" si="142"/>
        <v>1.5322784439606804E-5</v>
      </c>
      <c r="AP79" s="5">
        <f t="shared" si="143"/>
        <v>7.3661952077500392E-6</v>
      </c>
      <c r="AQ79" s="5">
        <f t="shared" si="144"/>
        <v>2.6558896027942827E-6</v>
      </c>
      <c r="AR79" s="5">
        <f t="shared" si="145"/>
        <v>8.177506622236071E-3</v>
      </c>
      <c r="AS79" s="5">
        <f t="shared" si="146"/>
        <v>3.3326241181510304E-3</v>
      </c>
      <c r="AT79" s="5">
        <f t="shared" si="147"/>
        <v>6.790812912753709E-4</v>
      </c>
      <c r="AU79" s="5">
        <f t="shared" si="148"/>
        <v>9.2249907542543602E-5</v>
      </c>
      <c r="AV79" s="5">
        <f t="shared" si="149"/>
        <v>9.3987776768506629E-6</v>
      </c>
      <c r="AW79" s="5">
        <f t="shared" si="150"/>
        <v>1.2507096911483744E-8</v>
      </c>
      <c r="AX79" s="5">
        <f t="shared" si="151"/>
        <v>1.0007562081398858E-6</v>
      </c>
      <c r="AY79" s="5">
        <f t="shared" si="152"/>
        <v>1.4432949077071186E-6</v>
      </c>
      <c r="AZ79" s="5">
        <f t="shared" si="153"/>
        <v>1.040763061807619E-6</v>
      </c>
      <c r="BA79" s="5">
        <f t="shared" si="154"/>
        <v>5.0033098804640435E-7</v>
      </c>
      <c r="BB79" s="5">
        <f t="shared" si="155"/>
        <v>1.8039487573044065E-7</v>
      </c>
      <c r="BC79" s="5">
        <f t="shared" si="156"/>
        <v>5.2033253134075976E-8</v>
      </c>
      <c r="BD79" s="5">
        <f t="shared" si="157"/>
        <v>1.9656058704433893E-3</v>
      </c>
      <c r="BE79" s="5">
        <f t="shared" si="158"/>
        <v>8.0105413951076388E-4</v>
      </c>
      <c r="BF79" s="5">
        <f t="shared" si="159"/>
        <v>1.6322899317618096E-4</v>
      </c>
      <c r="BG79" s="5">
        <f t="shared" si="160"/>
        <v>2.2173868905275343E-5</v>
      </c>
      <c r="BH79" s="5">
        <f t="shared" si="161"/>
        <v>2.2591595984007047E-6</v>
      </c>
      <c r="BI79" s="5">
        <f t="shared" si="162"/>
        <v>1.8413754001519511E-7</v>
      </c>
      <c r="BJ79" s="8">
        <f t="shared" si="163"/>
        <v>0.10295711217210676</v>
      </c>
      <c r="BK79" s="8">
        <f t="shared" si="164"/>
        <v>0.26422293001450065</v>
      </c>
      <c r="BL79" s="8">
        <f t="shared" si="165"/>
        <v>0.55345053803278188</v>
      </c>
      <c r="BM79" s="8">
        <f t="shared" si="166"/>
        <v>0.28199274755048159</v>
      </c>
      <c r="BN79" s="8">
        <f t="shared" si="167"/>
        <v>0.71726804072014405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1.3763440860215099</v>
      </c>
      <c r="F80">
        <f>VLOOKUP(B80,home!$B$2:$E$405,3,FALSE)</f>
        <v>1.1599999999999999</v>
      </c>
      <c r="G80">
        <f>VLOOKUP(C80,away!$B$2:$E$405,4,FALSE)</f>
        <v>0.78</v>
      </c>
      <c r="H80">
        <f>VLOOKUP(A80,away!$A$2:$E$405,3,FALSE)</f>
        <v>1.3261648745519701</v>
      </c>
      <c r="I80">
        <f>VLOOKUP(C80,away!$B$2:$E$405,3,FALSE)</f>
        <v>0.78</v>
      </c>
      <c r="J80">
        <f>VLOOKUP(B80,home!$B$2:$E$405,4,FALSE)</f>
        <v>0.4</v>
      </c>
      <c r="K80" s="3">
        <f t="shared" si="112"/>
        <v>1.2453161290322621</v>
      </c>
      <c r="L80" s="3">
        <f t="shared" si="113"/>
        <v>0.41376344086021472</v>
      </c>
      <c r="M80" s="5">
        <f t="shared" si="114"/>
        <v>0.19031407031020831</v>
      </c>
      <c r="N80" s="5">
        <f t="shared" si="115"/>
        <v>0.23700118133908235</v>
      </c>
      <c r="O80" s="5">
        <f t="shared" si="116"/>
        <v>7.8745004575664621E-2</v>
      </c>
      <c r="P80" s="5">
        <f t="shared" si="117"/>
        <v>9.8062424278794427E-2</v>
      </c>
      <c r="Q80" s="5">
        <f t="shared" si="118"/>
        <v>0.14757069686062962</v>
      </c>
      <c r="R80" s="5">
        <f t="shared" si="119"/>
        <v>1.629090202189017E-2</v>
      </c>
      <c r="S80" s="5">
        <f t="shared" si="120"/>
        <v>1.2632065301004813E-2</v>
      </c>
      <c r="T80" s="5">
        <f t="shared" si="121"/>
        <v>6.1059359303193797E-2</v>
      </c>
      <c r="U80" s="5">
        <f t="shared" si="122"/>
        <v>2.0287323044344118E-2</v>
      </c>
      <c r="V80" s="5">
        <f t="shared" si="123"/>
        <v>7.2320859761823239E-4</v>
      </c>
      <c r="W80" s="5">
        <f t="shared" si="124"/>
        <v>6.1257389657690883E-2</v>
      </c>
      <c r="X80" s="5">
        <f t="shared" si="125"/>
        <v>2.534606832288111E-2</v>
      </c>
      <c r="Y80" s="5">
        <f t="shared" si="126"/>
        <v>5.2436382207766896E-3</v>
      </c>
      <c r="Z80" s="5">
        <f t="shared" si="127"/>
        <v>2.2468598917646351E-3</v>
      </c>
      <c r="AA80" s="5">
        <f t="shared" si="128"/>
        <v>2.7980508628901828E-3</v>
      </c>
      <c r="AB80" s="5">
        <f t="shared" si="129"/>
        <v>1.7422289347048918E-3</v>
      </c>
      <c r="AC80" s="5">
        <f t="shared" si="130"/>
        <v>2.3290313029047679E-5</v>
      </c>
      <c r="AD80" s="5">
        <f t="shared" si="131"/>
        <v>1.9071203840784142E-2</v>
      </c>
      <c r="AE80" s="5">
        <f t="shared" si="132"/>
        <v>7.8909669225093893E-3</v>
      </c>
      <c r="AF80" s="5">
        <f t="shared" si="133"/>
        <v>1.632496812785812E-3</v>
      </c>
      <c r="AG80" s="5">
        <f t="shared" si="134"/>
        <v>2.2515583281719709E-4</v>
      </c>
      <c r="AH80" s="5">
        <f t="shared" si="135"/>
        <v>2.3241711998683628E-4</v>
      </c>
      <c r="AI80" s="5">
        <f t="shared" si="136"/>
        <v>2.8943278818283373E-4</v>
      </c>
      <c r="AJ80" s="5">
        <f t="shared" si="137"/>
        <v>1.8021765969743059E-4</v>
      </c>
      <c r="AK80" s="5">
        <f t="shared" si="138"/>
        <v>7.4809319452552581E-5</v>
      </c>
      <c r="AL80" s="5">
        <f t="shared" si="139"/>
        <v>4.80028524242624E-7</v>
      </c>
      <c r="AM80" s="5">
        <f t="shared" si="140"/>
        <v>4.7499355485980995E-3</v>
      </c>
      <c r="AN80" s="5">
        <f t="shared" si="141"/>
        <v>1.9653496764522015E-3</v>
      </c>
      <c r="AO80" s="5">
        <f t="shared" si="142"/>
        <v>4.0659492231118622E-4</v>
      </c>
      <c r="AP80" s="5">
        <f t="shared" si="143"/>
        <v>5.6078038030589366E-5</v>
      </c>
      <c r="AQ80" s="5">
        <f t="shared" si="144"/>
        <v>5.800760493056659E-6</v>
      </c>
      <c r="AR80" s="5">
        <f t="shared" si="145"/>
        <v>1.9233141456114959E-5</v>
      </c>
      <c r="AS80" s="5">
        <f t="shared" si="146"/>
        <v>2.3951341267259008E-5</v>
      </c>
      <c r="AT80" s="5">
        <f t="shared" si="147"/>
        <v>1.4913495796036831E-5</v>
      </c>
      <c r="AU80" s="5">
        <f t="shared" si="148"/>
        <v>6.1906722850198325E-6</v>
      </c>
      <c r="AV80" s="5">
        <f t="shared" si="149"/>
        <v>1.9273360115220523E-6</v>
      </c>
      <c r="AW80" s="5">
        <f t="shared" si="150"/>
        <v>6.8706254195551606E-9</v>
      </c>
      <c r="AX80" s="5">
        <f t="shared" si="151"/>
        <v>9.8586189175548671E-4</v>
      </c>
      <c r="AY80" s="5">
        <f t="shared" si="152"/>
        <v>4.0791360854571077E-4</v>
      </c>
      <c r="AZ80" s="5">
        <f t="shared" si="153"/>
        <v>8.438986912278998E-5</v>
      </c>
      <c r="BA80" s="5">
        <f t="shared" si="154"/>
        <v>1.1639147540662923E-5</v>
      </c>
      <c r="BB80" s="5">
        <f t="shared" si="155"/>
        <v>1.2039634337760993E-6</v>
      </c>
      <c r="BC80" s="5">
        <f t="shared" si="156"/>
        <v>9.9631210605815654E-8</v>
      </c>
      <c r="BD80" s="5">
        <f t="shared" si="157"/>
        <v>1.3263284645722265E-6</v>
      </c>
      <c r="BE80" s="5">
        <f t="shared" si="158"/>
        <v>1.6516982293263887E-6</v>
      </c>
      <c r="BF80" s="5">
        <f t="shared" si="159"/>
        <v>1.0284432226370902E-6</v>
      </c>
      <c r="BG80" s="5">
        <f t="shared" si="160"/>
        <v>4.2691231098129526E-7</v>
      </c>
      <c r="BH80" s="5">
        <f t="shared" si="161"/>
        <v>1.3291019663686103E-7</v>
      </c>
      <c r="BI80" s="5">
        <f t="shared" si="162"/>
        <v>3.3103042316946483E-8</v>
      </c>
      <c r="BJ80" s="8">
        <f t="shared" si="163"/>
        <v>0.574973024170645</v>
      </c>
      <c r="BK80" s="8">
        <f t="shared" si="164"/>
        <v>0.30216345243772474</v>
      </c>
      <c r="BL80" s="8">
        <f t="shared" si="165"/>
        <v>0.12071120170909608</v>
      </c>
      <c r="BM80" s="8">
        <f t="shared" si="166"/>
        <v>0.23170235208504086</v>
      </c>
      <c r="BN80" s="8">
        <f t="shared" si="167"/>
        <v>0.76798427938626945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1.3763440860215099</v>
      </c>
      <c r="F81">
        <f>VLOOKUP(B81,home!$B$2:$E$405,3,FALSE)</f>
        <v>1.31</v>
      </c>
      <c r="G81">
        <f>VLOOKUP(C81,away!$B$2:$E$405,4,FALSE)</f>
        <v>1.35</v>
      </c>
      <c r="H81">
        <f>VLOOKUP(A81,away!$A$2:$E$405,3,FALSE)</f>
        <v>1.3261648745519701</v>
      </c>
      <c r="I81">
        <f>VLOOKUP(C81,away!$B$2:$E$405,3,FALSE)</f>
        <v>0.67</v>
      </c>
      <c r="J81">
        <f>VLOOKUP(B81,home!$B$2:$E$405,4,FALSE)</f>
        <v>1.46</v>
      </c>
      <c r="K81" s="3">
        <f t="shared" si="112"/>
        <v>2.4340645161290406</v>
      </c>
      <c r="L81" s="3">
        <f t="shared" si="113"/>
        <v>1.2972544802867372</v>
      </c>
      <c r="M81" s="5">
        <f t="shared" si="114"/>
        <v>2.3961210233849679E-2</v>
      </c>
      <c r="N81" s="5">
        <f t="shared" si="115"/>
        <v>5.8323131593721537E-2</v>
      </c>
      <c r="O81" s="5">
        <f t="shared" si="116"/>
        <v>3.1083787328953911E-2</v>
      </c>
      <c r="P81" s="5">
        <f t="shared" si="117"/>
        <v>7.5659943764308207E-2</v>
      </c>
      <c r="Q81" s="5">
        <f t="shared" si="118"/>
        <v>7.0981132540901104E-2</v>
      </c>
      <c r="R81" s="5">
        <f t="shared" si="119"/>
        <v>2.016179118838279E-2</v>
      </c>
      <c r="S81" s="5">
        <f t="shared" si="120"/>
        <v>5.9725980392378739E-2</v>
      </c>
      <c r="T81" s="5">
        <f t="shared" si="121"/>
        <v>9.2080592204510661E-2</v>
      </c>
      <c r="U81" s="5">
        <f t="shared" si="122"/>
        <v>4.9075100513245713E-2</v>
      </c>
      <c r="V81" s="5">
        <f t="shared" si="123"/>
        <v>2.0954535701909908E-2</v>
      </c>
      <c r="W81" s="5">
        <f t="shared" si="124"/>
        <v>5.7590885344153242E-2</v>
      </c>
      <c r="X81" s="5">
        <f t="shared" si="125"/>
        <v>7.4710034036382586E-2</v>
      </c>
      <c r="Y81" s="5">
        <f t="shared" si="126"/>
        <v>4.8458963188035976E-2</v>
      </c>
      <c r="Z81" s="5">
        <f t="shared" si="127"/>
        <v>8.718324649911742E-3</v>
      </c>
      <c r="AA81" s="5">
        <f t="shared" si="128"/>
        <v>2.1220964670443314E-2</v>
      </c>
      <c r="AB81" s="5">
        <f t="shared" si="129"/>
        <v>2.5826598551177041E-2</v>
      </c>
      <c r="AC81" s="5">
        <f t="shared" si="130"/>
        <v>4.135379059897173E-3</v>
      </c>
      <c r="AD81" s="5">
        <f t="shared" si="131"/>
        <v>3.5044982617164849E-2</v>
      </c>
      <c r="AE81" s="5">
        <f t="shared" si="132"/>
        <v>4.5462260711687921E-2</v>
      </c>
      <c r="AF81" s="5">
        <f t="shared" si="133"/>
        <v>2.9488060696100441E-2</v>
      </c>
      <c r="AG81" s="5">
        <f t="shared" si="134"/>
        <v>1.275117295099451E-2</v>
      </c>
      <c r="AH81" s="5">
        <f t="shared" si="135"/>
        <v>2.827471428173078E-3</v>
      </c>
      <c r="AI81" s="5">
        <f t="shared" si="136"/>
        <v>6.8822478736847914E-3</v>
      </c>
      <c r="AJ81" s="5">
        <f t="shared" si="137"/>
        <v>8.3759176702703463E-3</v>
      </c>
      <c r="AK81" s="5">
        <f t="shared" si="138"/>
        <v>6.7958413304077571E-3</v>
      </c>
      <c r="AL81" s="5">
        <f t="shared" si="139"/>
        <v>5.2231509854859179E-4</v>
      </c>
      <c r="AM81" s="5">
        <f t="shared" si="140"/>
        <v>1.706034973136001E-2</v>
      </c>
      <c r="AN81" s="5">
        <f t="shared" si="141"/>
        <v>2.2131615124265404E-2</v>
      </c>
      <c r="AO81" s="5">
        <f t="shared" si="142"/>
        <v>1.4355168437967507E-2</v>
      </c>
      <c r="AP81" s="5">
        <f t="shared" si="143"/>
        <v>6.2074355238080359E-3</v>
      </c>
      <c r="AQ81" s="5">
        <f t="shared" si="144"/>
        <v>2.013155886087757E-3</v>
      </c>
      <c r="AR81" s="5">
        <f t="shared" si="145"/>
        <v>7.3358999561605302E-4</v>
      </c>
      <c r="AS81" s="5">
        <f t="shared" si="146"/>
        <v>1.7856053777162931E-3</v>
      </c>
      <c r="AT81" s="5">
        <f t="shared" si="147"/>
        <v>2.1731393448542113E-3</v>
      </c>
      <c r="AU81" s="5">
        <f t="shared" si="148"/>
        <v>1.7631871226378487E-3</v>
      </c>
      <c r="AV81" s="5">
        <f t="shared" si="149"/>
        <v>1.0729278026271126E-3</v>
      </c>
      <c r="AW81" s="5">
        <f t="shared" si="150"/>
        <v>4.5812853586827239E-5</v>
      </c>
      <c r="AX81" s="5">
        <f t="shared" si="151"/>
        <v>6.9209986523091635E-3</v>
      </c>
      <c r="AY81" s="5">
        <f t="shared" si="152"/>
        <v>8.978296509766533E-3</v>
      </c>
      <c r="AZ81" s="5">
        <f t="shared" si="153"/>
        <v>5.8235676863187058E-3</v>
      </c>
      <c r="BA81" s="5">
        <f t="shared" si="154"/>
        <v>2.5182164241100025E-3</v>
      </c>
      <c r="BB81" s="5">
        <f t="shared" si="155"/>
        <v>8.1669188462708711E-4</v>
      </c>
      <c r="BC81" s="5">
        <f t="shared" si="156"/>
        <v>2.1189144126926158E-4</v>
      </c>
      <c r="BD81" s="5">
        <f t="shared" si="157"/>
        <v>1.5860881808440867E-4</v>
      </c>
      <c r="BE81" s="5">
        <f t="shared" si="158"/>
        <v>3.8606409604442522E-4</v>
      </c>
      <c r="BF81" s="5">
        <f t="shared" si="159"/>
        <v>4.6985245856658476E-4</v>
      </c>
      <c r="BG81" s="5">
        <f t="shared" si="160"/>
        <v>3.8121706573763809E-4</v>
      </c>
      <c r="BH81" s="5">
        <f t="shared" si="161"/>
        <v>2.3197673316370415E-4</v>
      </c>
      <c r="BI81" s="5">
        <f t="shared" si="162"/>
        <v>1.1292926695226147E-4</v>
      </c>
      <c r="BJ81" s="8">
        <f t="shared" si="163"/>
        <v>0.61192860318554232</v>
      </c>
      <c r="BK81" s="8">
        <f t="shared" si="164"/>
        <v>0.1939376607606588</v>
      </c>
      <c r="BL81" s="8">
        <f t="shared" si="165"/>
        <v>0.18151881863673927</v>
      </c>
      <c r="BM81" s="8">
        <f t="shared" si="166"/>
        <v>0.70699992692655533</v>
      </c>
      <c r="BN81" s="8">
        <f t="shared" si="167"/>
        <v>0.28017099665011724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1.3763440860215099</v>
      </c>
      <c r="F82">
        <f>VLOOKUP(B82,home!$B$2:$E$405,3,FALSE)</f>
        <v>0.73</v>
      </c>
      <c r="G82">
        <f>VLOOKUP(C82,away!$B$2:$E$405,4,FALSE)</f>
        <v>1.1100000000000001</v>
      </c>
      <c r="H82">
        <f>VLOOKUP(A82,away!$A$2:$E$405,3,FALSE)</f>
        <v>1.3261648745519701</v>
      </c>
      <c r="I82">
        <f>VLOOKUP(C82,away!$B$2:$E$405,3,FALSE)</f>
        <v>1.1100000000000001</v>
      </c>
      <c r="J82">
        <f>VLOOKUP(B82,home!$B$2:$E$405,4,FALSE)</f>
        <v>1.18</v>
      </c>
      <c r="K82" s="3">
        <f t="shared" ref="K82:K104" si="168">E82*F82*G82</f>
        <v>1.1152516129032295</v>
      </c>
      <c r="L82" s="3">
        <f t="shared" ref="L82:L104" si="169">H82*I82*J82</f>
        <v>1.7370107526881706</v>
      </c>
      <c r="M82" s="5">
        <f t="shared" si="114"/>
        <v>5.7713603794300003E-2</v>
      </c>
      <c r="N82" s="5">
        <f t="shared" si="115"/>
        <v>6.4365189718051011E-2</v>
      </c>
      <c r="O82" s="5">
        <f t="shared" si="116"/>
        <v>0.10024915036708391</v>
      </c>
      <c r="P82" s="5">
        <f t="shared" si="117"/>
        <v>0.1118030266390687</v>
      </c>
      <c r="Q82" s="5">
        <f t="shared" si="118"/>
        <v>3.5891690823939393E-2</v>
      </c>
      <c r="R82" s="5">
        <f t="shared" si="119"/>
        <v>8.7066926067739039E-2</v>
      </c>
      <c r="S82" s="5">
        <f t="shared" si="120"/>
        <v>5.41463188220229E-2</v>
      </c>
      <c r="T82" s="5">
        <f t="shared" si="121"/>
        <v>6.2344252893342077E-2</v>
      </c>
      <c r="U82" s="5">
        <f t="shared" si="122"/>
        <v>9.7101529727572189E-2</v>
      </c>
      <c r="V82" s="5">
        <f t="shared" si="123"/>
        <v>1.1654718640691361E-2</v>
      </c>
      <c r="W82" s="5">
        <f t="shared" si="124"/>
        <v>1.3342755360407486E-2</v>
      </c>
      <c r="X82" s="5">
        <f t="shared" si="125"/>
        <v>2.3176509531515531E-2</v>
      </c>
      <c r="Y82" s="5">
        <f t="shared" si="126"/>
        <v>2.0128923133011182E-2</v>
      </c>
      <c r="Z82" s="5">
        <f t="shared" si="127"/>
        <v>5.0412062261056226E-2</v>
      </c>
      <c r="AA82" s="5">
        <f t="shared" si="128"/>
        <v>5.6222133746420974E-2</v>
      </c>
      <c r="AB82" s="5">
        <f t="shared" si="129"/>
        <v>3.1350912670778552E-2</v>
      </c>
      <c r="AC82" s="5">
        <f t="shared" si="130"/>
        <v>1.4110980048355156E-3</v>
      </c>
      <c r="AD82" s="5">
        <f t="shared" si="131"/>
        <v>3.7201323590669148E-3</v>
      </c>
      <c r="AE82" s="5">
        <f t="shared" si="132"/>
        <v>6.4619099091224414E-3</v>
      </c>
      <c r="AF82" s="5">
        <f t="shared" si="133"/>
        <v>5.6122034975239618E-3</v>
      </c>
      <c r="AG82" s="5">
        <f t="shared" si="134"/>
        <v>3.2494859404910929E-3</v>
      </c>
      <c r="AH82" s="5">
        <f t="shared" si="135"/>
        <v>2.189157355316005E-2</v>
      </c>
      <c r="AI82" s="5">
        <f t="shared" si="136"/>
        <v>2.4414612714151428E-2</v>
      </c>
      <c r="AJ82" s="5">
        <f t="shared" si="137"/>
        <v>1.3614218103932541E-2</v>
      </c>
      <c r="AK82" s="5">
        <f t="shared" si="138"/>
        <v>5.0610928996090388E-3</v>
      </c>
      <c r="AL82" s="5">
        <f t="shared" si="139"/>
        <v>1.0934339043339593E-4</v>
      </c>
      <c r="AM82" s="5">
        <f t="shared" si="140"/>
        <v>8.2977672273257448E-4</v>
      </c>
      <c r="AN82" s="5">
        <f t="shared" si="141"/>
        <v>1.4413310897168326E-3</v>
      </c>
      <c r="AO82" s="5">
        <f t="shared" si="142"/>
        <v>1.2518038005109487E-3</v>
      </c>
      <c r="AP82" s="5">
        <f t="shared" si="143"/>
        <v>7.2479888724781181E-4</v>
      </c>
      <c r="AQ82" s="5">
        <f t="shared" si="144"/>
        <v>3.1474586517146752E-4</v>
      </c>
      <c r="AR82" s="5">
        <f t="shared" si="145"/>
        <v>7.6051797310205888E-3</v>
      </c>
      <c r="AS82" s="5">
        <f t="shared" si="146"/>
        <v>8.4816889614396599E-3</v>
      </c>
      <c r="AT82" s="5">
        <f t="shared" si="147"/>
        <v>4.7296086471945503E-3</v>
      </c>
      <c r="AU82" s="5">
        <f t="shared" si="148"/>
        <v>1.7582345573949282E-3</v>
      </c>
      <c r="AV82" s="5">
        <f t="shared" si="149"/>
        <v>4.9021848149922238E-4</v>
      </c>
      <c r="AW82" s="5">
        <f t="shared" si="150"/>
        <v>5.8839016134655991E-6</v>
      </c>
      <c r="AX82" s="5">
        <f t="shared" si="151"/>
        <v>1.5423497139617655E-4</v>
      </c>
      <c r="AY82" s="5">
        <f t="shared" si="152"/>
        <v>2.6790780375571108E-4</v>
      </c>
      <c r="AZ82" s="5">
        <f t="shared" si="153"/>
        <v>2.3267936792637129E-4</v>
      </c>
      <c r="BA82" s="5">
        <f t="shared" si="154"/>
        <v>1.3472218800559798E-4</v>
      </c>
      <c r="BB82" s="5">
        <f t="shared" si="155"/>
        <v>5.8503472297850249E-5</v>
      </c>
      <c r="BC82" s="5">
        <f t="shared" si="156"/>
        <v>2.0324232090192057E-5</v>
      </c>
      <c r="BD82" s="5">
        <f t="shared" si="157"/>
        <v>2.2017131614848165E-3</v>
      </c>
      <c r="BE82" s="5">
        <f t="shared" si="158"/>
        <v>2.4554641544962102E-3</v>
      </c>
      <c r="BF82" s="5">
        <f t="shared" si="159"/>
        <v>1.3692301793639819E-3</v>
      </c>
      <c r="BG82" s="5">
        <f t="shared" si="160"/>
        <v>5.0901205532381984E-4</v>
      </c>
      <c r="BH82" s="5">
        <f t="shared" si="161"/>
        <v>1.4191912892176945E-4</v>
      </c>
      <c r="BI82" s="5">
        <f t="shared" si="162"/>
        <v>3.165510748636495E-5</v>
      </c>
      <c r="BJ82" s="8">
        <f t="shared" si="163"/>
        <v>0.24372388156732261</v>
      </c>
      <c r="BK82" s="8">
        <f t="shared" si="164"/>
        <v>0.23710601709510759</v>
      </c>
      <c r="BL82" s="8">
        <f t="shared" si="165"/>
        <v>0.46674607401607365</v>
      </c>
      <c r="BM82" s="8">
        <f t="shared" si="166"/>
        <v>0.54063642362723552</v>
      </c>
      <c r="BN82" s="8">
        <f t="shared" si="167"/>
        <v>0.45708958741018207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1.3763440860215099</v>
      </c>
      <c r="F83">
        <f>VLOOKUP(B83,home!$B$2:$E$405,3,FALSE)</f>
        <v>0.78</v>
      </c>
      <c r="G83">
        <f>VLOOKUP(C83,away!$B$2:$E$405,4,FALSE)</f>
        <v>1.0900000000000001</v>
      </c>
      <c r="H83">
        <f>VLOOKUP(A83,away!$A$2:$E$405,3,FALSE)</f>
        <v>1.3261648745519701</v>
      </c>
      <c r="I83">
        <f>VLOOKUP(C83,away!$B$2:$E$405,3,FALSE)</f>
        <v>1.25</v>
      </c>
      <c r="J83">
        <f>VLOOKUP(B83,home!$B$2:$E$405,4,FALSE)</f>
        <v>0.92</v>
      </c>
      <c r="K83" s="3">
        <f t="shared" si="168"/>
        <v>1.1701677419354877</v>
      </c>
      <c r="L83" s="3">
        <f t="shared" si="169"/>
        <v>1.5250896057347656</v>
      </c>
      <c r="M83" s="5">
        <f t="shared" si="114"/>
        <v>6.7525002136032172E-2</v>
      </c>
      <c r="N83" s="5">
        <f t="shared" si="115"/>
        <v>7.9015579273709738E-2</v>
      </c>
      <c r="O83" s="5">
        <f t="shared" si="116"/>
        <v>0.10298167888488048</v>
      </c>
      <c r="P83" s="5">
        <f t="shared" si="117"/>
        <v>0.12050583864144607</v>
      </c>
      <c r="Q83" s="5">
        <f t="shared" si="118"/>
        <v>4.6230740988220734E-2</v>
      </c>
      <c r="R83" s="5">
        <f t="shared" si="119"/>
        <v>7.852814402422334E-2</v>
      </c>
      <c r="S83" s="5">
        <f t="shared" si="120"/>
        <v>5.376400106372347E-2</v>
      </c>
      <c r="T83" s="5">
        <f t="shared" si="121"/>
        <v>7.0506022546551611E-2</v>
      </c>
      <c r="U83" s="5">
        <f t="shared" si="122"/>
        <v>9.1891100971210185E-2</v>
      </c>
      <c r="V83" s="5">
        <f t="shared" si="123"/>
        <v>1.0660867714765702E-2</v>
      </c>
      <c r="W83" s="5">
        <f t="shared" si="124"/>
        <v>1.8032573930063547E-2</v>
      </c>
      <c r="X83" s="5">
        <f t="shared" si="125"/>
        <v>2.7501291065383623E-2</v>
      </c>
      <c r="Y83" s="5">
        <f t="shared" si="126"/>
        <v>2.0970966574051481E-2</v>
      </c>
      <c r="Z83" s="5">
        <f t="shared" si="127"/>
        <v>3.9920818736328537E-2</v>
      </c>
      <c r="AA83" s="5">
        <f t="shared" si="128"/>
        <v>4.6714054316905472E-2</v>
      </c>
      <c r="AB83" s="5">
        <f t="shared" si="129"/>
        <v>2.7331639728332503E-2</v>
      </c>
      <c r="AC83" s="5">
        <f t="shared" si="130"/>
        <v>1.1890936356666816E-3</v>
      </c>
      <c r="AD83" s="5">
        <f t="shared" si="131"/>
        <v>5.2752840792568059E-3</v>
      </c>
      <c r="AE83" s="5">
        <f t="shared" si="132"/>
        <v>8.045280916572646E-3</v>
      </c>
      <c r="AF83" s="5">
        <f t="shared" si="133"/>
        <v>6.1348871505406081E-3</v>
      </c>
      <c r="AG83" s="5">
        <f t="shared" si="134"/>
        <v>3.118750875215084E-3</v>
      </c>
      <c r="AH83" s="5">
        <f t="shared" si="135"/>
        <v>1.5220706426799081E-2</v>
      </c>
      <c r="AI83" s="5">
        <f t="shared" si="136"/>
        <v>1.7810779670110442E-2</v>
      </c>
      <c r="AJ83" s="5">
        <f t="shared" si="137"/>
        <v>1.0420799914341817E-2</v>
      </c>
      <c r="AK83" s="5">
        <f t="shared" si="138"/>
        <v>4.0646946349756283E-3</v>
      </c>
      <c r="AL83" s="5">
        <f t="shared" si="139"/>
        <v>8.4882767127085709E-5</v>
      </c>
      <c r="AM83" s="5">
        <f t="shared" si="140"/>
        <v>1.2345934518184331E-3</v>
      </c>
      <c r="AN83" s="5">
        <f t="shared" si="141"/>
        <v>1.8828656406764972E-3</v>
      </c>
      <c r="AO83" s="5">
        <f t="shared" si="142"/>
        <v>1.4357694087954286E-3</v>
      </c>
      <c r="AP83" s="5">
        <f t="shared" si="143"/>
        <v>7.298923338619523E-4</v>
      </c>
      <c r="AQ83" s="5">
        <f t="shared" si="144"/>
        <v>2.7828780291958813E-4</v>
      </c>
      <c r="AR83" s="5">
        <f t="shared" si="145"/>
        <v>4.6425882326903223E-3</v>
      </c>
      <c r="AS83" s="5">
        <f t="shared" si="146"/>
        <v>5.4326069889834997E-3</v>
      </c>
      <c r="AT83" s="5">
        <f t="shared" si="147"/>
        <v>3.1785307265608863E-3</v>
      </c>
      <c r="AU83" s="5">
        <f t="shared" si="148"/>
        <v>1.2398047076574389E-3</v>
      </c>
      <c r="AV83" s="5">
        <f t="shared" si="149"/>
        <v>3.6269486880012353E-4</v>
      </c>
      <c r="AW83" s="5">
        <f t="shared" si="150"/>
        <v>4.2078525300440639E-6</v>
      </c>
      <c r="AX83" s="5">
        <f t="shared" si="151"/>
        <v>2.4078023862045207E-4</v>
      </c>
      <c r="AY83" s="5">
        <f t="shared" si="152"/>
        <v>3.6721143918638799E-4</v>
      </c>
      <c r="AZ83" s="5">
        <f t="shared" si="153"/>
        <v>2.8001517450503227E-4</v>
      </c>
      <c r="BA83" s="5">
        <f t="shared" si="154"/>
        <v>1.4234941069521037E-4</v>
      </c>
      <c r="BB83" s="5">
        <f t="shared" si="155"/>
        <v>5.427390165843364E-5</v>
      </c>
      <c r="BC83" s="5">
        <f t="shared" si="156"/>
        <v>1.655451265638959E-5</v>
      </c>
      <c r="BD83" s="5">
        <f t="shared" si="157"/>
        <v>1.1800605095637572E-3</v>
      </c>
      <c r="BE83" s="5">
        <f t="shared" si="158"/>
        <v>1.3808687418234626E-3</v>
      </c>
      <c r="BF83" s="5">
        <f t="shared" si="159"/>
        <v>8.0792402876442987E-4</v>
      </c>
      <c r="BG83" s="5">
        <f t="shared" si="160"/>
        <v>3.1513554546489826E-4</v>
      </c>
      <c r="BH83" s="5">
        <f t="shared" si="161"/>
        <v>9.2190362410067122E-5</v>
      </c>
      <c r="BI83" s="5">
        <f t="shared" si="162"/>
        <v>2.1575637641920506E-5</v>
      </c>
      <c r="BJ83" s="8">
        <f t="shared" si="163"/>
        <v>0.29149397071495964</v>
      </c>
      <c r="BK83" s="8">
        <f t="shared" si="164"/>
        <v>0.25409689739794755</v>
      </c>
      <c r="BL83" s="8">
        <f t="shared" si="165"/>
        <v>0.41361757892213985</v>
      </c>
      <c r="BM83" s="8">
        <f t="shared" si="166"/>
        <v>0.50397927823620658</v>
      </c>
      <c r="BN83" s="8">
        <f t="shared" si="167"/>
        <v>0.4947869839485125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1.58704453441296</v>
      </c>
      <c r="F84">
        <f>VLOOKUP(B84,home!$B$2:$E$405,3,FALSE)</f>
        <v>0.95</v>
      </c>
      <c r="G84">
        <f>VLOOKUP(C84,away!$B$2:$E$405,4,FALSE)</f>
        <v>0.95</v>
      </c>
      <c r="H84">
        <f>VLOOKUP(A84,away!$A$2:$E$405,3,FALSE)</f>
        <v>1.3927125506072899</v>
      </c>
      <c r="I84">
        <f>VLOOKUP(C84,away!$B$2:$E$405,3,FALSE)</f>
        <v>1.1599999999999999</v>
      </c>
      <c r="J84">
        <f>VLOOKUP(B84,home!$B$2:$E$405,4,FALSE)</f>
        <v>1.08</v>
      </c>
      <c r="K84" s="3">
        <f t="shared" si="168"/>
        <v>1.4323076923076963</v>
      </c>
      <c r="L84" s="3">
        <f t="shared" si="169"/>
        <v>1.7447902834008129</v>
      </c>
      <c r="M84" s="5">
        <f t="shared" ref="M84:M104" si="170">_xlfn.POISSON.DIST(0,K84,FALSE) * _xlfn.POISSON.DIST(0,L84,FALSE)</f>
        <v>4.1706512983919634E-2</v>
      </c>
      <c r="N84" s="5">
        <f t="shared" ref="N84:N104" si="171">_xlfn.POISSON.DIST(1,K84,FALSE) * _xlfn.POISSON.DIST(0,L84,FALSE)</f>
        <v>5.9736559366198899E-2</v>
      </c>
      <c r="O84" s="5">
        <f t="shared" ref="O84:O104" si="172">_xlfn.POISSON.DIST(0,K84,FALSE) * _xlfn.POISSON.DIST(1,L84,FALSE)</f>
        <v>7.2769118608872821E-2</v>
      </c>
      <c r="P84" s="5">
        <f t="shared" ref="P84:P104" si="173">_xlfn.POISSON.DIST(1,K84,FALSE) * _xlfn.POISSON.DIST(1,L84,FALSE)</f>
        <v>0.10422776834593966</v>
      </c>
      <c r="Q84" s="5">
        <f t="shared" ref="Q84:Q104" si="174">_xlfn.POISSON.DIST(2,K84,FALSE) * _xlfn.POISSON.DIST(0,L84,FALSE)</f>
        <v>4.2780566746101027E-2</v>
      </c>
      <c r="R84" s="5">
        <f t="shared" ref="R84:R104" si="175">_xlfn.POISSON.DIST(0,K84,FALSE) * _xlfn.POISSON.DIST(2,L84,FALSE)</f>
        <v>6.3483425540201296E-2</v>
      </c>
      <c r="S84" s="5">
        <f t="shared" ref="S84:S104" si="176">_xlfn.POISSON.DIST(2,K84,FALSE) * _xlfn.POISSON.DIST(2,L84,FALSE)</f>
        <v>6.5118292786568902E-2</v>
      </c>
      <c r="T84" s="5">
        <f t="shared" ref="T84:T104" si="177">_xlfn.POISSON.DIST(2,K84,FALSE) * _xlfn.POISSON.DIST(1,L84,FALSE)</f>
        <v>7.4643117176977011E-2</v>
      </c>
      <c r="U84" s="5">
        <f t="shared" ref="U84:U104" si="178">_xlfn.POISSON.DIST(1,K84,FALSE) * _xlfn.POISSON.DIST(2,L84,FALSE)</f>
        <v>9.092779873527318E-2</v>
      </c>
      <c r="V84" s="5">
        <f t="shared" ref="V84:V104" si="179">_xlfn.POISSON.DIST(3,K84,FALSE) * _xlfn.POISSON.DIST(3,L84,FALSE)</f>
        <v>1.8081733123655519E-2</v>
      </c>
      <c r="W84" s="5">
        <f t="shared" ref="W84:W104" si="180">_xlfn.POISSON.DIST(3,K84,FALSE) * _xlfn.POISSON.DIST(0,L84,FALSE)</f>
        <v>2.0424978277241115E-2</v>
      </c>
      <c r="X84" s="5">
        <f t="shared" ref="X84:X104" si="181">_xlfn.POISSON.DIST(3,K84,FALSE) * _xlfn.POISSON.DIST(1,L84,FALSE)</f>
        <v>3.5637303636802974E-2</v>
      </c>
      <c r="Y84" s="5">
        <f t="shared" ref="Y84:Y104" si="182">_xlfn.POISSON.DIST(3,K84,FALSE) * _xlfn.POISSON.DIST(2,L84,FALSE)</f>
        <v>3.1089810556049143E-2</v>
      </c>
      <c r="Z84" s="5">
        <f t="shared" ref="Z84:Z104" si="183">_xlfn.POISSON.DIST(0,K84,FALSE) * _xlfn.POISSON.DIST(3,L84,FALSE)</f>
        <v>3.6921754679847402E-2</v>
      </c>
      <c r="AA84" s="5">
        <f t="shared" ref="AA84:AA104" si="184">_xlfn.POISSON.DIST(1,K84,FALSE) * _xlfn.POISSON.DIST(3,L84,FALSE)</f>
        <v>5.2883313241443117E-2</v>
      </c>
      <c r="AB84" s="5">
        <f t="shared" ref="AB84:AB104" si="185">_xlfn.POISSON.DIST(2,K84,FALSE) * _xlfn.POISSON.DIST(3,L84,FALSE)</f>
        <v>3.7872588175218221E-2</v>
      </c>
      <c r="AC84" s="5">
        <f t="shared" ref="AC84:AC104" si="186">_xlfn.POISSON.DIST(4,K84,FALSE) * _xlfn.POISSON.DIST(4,L84,FALSE)</f>
        <v>2.8242271956901918E-3</v>
      </c>
      <c r="AD84" s="5">
        <f t="shared" ref="AD84:AD104" si="187">_xlfn.POISSON.DIST(4,K84,FALSE) * _xlfn.POISSON.DIST(0,L84,FALSE)</f>
        <v>7.3137133754275097E-3</v>
      </c>
      <c r="AE84" s="5">
        <f t="shared" ref="AE84:AE104" si="188">_xlfn.POISSON.DIST(4,K84,FALSE) * _xlfn.POISSON.DIST(1,L84,FALSE)</f>
        <v>1.276089603302448E-2</v>
      </c>
      <c r="AF84" s="5">
        <f t="shared" ref="AF84:AF104" si="189">_xlfn.POISSON.DIST(4,K84,FALSE) * _xlfn.POISSON.DIST(2,L84,FALSE)</f>
        <v>1.1132543702954547E-2</v>
      </c>
      <c r="AG84" s="5">
        <f t="shared" ref="AG84:AG104" si="190">_xlfn.POISSON.DIST(4,K84,FALSE) * _xlfn.POISSON.DIST(3,L84,FALSE)</f>
        <v>6.4746513608166653E-3</v>
      </c>
      <c r="AH84" s="5">
        <f t="shared" ref="AH84:AH104" si="191">_xlfn.POISSON.DIST(0,K84,FALSE) * _xlfn.POISSON.DIST(4,L84,FALSE)</f>
        <v>1.6105179702876556E-2</v>
      </c>
      <c r="AI84" s="5">
        <f t="shared" ref="AI84:AI104" si="192">_xlfn.POISSON.DIST(1,K84,FALSE) * _xlfn.POISSON.DIST(4,L84,FALSE)</f>
        <v>2.3067572774427871E-2</v>
      </c>
      <c r="AJ84" s="5">
        <f t="shared" ref="AJ84:AJ104" si="193">_xlfn.POISSON.DIST(2,K84,FALSE) * _xlfn.POISSON.DIST(4,L84,FALSE)</f>
        <v>1.6519930963840315E-2</v>
      </c>
      <c r="AK84" s="5">
        <f t="shared" ref="AK84:AK104" si="194">_xlfn.POISSON.DIST(3,K84,FALSE) * _xlfn.POISSON.DIST(4,L84,FALSE)</f>
        <v>7.8872080653001938E-3</v>
      </c>
      <c r="AL84" s="5">
        <f t="shared" ref="AL84:AL104" si="195">_xlfn.POISSON.DIST(5,K84,FALSE) * _xlfn.POISSON.DIST(5,L84,FALSE)</f>
        <v>2.8231839762983286E-4</v>
      </c>
      <c r="AM84" s="5">
        <f t="shared" ref="AM84:AM104" si="196">_xlfn.POISSON.DIST(5,K84,FALSE) * _xlfn.POISSON.DIST(0,L84,FALSE)</f>
        <v>2.095097585391701E-3</v>
      </c>
      <c r="AN84" s="5">
        <f t="shared" ref="AN84:AN104" si="197">_xlfn.POISSON.DIST(5,K84,FALSE) * _xlfn.POISSON.DIST(1,L84,FALSE)</f>
        <v>3.6555059097679453E-3</v>
      </c>
      <c r="AO84" s="5">
        <f t="shared" ref="AO84:AO104" si="198">_xlfn.POISSON.DIST(5,K84,FALSE) * _xlfn.POISSON.DIST(2,L84,FALSE)</f>
        <v>3.1890455961386802E-3</v>
      </c>
      <c r="AP84" s="5">
        <f t="shared" ref="AP84:AP104" si="199">_xlfn.POISSON.DIST(5,K84,FALSE) * _xlfn.POISSON.DIST(3,L84,FALSE)</f>
        <v>1.8547385898216404E-3</v>
      </c>
      <c r="AQ84" s="5">
        <f t="shared" ref="AQ84:AQ104" si="200">_xlfn.POISSON.DIST(5,K84,FALSE) * _xlfn.POISSON.DIST(4,L84,FALSE)</f>
        <v>8.0903246744233083E-4</v>
      </c>
      <c r="AR84" s="5">
        <f t="shared" ref="AR84:AR104" si="201">_xlfn.POISSON.DIST(0,K84,FALSE) * _xlfn.POISSON.DIST(5,L84,FALSE)</f>
        <v>5.6200322116006047E-3</v>
      </c>
      <c r="AS84" s="5">
        <f t="shared" ref="AS84:AS104" si="202">_xlfn.POISSON.DIST(1,K84,FALSE) * _xlfn.POISSON.DIST(5,L84,FALSE)</f>
        <v>8.0496153676925808E-3</v>
      </c>
      <c r="AT84" s="5">
        <f t="shared" ref="AT84:AT104" si="203">_xlfn.POISSON.DIST(2,K84,FALSE) * _xlfn.POISSON.DIST(5,L84,FALSE)</f>
        <v>5.7647630056321649E-3</v>
      </c>
      <c r="AU84" s="5">
        <f t="shared" ref="AU84:AU104" si="204">_xlfn.POISSON.DIST(3,K84,FALSE) * _xlfn.POISSON.DIST(5,L84,FALSE)</f>
        <v>2.7523047990992621E-3</v>
      </c>
      <c r="AV84" s="5">
        <f t="shared" ref="AV84:AV104" si="205">_xlfn.POISSON.DIST(4,K84,FALSE) * _xlfn.POISSON.DIST(5,L84,FALSE)</f>
        <v>9.8553683383131516E-4</v>
      </c>
      <c r="AW84" s="5">
        <f t="shared" ref="AW84:AW104" si="206">_xlfn.POISSON.DIST(6,K84,FALSE) * _xlfn.POISSON.DIST(6,L84,FALSE)</f>
        <v>1.9598202376758249E-5</v>
      </c>
      <c r="AX84" s="5">
        <f t="shared" ref="AX84:AX104" si="207">_xlfn.POISSON.DIST(6,K84,FALSE) * _xlfn.POISSON.DIST(0,L84,FALSE)</f>
        <v>5.0013739794863552E-4</v>
      </c>
      <c r="AY84" s="5">
        <f t="shared" ref="AY84:AY104" si="208">_xlfn.POISSON.DIST(6,K84,FALSE) * _xlfn.POISSON.DIST(1,L84,FALSE)</f>
        <v>8.7263487230614502E-4</v>
      </c>
      <c r="AZ84" s="5">
        <f t="shared" ref="AZ84:AZ104" si="209">_xlfn.POISSON.DIST(6,K84,FALSE) * _xlfn.POISSON.DIST(2,L84,FALSE)</f>
        <v>7.6128242307823559E-4</v>
      </c>
      <c r="BA84" s="5">
        <f t="shared" ref="BA84:BA104" si="210">_xlfn.POISSON.DIST(6,K84,FALSE) * _xlfn.POISSON.DIST(3,L84,FALSE)</f>
        <v>4.4275939157024398E-4</v>
      </c>
      <c r="BB84" s="5">
        <f t="shared" ref="BB84:BB104" si="211">_xlfn.POISSON.DIST(6,K84,FALSE) * _xlfn.POISSON.DIST(4,L84,FALSE)</f>
        <v>1.9313057107405433E-4</v>
      </c>
      <c r="BC84" s="5">
        <f t="shared" ref="BC84:BC104" si="212">_xlfn.POISSON.DIST(6,K84,FALSE) * _xlfn.POISSON.DIST(5,L84,FALSE)</f>
        <v>6.739446876753206E-5</v>
      </c>
      <c r="BD84" s="5">
        <f t="shared" ref="BD84:BD104" si="213">_xlfn.POISSON.DIST(0,K84,FALSE) * _xlfn.POISSON.DIST(6,L84,FALSE)</f>
        <v>1.6342962658667192E-3</v>
      </c>
      <c r="BE84" s="5">
        <f t="shared" ref="BE84:BE104" si="214">_xlfn.POISSON.DIST(1,K84,FALSE) * _xlfn.POISSON.DIST(6,L84,FALSE)</f>
        <v>2.3408151131106458E-3</v>
      </c>
      <c r="BF84" s="5">
        <f t="shared" ref="BF84:BF104" si="215">_xlfn.POISSON.DIST(2,K84,FALSE) * _xlfn.POISSON.DIST(6,L84,FALSE)</f>
        <v>1.6763837463892445E-3</v>
      </c>
      <c r="BG84" s="5">
        <f t="shared" ref="BG84:BG104" si="216">_xlfn.POISSON.DIST(3,K84,FALSE) * _xlfn.POISSON.DIST(6,L84,FALSE)</f>
        <v>8.0036577840430308E-4</v>
      </c>
      <c r="BH84" s="5">
        <f t="shared" ref="BH84:BH104" si="217">_xlfn.POISSON.DIST(4,K84,FALSE) * _xlfn.POISSON.DIST(6,L84,FALSE)</f>
        <v>2.8659251526707999E-4</v>
      </c>
      <c r="BI84" s="5">
        <f t="shared" ref="BI84:BI104" si="218">_xlfn.POISSON.DIST(5,K84,FALSE) * _xlfn.POISSON.DIST(6,L84,FALSE)</f>
        <v>8.2097732834969896E-5</v>
      </c>
      <c r="BJ84" s="8">
        <f t="shared" ref="BJ84:BJ104" si="219">SUM(N84,Q84,T84,W84,X84,Y84,AD84,AE84,AF84,AG84,AM84,AN84,AO84,AP84,AQ84,AX84,AY84,AZ84,BA84,BB84,BC84)</f>
        <v>0.3164348995049005</v>
      </c>
      <c r="BK84" s="8">
        <f t="shared" ref="BK84:BK104" si="220">SUM(M84,P84,S84,V84,AC84,AL84,AY84)</f>
        <v>0.23311348770570989</v>
      </c>
      <c r="BL84" s="8">
        <f t="shared" ref="BL84:BL104" si="221">SUM(O84,R84,U84,AA84,AB84,AH84,AI84,AJ84,AK84,AR84,AS84,AT84,AU84,AV84,BD84,BE84,BF84,BG84,BH84,BI84)</f>
        <v>0.41150893917718245</v>
      </c>
      <c r="BM84" s="8">
        <f t="shared" ref="BM84:BM104" si="222">SUM(S84:BI84)</f>
        <v>0.61242209280647741</v>
      </c>
      <c r="BN84" s="8">
        <f t="shared" ref="BN84:BN104" si="223">SUM(M84:R84)</f>
        <v>0.38470395159123338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1.58704453441296</v>
      </c>
      <c r="F85">
        <f>VLOOKUP(B85,home!$B$2:$E$405,3,FALSE)</f>
        <v>1.7</v>
      </c>
      <c r="G85">
        <f>VLOOKUP(C85,away!$B$2:$E$405,4,FALSE)</f>
        <v>1.84</v>
      </c>
      <c r="H85">
        <f>VLOOKUP(A85,away!$A$2:$E$405,3,FALSE)</f>
        <v>1.3927125506072899</v>
      </c>
      <c r="I85">
        <f>VLOOKUP(C85,away!$B$2:$E$405,3,FALSE)</f>
        <v>0.48</v>
      </c>
      <c r="J85">
        <f>VLOOKUP(B85,home!$B$2:$E$405,4,FALSE)</f>
        <v>1.05</v>
      </c>
      <c r="K85" s="3">
        <f t="shared" si="168"/>
        <v>4.9642753036437384</v>
      </c>
      <c r="L85" s="3">
        <f t="shared" si="169"/>
        <v>0.70192712550607417</v>
      </c>
      <c r="M85" s="5">
        <f t="shared" si="170"/>
        <v>3.4609836820433935E-3</v>
      </c>
      <c r="N85" s="5">
        <f t="shared" si="171"/>
        <v>1.7181275819081989E-2</v>
      </c>
      <c r="O85" s="5">
        <f t="shared" si="172"/>
        <v>2.4293583273601476E-3</v>
      </c>
      <c r="P85" s="5">
        <f t="shared" si="173"/>
        <v>1.2060003548215242E-2</v>
      </c>
      <c r="Q85" s="5">
        <f t="shared" si="174"/>
        <v>4.2646291616880029E-2</v>
      </c>
      <c r="R85" s="5">
        <f t="shared" si="175"/>
        <v>8.5261625377407624E-4</v>
      </c>
      <c r="S85" s="5">
        <f t="shared" si="176"/>
        <v>1.0505949965725713E-2</v>
      </c>
      <c r="T85" s="5">
        <f t="shared" si="177"/>
        <v>2.9934588888130387E-2</v>
      </c>
      <c r="U85" s="5">
        <f t="shared" si="178"/>
        <v>4.2326218120958886E-3</v>
      </c>
      <c r="V85" s="5">
        <f t="shared" si="179"/>
        <v>4.0676230775208138E-3</v>
      </c>
      <c r="W85" s="5">
        <f t="shared" si="180"/>
        <v>7.05693107552222E-2</v>
      </c>
      <c r="X85" s="5">
        <f t="shared" si="181"/>
        <v>4.9534513447358007E-2</v>
      </c>
      <c r="Y85" s="5">
        <f t="shared" si="182"/>
        <v>1.7384809318722987E-2</v>
      </c>
      <c r="Z85" s="5">
        <f t="shared" si="183"/>
        <v>1.9949149205713163E-4</v>
      </c>
      <c r="AA85" s="5">
        <f t="shared" si="184"/>
        <v>9.9033068730625964E-4</v>
      </c>
      <c r="AB85" s="5">
        <f t="shared" si="185"/>
        <v>2.4581370867174969E-3</v>
      </c>
      <c r="AC85" s="5">
        <f t="shared" si="186"/>
        <v>8.858671633266051E-4</v>
      </c>
      <c r="AD85" s="5">
        <f t="shared" si="187"/>
        <v>8.7581371644327499E-2</v>
      </c>
      <c r="AE85" s="5">
        <f t="shared" si="188"/>
        <v>6.1475740446181995E-2</v>
      </c>
      <c r="AF85" s="5">
        <f t="shared" si="189"/>
        <v>2.1575744889873009E-2</v>
      </c>
      <c r="AG85" s="5">
        <f t="shared" si="190"/>
        <v>5.0482001970669783E-3</v>
      </c>
      <c r="AH85" s="5">
        <f t="shared" si="191"/>
        <v>3.5007122395645057E-5</v>
      </c>
      <c r="AI85" s="5">
        <f t="shared" si="192"/>
        <v>1.7378499316033437E-4</v>
      </c>
      <c r="AJ85" s="5">
        <f t="shared" si="193"/>
        <v>4.3135827484487192E-4</v>
      </c>
      <c r="AK85" s="5">
        <f t="shared" si="194"/>
        <v>7.1379374361158886E-4</v>
      </c>
      <c r="AL85" s="5">
        <f t="shared" si="195"/>
        <v>1.2347427337951005E-4</v>
      </c>
      <c r="AM85" s="5">
        <f t="shared" si="196"/>
        <v>8.6955608062635775E-2</v>
      </c>
      <c r="AN85" s="5">
        <f t="shared" si="197"/>
        <v>6.1036500014038743E-2</v>
      </c>
      <c r="AO85" s="5">
        <f t="shared" si="198"/>
        <v>2.1421587502902829E-2</v>
      </c>
      <c r="AP85" s="5">
        <f t="shared" si="199"/>
        <v>5.0121311132298096E-3</v>
      </c>
      <c r="AQ85" s="5">
        <f t="shared" si="200"/>
        <v>8.7953769624223976E-4</v>
      </c>
      <c r="AR85" s="5">
        <f t="shared" si="201"/>
        <v>4.9144897590828906E-6</v>
      </c>
      <c r="AS85" s="5">
        <f t="shared" si="202"/>
        <v>2.4396880141025259E-5</v>
      </c>
      <c r="AT85" s="5">
        <f t="shared" si="203"/>
        <v>6.0556414785024023E-5</v>
      </c>
      <c r="AU85" s="5">
        <f t="shared" si="204"/>
        <v>1.0020623813150048E-4</v>
      </c>
      <c r="AV85" s="5">
        <f t="shared" si="205"/>
        <v>1.2436283830681281E-4</v>
      </c>
      <c r="AW85" s="5">
        <f t="shared" si="206"/>
        <v>1.1951484766183039E-5</v>
      </c>
      <c r="AX85" s="5">
        <f t="shared" si="207"/>
        <v>7.1945262936444529E-2</v>
      </c>
      <c r="AY85" s="5">
        <f t="shared" si="208"/>
        <v>5.0500331606757203E-2</v>
      </c>
      <c r="AZ85" s="5">
        <f t="shared" si="209"/>
        <v>1.7723776300917309E-2</v>
      </c>
      <c r="BA85" s="5">
        <f t="shared" si="210"/>
        <v>4.1469331173385237E-3</v>
      </c>
      <c r="BB85" s="5">
        <f t="shared" si="211"/>
        <v>7.2771121067984317E-4</v>
      </c>
      <c r="BC85" s="5">
        <f t="shared" si="212"/>
        <v>1.0216004766220953E-4</v>
      </c>
      <c r="BD85" s="5">
        <f t="shared" si="213"/>
        <v>5.7493561165368179E-7</v>
      </c>
      <c r="BE85" s="5">
        <f t="shared" si="214"/>
        <v>2.8541386581176797E-6</v>
      </c>
      <c r="BF85" s="5">
        <f t="shared" si="215"/>
        <v>7.0843650268342379E-6</v>
      </c>
      <c r="BG85" s="5">
        <f t="shared" si="216"/>
        <v>1.1722912781570211E-5</v>
      </c>
      <c r="BH85" s="5">
        <f t="shared" si="217"/>
        <v>1.4548941602079628E-5</v>
      </c>
      <c r="BI85" s="5">
        <f t="shared" si="218"/>
        <v>1.4444990297871769E-5</v>
      </c>
      <c r="BJ85" s="8">
        <f t="shared" si="219"/>
        <v>0.72338338663169399</v>
      </c>
      <c r="BK85" s="8">
        <f t="shared" si="220"/>
        <v>8.1604233316968477E-2</v>
      </c>
      <c r="BL85" s="8">
        <f t="shared" si="221"/>
        <v>1.2682675446367883E-2</v>
      </c>
      <c r="BM85" s="8">
        <f t="shared" si="222"/>
        <v>0.68875087751774144</v>
      </c>
      <c r="BN85" s="8">
        <f t="shared" si="223"/>
        <v>7.8630529247354877E-2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1.58704453441296</v>
      </c>
      <c r="F86">
        <f>VLOOKUP(B86,home!$B$2:$E$405,3,FALSE)</f>
        <v>0.57999999999999996</v>
      </c>
      <c r="G86">
        <f>VLOOKUP(C86,away!$B$2:$E$405,4,FALSE)</f>
        <v>0.73</v>
      </c>
      <c r="H86">
        <f>VLOOKUP(A86,away!$A$2:$E$405,3,FALSE)</f>
        <v>1.3927125506072899</v>
      </c>
      <c r="I86">
        <f>VLOOKUP(C86,away!$B$2:$E$405,3,FALSE)</f>
        <v>0.78</v>
      </c>
      <c r="J86">
        <f>VLOOKUP(B86,home!$B$2:$E$405,4,FALSE)</f>
        <v>1.33</v>
      </c>
      <c r="K86" s="3">
        <f t="shared" si="168"/>
        <v>0.67195465587044723</v>
      </c>
      <c r="L86" s="3">
        <f t="shared" si="169"/>
        <v>1.4448000000000025</v>
      </c>
      <c r="M86" s="5">
        <f t="shared" si="170"/>
        <v>0.12042180523882914</v>
      </c>
      <c r="N86" s="5">
        <f t="shared" si="171"/>
        <v>8.0917992698555444E-2</v>
      </c>
      <c r="O86" s="5">
        <f t="shared" si="172"/>
        <v>0.17398542420906063</v>
      </c>
      <c r="P86" s="5">
        <f t="shared" si="173"/>
        <v>0.11691031585087309</v>
      </c>
      <c r="Q86" s="5">
        <f t="shared" si="174"/>
        <v>2.718661096874259E-2</v>
      </c>
      <c r="R86" s="5">
        <f t="shared" si="175"/>
        <v>0.12568707044862565</v>
      </c>
      <c r="S86" s="5">
        <f t="shared" si="176"/>
        <v>2.8375305297166729E-2</v>
      </c>
      <c r="T86" s="5">
        <f t="shared" si="177"/>
        <v>3.9279215527639355E-2</v>
      </c>
      <c r="U86" s="5">
        <f t="shared" si="178"/>
        <v>8.4456012170670891E-2</v>
      </c>
      <c r="V86" s="5">
        <f t="shared" si="179"/>
        <v>3.0608759841915471E-3</v>
      </c>
      <c r="W86" s="5">
        <f t="shared" si="180"/>
        <v>6.0893899392617194E-3</v>
      </c>
      <c r="X86" s="5">
        <f t="shared" si="181"/>
        <v>8.7979505842453454E-3</v>
      </c>
      <c r="Y86" s="5">
        <f t="shared" si="182"/>
        <v>6.3556395020588508E-3</v>
      </c>
      <c r="Z86" s="5">
        <f t="shared" si="183"/>
        <v>6.0530893128058198E-2</v>
      </c>
      <c r="AA86" s="5">
        <f t="shared" si="184"/>
        <v>4.0674015461395166E-2</v>
      </c>
      <c r="AB86" s="5">
        <f t="shared" si="185"/>
        <v>1.3665547031115517E-2</v>
      </c>
      <c r="AC86" s="5">
        <f t="shared" si="186"/>
        <v>1.8572631913634546E-4</v>
      </c>
      <c r="AD86" s="5">
        <f t="shared" si="187"/>
        <v>1.0229484802743928E-3</v>
      </c>
      <c r="AE86" s="5">
        <f t="shared" si="188"/>
        <v>1.477955964300445E-3</v>
      </c>
      <c r="AF86" s="5">
        <f t="shared" si="189"/>
        <v>1.0676753886106436E-3</v>
      </c>
      <c r="AG86" s="5">
        <f t="shared" si="190"/>
        <v>5.1419246715488673E-4</v>
      </c>
      <c r="AH86" s="5">
        <f t="shared" si="191"/>
        <v>2.1863758597854666E-2</v>
      </c>
      <c r="AI86" s="5">
        <f t="shared" si="192"/>
        <v>1.4691454384655963E-2</v>
      </c>
      <c r="AJ86" s="5">
        <f t="shared" si="193"/>
        <v>4.9359955876389344E-3</v>
      </c>
      <c r="AK86" s="5">
        <f t="shared" si="194"/>
        <v>1.105588405489989E-3</v>
      </c>
      <c r="AL86" s="5">
        <f t="shared" si="195"/>
        <v>7.2124222316670296E-6</v>
      </c>
      <c r="AM86" s="5">
        <f t="shared" si="196"/>
        <v>1.3747499880719535E-4</v>
      </c>
      <c r="AN86" s="5">
        <f t="shared" si="197"/>
        <v>1.9862387827663614E-4</v>
      </c>
      <c r="AO86" s="5">
        <f t="shared" si="198"/>
        <v>1.4348588966704224E-4</v>
      </c>
      <c r="AP86" s="5">
        <f t="shared" si="199"/>
        <v>6.9102804463647651E-5</v>
      </c>
      <c r="AQ86" s="5">
        <f t="shared" si="200"/>
        <v>2.495993297226958E-5</v>
      </c>
      <c r="AR86" s="5">
        <f t="shared" si="201"/>
        <v>6.3177516844360954E-3</v>
      </c>
      <c r="AS86" s="5">
        <f t="shared" si="202"/>
        <v>4.2452426589901938E-3</v>
      </c>
      <c r="AT86" s="5">
        <f t="shared" si="203"/>
        <v>1.4263052850041489E-3</v>
      </c>
      <c r="AU86" s="5">
        <f t="shared" si="204"/>
        <v>3.1947082565038777E-4</v>
      </c>
      <c r="AV86" s="5">
        <f t="shared" si="205"/>
        <v>5.3667477177638474E-5</v>
      </c>
      <c r="AW86" s="5">
        <f t="shared" si="206"/>
        <v>1.9450301737337711E-7</v>
      </c>
      <c r="AX86" s="5">
        <f t="shared" si="207"/>
        <v>1.5396160919046513E-5</v>
      </c>
      <c r="AY86" s="5">
        <f t="shared" si="208"/>
        <v>2.2244373295838437E-5</v>
      </c>
      <c r="AZ86" s="5">
        <f t="shared" si="209"/>
        <v>1.6069335268913717E-5</v>
      </c>
      <c r="BA86" s="5">
        <f t="shared" si="210"/>
        <v>7.7389918655088588E-6</v>
      </c>
      <c r="BB86" s="5">
        <f t="shared" si="211"/>
        <v>2.7953238618218051E-6</v>
      </c>
      <c r="BC86" s="5">
        <f t="shared" si="212"/>
        <v>8.077367831120302E-7</v>
      </c>
      <c r="BD86" s="5">
        <f t="shared" si="213"/>
        <v>1.5213146056122135E-3</v>
      </c>
      <c r="BE86" s="5">
        <f t="shared" si="214"/>
        <v>1.0222544322848399E-3</v>
      </c>
      <c r="BF86" s="5">
        <f t="shared" si="215"/>
        <v>3.4345431262899949E-4</v>
      </c>
      <c r="BG86" s="5">
        <f t="shared" si="216"/>
        <v>7.6928574816613463E-5</v>
      </c>
      <c r="BH86" s="5">
        <f t="shared" si="217"/>
        <v>1.292312850437536E-5</v>
      </c>
      <c r="BI86" s="5">
        <f t="shared" si="218"/>
        <v>1.7367512733854229E-6</v>
      </c>
      <c r="BJ86" s="8">
        <f t="shared" si="219"/>
        <v>0.17334827094702471</v>
      </c>
      <c r="BK86" s="8">
        <f t="shared" si="220"/>
        <v>0.26898348548572437</v>
      </c>
      <c r="BL86" s="8">
        <f t="shared" si="221"/>
        <v>0.49640591603288625</v>
      </c>
      <c r="BM86" s="8">
        <f t="shared" si="222"/>
        <v>0.35413729630872853</v>
      </c>
      <c r="BN86" s="8">
        <f t="shared" si="223"/>
        <v>0.64510921941468657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1.58704453441296</v>
      </c>
      <c r="F87">
        <f>VLOOKUP(B87,home!$B$2:$E$405,3,FALSE)</f>
        <v>0.68</v>
      </c>
      <c r="G87">
        <f>VLOOKUP(C87,away!$B$2:$E$405,4,FALSE)</f>
        <v>0.87</v>
      </c>
      <c r="H87">
        <f>VLOOKUP(A87,away!$A$2:$E$405,3,FALSE)</f>
        <v>1.3927125506072899</v>
      </c>
      <c r="I87">
        <f>VLOOKUP(C87,away!$B$2:$E$405,3,FALSE)</f>
        <v>0.53</v>
      </c>
      <c r="J87">
        <f>VLOOKUP(B87,home!$B$2:$E$405,4,FALSE)</f>
        <v>1.1599999999999999</v>
      </c>
      <c r="K87" s="3">
        <f t="shared" si="168"/>
        <v>0.93889554655870722</v>
      </c>
      <c r="L87" s="3">
        <f t="shared" si="169"/>
        <v>0.85623967611336194</v>
      </c>
      <c r="M87" s="5">
        <f t="shared" si="170"/>
        <v>0.16610498966758866</v>
      </c>
      <c r="N87" s="5">
        <f t="shared" si="171"/>
        <v>0.15595523506007905</v>
      </c>
      <c r="O87" s="5">
        <f t="shared" si="172"/>
        <v>0.14222568255378942</v>
      </c>
      <c r="P87" s="5">
        <f t="shared" si="173"/>
        <v>0.1335350599560253</v>
      </c>
      <c r="Q87" s="5">
        <f t="shared" si="174"/>
        <v>7.3212837830212291E-2</v>
      </c>
      <c r="R87" s="5">
        <f t="shared" si="175"/>
        <v>6.0889636182429249E-2</v>
      </c>
      <c r="S87" s="5">
        <f t="shared" si="176"/>
        <v>2.6837863620388702E-2</v>
      </c>
      <c r="T87" s="5">
        <f t="shared" si="177"/>
        <v>6.268773655108105E-2</v>
      </c>
      <c r="U87" s="5">
        <f t="shared" si="178"/>
        <v>5.716900824326273E-2</v>
      </c>
      <c r="V87" s="5">
        <f t="shared" si="179"/>
        <v>2.3972761209054673E-3</v>
      </c>
      <c r="W87" s="5">
        <f t="shared" si="180"/>
        <v>2.2913069129903724E-2</v>
      </c>
      <c r="X87" s="5">
        <f t="shared" si="181"/>
        <v>1.9619078890551835E-2</v>
      </c>
      <c r="Y87" s="5">
        <f t="shared" si="182"/>
        <v>8.3993168774442999E-3</v>
      </c>
      <c r="Z87" s="5">
        <f t="shared" si="183"/>
        <v>1.7378707454501222E-2</v>
      </c>
      <c r="AA87" s="5">
        <f t="shared" si="184"/>
        <v>1.63167910339778E-2</v>
      </c>
      <c r="AB87" s="5">
        <f t="shared" si="185"/>
        <v>7.6598812179654004E-3</v>
      </c>
      <c r="AC87" s="5">
        <f t="shared" si="186"/>
        <v>1.2045108156326619E-4</v>
      </c>
      <c r="AD87" s="5">
        <f t="shared" si="187"/>
        <v>5.3782446410145989E-3</v>
      </c>
      <c r="AE87" s="5">
        <f t="shared" si="188"/>
        <v>4.6050664494807648E-3</v>
      </c>
      <c r="AF87" s="5">
        <f t="shared" si="189"/>
        <v>1.9715203025919598E-3</v>
      </c>
      <c r="AG87" s="5">
        <f t="shared" si="190"/>
        <v>5.6269796844741896E-4</v>
      </c>
      <c r="AH87" s="5">
        <f t="shared" si="191"/>
        <v>3.7200847105277484E-3</v>
      </c>
      <c r="AI87" s="5">
        <f t="shared" si="192"/>
        <v>3.4927709675356398E-3</v>
      </c>
      <c r="AJ87" s="5">
        <f t="shared" si="193"/>
        <v>1.6396735532843796E-3</v>
      </c>
      <c r="AK87" s="5">
        <f t="shared" si="194"/>
        <v>5.1316073232959847E-4</v>
      </c>
      <c r="AL87" s="5">
        <f t="shared" si="195"/>
        <v>3.8733195024441431E-6</v>
      </c>
      <c r="AM87" s="5">
        <f t="shared" si="196"/>
        <v>1.0099219883503681E-3</v>
      </c>
      <c r="AN87" s="5">
        <f t="shared" si="197"/>
        <v>8.6473527620488161E-4</v>
      </c>
      <c r="AO87" s="5">
        <f t="shared" si="198"/>
        <v>3.7021032641073318E-4</v>
      </c>
      <c r="AP87" s="5">
        <f t="shared" si="199"/>
        <v>1.0566292332658273E-4</v>
      </c>
      <c r="AQ87" s="5">
        <f t="shared" si="200"/>
        <v>2.2618196811586047E-5</v>
      </c>
      <c r="AR87" s="5">
        <f t="shared" si="201"/>
        <v>6.3705682553130997E-4</v>
      </c>
      <c r="AS87" s="5">
        <f t="shared" si="202"/>
        <v>5.9812981639617417E-4</v>
      </c>
      <c r="AT87" s="5">
        <f t="shared" si="203"/>
        <v>2.8079071043917255E-4</v>
      </c>
      <c r="AU87" s="5">
        <f t="shared" si="204"/>
        <v>8.787771584879822E-5</v>
      </c>
      <c r="AV87" s="5">
        <f t="shared" si="205"/>
        <v>2.062699901304704E-5</v>
      </c>
      <c r="AW87" s="5">
        <f t="shared" si="206"/>
        <v>8.6495487151897043E-8</v>
      </c>
      <c r="AX87" s="5">
        <f t="shared" si="207"/>
        <v>1.5803520953897916E-4</v>
      </c>
      <c r="AY87" s="5">
        <f t="shared" si="208"/>
        <v>1.3531601663016279E-4</v>
      </c>
      <c r="AZ87" s="5">
        <f t="shared" si="209"/>
        <v>5.7931471126180438E-5</v>
      </c>
      <c r="BA87" s="5">
        <f t="shared" si="210"/>
        <v>1.6534408024617106E-5</v>
      </c>
      <c r="BB87" s="5">
        <f t="shared" si="211"/>
        <v>3.5393540429310809E-6</v>
      </c>
      <c r="BC87" s="5">
        <f t="shared" si="212"/>
        <v>6.0610707187396545E-7</v>
      </c>
      <c r="BD87" s="5">
        <f t="shared" si="213"/>
        <v>9.0912221659789197E-5</v>
      </c>
      <c r="BE87" s="5">
        <f t="shared" si="214"/>
        <v>8.5357080044134111E-5</v>
      </c>
      <c r="BF87" s="5">
        <f t="shared" si="215"/>
        <v>4.0070691160346309E-5</v>
      </c>
      <c r="BG87" s="5">
        <f t="shared" si="216"/>
        <v>1.254073115932617E-5</v>
      </c>
      <c r="BH87" s="5">
        <f t="shared" si="217"/>
        <v>2.9436091590203385E-6</v>
      </c>
      <c r="BI87" s="5">
        <f t="shared" si="218"/>
        <v>5.5274830604272341E-7</v>
      </c>
      <c r="BJ87" s="8">
        <f t="shared" si="219"/>
        <v>0.35804991497834593</v>
      </c>
      <c r="BK87" s="8">
        <f t="shared" si="220"/>
        <v>0.329134829782604</v>
      </c>
      <c r="BL87" s="8">
        <f t="shared" si="221"/>
        <v>0.29548354834381918</v>
      </c>
      <c r="BM87" s="8">
        <f t="shared" si="222"/>
        <v>0.26798832978800341</v>
      </c>
      <c r="BN87" s="8">
        <f t="shared" si="223"/>
        <v>0.73192344125012399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1.58704453441296</v>
      </c>
      <c r="F88">
        <f>VLOOKUP(B88,home!$B$2:$E$405,3,FALSE)</f>
        <v>0.73</v>
      </c>
      <c r="G88">
        <f>VLOOKUP(C88,away!$B$2:$E$405,4,FALSE)</f>
        <v>1.05</v>
      </c>
      <c r="H88">
        <f>VLOOKUP(A88,away!$A$2:$E$405,3,FALSE)</f>
        <v>1.3927125506072899</v>
      </c>
      <c r="I88">
        <f>VLOOKUP(C88,away!$B$2:$E$405,3,FALSE)</f>
        <v>0.95</v>
      </c>
      <c r="J88">
        <f>VLOOKUP(B88,home!$B$2:$E$405,4,FALSE)</f>
        <v>0.72</v>
      </c>
      <c r="K88" s="3">
        <f t="shared" si="168"/>
        <v>1.216469635627534</v>
      </c>
      <c r="L88" s="3">
        <f t="shared" si="169"/>
        <v>0.95261538461538631</v>
      </c>
      <c r="M88" s="5">
        <f t="shared" si="170"/>
        <v>0.11428213492766455</v>
      </c>
      <c r="N88" s="5">
        <f t="shared" si="171"/>
        <v>0.13902074703419279</v>
      </c>
      <c r="O88" s="5">
        <f t="shared" si="172"/>
        <v>0.10886691991878464</v>
      </c>
      <c r="P88" s="5">
        <f t="shared" si="173"/>
        <v>0.13243330240549589</v>
      </c>
      <c r="Q88" s="5">
        <f t="shared" si="174"/>
        <v>8.4557258744676053E-2</v>
      </c>
      <c r="R88" s="5">
        <f t="shared" si="175"/>
        <v>5.1854151395162737E-2</v>
      </c>
      <c r="S88" s="5">
        <f t="shared" si="176"/>
        <v>3.8366844470324811E-2</v>
      </c>
      <c r="T88" s="5">
        <f t="shared" si="177"/>
        <v>8.0550545561082307E-2</v>
      </c>
      <c r="U88" s="5">
        <f t="shared" si="178"/>
        <v>6.3079000653448597E-2</v>
      </c>
      <c r="V88" s="5">
        <f t="shared" si="179"/>
        <v>4.9400624158984783E-3</v>
      </c>
      <c r="W88" s="5">
        <f t="shared" si="180"/>
        <v>3.4287112578266374E-2</v>
      </c>
      <c r="X88" s="5">
        <f t="shared" si="181"/>
        <v>3.2662430936096269E-2</v>
      </c>
      <c r="Y88" s="5">
        <f t="shared" si="182"/>
        <v>1.5557367104331419E-2</v>
      </c>
      <c r="Z88" s="5">
        <f t="shared" si="183"/>
        <v>1.6465687458402475E-2</v>
      </c>
      <c r="AA88" s="5">
        <f t="shared" si="184"/>
        <v>2.0030008822879718E-2</v>
      </c>
      <c r="AB88" s="5">
        <f t="shared" si="185"/>
        <v>1.2182948767192394E-2</v>
      </c>
      <c r="AC88" s="5">
        <f t="shared" si="186"/>
        <v>3.5779256981023633E-4</v>
      </c>
      <c r="AD88" s="5">
        <f t="shared" si="187"/>
        <v>1.0427307836200994E-2</v>
      </c>
      <c r="AE88" s="5">
        <f t="shared" si="188"/>
        <v>9.933213864885642E-3</v>
      </c>
      <c r="AF88" s="5">
        <f t="shared" si="189"/>
        <v>4.731266173182461E-3</v>
      </c>
      <c r="AG88" s="5">
        <f t="shared" si="190"/>
        <v>1.5023589817613257E-3</v>
      </c>
      <c r="AH88" s="5">
        <f t="shared" si="191"/>
        <v>3.9213667977857037E-3</v>
      </c>
      <c r="AI88" s="5">
        <f t="shared" si="192"/>
        <v>4.7702236396642856E-3</v>
      </c>
      <c r="AJ88" s="5">
        <f t="shared" si="193"/>
        <v>2.9014161064021314E-3</v>
      </c>
      <c r="AK88" s="5">
        <f t="shared" si="194"/>
        <v>1.1764948645862857E-3</v>
      </c>
      <c r="AL88" s="5">
        <f t="shared" si="195"/>
        <v>1.6584797484264785E-5</v>
      </c>
      <c r="AM88" s="5">
        <f t="shared" si="196"/>
        <v>2.5369006728159088E-3</v>
      </c>
      <c r="AN88" s="5">
        <f t="shared" si="197"/>
        <v>2.4166906101655591E-3</v>
      </c>
      <c r="AO88" s="5">
        <f t="shared" si="198"/>
        <v>1.1510883275496282E-3</v>
      </c>
      <c r="AP88" s="5">
        <f t="shared" si="199"/>
        <v>3.6551481662499034E-4</v>
      </c>
      <c r="AQ88" s="5">
        <f t="shared" si="200"/>
        <v>8.7048759405459385E-5</v>
      </c>
      <c r="AR88" s="5">
        <f t="shared" si="201"/>
        <v>7.4711086805812695E-4</v>
      </c>
      <c r="AS88" s="5">
        <f t="shared" si="202"/>
        <v>9.0883768544004046E-4</v>
      </c>
      <c r="AT88" s="5">
        <f t="shared" si="203"/>
        <v>5.5278672402590877E-4</v>
      </c>
      <c r="AU88" s="5">
        <f t="shared" si="204"/>
        <v>2.2414942158517835E-4</v>
      </c>
      <c r="AV88" s="5">
        <f t="shared" si="205"/>
        <v>6.816774130046116E-5</v>
      </c>
      <c r="AW88" s="5">
        <f t="shared" si="206"/>
        <v>5.3385895985447453E-7</v>
      </c>
      <c r="AX88" s="5">
        <f t="shared" si="207"/>
        <v>5.1434377284726828E-4</v>
      </c>
      <c r="AY88" s="5">
        <f t="shared" si="208"/>
        <v>4.8997179099542938E-4</v>
      </c>
      <c r="AZ88" s="5">
        <f t="shared" si="209"/>
        <v>2.3337733306490028E-4</v>
      </c>
      <c r="BA88" s="5">
        <f t="shared" si="210"/>
        <v>7.4106279299377705E-5</v>
      </c>
      <c r="BB88" s="5">
        <f t="shared" si="211"/>
        <v>1.764869543929798E-5</v>
      </c>
      <c r="BC88" s="5">
        <f t="shared" si="212"/>
        <v>3.3624837587733328E-6</v>
      </c>
      <c r="BD88" s="5">
        <f t="shared" si="213"/>
        <v>1.1861821782092126E-4</v>
      </c>
      <c r="BE88" s="5">
        <f t="shared" si="214"/>
        <v>1.4429546021140356E-4</v>
      </c>
      <c r="BF88" s="5">
        <f t="shared" si="215"/>
        <v>8.7765522953036721E-5</v>
      </c>
      <c r="BG88" s="5">
        <f t="shared" si="216"/>
        <v>3.5588031242446827E-5</v>
      </c>
      <c r="BH88" s="5">
        <f t="shared" si="217"/>
        <v>1.0822939849550157E-5</v>
      </c>
      <c r="BI88" s="5">
        <f t="shared" si="218"/>
        <v>2.6331555390401975E-6</v>
      </c>
      <c r="BJ88" s="8">
        <f t="shared" si="219"/>
        <v>0.42111966235664228</v>
      </c>
      <c r="BK88" s="8">
        <f t="shared" si="220"/>
        <v>0.29088669337767364</v>
      </c>
      <c r="BL88" s="8">
        <f t="shared" si="221"/>
        <v>0.27168330673393259</v>
      </c>
      <c r="BM88" s="8">
        <f t="shared" si="222"/>
        <v>0.36865139756863879</v>
      </c>
      <c r="BN88" s="8">
        <f t="shared" si="223"/>
        <v>0.63101451442597656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1.58704453441296</v>
      </c>
      <c r="F89">
        <f>VLOOKUP(B89,home!$B$2:$E$405,3,FALSE)</f>
        <v>0.92</v>
      </c>
      <c r="G89">
        <f>VLOOKUP(C89,away!$B$2:$E$405,4,FALSE)</f>
        <v>0.87</v>
      </c>
      <c r="H89">
        <f>VLOOKUP(A89,away!$A$2:$E$405,3,FALSE)</f>
        <v>1.3927125506072899</v>
      </c>
      <c r="I89">
        <f>VLOOKUP(C89,away!$B$2:$E$405,3,FALSE)</f>
        <v>0.73</v>
      </c>
      <c r="J89">
        <f>VLOOKUP(B89,home!$B$2:$E$405,4,FALSE)</f>
        <v>1.1000000000000001</v>
      </c>
      <c r="K89" s="3">
        <f t="shared" si="168"/>
        <v>1.2702704453441331</v>
      </c>
      <c r="L89" s="3">
        <f t="shared" si="169"/>
        <v>1.1183481781376539</v>
      </c>
      <c r="M89" s="5">
        <f t="shared" si="170"/>
        <v>9.1756346435384661E-2</v>
      </c>
      <c r="N89" s="5">
        <f t="shared" si="171"/>
        <v>0.1165553750496266</v>
      </c>
      <c r="O89" s="5">
        <f t="shared" si="172"/>
        <v>0.10261554286857982</v>
      </c>
      <c r="P89" s="5">
        <f t="shared" si="173"/>
        <v>0.13034949133890086</v>
      </c>
      <c r="Q89" s="5">
        <f t="shared" si="174"/>
        <v>7.4028424085770844E-2</v>
      </c>
      <c r="R89" s="5">
        <f t="shared" si="175"/>
        <v>5.7379952707841297E-2</v>
      </c>
      <c r="S89" s="5">
        <f t="shared" si="176"/>
        <v>4.629377299878476E-2</v>
      </c>
      <c r="T89" s="5">
        <f t="shared" si="177"/>
        <v>8.2789553206723432E-2</v>
      </c>
      <c r="U89" s="5">
        <f t="shared" si="178"/>
        <v>7.2888058080014848E-2</v>
      </c>
      <c r="V89" s="5">
        <f t="shared" si="179"/>
        <v>7.3072387384604176E-3</v>
      </c>
      <c r="W89" s="5">
        <f t="shared" si="180"/>
        <v>3.1345373077185483E-2</v>
      </c>
      <c r="X89" s="5">
        <f t="shared" si="181"/>
        <v>3.5055040873915443E-2</v>
      </c>
      <c r="Y89" s="5">
        <f t="shared" si="182"/>
        <v>1.9601870547942168E-2</v>
      </c>
      <c r="Z89" s="5">
        <f t="shared" si="183"/>
        <v>2.1390255190813015E-2</v>
      </c>
      <c r="AA89" s="5">
        <f t="shared" si="184"/>
        <v>2.7171408987258696E-2</v>
      </c>
      <c r="AB89" s="5">
        <f t="shared" si="185"/>
        <v>1.7257518897436347E-2</v>
      </c>
      <c r="AC89" s="5">
        <f t="shared" si="186"/>
        <v>6.4879357781056864E-4</v>
      </c>
      <c r="AD89" s="5">
        <f t="shared" si="187"/>
        <v>9.9542752545586036E-3</v>
      </c>
      <c r="AE89" s="5">
        <f t="shared" si="188"/>
        <v>1.1132345595616345E-2</v>
      </c>
      <c r="AF89" s="5">
        <f t="shared" si="189"/>
        <v>6.2249192076281384E-3</v>
      </c>
      <c r="AG89" s="5">
        <f t="shared" si="190"/>
        <v>2.3205423516350051E-3</v>
      </c>
      <c r="AH89" s="5">
        <f t="shared" si="191"/>
        <v>5.9804382306363063E-3</v>
      </c>
      <c r="AI89" s="5">
        <f t="shared" si="192"/>
        <v>7.5967739345834586E-3</v>
      </c>
      <c r="AJ89" s="5">
        <f t="shared" si="193"/>
        <v>4.8249787045310175E-3</v>
      </c>
      <c r="AK89" s="5">
        <f t="shared" si="194"/>
        <v>2.0430092825935238E-3</v>
      </c>
      <c r="AL89" s="5">
        <f t="shared" si="195"/>
        <v>3.6867166637288798E-5</v>
      </c>
      <c r="AM89" s="5">
        <f t="shared" si="196"/>
        <v>2.5289243321372479E-3</v>
      </c>
      <c r="AN89" s="5">
        <f t="shared" si="197"/>
        <v>2.828217919493674E-3</v>
      </c>
      <c r="AO89" s="5">
        <f t="shared" si="198"/>
        <v>1.5814661788210083E-3</v>
      </c>
      <c r="AP89" s="5">
        <f t="shared" si="199"/>
        <v>5.8954327329026378E-4</v>
      </c>
      <c r="AQ89" s="5">
        <f t="shared" si="200"/>
        <v>1.6482866140436886E-4</v>
      </c>
      <c r="AR89" s="5">
        <f t="shared" si="201"/>
        <v>1.3376424399393764E-3</v>
      </c>
      <c r="AS89" s="5">
        <f t="shared" si="202"/>
        <v>1.6991676578930041E-3</v>
      </c>
      <c r="AT89" s="5">
        <f t="shared" si="203"/>
        <v>1.0792012287530472E-3</v>
      </c>
      <c r="AU89" s="5">
        <f t="shared" si="204"/>
        <v>4.5695914182135615E-4</v>
      </c>
      <c r="AV89" s="5">
        <f t="shared" si="205"/>
        <v>1.4511542314637181E-4</v>
      </c>
      <c r="AW89" s="5">
        <f t="shared" si="206"/>
        <v>1.4548241090456372E-6</v>
      </c>
      <c r="AX89" s="5">
        <f t="shared" si="207"/>
        <v>5.3540297293759901E-4</v>
      </c>
      <c r="AY89" s="5">
        <f t="shared" si="208"/>
        <v>5.9876693935424742E-4</v>
      </c>
      <c r="AZ89" s="5">
        <f t="shared" si="209"/>
        <v>3.3481495787794088E-4</v>
      </c>
      <c r="BA89" s="5">
        <f t="shared" si="210"/>
        <v>1.2481323271867681E-4</v>
      </c>
      <c r="BB89" s="5">
        <f t="shared" si="211"/>
        <v>3.4896162854600803E-5</v>
      </c>
      <c r="BC89" s="5">
        <f t="shared" si="212"/>
        <v>7.8052120304875302E-6</v>
      </c>
      <c r="BD89" s="5">
        <f t="shared" si="213"/>
        <v>2.4932499761763454E-4</v>
      </c>
      <c r="BE89" s="5">
        <f t="shared" si="214"/>
        <v>3.1671017575917744E-4</v>
      </c>
      <c r="BF89" s="5">
        <f t="shared" si="215"/>
        <v>2.0115378800331457E-4</v>
      </c>
      <c r="BG89" s="5">
        <f t="shared" si="216"/>
        <v>8.5173237289876542E-5</v>
      </c>
      <c r="BH89" s="5">
        <f t="shared" si="217"/>
        <v>2.7048261515903262E-5</v>
      </c>
      <c r="BI89" s="5">
        <f t="shared" si="218"/>
        <v>6.8717214403182011E-6</v>
      </c>
      <c r="BJ89" s="8">
        <f t="shared" si="219"/>
        <v>0.39833719909352211</v>
      </c>
      <c r="BK89" s="8">
        <f t="shared" si="220"/>
        <v>0.27699127719533279</v>
      </c>
      <c r="BL89" s="8">
        <f t="shared" si="221"/>
        <v>0.30336204976665482</v>
      </c>
      <c r="BM89" s="8">
        <f t="shared" si="222"/>
        <v>0.42679833664497346</v>
      </c>
      <c r="BN89" s="8">
        <f t="shared" si="223"/>
        <v>0.57268513248610398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1.58704453441296</v>
      </c>
      <c r="F90">
        <f>VLOOKUP(B90,home!$B$2:$E$405,3,FALSE)</f>
        <v>1.21</v>
      </c>
      <c r="G90">
        <f>VLOOKUP(C90,away!$B$2:$E$405,4,FALSE)</f>
        <v>1.07</v>
      </c>
      <c r="H90">
        <f>VLOOKUP(A90,away!$A$2:$E$405,3,FALSE)</f>
        <v>1.3927125506072899</v>
      </c>
      <c r="I90">
        <f>VLOOKUP(C90,away!$B$2:$E$405,3,FALSE)</f>
        <v>0.82</v>
      </c>
      <c r="J90">
        <f>VLOOKUP(B90,home!$B$2:$E$405,4,FALSE)</f>
        <v>1.05</v>
      </c>
      <c r="K90" s="3">
        <f t="shared" si="168"/>
        <v>2.0547465587044593</v>
      </c>
      <c r="L90" s="3">
        <f t="shared" si="169"/>
        <v>1.1991255060728767</v>
      </c>
      <c r="M90" s="5">
        <f t="shared" si="170"/>
        <v>3.8624361881139886E-2</v>
      </c>
      <c r="N90" s="5">
        <f t="shared" si="171"/>
        <v>7.9363274657427874E-2</v>
      </c>
      <c r="O90" s="5">
        <f t="shared" si="172"/>
        <v>4.6315457487463782E-2</v>
      </c>
      <c r="P90" s="5">
        <f t="shared" si="173"/>
        <v>9.5166526887188893E-2</v>
      </c>
      <c r="Q90" s="5">
        <f t="shared" si="174"/>
        <v>8.1535707744933378E-2</v>
      </c>
      <c r="R90" s="5">
        <f t="shared" si="175"/>
        <v>2.7769023199325917E-2</v>
      </c>
      <c r="S90" s="5">
        <f t="shared" si="176"/>
        <v>5.8620177775625497E-2</v>
      </c>
      <c r="T90" s="5">
        <f t="shared" si="177"/>
        <v>9.7771546812653404E-2</v>
      </c>
      <c r="U90" s="5">
        <f t="shared" si="178"/>
        <v>5.7058304857399218E-2</v>
      </c>
      <c r="V90" s="5">
        <f t="shared" si="179"/>
        <v>1.6048244201658485E-2</v>
      </c>
      <c r="W90" s="5">
        <f t="shared" si="180"/>
        <v>5.5845071633478127E-2</v>
      </c>
      <c r="X90" s="5">
        <f t="shared" si="181"/>
        <v>6.6965249784170497E-2</v>
      </c>
      <c r="Y90" s="5">
        <f t="shared" si="182"/>
        <v>4.0149869518370032E-2</v>
      </c>
      <c r="Z90" s="5">
        <f t="shared" si="183"/>
        <v>1.1099514665680385E-2</v>
      </c>
      <c r="AA90" s="5">
        <f t="shared" si="184"/>
        <v>2.2806689562596447E-2</v>
      </c>
      <c r="AB90" s="5">
        <f t="shared" si="185"/>
        <v>2.3430983447092983E-2</v>
      </c>
      <c r="AC90" s="5">
        <f t="shared" si="186"/>
        <v>2.4713283095931524E-3</v>
      </c>
      <c r="AD90" s="5">
        <f t="shared" si="187"/>
        <v>2.8686867189873313E-2</v>
      </c>
      <c r="AE90" s="5">
        <f t="shared" si="188"/>
        <v>3.4399154136702234E-2</v>
      </c>
      <c r="AF90" s="5">
        <f t="shared" si="189"/>
        <v>2.0624451556325984E-2</v>
      </c>
      <c r="AG90" s="5">
        <f t="shared" si="190"/>
        <v>8.2437686366516449E-3</v>
      </c>
      <c r="AH90" s="5">
        <f t="shared" si="191"/>
        <v>3.3274277851618257E-3</v>
      </c>
      <c r="AI90" s="5">
        <f t="shared" si="192"/>
        <v>6.8370207908988621E-3</v>
      </c>
      <c r="AJ90" s="5">
        <f t="shared" si="193"/>
        <v>7.0241724709451401E-3</v>
      </c>
      <c r="AK90" s="5">
        <f t="shared" si="194"/>
        <v>4.810964737473708E-3</v>
      </c>
      <c r="AL90" s="5">
        <f t="shared" si="195"/>
        <v>2.4356413472483436E-4</v>
      </c>
      <c r="AM90" s="5">
        <f t="shared" si="196"/>
        <v>1.1788848327680809E-2</v>
      </c>
      <c r="AN90" s="5">
        <f t="shared" si="197"/>
        <v>1.4136308716946634E-2</v>
      </c>
      <c r="AO90" s="5">
        <f t="shared" si="198"/>
        <v>8.4756041721055289E-3</v>
      </c>
      <c r="AP90" s="5">
        <f t="shared" si="199"/>
        <v>3.3877710473831433E-3</v>
      </c>
      <c r="AQ90" s="5">
        <f t="shared" si="200"/>
        <v>1.0155906679130875E-3</v>
      </c>
      <c r="AR90" s="5">
        <f t="shared" si="201"/>
        <v>7.9800070536062504E-4</v>
      </c>
      <c r="AS90" s="5">
        <f t="shared" si="202"/>
        <v>1.6396892031834754E-3</v>
      </c>
      <c r="AT90" s="5">
        <f t="shared" si="203"/>
        <v>1.6845728737930519E-3</v>
      </c>
      <c r="AU90" s="5">
        <f t="shared" si="204"/>
        <v>1.1537901051043849E-3</v>
      </c>
      <c r="AV90" s="5">
        <f t="shared" si="205"/>
        <v>5.9268656198262313E-4</v>
      </c>
      <c r="AW90" s="5">
        <f t="shared" si="206"/>
        <v>1.6669928602873824E-5</v>
      </c>
      <c r="AX90" s="5">
        <f t="shared" si="207"/>
        <v>4.0371825887318274E-3</v>
      </c>
      <c r="AY90" s="5">
        <f t="shared" si="208"/>
        <v>4.8410886148216583E-3</v>
      </c>
      <c r="AZ90" s="5">
        <f t="shared" si="209"/>
        <v>2.9025364175958323E-3</v>
      </c>
      <c r="BA90" s="5">
        <f t="shared" si="210"/>
        <v>1.1601684835481861E-3</v>
      </c>
      <c r="BB90" s="5">
        <f t="shared" si="211"/>
        <v>3.4779690499112998E-4</v>
      </c>
      <c r="BC90" s="5">
        <f t="shared" si="212"/>
        <v>8.3410427941613789E-5</v>
      </c>
      <c r="BD90" s="5">
        <f t="shared" si="213"/>
        <v>1.5948383327701217E-4</v>
      </c>
      <c r="BE90" s="5">
        <f t="shared" si="214"/>
        <v>3.2769885759493649E-4</v>
      </c>
      <c r="BF90" s="5">
        <f t="shared" si="215"/>
        <v>3.3666904996728926E-4</v>
      </c>
      <c r="BG90" s="5">
        <f t="shared" si="216"/>
        <v>2.3058985728086238E-4</v>
      </c>
      <c r="BH90" s="5">
        <f t="shared" si="217"/>
        <v>1.1845092893000116E-4</v>
      </c>
      <c r="BI90" s="5">
        <f t="shared" si="218"/>
        <v>4.867732771885327E-5</v>
      </c>
      <c r="BJ90" s="8">
        <f t="shared" si="219"/>
        <v>0.56576126804024607</v>
      </c>
      <c r="BK90" s="8">
        <f t="shared" si="220"/>
        <v>0.21601529180475243</v>
      </c>
      <c r="BL90" s="8">
        <f t="shared" si="221"/>
        <v>0.20647035364255101</v>
      </c>
      <c r="BM90" s="8">
        <f t="shared" si="222"/>
        <v>0.62574765760953133</v>
      </c>
      <c r="BN90" s="8">
        <f t="shared" si="223"/>
        <v>0.3687743518574797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1.2173913043478299</v>
      </c>
      <c r="F91">
        <f>VLOOKUP(B91,home!$B$2:$E$405,3,FALSE)</f>
        <v>0.66</v>
      </c>
      <c r="G91">
        <f>VLOOKUP(C91,away!$B$2:$E$405,4,FALSE)</f>
        <v>1.3</v>
      </c>
      <c r="H91">
        <f>VLOOKUP(A91,away!$A$2:$E$405,3,FALSE)</f>
        <v>1.1902173913043499</v>
      </c>
      <c r="I91">
        <f>VLOOKUP(C91,away!$B$2:$E$405,3,FALSE)</f>
        <v>1.26</v>
      </c>
      <c r="J91">
        <f>VLOOKUP(B91,home!$B$2:$E$405,4,FALSE)</f>
        <v>1.34</v>
      </c>
      <c r="K91" s="3">
        <f t="shared" si="168"/>
        <v>1.0445217391304382</v>
      </c>
      <c r="L91" s="3">
        <f t="shared" si="169"/>
        <v>2.0095630434782645</v>
      </c>
      <c r="M91" s="5">
        <f t="shared" si="170"/>
        <v>4.7165868045458699E-2</v>
      </c>
      <c r="N91" s="5">
        <f t="shared" si="171"/>
        <v>4.926577451843929E-2</v>
      </c>
      <c r="O91" s="5">
        <f t="shared" si="172"/>
        <v>9.4782785337726203E-2</v>
      </c>
      <c r="P91" s="5">
        <f t="shared" si="173"/>
        <v>9.9002679780588784E-2</v>
      </c>
      <c r="Q91" s="5">
        <f t="shared" si="174"/>
        <v>2.5729586239804109E-2</v>
      </c>
      <c r="R91" s="5">
        <f t="shared" si="175"/>
        <v>9.5235991286314076E-2</v>
      </c>
      <c r="S91" s="5">
        <f t="shared" si="176"/>
        <v>5.1952455291880979E-2</v>
      </c>
      <c r="T91" s="5">
        <f t="shared" si="177"/>
        <v>5.1705225631497223E-2</v>
      </c>
      <c r="U91" s="5">
        <f t="shared" si="178"/>
        <v>9.9476063246192042E-2</v>
      </c>
      <c r="V91" s="5">
        <f t="shared" si="179"/>
        <v>1.2116653438457236E-2</v>
      </c>
      <c r="W91" s="5">
        <f t="shared" si="180"/>
        <v>8.9583707221022619E-3</v>
      </c>
      <c r="X91" s="5">
        <f t="shared" si="181"/>
        <v>1.8002410732914399E-2</v>
      </c>
      <c r="Y91" s="5">
        <f t="shared" si="182"/>
        <v>1.8088489651190622E-2</v>
      </c>
      <c r="Z91" s="5">
        <f t="shared" si="183"/>
        <v>6.3794242832664924E-2</v>
      </c>
      <c r="AA91" s="5">
        <f t="shared" si="184"/>
        <v>6.6634473470084651E-2</v>
      </c>
      <c r="AB91" s="5">
        <f t="shared" si="185"/>
        <v>3.4800578057506928E-2</v>
      </c>
      <c r="AC91" s="5">
        <f t="shared" si="186"/>
        <v>1.5895779221424882E-3</v>
      </c>
      <c r="AD91" s="5">
        <f t="shared" si="187"/>
        <v>2.3393032416063634E-3</v>
      </c>
      <c r="AE91" s="5">
        <f t="shared" si="188"/>
        <v>4.7009773418210535E-3</v>
      </c>
      <c r="AF91" s="5">
        <f t="shared" si="189"/>
        <v>4.7234551671761398E-3</v>
      </c>
      <c r="AG91" s="5">
        <f t="shared" si="190"/>
        <v>3.1640269804945388E-3</v>
      </c>
      <c r="AH91" s="5">
        <f t="shared" si="191"/>
        <v>3.2049638195800409E-2</v>
      </c>
      <c r="AI91" s="5">
        <f t="shared" si="192"/>
        <v>3.3476543826778768E-2</v>
      </c>
      <c r="AJ91" s="5">
        <f t="shared" si="193"/>
        <v>1.7483488889011644E-2</v>
      </c>
      <c r="AK91" s="5">
        <f t="shared" si="194"/>
        <v>6.0872947401393786E-3</v>
      </c>
      <c r="AL91" s="5">
        <f t="shared" si="195"/>
        <v>1.334630151282194E-4</v>
      </c>
      <c r="AM91" s="5">
        <f t="shared" si="196"/>
        <v>4.8869061805523022E-4</v>
      </c>
      <c r="AN91" s="5">
        <f t="shared" si="197"/>
        <v>9.8205460573834251E-4</v>
      </c>
      <c r="AO91" s="5">
        <f t="shared" si="198"/>
        <v>9.8675032118469559E-4</v>
      </c>
      <c r="AP91" s="5">
        <f t="shared" si="199"/>
        <v>6.6097899286435714E-4</v>
      </c>
      <c r="AQ91" s="5">
        <f t="shared" si="200"/>
        <v>3.3206973914392407E-4</v>
      </c>
      <c r="AR91" s="5">
        <f t="shared" si="201"/>
        <v>1.2881153695025974E-2</v>
      </c>
      <c r="AS91" s="5">
        <f t="shared" si="202"/>
        <v>1.3454645059535001E-2</v>
      </c>
      <c r="AT91" s="5">
        <f t="shared" si="203"/>
        <v>7.0268346284841276E-3</v>
      </c>
      <c r="AU91" s="5">
        <f t="shared" si="204"/>
        <v>2.4465605089087428E-3</v>
      </c>
      <c r="AV91" s="5">
        <f t="shared" si="205"/>
        <v>6.3887140941330247E-4</v>
      </c>
      <c r="AW91" s="5">
        <f t="shared" si="206"/>
        <v>7.781754933789104E-6</v>
      </c>
      <c r="AX91" s="5">
        <f t="shared" si="207"/>
        <v>8.5074662377962937E-5</v>
      </c>
      <c r="AY91" s="5">
        <f t="shared" si="208"/>
        <v>1.7096289745114501E-4</v>
      </c>
      <c r="AZ91" s="5">
        <f t="shared" si="209"/>
        <v>1.7178036026189273E-4</v>
      </c>
      <c r="BA91" s="5">
        <f t="shared" si="210"/>
        <v>1.1506782119256061E-4</v>
      </c>
      <c r="BB91" s="5">
        <f t="shared" si="211"/>
        <v>5.7809010240533744E-5</v>
      </c>
      <c r="BC91" s="5">
        <f t="shared" si="212"/>
        <v>2.3234170111886615E-5</v>
      </c>
      <c r="BD91" s="5">
        <f t="shared" si="213"/>
        <v>4.3142484038146177E-3</v>
      </c>
      <c r="BE91" s="5">
        <f t="shared" si="214"/>
        <v>4.5063262457931616E-3</v>
      </c>
      <c r="BF91" s="5">
        <f t="shared" si="215"/>
        <v>2.3534778636725056E-3</v>
      </c>
      <c r="BG91" s="5">
        <f t="shared" si="216"/>
        <v>8.1941959705606469E-4</v>
      </c>
      <c r="BH91" s="5">
        <f t="shared" si="217"/>
        <v>2.1397539564864089E-4</v>
      </c>
      <c r="BI91" s="5">
        <f t="shared" si="218"/>
        <v>4.4700390478808408E-5</v>
      </c>
      <c r="BJ91" s="8">
        <f t="shared" si="219"/>
        <v>0.19075209342566851</v>
      </c>
      <c r="BK91" s="8">
        <f t="shared" si="220"/>
        <v>0.21213166039110756</v>
      </c>
      <c r="BL91" s="8">
        <f t="shared" si="221"/>
        <v>0.52872707024738497</v>
      </c>
      <c r="BM91" s="8">
        <f t="shared" si="222"/>
        <v>0.58405920054597726</v>
      </c>
      <c r="BN91" s="8">
        <f t="shared" si="223"/>
        <v>0.41118268520833112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1.2173913043478299</v>
      </c>
      <c r="F92">
        <f>VLOOKUP(B92,home!$B$2:$E$405,3,FALSE)</f>
        <v>0.88</v>
      </c>
      <c r="G92">
        <f>VLOOKUP(C92,away!$B$2:$E$405,4,FALSE)</f>
        <v>0.36</v>
      </c>
      <c r="H92">
        <f>VLOOKUP(A92,away!$A$2:$E$405,3,FALSE)</f>
        <v>1.1902173913043499</v>
      </c>
      <c r="I92">
        <f>VLOOKUP(C92,away!$B$2:$E$405,3,FALSE)</f>
        <v>1.54</v>
      </c>
      <c r="J92">
        <f>VLOOKUP(B92,home!$B$2:$E$405,4,FALSE)</f>
        <v>1.01</v>
      </c>
      <c r="K92" s="3">
        <f t="shared" si="168"/>
        <v>0.38566956521739254</v>
      </c>
      <c r="L92" s="3">
        <f t="shared" si="169"/>
        <v>1.8512641304347859</v>
      </c>
      <c r="M92" s="5">
        <f t="shared" si="170"/>
        <v>0.10678543953928513</v>
      </c>
      <c r="N92" s="5">
        <f t="shared" si="171"/>
        <v>4.1183894038664251E-2</v>
      </c>
      <c r="O92" s="5">
        <f t="shared" si="172"/>
        <v>0.19768805387179106</v>
      </c>
      <c r="P92" s="5">
        <f t="shared" si="173"/>
        <v>7.6242265785406119E-2</v>
      </c>
      <c r="Q92" s="5">
        <f t="shared" si="174"/>
        <v>7.9416872539254044E-3</v>
      </c>
      <c r="R92" s="5">
        <f t="shared" si="175"/>
        <v>0.18298640157415325</v>
      </c>
      <c r="S92" s="5">
        <f t="shared" si="176"/>
        <v>1.3608791416628531E-2</v>
      </c>
      <c r="T92" s="5">
        <f t="shared" si="177"/>
        <v>1.4702160748323234E-2</v>
      </c>
      <c r="U92" s="5">
        <f t="shared" si="178"/>
        <v>7.0572285935798867E-2</v>
      </c>
      <c r="V92" s="5">
        <f t="shared" si="179"/>
        <v>1.0795948468476336E-3</v>
      </c>
      <c r="W92" s="5">
        <f t="shared" si="180"/>
        <v>1.0209556901046395E-3</v>
      </c>
      <c r="X92" s="5">
        <f t="shared" si="181"/>
        <v>1.890058647854012E-3</v>
      </c>
      <c r="Y92" s="5">
        <f t="shared" si="182"/>
        <v>1.749498889595103E-3</v>
      </c>
      <c r="Z92" s="5">
        <f t="shared" si="183"/>
        <v>0.11291872053052177</v>
      </c>
      <c r="AA92" s="5">
        <f t="shared" si="184"/>
        <v>4.3549313851910583E-2</v>
      </c>
      <c r="AB92" s="5">
        <f t="shared" si="185"/>
        <v>8.3978224693910634E-3</v>
      </c>
      <c r="AC92" s="5">
        <f t="shared" si="186"/>
        <v>4.8175316321818699E-5</v>
      </c>
      <c r="AD92" s="5">
        <f t="shared" si="187"/>
        <v>9.84378842772198E-5</v>
      </c>
      <c r="AE92" s="5">
        <f t="shared" si="188"/>
        <v>1.8223452423830736E-4</v>
      </c>
      <c r="AF92" s="5">
        <f t="shared" si="189"/>
        <v>1.6868211902461357E-4</v>
      </c>
      <c r="AG92" s="5">
        <f t="shared" si="190"/>
        <v>1.0409171879866607E-4</v>
      </c>
      <c r="AH92" s="5">
        <f t="shared" si="191"/>
        <v>5.2260594243186242E-2</v>
      </c>
      <c r="AI92" s="5">
        <f t="shared" si="192"/>
        <v>2.0155320659772203E-2</v>
      </c>
      <c r="AJ92" s="5">
        <f t="shared" si="193"/>
        <v>3.8866468778357382E-3</v>
      </c>
      <c r="AK92" s="5">
        <f t="shared" si="194"/>
        <v>4.9965380384281509E-4</v>
      </c>
      <c r="AL92" s="5">
        <f t="shared" si="195"/>
        <v>1.3758412334681127E-6</v>
      </c>
      <c r="AM92" s="5">
        <f t="shared" si="196"/>
        <v>7.5928992060230728E-6</v>
      </c>
      <c r="AN92" s="5">
        <f t="shared" si="197"/>
        <v>1.4056461946117279E-5</v>
      </c>
      <c r="AO92" s="5">
        <f t="shared" si="198"/>
        <v>1.3011111900834235E-5</v>
      </c>
      <c r="AP92" s="5">
        <f t="shared" si="199"/>
        <v>8.0290015863625269E-6</v>
      </c>
      <c r="AQ92" s="5">
        <f t="shared" si="200"/>
        <v>3.715950660009235E-6</v>
      </c>
      <c r="AR92" s="5">
        <f t="shared" si="201"/>
        <v>1.9349632711523467E-2</v>
      </c>
      <c r="AS92" s="5">
        <f t="shared" si="202"/>
        <v>7.4625644349694915E-3</v>
      </c>
      <c r="AT92" s="5">
        <f t="shared" si="203"/>
        <v>1.4390419905207304E-3</v>
      </c>
      <c r="AU92" s="5">
        <f t="shared" si="204"/>
        <v>1.8499823293790041E-4</v>
      </c>
      <c r="AV92" s="5">
        <f t="shared" si="205"/>
        <v>1.7837047015786486E-5</v>
      </c>
      <c r="AW92" s="5">
        <f t="shared" si="206"/>
        <v>2.7286609447142386E-8</v>
      </c>
      <c r="AX92" s="5">
        <f t="shared" si="207"/>
        <v>4.8805835592106718E-7</v>
      </c>
      <c r="AY92" s="5">
        <f t="shared" si="208"/>
        <v>9.0352492787564552E-7</v>
      </c>
      <c r="AZ92" s="5">
        <f t="shared" si="209"/>
        <v>8.3633164496493015E-7</v>
      </c>
      <c r="BA92" s="5">
        <f t="shared" si="210"/>
        <v>5.16090258490365E-7</v>
      </c>
      <c r="BB92" s="5">
        <f t="shared" si="211"/>
        <v>2.3885484590250736E-7</v>
      </c>
      <c r="BC92" s="5">
        <f t="shared" si="212"/>
        <v>8.8436681719967994E-8</v>
      </c>
      <c r="BD92" s="5">
        <f t="shared" si="213"/>
        <v>5.970213495988491E-3</v>
      </c>
      <c r="BE92" s="5">
        <f t="shared" si="214"/>
        <v>2.30252964325289E-3</v>
      </c>
      <c r="BF92" s="5">
        <f t="shared" si="215"/>
        <v>4.4400780320675009E-4</v>
      </c>
      <c r="BG92" s="5">
        <f t="shared" si="216"/>
        <v>5.7080098805292299E-5</v>
      </c>
      <c r="BH92" s="5">
        <f t="shared" si="217"/>
        <v>5.5035142222007214E-6</v>
      </c>
      <c r="BI92" s="5">
        <f t="shared" si="218"/>
        <v>4.2450758744877771E-7</v>
      </c>
      <c r="BJ92" s="8">
        <f t="shared" si="219"/>
        <v>6.9091178236819664E-2</v>
      </c>
      <c r="BK92" s="8">
        <f t="shared" si="220"/>
        <v>0.19776654627065057</v>
      </c>
      <c r="BL92" s="8">
        <f t="shared" si="221"/>
        <v>0.61722992676771227</v>
      </c>
      <c r="BM92" s="8">
        <f t="shared" si="222"/>
        <v>0.38417775350416061</v>
      </c>
      <c r="BN92" s="8">
        <f t="shared" si="223"/>
        <v>0.61282774206322521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1.45714285714286</v>
      </c>
      <c r="F93">
        <f>VLOOKUP(B93,home!$B$2:$E$405,3,FALSE)</f>
        <v>0.64</v>
      </c>
      <c r="G93">
        <f>VLOOKUP(C93,away!$B$2:$E$405,4,FALSE)</f>
        <v>1.08</v>
      </c>
      <c r="H93">
        <f>VLOOKUP(A93,away!$A$2:$E$405,3,FALSE)</f>
        <v>1.1499999999999999</v>
      </c>
      <c r="I93">
        <f>VLOOKUP(C93,away!$B$2:$E$405,3,FALSE)</f>
        <v>0.88</v>
      </c>
      <c r="J93">
        <f>VLOOKUP(B93,home!$B$2:$E$405,4,FALSE)</f>
        <v>1.3</v>
      </c>
      <c r="K93" s="3">
        <f t="shared" si="168"/>
        <v>1.0071771428571448</v>
      </c>
      <c r="L93" s="3">
        <f t="shared" si="169"/>
        <v>1.3156000000000001</v>
      </c>
      <c r="M93" s="5">
        <f t="shared" si="170"/>
        <v>9.8001044436098694E-2</v>
      </c>
      <c r="N93" s="5">
        <f t="shared" si="171"/>
        <v>9.8704411932165961E-2</v>
      </c>
      <c r="O93" s="5">
        <f t="shared" si="172"/>
        <v>0.12893017406013146</v>
      </c>
      <c r="P93" s="5">
        <f t="shared" si="173"/>
        <v>0.12985552433795755</v>
      </c>
      <c r="Q93" s="5">
        <f t="shared" si="174"/>
        <v>4.9706413798616789E-2</v>
      </c>
      <c r="R93" s="5">
        <f t="shared" si="175"/>
        <v>8.4810268496754493E-2</v>
      </c>
      <c r="S93" s="5">
        <f t="shared" si="176"/>
        <v>4.3016014008098166E-2</v>
      </c>
      <c r="T93" s="5">
        <f t="shared" si="177"/>
        <v>6.5393757993460255E-2</v>
      </c>
      <c r="U93" s="5">
        <f t="shared" si="178"/>
        <v>8.5418963909508497E-2</v>
      </c>
      <c r="V93" s="5">
        <f t="shared" si="179"/>
        <v>6.3331151056056851E-3</v>
      </c>
      <c r="W93" s="5">
        <f t="shared" si="180"/>
        <v>1.6687721277121939E-2</v>
      </c>
      <c r="X93" s="5">
        <f t="shared" si="181"/>
        <v>2.1954366112181625E-2</v>
      </c>
      <c r="Y93" s="5">
        <f t="shared" si="182"/>
        <v>1.4441582028593077E-2</v>
      </c>
      <c r="Z93" s="5">
        <f t="shared" si="183"/>
        <v>3.7192129744776745E-2</v>
      </c>
      <c r="AA93" s="5">
        <f t="shared" si="184"/>
        <v>3.7459062973116471E-2</v>
      </c>
      <c r="AB93" s="5">
        <f t="shared" si="185"/>
        <v>1.8863956009684654E-2</v>
      </c>
      <c r="AC93" s="5">
        <f t="shared" si="186"/>
        <v>5.2447781772577368E-4</v>
      </c>
      <c r="AD93" s="5">
        <f t="shared" si="187"/>
        <v>4.2018728591720145E-3</v>
      </c>
      <c r="AE93" s="5">
        <f t="shared" si="188"/>
        <v>5.5279839335267023E-3</v>
      </c>
      <c r="AF93" s="5">
        <f t="shared" si="189"/>
        <v>3.636307831473866E-3</v>
      </c>
      <c r="AG93" s="5">
        <f t="shared" si="190"/>
        <v>1.5946421943623394E-3</v>
      </c>
      <c r="AH93" s="5">
        <f t="shared" si="191"/>
        <v>1.2232491473057076E-2</v>
      </c>
      <c r="AI93" s="5">
        <f t="shared" si="192"/>
        <v>1.2320285811858012E-2</v>
      </c>
      <c r="AJ93" s="5">
        <f t="shared" si="193"/>
        <v>6.2043551315852851E-3</v>
      </c>
      <c r="AK93" s="5">
        <f t="shared" si="194"/>
        <v>2.0829615582337109E-3</v>
      </c>
      <c r="AL93" s="5">
        <f t="shared" si="195"/>
        <v>2.7798210688995907E-5</v>
      </c>
      <c r="AM93" s="5">
        <f t="shared" si="196"/>
        <v>8.4640606018997026E-4</v>
      </c>
      <c r="AN93" s="5">
        <f t="shared" si="197"/>
        <v>1.113531812785925E-3</v>
      </c>
      <c r="AO93" s="5">
        <f t="shared" si="198"/>
        <v>7.324812264505817E-4</v>
      </c>
      <c r="AP93" s="5">
        <f t="shared" si="199"/>
        <v>3.212174338394618E-4</v>
      </c>
      <c r="AQ93" s="5">
        <f t="shared" si="200"/>
        <v>1.0564841398979904E-4</v>
      </c>
      <c r="AR93" s="5">
        <f t="shared" si="201"/>
        <v>3.2186131563907761E-3</v>
      </c>
      <c r="AS93" s="5">
        <f t="shared" si="202"/>
        <v>3.2417136028160785E-3</v>
      </c>
      <c r="AT93" s="5">
        <f t="shared" si="203"/>
        <v>1.6324899222227194E-3</v>
      </c>
      <c r="AU93" s="5">
        <f t="shared" si="204"/>
        <v>5.4806884520245368E-4</v>
      </c>
      <c r="AV93" s="5">
        <f t="shared" si="205"/>
        <v>1.3800060340000552E-4</v>
      </c>
      <c r="AW93" s="5">
        <f t="shared" si="206"/>
        <v>1.02316121148595E-6</v>
      </c>
      <c r="AX93" s="5">
        <f t="shared" si="207"/>
        <v>1.4208013956651776E-4</v>
      </c>
      <c r="AY93" s="5">
        <f t="shared" si="208"/>
        <v>1.8692063161371077E-4</v>
      </c>
      <c r="AZ93" s="5">
        <f t="shared" si="209"/>
        <v>1.2295639147549898E-4</v>
      </c>
      <c r="BA93" s="5">
        <f t="shared" si="210"/>
        <v>5.3920476208388829E-5</v>
      </c>
      <c r="BB93" s="5">
        <f t="shared" si="211"/>
        <v>1.7734444624939094E-5</v>
      </c>
      <c r="BC93" s="5">
        <f t="shared" si="212"/>
        <v>4.6662870697139718E-6</v>
      </c>
      <c r="BD93" s="5">
        <f t="shared" si="213"/>
        <v>7.0573457809128401E-4</v>
      </c>
      <c r="BE93" s="5">
        <f t="shared" si="214"/>
        <v>7.1079973597747191E-4</v>
      </c>
      <c r="BF93" s="5">
        <f t="shared" si="215"/>
        <v>3.5795062361270152E-4</v>
      </c>
      <c r="BG93" s="5">
        <f t="shared" si="216"/>
        <v>1.2017322879139131E-4</v>
      </c>
      <c r="BH93" s="5">
        <f t="shared" si="217"/>
        <v>3.0258932305507864E-5</v>
      </c>
      <c r="BI93" s="5">
        <f t="shared" si="218"/>
        <v>6.0952209970738345E-6</v>
      </c>
      <c r="BJ93" s="8">
        <f t="shared" si="219"/>
        <v>0.28549662327848901</v>
      </c>
      <c r="BK93" s="8">
        <f t="shared" si="220"/>
        <v>0.27794489454778859</v>
      </c>
      <c r="BL93" s="8">
        <f t="shared" si="221"/>
        <v>0.39903241787373717</v>
      </c>
      <c r="BM93" s="8">
        <f t="shared" si="222"/>
        <v>0.40947233091266438</v>
      </c>
      <c r="BN93" s="8">
        <f t="shared" si="223"/>
        <v>0.59000783706172499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1.45714285714286</v>
      </c>
      <c r="F94">
        <f>VLOOKUP(B94,home!$B$2:$E$405,3,FALSE)</f>
        <v>0.88</v>
      </c>
      <c r="G94">
        <f>VLOOKUP(C94,away!$B$2:$E$405,4,FALSE)</f>
        <v>0.95</v>
      </c>
      <c r="H94">
        <f>VLOOKUP(A94,away!$A$2:$E$405,3,FALSE)</f>
        <v>1.1499999999999999</v>
      </c>
      <c r="I94">
        <f>VLOOKUP(C94,away!$B$2:$E$405,3,FALSE)</f>
        <v>0.74</v>
      </c>
      <c r="J94">
        <f>VLOOKUP(B94,home!$B$2:$E$405,4,FALSE)</f>
        <v>1.3</v>
      </c>
      <c r="K94" s="3">
        <f t="shared" si="168"/>
        <v>1.2181714285714309</v>
      </c>
      <c r="L94" s="3">
        <f t="shared" si="169"/>
        <v>1.1063000000000001</v>
      </c>
      <c r="M94" s="5">
        <f t="shared" si="170"/>
        <v>9.7835143248218168E-2</v>
      </c>
      <c r="N94" s="5">
        <f t="shared" si="171"/>
        <v>0.11917997621517251</v>
      </c>
      <c r="O94" s="5">
        <f t="shared" si="172"/>
        <v>0.10823501897550376</v>
      </c>
      <c r="P94" s="5">
        <f t="shared" si="173"/>
        <v>0.13184880768684534</v>
      </c>
      <c r="Q94" s="5">
        <f t="shared" si="174"/>
        <v>7.2590820941572959E-2</v>
      </c>
      <c r="R94" s="5">
        <f t="shared" si="175"/>
        <v>5.9870200746299923E-2</v>
      </c>
      <c r="S94" s="5">
        <f t="shared" si="176"/>
        <v>4.4421941623618337E-2</v>
      </c>
      <c r="T94" s="5">
        <f t="shared" si="177"/>
        <v>8.0307225207662161E-2</v>
      </c>
      <c r="U94" s="5">
        <f t="shared" si="178"/>
        <v>7.2932167971978532E-2</v>
      </c>
      <c r="V94" s="5">
        <f t="shared" si="179"/>
        <v>6.6517565998741555E-3</v>
      </c>
      <c r="W94" s="5">
        <f t="shared" si="180"/>
        <v>2.9476021349189606E-2</v>
      </c>
      <c r="X94" s="5">
        <f t="shared" si="181"/>
        <v>3.2609322418608463E-2</v>
      </c>
      <c r="Y94" s="5">
        <f t="shared" si="182"/>
        <v>1.8037846695853278E-2</v>
      </c>
      <c r="Z94" s="5">
        <f t="shared" si="183"/>
        <v>2.2078134361877187E-2</v>
      </c>
      <c r="AA94" s="5">
        <f t="shared" si="184"/>
        <v>2.689495247579993E-2</v>
      </c>
      <c r="AB94" s="5">
        <f t="shared" si="185"/>
        <v>1.6381331339402977E-2</v>
      </c>
      <c r="AC94" s="5">
        <f t="shared" si="186"/>
        <v>5.6027041229666054E-4</v>
      </c>
      <c r="AD94" s="5">
        <f t="shared" si="187"/>
        <v>8.976711758886079E-3</v>
      </c>
      <c r="AE94" s="5">
        <f t="shared" si="188"/>
        <v>9.9309362188556693E-3</v>
      </c>
      <c r="AF94" s="5">
        <f t="shared" si="189"/>
        <v>5.4932973694600149E-3</v>
      </c>
      <c r="AG94" s="5">
        <f t="shared" si="190"/>
        <v>2.0257449599445369E-3</v>
      </c>
      <c r="AH94" s="5">
        <f t="shared" si="191"/>
        <v>6.1062600111361862E-3</v>
      </c>
      <c r="AI94" s="5">
        <f t="shared" si="192"/>
        <v>7.4384714809943697E-3</v>
      </c>
      <c r="AJ94" s="5">
        <f t="shared" si="193"/>
        <v>4.5306667151953813E-3</v>
      </c>
      <c r="AK94" s="5">
        <f t="shared" si="194"/>
        <v>1.8397095816101955E-3</v>
      </c>
      <c r="AL94" s="5">
        <f t="shared" si="195"/>
        <v>3.0202229338434501E-5</v>
      </c>
      <c r="AM94" s="5">
        <f t="shared" si="196"/>
        <v>2.1870347574392433E-3</v>
      </c>
      <c r="AN94" s="5">
        <f t="shared" si="197"/>
        <v>2.4195165521550348E-3</v>
      </c>
      <c r="AO94" s="5">
        <f t="shared" si="198"/>
        <v>1.338355580824558E-3</v>
      </c>
      <c r="AP94" s="5">
        <f t="shared" si="199"/>
        <v>4.9354092635540254E-4</v>
      </c>
      <c r="AQ94" s="5">
        <f t="shared" si="200"/>
        <v>1.3650108170674551E-4</v>
      </c>
      <c r="AR94" s="5">
        <f t="shared" si="201"/>
        <v>1.351071090063992E-3</v>
      </c>
      <c r="AS94" s="5">
        <f t="shared" si="202"/>
        <v>1.6458361998848135E-3</v>
      </c>
      <c r="AT94" s="5">
        <f t="shared" si="203"/>
        <v>1.0024553174041296E-3</v>
      </c>
      <c r="AU94" s="5">
        <f t="shared" si="204"/>
        <v>4.070541420270717E-4</v>
      </c>
      <c r="AV94" s="5">
        <f t="shared" si="205"/>
        <v>1.2396543142475906E-4</v>
      </c>
      <c r="AW94" s="5">
        <f t="shared" si="206"/>
        <v>1.1306230152827821E-6</v>
      </c>
      <c r="AX94" s="5">
        <f t="shared" si="207"/>
        <v>4.4403054246752228E-4</v>
      </c>
      <c r="AY94" s="5">
        <f t="shared" si="208"/>
        <v>4.9123098913181991E-4</v>
      </c>
      <c r="AZ94" s="5">
        <f t="shared" si="209"/>
        <v>2.7172442163826628E-4</v>
      </c>
      <c r="BA94" s="5">
        <f t="shared" si="210"/>
        <v>1.0020290921947125E-4</v>
      </c>
      <c r="BB94" s="5">
        <f t="shared" si="211"/>
        <v>2.7713619617375275E-5</v>
      </c>
      <c r="BC94" s="5">
        <f t="shared" si="212"/>
        <v>6.1319154765404514E-6</v>
      </c>
      <c r="BD94" s="5">
        <f t="shared" si="213"/>
        <v>2.4911499115629873E-4</v>
      </c>
      <c r="BE94" s="5">
        <f t="shared" si="214"/>
        <v>3.0346476465542782E-4</v>
      </c>
      <c r="BF94" s="5">
        <f t="shared" si="215"/>
        <v>1.8483605294069785E-4</v>
      </c>
      <c r="BG94" s="5">
        <f t="shared" si="216"/>
        <v>7.5053999554091475E-5</v>
      </c>
      <c r="BH94" s="5">
        <f t="shared" si="217"/>
        <v>2.2857159464201797E-5</v>
      </c>
      <c r="BI94" s="5">
        <f t="shared" si="218"/>
        <v>5.5687877195183409E-6</v>
      </c>
      <c r="BJ94" s="8">
        <f t="shared" si="219"/>
        <v>0.38654388643123738</v>
      </c>
      <c r="BK94" s="8">
        <f t="shared" si="220"/>
        <v>0.28183935278932293</v>
      </c>
      <c r="BL94" s="8">
        <f t="shared" si="221"/>
        <v>0.30960005723421613</v>
      </c>
      <c r="BM94" s="8">
        <f t="shared" si="222"/>
        <v>0.41001136263692434</v>
      </c>
      <c r="BN94" s="8">
        <f t="shared" si="223"/>
        <v>0.58955996781361264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1.45714285714286</v>
      </c>
      <c r="F95">
        <f>VLOOKUP(B95,home!$B$2:$E$405,3,FALSE)</f>
        <v>0.63</v>
      </c>
      <c r="G95">
        <f>VLOOKUP(C95,away!$B$2:$E$405,4,FALSE)</f>
        <v>0.93</v>
      </c>
      <c r="H95">
        <f>VLOOKUP(A95,away!$A$2:$E$405,3,FALSE)</f>
        <v>1.1499999999999999</v>
      </c>
      <c r="I95">
        <f>VLOOKUP(C95,away!$B$2:$E$405,3,FALSE)</f>
        <v>1.23</v>
      </c>
      <c r="J95">
        <f>VLOOKUP(B95,home!$B$2:$E$405,4,FALSE)</f>
        <v>0.87</v>
      </c>
      <c r="K95" s="3">
        <f t="shared" si="168"/>
        <v>0.85374000000000172</v>
      </c>
      <c r="L95" s="3">
        <f t="shared" si="169"/>
        <v>1.2306149999999998</v>
      </c>
      <c r="M95" s="5">
        <f t="shared" si="170"/>
        <v>0.12438732412128121</v>
      </c>
      <c r="N95" s="5">
        <f t="shared" si="171"/>
        <v>0.10619443409530283</v>
      </c>
      <c r="O95" s="5">
        <f t="shared" si="172"/>
        <v>0.15307290687351044</v>
      </c>
      <c r="P95" s="5">
        <f t="shared" si="173"/>
        <v>0.13068446351419105</v>
      </c>
      <c r="Q95" s="5">
        <f t="shared" si="174"/>
        <v>4.5331218082262016E-2</v>
      </c>
      <c r="R95" s="5">
        <f t="shared" si="175"/>
        <v>9.4186907646072515E-2</v>
      </c>
      <c r="S95" s="5">
        <f t="shared" si="176"/>
        <v>3.4325099290945391E-2</v>
      </c>
      <c r="T95" s="5">
        <f t="shared" si="177"/>
        <v>5.5785276940302851E-2</v>
      </c>
      <c r="U95" s="5">
        <f t="shared" si="178"/>
        <v>8.0411130533758104E-2</v>
      </c>
      <c r="V95" s="5">
        <f t="shared" si="179"/>
        <v>4.0069795585840999E-3</v>
      </c>
      <c r="W95" s="5">
        <f t="shared" si="180"/>
        <v>1.2900358041850149E-2</v>
      </c>
      <c r="X95" s="5">
        <f t="shared" si="181"/>
        <v>1.5875374111671416E-2</v>
      </c>
      <c r="Y95" s="5">
        <f t="shared" si="182"/>
        <v>9.7682367562172585E-3</v>
      </c>
      <c r="Z95" s="5">
        <f t="shared" si="183"/>
        <v>3.8635940450957168E-2</v>
      </c>
      <c r="AA95" s="5">
        <f t="shared" si="184"/>
        <v>3.2985047800600235E-2</v>
      </c>
      <c r="AB95" s="5">
        <f t="shared" si="185"/>
        <v>1.4080327354642253E-2</v>
      </c>
      <c r="AC95" s="5">
        <f t="shared" si="186"/>
        <v>2.6311461880518835E-4</v>
      </c>
      <c r="AD95" s="5">
        <f t="shared" si="187"/>
        <v>2.7533879186622911E-3</v>
      </c>
      <c r="AE95" s="5">
        <f t="shared" si="188"/>
        <v>3.3883604735245945E-3</v>
      </c>
      <c r="AF95" s="5">
        <f t="shared" si="189"/>
        <v>2.0848836120632343E-3</v>
      </c>
      <c r="AG95" s="5">
        <f t="shared" si="190"/>
        <v>8.5522968208639886E-4</v>
      </c>
      <c r="AH95" s="5">
        <f t="shared" si="191"/>
        <v>1.1886491964513659E-2</v>
      </c>
      <c r="AI95" s="5">
        <f t="shared" si="192"/>
        <v>1.014797364978391E-2</v>
      </c>
      <c r="AJ95" s="5">
        <f t="shared" si="193"/>
        <v>4.3318655118832674E-3</v>
      </c>
      <c r="AK95" s="5">
        <f t="shared" si="194"/>
        <v>1.2327622873717426E-3</v>
      </c>
      <c r="AL95" s="5">
        <f t="shared" si="195"/>
        <v>1.1057394487486715E-5</v>
      </c>
      <c r="AM95" s="5">
        <f t="shared" si="196"/>
        <v>4.7013548033575007E-4</v>
      </c>
      <c r="AN95" s="5">
        <f t="shared" si="197"/>
        <v>5.7855577413337895E-4</v>
      </c>
      <c r="AO95" s="5">
        <f t="shared" si="198"/>
        <v>3.5598970699257405E-4</v>
      </c>
      <c r="AP95" s="5">
        <f t="shared" si="199"/>
        <v>1.4602875775688882E-4</v>
      </c>
      <c r="AQ95" s="5">
        <f t="shared" si="200"/>
        <v>4.4926294931748413E-5</v>
      </c>
      <c r="AR95" s="5">
        <f t="shared" si="201"/>
        <v>2.9255390617819953E-3</v>
      </c>
      <c r="AS95" s="5">
        <f t="shared" si="202"/>
        <v>2.4976497186057654E-3</v>
      </c>
      <c r="AT95" s="5">
        <f t="shared" si="203"/>
        <v>1.0661717353812454E-3</v>
      </c>
      <c r="AU95" s="5">
        <f t="shared" si="204"/>
        <v>3.0341115245479538E-4</v>
      </c>
      <c r="AV95" s="5">
        <f t="shared" si="205"/>
        <v>6.4758559324189373E-5</v>
      </c>
      <c r="AW95" s="5">
        <f t="shared" si="206"/>
        <v>3.2269938469083641E-7</v>
      </c>
      <c r="AX95" s="5">
        <f t="shared" si="207"/>
        <v>6.6895577496973977E-5</v>
      </c>
      <c r="AY95" s="5">
        <f t="shared" si="208"/>
        <v>8.2322701101438612E-5</v>
      </c>
      <c r="AZ95" s="5">
        <f t="shared" si="209"/>
        <v>5.0653775407973437E-5</v>
      </c>
      <c r="BA95" s="5">
        <f t="shared" si="210"/>
        <v>2.077843194122774E-5</v>
      </c>
      <c r="BB95" s="5">
        <f t="shared" si="211"/>
        <v>6.3925625058384909E-6</v>
      </c>
      <c r="BC95" s="5">
        <f t="shared" si="212"/>
        <v>1.573356661624487E-6</v>
      </c>
      <c r="BD95" s="5">
        <f t="shared" si="213"/>
        <v>6.0003537541914191E-4</v>
      </c>
      <c r="BE95" s="5">
        <f t="shared" si="214"/>
        <v>5.1227420141033921E-4</v>
      </c>
      <c r="BF95" s="5">
        <f t="shared" si="215"/>
        <v>2.1867448835603194E-4</v>
      </c>
      <c r="BG95" s="5">
        <f t="shared" si="216"/>
        <v>6.2230385896359686E-5</v>
      </c>
      <c r="BH95" s="5">
        <f t="shared" si="217"/>
        <v>1.3282142413789553E-5</v>
      </c>
      <c r="BI95" s="5">
        <f t="shared" si="218"/>
        <v>2.2678992528697446E-6</v>
      </c>
      <c r="BJ95" s="8">
        <f t="shared" si="219"/>
        <v>0.2567610121332084</v>
      </c>
      <c r="BK95" s="8">
        <f t="shared" si="220"/>
        <v>0.29376036119939586</v>
      </c>
      <c r="BL95" s="8">
        <f t="shared" si="221"/>
        <v>0.4106017083424327</v>
      </c>
      <c r="BM95" s="8">
        <f t="shared" si="222"/>
        <v>0.3458197677916573</v>
      </c>
      <c r="BN95" s="8">
        <f t="shared" si="223"/>
        <v>0.6538572543326201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1.45714285714286</v>
      </c>
      <c r="F96">
        <f>VLOOKUP(B96,home!$B$2:$E$405,3,FALSE)</f>
        <v>0.95</v>
      </c>
      <c r="G96">
        <f>VLOOKUP(C96,away!$B$2:$E$405,4,FALSE)</f>
        <v>0.69</v>
      </c>
      <c r="H96">
        <f>VLOOKUP(A96,away!$A$2:$E$405,3,FALSE)</f>
        <v>1.1499999999999999</v>
      </c>
      <c r="I96">
        <f>VLOOKUP(C96,away!$B$2:$E$405,3,FALSE)</f>
        <v>1.08</v>
      </c>
      <c r="J96">
        <f>VLOOKUP(B96,home!$B$2:$E$405,4,FALSE)</f>
        <v>1.27</v>
      </c>
      <c r="K96" s="3">
        <f t="shared" si="168"/>
        <v>0.9551571428571447</v>
      </c>
      <c r="L96" s="3">
        <f t="shared" si="169"/>
        <v>1.57734</v>
      </c>
      <c r="M96" s="5">
        <f t="shared" si="170"/>
        <v>7.9460348491548552E-2</v>
      </c>
      <c r="N96" s="5">
        <f t="shared" si="171"/>
        <v>7.5897119435620525E-2</v>
      </c>
      <c r="O96" s="5">
        <f t="shared" si="172"/>
        <v>0.12533598608965915</v>
      </c>
      <c r="P96" s="5">
        <f t="shared" si="173"/>
        <v>0.11971556237058166</v>
      </c>
      <c r="Q96" s="5">
        <f t="shared" si="174"/>
        <v>3.6246837875607382E-2</v>
      </c>
      <c r="R96" s="5">
        <f t="shared" si="175"/>
        <v>9.8848732149331528E-2</v>
      </c>
      <c r="S96" s="5">
        <f t="shared" si="176"/>
        <v>4.5091093060172581E-2</v>
      </c>
      <c r="T96" s="5">
        <f t="shared" si="177"/>
        <v>5.7173587254710535E-2</v>
      </c>
      <c r="U96" s="5">
        <f t="shared" si="178"/>
        <v>9.4416072574806678E-2</v>
      </c>
      <c r="V96" s="5">
        <f t="shared" si="179"/>
        <v>7.5482868934405841E-3</v>
      </c>
      <c r="W96" s="5">
        <f t="shared" si="180"/>
        <v>1.1540475367623763E-2</v>
      </c>
      <c r="X96" s="5">
        <f t="shared" si="181"/>
        <v>1.8203253416367662E-2</v>
      </c>
      <c r="Y96" s="5">
        <f t="shared" si="182"/>
        <v>1.435635987188669E-2</v>
      </c>
      <c r="Z96" s="5">
        <f t="shared" si="183"/>
        <v>5.1972686389475532E-2</v>
      </c>
      <c r="AA96" s="5">
        <f t="shared" si="184"/>
        <v>4.9642082638381858E-2</v>
      </c>
      <c r="AB96" s="5">
        <f t="shared" si="185"/>
        <v>2.3707994909177538E-2</v>
      </c>
      <c r="AC96" s="5">
        <f t="shared" si="186"/>
        <v>7.1076913480851004E-4</v>
      </c>
      <c r="AD96" s="5">
        <f t="shared" si="187"/>
        <v>2.7557418698381918E-3</v>
      </c>
      <c r="AE96" s="5">
        <f t="shared" si="188"/>
        <v>4.3467418809705729E-3</v>
      </c>
      <c r="AF96" s="5">
        <f t="shared" si="189"/>
        <v>3.4281449192650635E-3</v>
      </c>
      <c r="AG96" s="5">
        <f t="shared" si="190"/>
        <v>1.8024500356511851E-3</v>
      </c>
      <c r="AH96" s="5">
        <f t="shared" si="191"/>
        <v>2.0494649287393835E-2</v>
      </c>
      <c r="AI96" s="5">
        <f t="shared" si="192"/>
        <v>1.957561065720631E-2</v>
      </c>
      <c r="AJ96" s="5">
        <f t="shared" si="193"/>
        <v>9.348892172510526E-3</v>
      </c>
      <c r="AK96" s="5">
        <f t="shared" si="194"/>
        <v>2.9765537121248927E-3</v>
      </c>
      <c r="AL96" s="5">
        <f t="shared" si="195"/>
        <v>4.2834006296009521E-5</v>
      </c>
      <c r="AM96" s="5">
        <f t="shared" si="196"/>
        <v>5.2643330616929075E-4</v>
      </c>
      <c r="AN96" s="5">
        <f t="shared" si="197"/>
        <v>8.3036431115306902E-4</v>
      </c>
      <c r="AO96" s="5">
        <f t="shared" si="198"/>
        <v>6.5488342127709121E-4</v>
      </c>
      <c r="AP96" s="5">
        <f t="shared" si="199"/>
        <v>3.4432460523906901E-4</v>
      </c>
      <c r="AQ96" s="5">
        <f t="shared" si="200"/>
        <v>1.357792432069483E-4</v>
      </c>
      <c r="AR96" s="5">
        <f t="shared" si="201"/>
        <v>6.4654060213955528E-3</v>
      </c>
      <c r="AS96" s="5">
        <f t="shared" si="202"/>
        <v>6.1754787428075549E-3</v>
      </c>
      <c r="AT96" s="5">
        <f t="shared" si="203"/>
        <v>2.9492763158775475E-3</v>
      </c>
      <c r="AU96" s="5">
        <f t="shared" si="204"/>
        <v>9.3900744645661479E-4</v>
      </c>
      <c r="AV96" s="5">
        <f t="shared" si="205"/>
        <v>2.2422491741977085E-4</v>
      </c>
      <c r="AW96" s="5">
        <f t="shared" si="206"/>
        <v>1.7926121678080385E-6</v>
      </c>
      <c r="AX96" s="5">
        <f t="shared" si="207"/>
        <v>8.3804422104250017E-5</v>
      </c>
      <c r="AY96" s="5">
        <f t="shared" si="208"/>
        <v>1.321880671619177E-4</v>
      </c>
      <c r="AZ96" s="5">
        <f t="shared" si="209"/>
        <v>1.0425276292858967E-4</v>
      </c>
      <c r="BA96" s="5">
        <f t="shared" si="210"/>
        <v>5.4814017692593878E-5</v>
      </c>
      <c r="BB96" s="5">
        <f t="shared" si="211"/>
        <v>2.161508566680901E-5</v>
      </c>
      <c r="BC96" s="5">
        <f t="shared" si="212"/>
        <v>6.8188678451368977E-6</v>
      </c>
      <c r="BD96" s="5">
        <f t="shared" si="213"/>
        <v>1.6996905889646763E-3</v>
      </c>
      <c r="BE96" s="5">
        <f t="shared" si="214"/>
        <v>1.6234716066966775E-3</v>
      </c>
      <c r="BF96" s="5">
        <f t="shared" si="215"/>
        <v>7.7533525068104823E-4</v>
      </c>
      <c r="BG96" s="5">
        <f t="shared" si="216"/>
        <v>2.4685566759897939E-4</v>
      </c>
      <c r="BH96" s="5">
        <f t="shared" si="217"/>
        <v>5.8946488540483541E-5</v>
      </c>
      <c r="BI96" s="5">
        <f t="shared" si="218"/>
        <v>1.126063191515794E-5</v>
      </c>
      <c r="BJ96" s="8">
        <f t="shared" si="219"/>
        <v>0.22864599003798633</v>
      </c>
      <c r="BK96" s="8">
        <f t="shared" si="220"/>
        <v>0.25270108202400982</v>
      </c>
      <c r="BL96" s="8">
        <f t="shared" si="221"/>
        <v>0.4655155278689464</v>
      </c>
      <c r="BM96" s="8">
        <f t="shared" si="222"/>
        <v>0.46320030445307508</v>
      </c>
      <c r="BN96" s="8">
        <f t="shared" si="223"/>
        <v>0.53550458641234877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1.45714285714286</v>
      </c>
      <c r="F97">
        <f>VLOOKUP(B97,home!$B$2:$E$405,3,FALSE)</f>
        <v>0.53</v>
      </c>
      <c r="G97">
        <f>VLOOKUP(C97,away!$B$2:$E$405,4,FALSE)</f>
        <v>1.27</v>
      </c>
      <c r="H97">
        <f>VLOOKUP(A97,away!$A$2:$E$405,3,FALSE)</f>
        <v>1.1499999999999999</v>
      </c>
      <c r="I97">
        <f>VLOOKUP(C97,away!$B$2:$E$405,3,FALSE)</f>
        <v>0.59</v>
      </c>
      <c r="J97">
        <f>VLOOKUP(B97,home!$B$2:$E$405,4,FALSE)</f>
        <v>0.87</v>
      </c>
      <c r="K97" s="3">
        <f t="shared" si="168"/>
        <v>0.98080285714285909</v>
      </c>
      <c r="L97" s="3">
        <f t="shared" si="169"/>
        <v>0.5902949999999999</v>
      </c>
      <c r="M97" s="5">
        <f t="shared" si="170"/>
        <v>0.2078169037990836</v>
      </c>
      <c r="N97" s="5">
        <f t="shared" si="171"/>
        <v>0.2038274130087239</v>
      </c>
      <c r="O97" s="5">
        <f t="shared" si="172"/>
        <v>0.12267327922808004</v>
      </c>
      <c r="P97" s="5">
        <f t="shared" si="173"/>
        <v>0.12031830276198464</v>
      </c>
      <c r="Q97" s="5">
        <f t="shared" si="174"/>
        <v>9.9957254521496966E-2</v>
      </c>
      <c r="R97" s="5">
        <f t="shared" si="175"/>
        <v>3.6206711680969741E-2</v>
      </c>
      <c r="S97" s="5">
        <f t="shared" si="176"/>
        <v>1.7414962059006042E-2</v>
      </c>
      <c r="T97" s="5">
        <f t="shared" si="177"/>
        <v>5.9004267557767047E-2</v>
      </c>
      <c r="U97" s="5">
        <f t="shared" si="178"/>
        <v>3.551164626444285E-2</v>
      </c>
      <c r="V97" s="5">
        <f t="shared" si="179"/>
        <v>1.1202910079333467E-3</v>
      </c>
      <c r="W97" s="5">
        <f t="shared" si="180"/>
        <v>3.2679453608946737E-2</v>
      </c>
      <c r="X97" s="5">
        <f t="shared" si="181"/>
        <v>1.9290518068093211E-2</v>
      </c>
      <c r="Y97" s="5">
        <f t="shared" si="182"/>
        <v>5.6935481815025384E-3</v>
      </c>
      <c r="Z97" s="5">
        <f t="shared" si="183"/>
        <v>7.1242136239060101E-3</v>
      </c>
      <c r="AA97" s="5">
        <f t="shared" si="184"/>
        <v>6.9874490772230966E-3</v>
      </c>
      <c r="AB97" s="5">
        <f t="shared" si="185"/>
        <v>3.4266550095403232E-3</v>
      </c>
      <c r="AC97" s="5">
        <f t="shared" si="186"/>
        <v>4.0537941756042475E-5</v>
      </c>
      <c r="AD97" s="5">
        <f t="shared" si="187"/>
        <v>8.0130253673806173E-3</v>
      </c>
      <c r="AE97" s="5">
        <f t="shared" si="188"/>
        <v>4.7300488092379403E-3</v>
      </c>
      <c r="AF97" s="5">
        <f t="shared" si="189"/>
        <v>1.3960620809245546E-3</v>
      </c>
      <c r="AG97" s="5">
        <f t="shared" si="190"/>
        <v>2.7469615535311991E-4</v>
      </c>
      <c r="AH97" s="5">
        <f t="shared" si="191"/>
        <v>1.0513469202808993E-3</v>
      </c>
      <c r="AI97" s="5">
        <f t="shared" si="192"/>
        <v>1.0311640632598516E-3</v>
      </c>
      <c r="AJ97" s="5">
        <f t="shared" si="193"/>
        <v>5.0568432971415122E-4</v>
      </c>
      <c r="AK97" s="5">
        <f t="shared" si="194"/>
        <v>1.6532554513200371E-4</v>
      </c>
      <c r="AL97" s="5">
        <f t="shared" si="195"/>
        <v>9.3879877149295296E-7</v>
      </c>
      <c r="AM97" s="5">
        <f t="shared" si="196"/>
        <v>1.571839634937024E-3</v>
      </c>
      <c r="AN97" s="5">
        <f t="shared" si="197"/>
        <v>9.2784907730515036E-4</v>
      </c>
      <c r="AO97" s="5">
        <f t="shared" si="198"/>
        <v>2.7385233554392174E-4</v>
      </c>
      <c r="AP97" s="5">
        <f t="shared" si="199"/>
        <v>5.3884554803299759E-5</v>
      </c>
      <c r="AQ97" s="5">
        <f t="shared" si="200"/>
        <v>7.9519458194034565E-6</v>
      </c>
      <c r="AR97" s="5">
        <f t="shared" si="201"/>
        <v>1.2412096606144273E-4</v>
      </c>
      <c r="AS97" s="5">
        <f t="shared" si="202"/>
        <v>1.2173819814439487E-4</v>
      </c>
      <c r="AT97" s="5">
        <f t="shared" si="203"/>
        <v>5.9700586281722993E-5</v>
      </c>
      <c r="AU97" s="5">
        <f t="shared" si="204"/>
        <v>1.9518168532739232E-5</v>
      </c>
      <c r="AV97" s="5">
        <f t="shared" si="205"/>
        <v>4.7858688657766202E-6</v>
      </c>
      <c r="AW97" s="5">
        <f t="shared" si="206"/>
        <v>1.5098049286569245E-8</v>
      </c>
      <c r="AX97" s="5">
        <f t="shared" si="207"/>
        <v>2.5694413415277022E-4</v>
      </c>
      <c r="AY97" s="5">
        <f t="shared" si="208"/>
        <v>1.5167283766970944E-4</v>
      </c>
      <c r="AZ97" s="5">
        <f t="shared" si="209"/>
        <v>4.4765858856120557E-5</v>
      </c>
      <c r="BA97" s="5">
        <f t="shared" si="210"/>
        <v>8.8083542178245591E-6</v>
      </c>
      <c r="BB97" s="5">
        <f t="shared" si="211"/>
        <v>1.2998818632526869E-6</v>
      </c>
      <c r="BC97" s="5">
        <f t="shared" si="212"/>
        <v>1.5346275289374901E-7</v>
      </c>
      <c r="BD97" s="5">
        <f t="shared" si="213"/>
        <v>1.2211330943539876E-5</v>
      </c>
      <c r="BE97" s="5">
        <f t="shared" si="214"/>
        <v>1.1976908278940915E-5</v>
      </c>
      <c r="BF97" s="5">
        <f t="shared" si="215"/>
        <v>5.873492929861606E-6</v>
      </c>
      <c r="BG97" s="5">
        <f t="shared" si="216"/>
        <v>1.9202462156722154E-6</v>
      </c>
      <c r="BH97" s="5">
        <f t="shared" si="217"/>
        <v>4.7084574368726779E-7</v>
      </c>
      <c r="BI97" s="5">
        <f t="shared" si="218"/>
        <v>9.2361370136405347E-8</v>
      </c>
      <c r="BJ97" s="8">
        <f t="shared" si="219"/>
        <v>0.43816530943734816</v>
      </c>
      <c r="BK97" s="8">
        <f t="shared" si="220"/>
        <v>0.34686360920620496</v>
      </c>
      <c r="BL97" s="8">
        <f t="shared" si="221"/>
        <v>0.20792167109201082</v>
      </c>
      <c r="BM97" s="8">
        <f t="shared" si="222"/>
        <v>0.20912328061951033</v>
      </c>
      <c r="BN97" s="8">
        <f t="shared" si="223"/>
        <v>0.79079986500033894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1.3245283018867899</v>
      </c>
      <c r="F98">
        <f>VLOOKUP(B98,home!$B$2:$E$405,3,FALSE)</f>
        <v>0.43</v>
      </c>
      <c r="G98">
        <f>VLOOKUP(C98,away!$B$2:$E$405,4,FALSE)</f>
        <v>0.81</v>
      </c>
      <c r="H98">
        <f>VLOOKUP(A98,away!$A$2:$E$405,3,FALSE)</f>
        <v>1.3056603773584901</v>
      </c>
      <c r="I98">
        <f>VLOOKUP(C98,away!$B$2:$E$405,3,FALSE)</f>
        <v>1.22</v>
      </c>
      <c r="J98">
        <f>VLOOKUP(B98,home!$B$2:$E$405,4,FALSE)</f>
        <v>0.98</v>
      </c>
      <c r="K98" s="3">
        <f t="shared" si="168"/>
        <v>0.461333207547169</v>
      </c>
      <c r="L98" s="3">
        <f t="shared" si="169"/>
        <v>1.5610475471698106</v>
      </c>
      <c r="M98" s="5">
        <f t="shared" si="170"/>
        <v>0.13234002060285743</v>
      </c>
      <c r="N98" s="5">
        <f t="shared" si="171"/>
        <v>6.1052846191574639E-2</v>
      </c>
      <c r="O98" s="5">
        <f t="shared" si="172"/>
        <v>0.2065890645544928</v>
      </c>
      <c r="P98" s="5">
        <f t="shared" si="173"/>
        <v>9.5306395795093299E-2</v>
      </c>
      <c r="Q98" s="5">
        <f t="shared" si="174"/>
        <v>1.4082852681721544E-2</v>
      </c>
      <c r="R98" s="5">
        <f t="shared" si="175"/>
        <v>0.16124767624744835</v>
      </c>
      <c r="S98" s="5">
        <f t="shared" si="176"/>
        <v>1.7159036695916265E-2</v>
      </c>
      <c r="T98" s="5">
        <f t="shared" si="177"/>
        <v>2.1984002635955204E-2</v>
      </c>
      <c r="U98" s="5">
        <f t="shared" si="178"/>
        <v>7.4388907692762782E-2</v>
      </c>
      <c r="V98" s="5">
        <f t="shared" si="179"/>
        <v>1.3730338422982401E-3</v>
      </c>
      <c r="W98" s="5">
        <f t="shared" si="180"/>
        <v>2.1656291996909505E-3</v>
      </c>
      <c r="X98" s="5">
        <f t="shared" si="181"/>
        <v>3.3806501502568784E-3</v>
      </c>
      <c r="Y98" s="5">
        <f t="shared" si="182"/>
        <v>2.6386778124488763E-3</v>
      </c>
      <c r="Z98" s="5">
        <f t="shared" si="183"/>
        <v>8.3905096497637E-2</v>
      </c>
      <c r="AA98" s="5">
        <f t="shared" si="184"/>
        <v>3.8708207296809606E-2</v>
      </c>
      <c r="AB98" s="5">
        <f t="shared" si="185"/>
        <v>8.9286907153189529E-3</v>
      </c>
      <c r="AC98" s="5">
        <f t="shared" si="186"/>
        <v>6.1800516870304706E-5</v>
      </c>
      <c r="AD98" s="5">
        <f t="shared" si="187"/>
        <v>2.4976916626280864E-4</v>
      </c>
      <c r="AE98" s="5">
        <f t="shared" si="188"/>
        <v>3.8990154435320602E-4</v>
      </c>
      <c r="AF98" s="5">
        <f t="shared" si="189"/>
        <v>3.0432742472514672E-4</v>
      </c>
      <c r="AG98" s="5">
        <f t="shared" si="190"/>
        <v>1.5835652663456518E-4</v>
      </c>
      <c r="AH98" s="5">
        <f t="shared" si="191"/>
        <v>3.2744961270670635E-2</v>
      </c>
      <c r="AI98" s="5">
        <f t="shared" si="192"/>
        <v>1.5106338014006303E-2</v>
      </c>
      <c r="AJ98" s="5">
        <f t="shared" si="193"/>
        <v>3.484527685146629E-3</v>
      </c>
      <c r="AK98" s="5">
        <f t="shared" si="194"/>
        <v>5.3584277792520214E-4</v>
      </c>
      <c r="AL98" s="5">
        <f t="shared" si="195"/>
        <v>1.7802580033920369E-6</v>
      </c>
      <c r="AM98" s="5">
        <f t="shared" si="196"/>
        <v>2.3045362123680743E-5</v>
      </c>
      <c r="AN98" s="5">
        <f t="shared" si="197"/>
        <v>3.5974906016811879E-5</v>
      </c>
      <c r="AO98" s="5">
        <f t="shared" si="198"/>
        <v>2.8079269398604329E-5</v>
      </c>
      <c r="AP98" s="5">
        <f t="shared" si="199"/>
        <v>1.4611024873670538E-5</v>
      </c>
      <c r="AQ98" s="5">
        <f t="shared" si="200"/>
        <v>5.7021261351701228E-6</v>
      </c>
      <c r="AR98" s="5">
        <f t="shared" si="201"/>
        <v>1.0223288294750159E-2</v>
      </c>
      <c r="AS98" s="5">
        <f t="shared" si="202"/>
        <v>4.7163423806965169E-3</v>
      </c>
      <c r="AT98" s="5">
        <f t="shared" si="203"/>
        <v>1.0879026791886877E-3</v>
      </c>
      <c r="AU98" s="5">
        <f t="shared" si="204"/>
        <v>1.6729521082975874E-4</v>
      </c>
      <c r="AV98" s="5">
        <f t="shared" si="205"/>
        <v>1.9294709054843115E-5</v>
      </c>
      <c r="AW98" s="5">
        <f t="shared" si="206"/>
        <v>3.5613224244419604E-8</v>
      </c>
      <c r="AX98" s="5">
        <f t="shared" si="207"/>
        <v>1.7719318046006115E-6</v>
      </c>
      <c r="AY98" s="5">
        <f t="shared" si="208"/>
        <v>2.7660697973239606E-6</v>
      </c>
      <c r="AZ98" s="5">
        <f t="shared" si="209"/>
        <v>2.1589832362065322E-6</v>
      </c>
      <c r="BA98" s="5">
        <f t="shared" si="210"/>
        <v>1.1234251617536491E-6</v>
      </c>
      <c r="BB98" s="5">
        <f t="shared" si="211"/>
        <v>4.3843002329609553E-7</v>
      </c>
      <c r="BC98" s="5">
        <f t="shared" si="212"/>
        <v>1.3688202249439444E-7</v>
      </c>
      <c r="BD98" s="5">
        <f t="shared" si="213"/>
        <v>2.6598398527549324E-3</v>
      </c>
      <c r="BE98" s="5">
        <f t="shared" si="214"/>
        <v>1.2270724508332224E-3</v>
      </c>
      <c r="BF98" s="5">
        <f t="shared" si="215"/>
        <v>2.8304463481782817E-4</v>
      </c>
      <c r="BG98" s="5">
        <f t="shared" si="216"/>
        <v>4.3525963086508602E-5</v>
      </c>
      <c r="BH98" s="5">
        <f t="shared" si="217"/>
        <v>5.0199930405696707E-6</v>
      </c>
      <c r="BI98" s="5">
        <f t="shared" si="218"/>
        <v>4.6317789825409463E-7</v>
      </c>
      <c r="BJ98" s="8">
        <f t="shared" si="219"/>
        <v>0.10652282174421743</v>
      </c>
      <c r="BK98" s="8">
        <f t="shared" si="220"/>
        <v>0.24624483378083625</v>
      </c>
      <c r="BL98" s="8">
        <f t="shared" si="221"/>
        <v>0.56216730560153272</v>
      </c>
      <c r="BM98" s="8">
        <f t="shared" si="222"/>
        <v>0.32821847109446184</v>
      </c>
      <c r="BN98" s="8">
        <f t="shared" si="223"/>
        <v>0.67061885607318805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1.3245283018867899</v>
      </c>
      <c r="F99">
        <f>VLOOKUP(B99,home!$B$2:$E$405,3,FALSE)</f>
        <v>0.49</v>
      </c>
      <c r="G99">
        <f>VLOOKUP(C99,away!$B$2:$E$405,4,FALSE)</f>
        <v>0.75</v>
      </c>
      <c r="H99">
        <f>VLOOKUP(A99,away!$A$2:$E$405,3,FALSE)</f>
        <v>1.3056603773584901</v>
      </c>
      <c r="I99">
        <f>VLOOKUP(C99,away!$B$2:$E$405,3,FALSE)</f>
        <v>1.22</v>
      </c>
      <c r="J99">
        <f>VLOOKUP(B99,home!$B$2:$E$405,4,FALSE)</f>
        <v>1.81</v>
      </c>
      <c r="K99" s="3">
        <f t="shared" si="168"/>
        <v>0.48676415094339526</v>
      </c>
      <c r="L99" s="3">
        <f t="shared" si="169"/>
        <v>2.8831592452830179</v>
      </c>
      <c r="M99" s="5">
        <f t="shared" si="170"/>
        <v>3.4392271820369649E-2</v>
      </c>
      <c r="N99" s="5">
        <f t="shared" si="171"/>
        <v>1.6740924991656692E-2</v>
      </c>
      <c r="O99" s="5">
        <f t="shared" si="172"/>
        <v>9.9158396465185372E-2</v>
      </c>
      <c r="P99" s="5">
        <f t="shared" si="173"/>
        <v>4.8266752664284526E-2</v>
      </c>
      <c r="Q99" s="5">
        <f t="shared" si="174"/>
        <v>4.0744410697854177E-3</v>
      </c>
      <c r="R99" s="5">
        <f t="shared" si="175"/>
        <v>0.14294472375801909</v>
      </c>
      <c r="S99" s="5">
        <f t="shared" si="176"/>
        <v>1.6934614154911747E-2</v>
      </c>
      <c r="T99" s="5">
        <f t="shared" si="177"/>
        <v>1.1747262439712657E-2</v>
      </c>
      <c r="U99" s="5">
        <f t="shared" si="178"/>
        <v>6.9580367091910345E-2</v>
      </c>
      <c r="V99" s="5">
        <f t="shared" si="179"/>
        <v>2.6407057607120287E-3</v>
      </c>
      <c r="W99" s="5">
        <f t="shared" si="180"/>
        <v>6.6109728263433274E-4</v>
      </c>
      <c r="X99" s="5">
        <f t="shared" si="181"/>
        <v>1.9060487424586567E-3</v>
      </c>
      <c r="Y99" s="5">
        <f t="shared" si="182"/>
        <v>2.7477210268898734E-3</v>
      </c>
      <c r="Z99" s="5">
        <f t="shared" si="183"/>
        <v>0.13737746728911993</v>
      </c>
      <c r="AA99" s="5">
        <f t="shared" si="184"/>
        <v>6.6870426223742521E-2</v>
      </c>
      <c r="AB99" s="5">
        <f t="shared" si="185"/>
        <v>1.6275063122011487E-2</v>
      </c>
      <c r="AC99" s="5">
        <f t="shared" si="186"/>
        <v>2.316259675959174E-4</v>
      </c>
      <c r="AD99" s="5">
        <f t="shared" si="187"/>
        <v>8.0449614368121686E-5</v>
      </c>
      <c r="AE99" s="5">
        <f t="shared" si="188"/>
        <v>2.3194904944490356E-4</v>
      </c>
      <c r="AF99" s="5">
        <f t="shared" si="189"/>
        <v>3.3437302317084085E-4</v>
      </c>
      <c r="AG99" s="5">
        <f t="shared" si="190"/>
        <v>3.2135022437608084E-4</v>
      </c>
      <c r="AH99" s="5">
        <f t="shared" si="191"/>
        <v>9.902027872704787E-2</v>
      </c>
      <c r="AI99" s="5">
        <f t="shared" si="192"/>
        <v>4.8199521900749803E-2</v>
      </c>
      <c r="AJ99" s="5">
        <f t="shared" si="193"/>
        <v>1.173089967694803E-2</v>
      </c>
      <c r="AK99" s="5">
        <f t="shared" si="194"/>
        <v>1.9033938070172525E-3</v>
      </c>
      <c r="AL99" s="5">
        <f t="shared" si="195"/>
        <v>1.3002727295213111E-5</v>
      </c>
      <c r="AM99" s="5">
        <f t="shared" si="196"/>
        <v>7.831997646324466E-6</v>
      </c>
      <c r="AN99" s="5">
        <f t="shared" si="197"/>
        <v>2.2580896423035222E-5</v>
      </c>
      <c r="AO99" s="5">
        <f t="shared" si="198"/>
        <v>3.2552160144426125E-5</v>
      </c>
      <c r="AP99" s="5">
        <f t="shared" si="199"/>
        <v>3.1284353824778518E-5</v>
      </c>
      <c r="AQ99" s="5">
        <f t="shared" si="200"/>
        <v>2.2549443490653829E-5</v>
      </c>
      <c r="AR99" s="5">
        <f t="shared" si="201"/>
        <v>5.7098246416477878E-2</v>
      </c>
      <c r="AS99" s="5">
        <f t="shared" si="202"/>
        <v>2.7793379437273617E-2</v>
      </c>
      <c r="AT99" s="5">
        <f t="shared" si="203"/>
        <v>6.7644103718160556E-3</v>
      </c>
      <c r="AU99" s="5">
        <f t="shared" si="204"/>
        <v>1.0975574904232464E-3</v>
      </c>
      <c r="AV99" s="5">
        <f t="shared" si="205"/>
        <v>1.335629099843588E-4</v>
      </c>
      <c r="AW99" s="5">
        <f t="shared" si="206"/>
        <v>5.0689635676579284E-7</v>
      </c>
      <c r="AX99" s="5">
        <f t="shared" si="207"/>
        <v>6.3538928075063293E-7</v>
      </c>
      <c r="AY99" s="5">
        <f t="shared" si="208"/>
        <v>1.8319284791499145E-6</v>
      </c>
      <c r="AZ99" s="5">
        <f t="shared" si="209"/>
        <v>2.6408707656791677E-6</v>
      </c>
      <c r="BA99" s="5">
        <f t="shared" si="210"/>
        <v>2.5380169878885113E-6</v>
      </c>
      <c r="BB99" s="5">
        <f t="shared" si="211"/>
        <v>1.8293767858290297E-6</v>
      </c>
      <c r="BC99" s="5">
        <f t="shared" si="212"/>
        <v>1.0548769186338197E-6</v>
      </c>
      <c r="BD99" s="5">
        <f t="shared" si="213"/>
        <v>2.7437222840852673E-2</v>
      </c>
      <c r="BE99" s="5">
        <f t="shared" si="214"/>
        <v>1.3355456480372384E-2</v>
      </c>
      <c r="BF99" s="5">
        <f t="shared" si="215"/>
        <v>3.2504787170649645E-3</v>
      </c>
      <c r="BG99" s="5">
        <f t="shared" si="216"/>
        <v>5.2740550429056807E-4</v>
      </c>
      <c r="BH99" s="5">
        <f t="shared" si="217"/>
        <v>6.4180523124717886E-5</v>
      </c>
      <c r="BI99" s="5">
        <f t="shared" si="218"/>
        <v>6.2481555691812513E-6</v>
      </c>
      <c r="BJ99" s="8">
        <f t="shared" si="219"/>
        <v>3.8972946775244717E-2</v>
      </c>
      <c r="BK99" s="8">
        <f t="shared" si="220"/>
        <v>0.10248080502364823</v>
      </c>
      <c r="BL99" s="8">
        <f t="shared" si="221"/>
        <v>0.69321121961988152</v>
      </c>
      <c r="BM99" s="8">
        <f t="shared" si="222"/>
        <v>0.62646360290647118</v>
      </c>
      <c r="BN99" s="8">
        <f t="shared" si="223"/>
        <v>0.34557751076930077</v>
      </c>
    </row>
    <row r="100" spans="1:66" x14ac:dyDescent="0.25">
      <c r="A100" t="s">
        <v>69</v>
      </c>
      <c r="B100" t="s">
        <v>260</v>
      </c>
      <c r="C100" t="s">
        <v>77</v>
      </c>
      <c r="D100" s="11">
        <v>44289</v>
      </c>
      <c r="E100">
        <f>VLOOKUP(A100,home!$A$2:$E$405,3,FALSE)</f>
        <v>1.3245283018867899</v>
      </c>
      <c r="F100">
        <f>VLOOKUP(B100,home!$B$2:$E$405,3,FALSE)</f>
        <v>1.19</v>
      </c>
      <c r="G100">
        <f>VLOOKUP(C100,away!$B$2:$E$405,4,FALSE)</f>
        <v>0.75</v>
      </c>
      <c r="H100">
        <f>VLOOKUP(A100,away!$A$2:$E$405,3,FALSE)</f>
        <v>1.3056603773584901</v>
      </c>
      <c r="I100">
        <f>VLOOKUP(C100,away!$B$2:$E$405,3,FALSE)</f>
        <v>1.02</v>
      </c>
      <c r="J100">
        <f>VLOOKUP(B100,home!$B$2:$E$405,4,FALSE)</f>
        <v>0.93</v>
      </c>
      <c r="K100" s="3">
        <f t="shared" si="168"/>
        <v>1.18214150943396</v>
      </c>
      <c r="L100" s="3">
        <f t="shared" si="169"/>
        <v>1.2385494339622636</v>
      </c>
      <c r="M100" s="5">
        <f t="shared" si="170"/>
        <v>8.8860198875847049E-2</v>
      </c>
      <c r="N100" s="5">
        <f t="shared" si="171"/>
        <v>0.10504532962769571</v>
      </c>
      <c r="O100" s="5">
        <f t="shared" si="172"/>
        <v>0.11005774901945453</v>
      </c>
      <c r="P100" s="5">
        <f t="shared" si="173"/>
        <v>0.13010383355076191</v>
      </c>
      <c r="Q100" s="5">
        <f t="shared" si="174"/>
        <v>6.2089222262536055E-2</v>
      </c>
      <c r="R100" s="5">
        <f t="shared" si="175"/>
        <v>6.815598137560315E-2</v>
      </c>
      <c r="S100" s="5">
        <f t="shared" si="176"/>
        <v>4.7622579396469453E-2</v>
      </c>
      <c r="T100" s="5">
        <f t="shared" si="177"/>
        <v>7.6900571088421202E-2</v>
      </c>
      <c r="U100" s="5">
        <f t="shared" si="178"/>
        <v>8.0570014700308376E-2</v>
      </c>
      <c r="V100" s="5">
        <f t="shared" si="179"/>
        <v>7.747350734248315E-3</v>
      </c>
      <c r="W100" s="5">
        <f t="shared" si="180"/>
        <v>2.4466082308338334E-2</v>
      </c>
      <c r="X100" s="5">
        <f t="shared" si="181"/>
        <v>3.0302452394266592E-2</v>
      </c>
      <c r="Y100" s="5">
        <f t="shared" si="182"/>
        <v>1.8765542630293668E-2</v>
      </c>
      <c r="Z100" s="5">
        <f t="shared" si="183"/>
        <v>2.8138184051298622E-2</v>
      </c>
      <c r="AA100" s="5">
        <f t="shared" si="184"/>
        <v>3.3263315367132729E-2</v>
      </c>
      <c r="AB100" s="5">
        <f t="shared" si="185"/>
        <v>1.9660972918440066E-2</v>
      </c>
      <c r="AC100" s="5">
        <f t="shared" si="186"/>
        <v>7.0895071917708981E-4</v>
      </c>
      <c r="AD100" s="5">
        <f t="shared" si="187"/>
        <v>7.2305928674786428E-3</v>
      </c>
      <c r="AE100" s="5">
        <f t="shared" si="188"/>
        <v>8.9554467032272531E-3</v>
      </c>
      <c r="AF100" s="5">
        <f t="shared" si="189"/>
        <v>5.5458817225806679E-3</v>
      </c>
      <c r="AG100" s="5">
        <f t="shared" si="190"/>
        <v>2.2896162227746498E-3</v>
      </c>
      <c r="AH100" s="5">
        <f t="shared" si="191"/>
        <v>8.7126329823654768E-3</v>
      </c>
      <c r="AI100" s="5">
        <f t="shared" si="192"/>
        <v>1.0299565104917629E-2</v>
      </c>
      <c r="AJ100" s="5">
        <f t="shared" si="193"/>
        <v>6.0877717198203358E-3</v>
      </c>
      <c r="AK100" s="5">
        <f t="shared" si="194"/>
        <v>2.3988692166525953E-3</v>
      </c>
      <c r="AL100" s="5">
        <f t="shared" si="195"/>
        <v>4.1520144015153612E-5</v>
      </c>
      <c r="AM100" s="5">
        <f t="shared" si="196"/>
        <v>1.7095167932927252E-3</v>
      </c>
      <c r="AN100" s="5">
        <f t="shared" si="197"/>
        <v>2.117321056681689E-3</v>
      </c>
      <c r="AO100" s="5">
        <f t="shared" si="198"/>
        <v>1.3112033981347441E-3</v>
      </c>
      <c r="AP100" s="5">
        <f t="shared" si="199"/>
        <v>5.4133007552306124E-4</v>
      </c>
      <c r="AQ100" s="5">
        <f t="shared" si="200"/>
        <v>1.6761601465645925E-4</v>
      </c>
      <c r="AR100" s="5">
        <f t="shared" si="201"/>
        <v>2.1582053297259417E-3</v>
      </c>
      <c r="AS100" s="5">
        <f t="shared" si="202"/>
        <v>2.5513041061506416E-3</v>
      </c>
      <c r="AT100" s="5">
        <f t="shared" si="203"/>
        <v>1.5080012435349903E-3</v>
      </c>
      <c r="AU100" s="5">
        <f t="shared" si="204"/>
        <v>5.9422362208691394E-4</v>
      </c>
      <c r="AV100" s="5">
        <f t="shared" si="205"/>
        <v>1.7561410238878483E-4</v>
      </c>
      <c r="AW100" s="5">
        <f t="shared" si="206"/>
        <v>1.6886481281489722E-6</v>
      </c>
      <c r="AX100" s="5">
        <f t="shared" si="207"/>
        <v>3.3681512707096054E-4</v>
      </c>
      <c r="AY100" s="5">
        <f t="shared" si="208"/>
        <v>4.1716218498366603E-4</v>
      </c>
      <c r="AZ100" s="5">
        <f t="shared" si="209"/>
        <v>2.5833799404099039E-4</v>
      </c>
      <c r="BA100" s="5">
        <f t="shared" si="210"/>
        <v>1.0665479209680508E-4</v>
      </c>
      <c r="BB100" s="5">
        <f t="shared" si="211"/>
        <v>3.3024308095215221E-5</v>
      </c>
      <c r="BC100" s="5">
        <f t="shared" si="212"/>
        <v>8.1804476196648392E-6</v>
      </c>
      <c r="BD100" s="5">
        <f t="shared" si="213"/>
        <v>4.4550733158440088E-4</v>
      </c>
      <c r="BE100" s="5">
        <f t="shared" si="214"/>
        <v>5.2665270942307927E-4</v>
      </c>
      <c r="BF100" s="5">
        <f t="shared" si="215"/>
        <v>3.1128901443244192E-4</v>
      </c>
      <c r="BG100" s="5">
        <f t="shared" si="216"/>
        <v>1.2266255513045888E-4</v>
      </c>
      <c r="BH100" s="5">
        <f t="shared" si="217"/>
        <v>3.6251124518236741E-5</v>
      </c>
      <c r="BI100" s="5">
        <f t="shared" si="218"/>
        <v>8.570791811333361E-6</v>
      </c>
      <c r="BJ100" s="8">
        <f t="shared" si="219"/>
        <v>0.34859790001980878</v>
      </c>
      <c r="BK100" s="8">
        <f t="shared" si="220"/>
        <v>0.27550159560550264</v>
      </c>
      <c r="BL100" s="8">
        <f t="shared" si="221"/>
        <v>0.34764515433548204</v>
      </c>
      <c r="BM100" s="8">
        <f t="shared" si="222"/>
        <v>0.43515504576333813</v>
      </c>
      <c r="BN100" s="8">
        <f t="shared" si="223"/>
        <v>0.56431231471189836</v>
      </c>
    </row>
    <row r="101" spans="1:66" x14ac:dyDescent="0.25">
      <c r="A101" t="s">
        <v>24</v>
      </c>
      <c r="B101" t="s">
        <v>291</v>
      </c>
      <c r="C101" t="s">
        <v>294</v>
      </c>
      <c r="D101" s="11">
        <v>44289</v>
      </c>
      <c r="E101">
        <f>VLOOKUP(A101,home!$A$2:$E$405,3,FALSE)</f>
        <v>1.58704453441296</v>
      </c>
      <c r="F101">
        <f>VLOOKUP(B101,home!$B$2:$E$405,3,FALSE)</f>
        <v>0.28999999999999998</v>
      </c>
      <c r="G101">
        <f>VLOOKUP(C101,away!$B$2:$E$405,4,FALSE)</f>
        <v>0.53</v>
      </c>
      <c r="H101">
        <f>VLOOKUP(A101,away!$A$2:$E$405,3,FALSE)</f>
        <v>1.3927125506072899</v>
      </c>
      <c r="I101">
        <f>VLOOKUP(C101,away!$B$2:$E$405,3,FALSE)</f>
        <v>1.31</v>
      </c>
      <c r="J101">
        <f>VLOOKUP(B101,home!$B$2:$E$405,4,FALSE)</f>
        <v>1.22</v>
      </c>
      <c r="K101" s="3">
        <f t="shared" si="168"/>
        <v>0.24392874493927197</v>
      </c>
      <c r="L101" s="3">
        <f t="shared" si="169"/>
        <v>2.2258331983805708</v>
      </c>
      <c r="M101" s="5">
        <f t="shared" si="170"/>
        <v>8.4604997389233938E-2</v>
      </c>
      <c r="N101" s="5">
        <f t="shared" si="171"/>
        <v>2.0637590828746218E-2</v>
      </c>
      <c r="O101" s="5">
        <f t="shared" si="172"/>
        <v>0.18831661193785842</v>
      </c>
      <c r="P101" s="5">
        <f t="shared" si="173"/>
        <v>4.5935834801217733E-2</v>
      </c>
      <c r="Q101" s="5">
        <f t="shared" si="174"/>
        <v>2.517050814713147E-3</v>
      </c>
      <c r="R101" s="5">
        <f t="shared" si="175"/>
        <v>0.20958068332891813</v>
      </c>
      <c r="S101" s="5">
        <f t="shared" si="176"/>
        <v>6.2351544944119286E-3</v>
      </c>
      <c r="T101" s="5">
        <f t="shared" si="177"/>
        <v>5.6025352653993861E-3</v>
      </c>
      <c r="U101" s="5">
        <f t="shared" si="178"/>
        <v>5.1122753047938008E-2</v>
      </c>
      <c r="V101" s="5">
        <f t="shared" si="179"/>
        <v>3.7614934191401619E-4</v>
      </c>
      <c r="W101" s="5">
        <f t="shared" si="180"/>
        <v>2.0466034872711666E-4</v>
      </c>
      <c r="X101" s="5">
        <f t="shared" si="181"/>
        <v>4.555397985889611E-4</v>
      </c>
      <c r="Y101" s="5">
        <f t="shared" si="182"/>
        <v>5.0697780344145424E-4</v>
      </c>
      <c r="Z101" s="5">
        <f t="shared" si="183"/>
        <v>0.15549721423093049</v>
      </c>
      <c r="AA101" s="5">
        <f t="shared" si="184"/>
        <v>3.7930240308903976E-2</v>
      </c>
      <c r="AB101" s="5">
        <f t="shared" si="185"/>
        <v>4.6261379568979652E-3</v>
      </c>
      <c r="AC101" s="5">
        <f t="shared" si="186"/>
        <v>1.2764268190370916E-5</v>
      </c>
      <c r="AD101" s="5">
        <f t="shared" si="187"/>
        <v>1.2480635500959825E-5</v>
      </c>
      <c r="AE101" s="5">
        <f t="shared" si="188"/>
        <v>2.7779812834923507E-5</v>
      </c>
      <c r="AF101" s="5">
        <f t="shared" si="189"/>
        <v>3.0916614826385719E-5</v>
      </c>
      <c r="AG101" s="5">
        <f t="shared" si="190"/>
        <v>2.2938409220704763E-5</v>
      </c>
      <c r="AH101" s="5">
        <f t="shared" si="191"/>
        <v>8.6527715422725193E-2</v>
      </c>
      <c r="AI101" s="5">
        <f t="shared" si="192"/>
        <v>2.1106597025527845E-2</v>
      </c>
      <c r="AJ101" s="5">
        <f t="shared" si="193"/>
        <v>2.5742528611879889E-3</v>
      </c>
      <c r="AK101" s="5">
        <f t="shared" si="194"/>
        <v>2.0931142319530535E-4</v>
      </c>
      <c r="AL101" s="5">
        <f t="shared" si="195"/>
        <v>2.7721166978059803E-7</v>
      </c>
      <c r="AM101" s="5">
        <f t="shared" si="196"/>
        <v>6.0887715075873084E-7</v>
      </c>
      <c r="AN101" s="5">
        <f t="shared" si="197"/>
        <v>1.355258975894155E-6</v>
      </c>
      <c r="AO101" s="5">
        <f t="shared" si="198"/>
        <v>1.5082902104742322E-6</v>
      </c>
      <c r="AP101" s="5">
        <f t="shared" si="199"/>
        <v>1.1190674744219882E-6</v>
      </c>
      <c r="AQ101" s="5">
        <f t="shared" si="200"/>
        <v>6.2271438394909032E-7</v>
      </c>
      <c r="AR101" s="5">
        <f t="shared" si="201"/>
        <v>3.851925231358564E-2</v>
      </c>
      <c r="AS101" s="5">
        <f t="shared" si="202"/>
        <v>9.3959528728520935E-3</v>
      </c>
      <c r="AT101" s="5">
        <f t="shared" si="203"/>
        <v>1.145971495891679E-3</v>
      </c>
      <c r="AU101" s="5">
        <f t="shared" si="204"/>
        <v>9.3178462909679116E-5</v>
      </c>
      <c r="AV101" s="5">
        <f t="shared" si="205"/>
        <v>5.6822263782321329E-6</v>
      </c>
      <c r="AW101" s="5">
        <f t="shared" si="206"/>
        <v>4.1808501799076942E-9</v>
      </c>
      <c r="AX101" s="5">
        <f t="shared" si="207"/>
        <v>2.4753773201129494E-8</v>
      </c>
      <c r="AY101" s="5">
        <f t="shared" si="208"/>
        <v>5.509777017625732E-8</v>
      </c>
      <c r="AZ101" s="5">
        <f t="shared" si="209"/>
        <v>6.131922300752824E-8</v>
      </c>
      <c r="BA101" s="5">
        <f t="shared" si="210"/>
        <v>4.5495454089686023E-8</v>
      </c>
      <c r="BB101" s="5">
        <f t="shared" si="211"/>
        <v>2.5316323022055564E-8</v>
      </c>
      <c r="BC101" s="5">
        <f t="shared" si="212"/>
        <v>1.1269982448683518E-8</v>
      </c>
      <c r="BD101" s="5">
        <f t="shared" si="213"/>
        <v>1.4289571762729438E-2</v>
      </c>
      <c r="BE101" s="5">
        <f t="shared" si="214"/>
        <v>3.4856373058022522E-3</v>
      </c>
      <c r="BF101" s="5">
        <f t="shared" si="215"/>
        <v>4.2512356665892433E-4</v>
      </c>
      <c r="BG101" s="5">
        <f t="shared" si="216"/>
        <v>3.4566619353072783E-5</v>
      </c>
      <c r="BH101" s="5">
        <f t="shared" si="217"/>
        <v>2.1079480188971482E-6</v>
      </c>
      <c r="BI101" s="5">
        <f t="shared" si="218"/>
        <v>1.0283782292936131E-7</v>
      </c>
      <c r="BJ101" s="8">
        <f t="shared" si="219"/>
        <v>3.0023907792720697E-2</v>
      </c>
      <c r="BK101" s="8">
        <f t="shared" si="220"/>
        <v>0.13716523260440794</v>
      </c>
      <c r="BL101" s="8">
        <f t="shared" si="221"/>
        <v>0.66939145072515571</v>
      </c>
      <c r="BM101" s="8">
        <f t="shared" si="222"/>
        <v>0.44048498533560726</v>
      </c>
      <c r="BN101" s="8">
        <f t="shared" si="223"/>
        <v>0.55159276910068755</v>
      </c>
    </row>
    <row r="102" spans="1:66" x14ac:dyDescent="0.25">
      <c r="A102" t="s">
        <v>40</v>
      </c>
      <c r="B102" t="s">
        <v>339</v>
      </c>
      <c r="C102" t="s">
        <v>233</v>
      </c>
      <c r="D102" s="11">
        <v>44289</v>
      </c>
      <c r="E102">
        <f>VLOOKUP(A102,home!$A$2:$E$405,3,FALSE)</f>
        <v>1.45714285714286</v>
      </c>
      <c r="F102">
        <f>VLOOKUP(B102,home!$B$2:$E$405,3,FALSE)</f>
        <v>1.42</v>
      </c>
      <c r="G102">
        <f>VLOOKUP(C102,away!$B$2:$E$405,4,FALSE)</f>
        <v>0.88</v>
      </c>
      <c r="H102">
        <f>VLOOKUP(A102,away!$A$2:$E$405,3,FALSE)</f>
        <v>1.1499999999999999</v>
      </c>
      <c r="I102">
        <f>VLOOKUP(C102,away!$B$2:$E$405,3,FALSE)</f>
        <v>0.64</v>
      </c>
      <c r="J102">
        <f>VLOOKUP(B102,home!$B$2:$E$405,4,FALSE)</f>
        <v>0.75</v>
      </c>
      <c r="K102" s="3">
        <f t="shared" si="168"/>
        <v>1.8208457142857177</v>
      </c>
      <c r="L102" s="3">
        <f t="shared" si="169"/>
        <v>0.55200000000000005</v>
      </c>
      <c r="M102" s="5">
        <f t="shared" si="170"/>
        <v>9.3215084988721247E-2</v>
      </c>
      <c r="N102" s="5">
        <f t="shared" si="171"/>
        <v>0.16973028800849199</v>
      </c>
      <c r="O102" s="5">
        <f t="shared" si="172"/>
        <v>5.1454726913774139E-2</v>
      </c>
      <c r="P102" s="5">
        <f t="shared" si="173"/>
        <v>9.369111898068759E-2</v>
      </c>
      <c r="Q102" s="5">
        <f t="shared" si="174"/>
        <v>0.15452633375237168</v>
      </c>
      <c r="R102" s="5">
        <f t="shared" si="175"/>
        <v>1.4201504628201665E-2</v>
      </c>
      <c r="S102" s="5">
        <f t="shared" si="176"/>
        <v>2.3542395999841335E-2</v>
      </c>
      <c r="T102" s="5">
        <f t="shared" si="177"/>
        <v>8.5298536231309174E-2</v>
      </c>
      <c r="U102" s="5">
        <f t="shared" si="178"/>
        <v>2.585874883866978E-2</v>
      </c>
      <c r="V102" s="5">
        <f t="shared" si="179"/>
        <v>2.6291803461001382E-3</v>
      </c>
      <c r="W102" s="5">
        <f t="shared" si="180"/>
        <v>9.3789537519096827E-2</v>
      </c>
      <c r="X102" s="5">
        <f t="shared" si="181"/>
        <v>5.1771824710541453E-2</v>
      </c>
      <c r="Y102" s="5">
        <f t="shared" si="182"/>
        <v>1.4289023620109444E-2</v>
      </c>
      <c r="Z102" s="5">
        <f t="shared" si="183"/>
        <v>2.6130768515891067E-3</v>
      </c>
      <c r="AA102" s="5">
        <f t="shared" si="184"/>
        <v>4.75800978631524E-3</v>
      </c>
      <c r="AB102" s="5">
        <f t="shared" si="185"/>
        <v>4.3318008639708066E-3</v>
      </c>
      <c r="AC102" s="5">
        <f t="shared" si="186"/>
        <v>1.6516294590218322E-4</v>
      </c>
      <c r="AD102" s="5">
        <f t="shared" si="187"/>
        <v>4.2694069359121713E-2</v>
      </c>
      <c r="AE102" s="5">
        <f t="shared" si="188"/>
        <v>2.3567126286235189E-2</v>
      </c>
      <c r="AF102" s="5">
        <f t="shared" si="189"/>
        <v>6.504526855000913E-3</v>
      </c>
      <c r="AG102" s="5">
        <f t="shared" si="190"/>
        <v>1.1968329413201682E-3</v>
      </c>
      <c r="AH102" s="5">
        <f t="shared" si="191"/>
        <v>3.6060460551929675E-4</v>
      </c>
      <c r="AI102" s="5">
        <f t="shared" si="192"/>
        <v>6.5660535051150317E-4</v>
      </c>
      <c r="AJ102" s="5">
        <f t="shared" si="193"/>
        <v>5.977885192279713E-4</v>
      </c>
      <c r="AK102" s="5">
        <f t="shared" si="194"/>
        <v>3.6282688776181909E-4</v>
      </c>
      <c r="AL102" s="5">
        <f t="shared" si="195"/>
        <v>6.640256227881859E-6</v>
      </c>
      <c r="AM102" s="5">
        <f t="shared" si="196"/>
        <v>1.5547862643594796E-2</v>
      </c>
      <c r="AN102" s="5">
        <f t="shared" si="197"/>
        <v>8.5824201792643294E-3</v>
      </c>
      <c r="AO102" s="5">
        <f t="shared" si="198"/>
        <v>2.3687479694769554E-3</v>
      </c>
      <c r="AP102" s="5">
        <f t="shared" si="199"/>
        <v>4.3584962638375984E-4</v>
      </c>
      <c r="AQ102" s="5">
        <f t="shared" si="200"/>
        <v>6.0147248440958858E-5</v>
      </c>
      <c r="AR102" s="5">
        <f t="shared" si="201"/>
        <v>3.9810748449330365E-5</v>
      </c>
      <c r="AS102" s="5">
        <f t="shared" si="202"/>
        <v>7.2489230696469974E-5</v>
      </c>
      <c r="AT102" s="5">
        <f t="shared" si="203"/>
        <v>6.5995852522768045E-5</v>
      </c>
      <c r="AU102" s="5">
        <f t="shared" si="204"/>
        <v>4.0056088408904835E-5</v>
      </c>
      <c r="AV102" s="5">
        <f t="shared" si="205"/>
        <v>1.8233989227601031E-5</v>
      </c>
      <c r="AW102" s="5">
        <f t="shared" si="206"/>
        <v>1.853935254458986E-7</v>
      </c>
      <c r="AX102" s="5">
        <f t="shared" si="207"/>
        <v>4.7183765101487685E-3</v>
      </c>
      <c r="AY102" s="5">
        <f t="shared" si="208"/>
        <v>2.6045438336021205E-3</v>
      </c>
      <c r="AZ102" s="5">
        <f t="shared" si="209"/>
        <v>7.1885409807418538E-4</v>
      </c>
      <c r="BA102" s="5">
        <f t="shared" si="210"/>
        <v>1.3226915404565014E-4</v>
      </c>
      <c r="BB102" s="5">
        <f t="shared" si="211"/>
        <v>1.825314325829972E-5</v>
      </c>
      <c r="BC102" s="5">
        <f t="shared" si="212"/>
        <v>2.0151470157162891E-6</v>
      </c>
      <c r="BD102" s="5">
        <f t="shared" si="213"/>
        <v>3.6625888573383935E-6</v>
      </c>
      <c r="BE102" s="5">
        <f t="shared" si="214"/>
        <v>6.6690092240752364E-6</v>
      </c>
      <c r="BF102" s="5">
        <f t="shared" si="215"/>
        <v>6.0716184320946597E-6</v>
      </c>
      <c r="BG102" s="5">
        <f t="shared" si="216"/>
        <v>3.6851601336192442E-6</v>
      </c>
      <c r="BH102" s="5">
        <f t="shared" si="217"/>
        <v>1.6775270089392947E-6</v>
      </c>
      <c r="BI102" s="5">
        <f t="shared" si="218"/>
        <v>6.1090357296513103E-7</v>
      </c>
      <c r="BJ102" s="8">
        <f t="shared" si="219"/>
        <v>0.67855743883690378</v>
      </c>
      <c r="BK102" s="8">
        <f t="shared" si="220"/>
        <v>0.21585412735108248</v>
      </c>
      <c r="BL102" s="8">
        <f t="shared" si="221"/>
        <v>0.10284157911048634</v>
      </c>
      <c r="BM102" s="8">
        <f t="shared" si="222"/>
        <v>0.42044280643773696</v>
      </c>
      <c r="BN102" s="8">
        <f t="shared" si="223"/>
        <v>0.57681905727224836</v>
      </c>
    </row>
    <row r="103" spans="1:66" x14ac:dyDescent="0.25">
      <c r="A103" t="s">
        <v>40</v>
      </c>
      <c r="B103" t="s">
        <v>334</v>
      </c>
      <c r="C103" t="s">
        <v>239</v>
      </c>
      <c r="D103" s="11">
        <v>44289</v>
      </c>
      <c r="E103">
        <f>VLOOKUP(A103,home!$A$2:$E$405,3,FALSE)</f>
        <v>1.45714285714286</v>
      </c>
      <c r="F103">
        <f>VLOOKUP(B103,home!$B$2:$E$405,3,FALSE)</f>
        <v>0.88</v>
      </c>
      <c r="G103">
        <f>VLOOKUP(C103,away!$B$2:$E$405,4,FALSE)</f>
        <v>0.49</v>
      </c>
      <c r="H103">
        <f>VLOOKUP(A103,away!$A$2:$E$405,3,FALSE)</f>
        <v>1.1499999999999999</v>
      </c>
      <c r="I103">
        <f>VLOOKUP(C103,away!$B$2:$E$405,3,FALSE)</f>
        <v>0.83</v>
      </c>
      <c r="J103">
        <f>VLOOKUP(B103,home!$B$2:$E$405,4,FALSE)</f>
        <v>1.37</v>
      </c>
      <c r="K103" s="3">
        <f t="shared" si="168"/>
        <v>0.62832000000000121</v>
      </c>
      <c r="L103" s="3">
        <f t="shared" si="169"/>
        <v>1.3076650000000001</v>
      </c>
      <c r="M103" s="5">
        <f t="shared" si="170"/>
        <v>0.14428208095777068</v>
      </c>
      <c r="N103" s="5">
        <f t="shared" si="171"/>
        <v>9.065531710738664E-2</v>
      </c>
      <c r="O103" s="5">
        <f t="shared" si="172"/>
        <v>0.18867262739564319</v>
      </c>
      <c r="P103" s="5">
        <f t="shared" si="173"/>
        <v>0.11854678524523075</v>
      </c>
      <c r="Q103" s="5">
        <f t="shared" si="174"/>
        <v>2.8480274422456639E-2</v>
      </c>
      <c r="R103" s="5">
        <f t="shared" si="175"/>
        <v>0.12336029565166193</v>
      </c>
      <c r="S103" s="5">
        <f t="shared" si="176"/>
        <v>2.4350460221203903E-2</v>
      </c>
      <c r="T103" s="5">
        <f t="shared" si="177"/>
        <v>3.7242658052641757E-2</v>
      </c>
      <c r="U103" s="5">
        <f t="shared" si="178"/>
        <v>7.7509740963852367E-2</v>
      </c>
      <c r="V103" s="5">
        <f t="shared" si="179"/>
        <v>2.2230132339090833E-3</v>
      </c>
      <c r="W103" s="5">
        <f t="shared" si="180"/>
        <v>5.9649086750393314E-3</v>
      </c>
      <c r="X103" s="5">
        <f t="shared" si="181"/>
        <v>7.8001023025453071E-3</v>
      </c>
      <c r="Y103" s="5">
        <f t="shared" si="182"/>
        <v>5.0999603887289567E-3</v>
      </c>
      <c r="Z103" s="5">
        <f t="shared" si="183"/>
        <v>5.3771313671110162E-2</v>
      </c>
      <c r="AA103" s="5">
        <f t="shared" si="184"/>
        <v>3.3785591805832002E-2</v>
      </c>
      <c r="AB103" s="5">
        <f t="shared" si="185"/>
        <v>1.0614081521720199E-2</v>
      </c>
      <c r="AC103" s="5">
        <f t="shared" si="186"/>
        <v>1.1415618570240965E-4</v>
      </c>
      <c r="AD103" s="5">
        <f t="shared" si="187"/>
        <v>9.3696785467517973E-4</v>
      </c>
      <c r="AE103" s="5">
        <f t="shared" si="188"/>
        <v>1.2252400696838189E-3</v>
      </c>
      <c r="AF103" s="5">
        <f t="shared" si="189"/>
        <v>8.0110177786154582E-4</v>
      </c>
      <c r="AG103" s="5">
        <f t="shared" si="190"/>
        <v>3.4919091878243938E-4</v>
      </c>
      <c r="AH103" s="5">
        <f t="shared" si="191"/>
        <v>1.7578716222933066E-2</v>
      </c>
      <c r="AI103" s="5">
        <f t="shared" si="192"/>
        <v>1.1045058977193324E-2</v>
      </c>
      <c r="AJ103" s="5">
        <f t="shared" si="193"/>
        <v>3.469915728275061E-3</v>
      </c>
      <c r="AK103" s="5">
        <f t="shared" si="194"/>
        <v>7.2673915012993031E-4</v>
      </c>
      <c r="AL103" s="5">
        <f t="shared" si="195"/>
        <v>3.7517753392645104E-6</v>
      </c>
      <c r="AM103" s="5">
        <f t="shared" si="196"/>
        <v>1.1774312848990203E-4</v>
      </c>
      <c r="AN103" s="5">
        <f t="shared" si="197"/>
        <v>1.5396856811674772E-4</v>
      </c>
      <c r="AO103" s="5">
        <f t="shared" si="198"/>
        <v>1.0066965381319349E-4</v>
      </c>
      <c r="AP103" s="5">
        <f t="shared" si="199"/>
        <v>4.3880727617876554E-5</v>
      </c>
      <c r="AQ103" s="5">
        <f t="shared" si="200"/>
        <v>1.4345322920107637E-5</v>
      </c>
      <c r="AR103" s="5">
        <f t="shared" si="201"/>
        <v>4.5974143899323531E-3</v>
      </c>
      <c r="AS103" s="5">
        <f t="shared" si="202"/>
        <v>2.8886474094823016E-3</v>
      </c>
      <c r="AT103" s="5">
        <f t="shared" si="203"/>
        <v>9.0749747016296146E-4</v>
      </c>
      <c r="AU103" s="5">
        <f t="shared" si="204"/>
        <v>1.9006627015093108E-4</v>
      </c>
      <c r="AV103" s="5">
        <f t="shared" si="205"/>
        <v>2.9855609715308303E-5</v>
      </c>
      <c r="AW103" s="5">
        <f t="shared" si="206"/>
        <v>8.5627193018884112E-8</v>
      </c>
      <c r="AX103" s="5">
        <f t="shared" si="207"/>
        <v>1.2330060415462562E-5</v>
      </c>
      <c r="AY103" s="5">
        <f t="shared" si="208"/>
        <v>1.6123588453185852E-5</v>
      </c>
      <c r="AZ103" s="5">
        <f t="shared" si="209"/>
        <v>1.0542126147317642E-5</v>
      </c>
      <c r="BA103" s="5">
        <f t="shared" si="210"/>
        <v>4.5951897961440408E-6</v>
      </c>
      <c r="BB103" s="5">
        <f t="shared" si="211"/>
        <v>1.5022422161936743E-6</v>
      </c>
      <c r="BC103" s="5">
        <f t="shared" si="212"/>
        <v>3.9288591352778021E-7</v>
      </c>
      <c r="BD103" s="5">
        <f t="shared" si="213"/>
        <v>1.0019796480351484E-3</v>
      </c>
      <c r="BE103" s="5">
        <f t="shared" si="214"/>
        <v>6.295638524534457E-4</v>
      </c>
      <c r="BF103" s="5">
        <f t="shared" si="215"/>
        <v>1.9778377988677483E-4</v>
      </c>
      <c r="BG103" s="5">
        <f t="shared" si="216"/>
        <v>4.142383485948621E-5</v>
      </c>
      <c r="BH103" s="5">
        <f t="shared" si="217"/>
        <v>6.5068559797281053E-6</v>
      </c>
      <c r="BI103" s="5">
        <f t="shared" si="218"/>
        <v>8.176775498365542E-7</v>
      </c>
      <c r="BJ103" s="8">
        <f t="shared" si="219"/>
        <v>0.17903181506370125</v>
      </c>
      <c r="BK103" s="8">
        <f t="shared" si="220"/>
        <v>0.28953637120760939</v>
      </c>
      <c r="BL103" s="8">
        <f t="shared" si="221"/>
        <v>0.47725432421544939</v>
      </c>
      <c r="BM103" s="8">
        <f t="shared" si="222"/>
        <v>0.30558040541645992</v>
      </c>
      <c r="BN103" s="8">
        <f t="shared" si="223"/>
        <v>0.69399738078014983</v>
      </c>
    </row>
    <row r="104" spans="1:66" s="16" customFormat="1" x14ac:dyDescent="0.25">
      <c r="A104" s="16" t="s">
        <v>40</v>
      </c>
      <c r="B104" s="16" t="s">
        <v>332</v>
      </c>
      <c r="C104" s="16" t="s">
        <v>238</v>
      </c>
      <c r="D104" s="17">
        <v>44289</v>
      </c>
      <c r="E104" s="16">
        <f>VLOOKUP(A104,home!$A$2:$E$405,3,FALSE)</f>
        <v>1.45714285714286</v>
      </c>
      <c r="F104" s="16">
        <f>VLOOKUP(B104,home!$B$2:$E$405,3,FALSE)</f>
        <v>1.08</v>
      </c>
      <c r="G104" s="16">
        <f>VLOOKUP(C104,away!$B$2:$E$405,4,FALSE)</f>
        <v>0.74</v>
      </c>
      <c r="H104" s="16">
        <f>VLOOKUP(A104,away!$A$2:$E$405,3,FALSE)</f>
        <v>1.1499999999999999</v>
      </c>
      <c r="I104" s="16">
        <f>VLOOKUP(C104,away!$B$2:$E$405,3,FALSE)</f>
        <v>0.54</v>
      </c>
      <c r="J104" s="16">
        <f>VLOOKUP(B104,home!$B$2:$E$405,4,FALSE)</f>
        <v>1.06</v>
      </c>
      <c r="K104" s="18">
        <f t="shared" si="168"/>
        <v>1.1645485714285737</v>
      </c>
      <c r="L104" s="18">
        <f t="shared" si="169"/>
        <v>0.65826000000000007</v>
      </c>
      <c r="M104" s="19">
        <f t="shared" si="170"/>
        <v>0.16157132847678918</v>
      </c>
      <c r="N104" s="19">
        <f t="shared" si="171"/>
        <v>0.18815765976146165</v>
      </c>
      <c r="O104" s="19">
        <f t="shared" si="172"/>
        <v>0.10635594268313127</v>
      </c>
      <c r="P104" s="19">
        <f t="shared" si="173"/>
        <v>0.12385666111457976</v>
      </c>
      <c r="Q104" s="19">
        <f t="shared" si="174"/>
        <v>0.10955936693927694</v>
      </c>
      <c r="R104" s="19">
        <f t="shared" si="175"/>
        <v>3.5004931415298993E-2</v>
      </c>
      <c r="S104" s="19">
        <f t="shared" si="176"/>
        <v>2.3736377993351127E-2</v>
      </c>
      <c r="T104" s="19">
        <f t="shared" si="177"/>
        <v>7.2118548881448447E-2</v>
      </c>
      <c r="U104" s="19">
        <f t="shared" si="178"/>
        <v>4.0764942872641631E-2</v>
      </c>
      <c r="V104" s="19">
        <f t="shared" si="179"/>
        <v>2.0217479541739625E-3</v>
      </c>
      <c r="W104" s="19">
        <f t="shared" si="180"/>
        <v>4.2529068085251281E-2</v>
      </c>
      <c r="X104" s="19">
        <f t="shared" si="181"/>
        <v>2.7995184357797513E-2</v>
      </c>
      <c r="Y104" s="19">
        <f t="shared" si="182"/>
        <v>9.2140550276818955E-3</v>
      </c>
      <c r="Z104" s="19">
        <f t="shared" si="183"/>
        <v>7.6807820511449075E-3</v>
      </c>
      <c r="AA104" s="19">
        <f t="shared" si="184"/>
        <v>8.9446437651150307E-3</v>
      </c>
      <c r="AB104" s="19">
        <f t="shared" si="185"/>
        <v>5.2082360593011063E-3</v>
      </c>
      <c r="AC104" s="19">
        <f t="shared" si="186"/>
        <v>9.686393371116894E-5</v>
      </c>
      <c r="AD104" s="19">
        <f t="shared" si="187"/>
        <v>1.2381791370716983E-2</v>
      </c>
      <c r="AE104" s="19">
        <f t="shared" si="188"/>
        <v>8.1504379876881621E-3</v>
      </c>
      <c r="AF104" s="19">
        <f t="shared" si="189"/>
        <v>2.6825536548878049E-3</v>
      </c>
      <c r="AG104" s="19">
        <f t="shared" si="190"/>
        <v>5.886059229554823E-4</v>
      </c>
      <c r="AH104" s="19">
        <f t="shared" si="191"/>
        <v>1.2639878982466616E-3</v>
      </c>
      <c r="AI104" s="19">
        <f t="shared" si="192"/>
        <v>1.4719753012061548E-3</v>
      </c>
      <c r="AJ104" s="19">
        <f t="shared" si="193"/>
        <v>8.5709336709888641E-4</v>
      </c>
      <c r="AK104" s="19">
        <f t="shared" si="194"/>
        <v>3.3270895207863801E-4</v>
      </c>
      <c r="AL104" s="19">
        <f t="shared" si="195"/>
        <v>2.9701416767425702E-6</v>
      </c>
      <c r="AM104" s="19">
        <f t="shared" si="196"/>
        <v>2.8838394904990216E-3</v>
      </c>
      <c r="AN104" s="19">
        <f t="shared" si="197"/>
        <v>1.8983161830158862E-3</v>
      </c>
      <c r="AO104" s="19">
        <f t="shared" si="198"/>
        <v>6.2479280531601861E-4</v>
      </c>
      <c r="AP104" s="19">
        <f t="shared" si="199"/>
        <v>1.3709203734244086E-4</v>
      </c>
      <c r="AQ104" s="19">
        <f t="shared" si="200"/>
        <v>2.2560551125258776E-5</v>
      </c>
      <c r="AR104" s="19">
        <f t="shared" si="201"/>
        <v>1.6640653477996957E-4</v>
      </c>
      <c r="AS104" s="19">
        <f t="shared" si="202"/>
        <v>1.9378849235439279E-4</v>
      </c>
      <c r="AT104" s="19">
        <f t="shared" si="203"/>
        <v>1.1283805596530267E-4</v>
      </c>
      <c r="AU104" s="19">
        <f t="shared" si="204"/>
        <v>4.3801798959056882E-5</v>
      </c>
      <c r="AV104" s="19">
        <f t="shared" si="205"/>
        <v>1.275233060094282E-5</v>
      </c>
      <c r="AW104" s="19">
        <f t="shared" si="206"/>
        <v>6.324551559891685E-8</v>
      </c>
      <c r="AX104" s="19">
        <f t="shared" si="207"/>
        <v>5.5972852648165624E-4</v>
      </c>
      <c r="AY104" s="19">
        <f t="shared" si="208"/>
        <v>3.6844689984181508E-4</v>
      </c>
      <c r="AZ104" s="19">
        <f t="shared" si="209"/>
        <v>1.2126692814493659E-4</v>
      </c>
      <c r="BA104" s="19">
        <f t="shared" si="210"/>
        <v>2.6608389373561995E-5</v>
      </c>
      <c r="BB104" s="19">
        <f t="shared" si="211"/>
        <v>4.3788095972602292E-6</v>
      </c>
      <c r="BC104" s="19">
        <f t="shared" si="212"/>
        <v>5.76479041098504E-7</v>
      </c>
      <c r="BD104" s="19">
        <f t="shared" si="213"/>
        <v>1.8256460930710456E-5</v>
      </c>
      <c r="BE104" s="19">
        <f t="shared" si="214"/>
        <v>2.1260535496200428E-5</v>
      </c>
      <c r="BF104" s="19">
        <f t="shared" si="215"/>
        <v>1.2379463119953351E-5</v>
      </c>
      <c r="BG104" s="19">
        <f t="shared" si="216"/>
        <v>4.8054953637981289E-6</v>
      </c>
      <c r="BH104" s="19">
        <f t="shared" si="217"/>
        <v>1.3990581902294363E-6</v>
      </c>
      <c r="BI104" s="19">
        <f t="shared" si="218"/>
        <v>3.2585424335542726E-7</v>
      </c>
      <c r="BJ104" s="20">
        <f t="shared" si="219"/>
        <v>0.48002487908894526</v>
      </c>
      <c r="BK104" s="20">
        <f t="shared" si="220"/>
        <v>0.3116543965141238</v>
      </c>
      <c r="BL104" s="20">
        <f t="shared" si="221"/>
        <v>0.20079247639412223</v>
      </c>
      <c r="BM104" s="20">
        <f t="shared" si="222"/>
        <v>0.27527826000347216</v>
      </c>
      <c r="BN104" s="20">
        <f t="shared" si="223"/>
        <v>0.72450589039053781</v>
      </c>
    </row>
    <row r="105" spans="1:66" x14ac:dyDescent="0.25">
      <c r="A105" t="s">
        <v>10</v>
      </c>
      <c r="B105" t="s">
        <v>49</v>
      </c>
      <c r="C105" t="s">
        <v>246</v>
      </c>
      <c r="D105" s="11">
        <v>44319</v>
      </c>
      <c r="E105">
        <f>VLOOKUP(A105,home!$A$2:$E$405,3,FALSE)</f>
        <v>1.4942084942084899</v>
      </c>
      <c r="F105">
        <f>VLOOKUP(B105,home!$B$2:$E$405,3,FALSE)</f>
        <v>0.72</v>
      </c>
      <c r="G105">
        <f>VLOOKUP(C105,away!$B$2:$E$405,4,FALSE)</f>
        <v>1.24</v>
      </c>
      <c r="H105">
        <f>VLOOKUP(A105,away!$A$2:$E$405,3,FALSE)</f>
        <v>1.3976833976834</v>
      </c>
      <c r="I105">
        <f>VLOOKUP(C105,away!$B$2:$E$405,3,FALSE)</f>
        <v>0.81</v>
      </c>
      <c r="J105">
        <f>VLOOKUP(B105,home!$B$2:$E$405,4,FALSE)</f>
        <v>0.61</v>
      </c>
      <c r="K105" s="3">
        <f t="shared" ref="K105:K111" si="224">E105*F105*G105</f>
        <v>1.3340293436293398</v>
      </c>
      <c r="L105" s="3">
        <f t="shared" ref="L105:L111" si="225">H105*I105*J105</f>
        <v>0.69059536679536793</v>
      </c>
      <c r="M105" s="5">
        <f t="shared" ref="M105:M111" si="226">_xlfn.POISSON.DIST(0,K105,FALSE) * _xlfn.POISSON.DIST(0,L105,FALSE)</f>
        <v>0.13204338839750021</v>
      </c>
      <c r="N105" s="5">
        <f t="shared" ref="N105:N111" si="227">_xlfn.POISSON.DIST(1,K105,FALSE) * _xlfn.POISSON.DIST(0,L105,FALSE)</f>
        <v>0.1761497547545112</v>
      </c>
      <c r="O105" s="5">
        <f t="shared" ref="O105:O111" si="228">_xlfn.POISSON.DIST(0,K105,FALSE) * _xlfn.POISSON.DIST(1,L105,FALSE)</f>
        <v>9.1188552243274892E-2</v>
      </c>
      <c r="P105" s="5">
        <f t="shared" ref="P105:P111" si="229">_xlfn.POISSON.DIST(1,K105,FALSE) * _xlfn.POISSON.DIST(1,L105,FALSE)</f>
        <v>0.12164820449560575</v>
      </c>
      <c r="Q105" s="5">
        <f t="shared" ref="Q105:Q111" si="230">_xlfn.POISSON.DIST(2,K105,FALSE) * _xlfn.POISSON.DIST(0,L105,FALSE)</f>
        <v>0.11749447085781489</v>
      </c>
      <c r="R105" s="5">
        <f t="shared" ref="R105:R111" si="231">_xlfn.POISSON.DIST(0,K105,FALSE) * _xlfn.POISSON.DIST(2,L105,FALSE)</f>
        <v>3.1487195841991493E-2</v>
      </c>
      <c r="S105" s="5">
        <f t="shared" ref="S105:S111" si="232">_xlfn.POISSON.DIST(2,K105,FALSE) * _xlfn.POISSON.DIST(2,L105,FALSE)</f>
        <v>2.8017846702888899E-2</v>
      </c>
      <c r="T105" s="5">
        <f t="shared" ref="T105:T111" si="233">_xlfn.POISSON.DIST(2,K105,FALSE) * _xlfn.POISSON.DIST(1,L105,FALSE)</f>
        <v>8.1141137198480345E-2</v>
      </c>
      <c r="U105" s="5">
        <f t="shared" ref="U105:U111" si="234">_xlfn.POISSON.DIST(1,K105,FALSE) * _xlfn.POISSON.DIST(2,L105,FALSE)</f>
        <v>4.2004843201820387E-2</v>
      </c>
      <c r="V105" s="5">
        <f t="shared" ref="V105:V111" si="235">_xlfn.POISSON.DIST(3,K105,FALSE) * _xlfn.POISSON.DIST(3,L105,FALSE)</f>
        <v>2.8680141400687317E-3</v>
      </c>
      <c r="W105" s="5">
        <f t="shared" ref="W105:W111" si="236">_xlfn.POISSON.DIST(3,K105,FALSE) * _xlfn.POISSON.DIST(0,L105,FALSE)</f>
        <v>5.2247023946175808E-2</v>
      </c>
      <c r="X105" s="5">
        <f t="shared" ref="X105:X111" si="237">_xlfn.POISSON.DIST(3,K105,FALSE) * _xlfn.POISSON.DIST(1,L105,FALSE)</f>
        <v>3.6081552666075649E-2</v>
      </c>
      <c r="Y105" s="5">
        <f t="shared" ref="Y105:Y111" si="238">_xlfn.POISSON.DIST(3,K105,FALSE) * _xlfn.POISSON.DIST(2,L105,FALSE)</f>
        <v>1.245887654898745E-2</v>
      </c>
      <c r="Z105" s="5">
        <f t="shared" ref="Z105:Z111" si="239">_xlfn.POISSON.DIST(0,K105,FALSE) * _xlfn.POISSON.DIST(3,L105,FALSE)</f>
        <v>7.248303853952566E-3</v>
      </c>
      <c r="AA105" s="5">
        <f t="shared" ref="AA105:AA111" si="240">_xlfn.POISSON.DIST(1,K105,FALSE) * _xlfn.POISSON.DIST(3,L105,FALSE)</f>
        <v>9.6694500327143551E-3</v>
      </c>
      <c r="AB105" s="5">
        <f t="shared" ref="AB105:AB111" si="241">_xlfn.POISSON.DIST(2,K105,FALSE) * _xlfn.POISSON.DIST(3,L105,FALSE)</f>
        <v>6.4496650401993164E-3</v>
      </c>
      <c r="AC105" s="5">
        <f t="shared" ref="AC105:AC111" si="242">_xlfn.POISSON.DIST(4,K105,FALSE) * _xlfn.POISSON.DIST(4,L105,FALSE)</f>
        <v>1.6513926541568093E-4</v>
      </c>
      <c r="AD105" s="5">
        <f t="shared" ref="AD105:AD111" si="243">_xlfn.POISSON.DIST(4,K105,FALSE) * _xlfn.POISSON.DIST(0,L105,FALSE)</f>
        <v>1.7424765765375834E-2</v>
      </c>
      <c r="AE105" s="5">
        <f t="shared" ref="AE105:AE111" si="244">_xlfn.POISSON.DIST(4,K105,FALSE) * _xlfn.POISSON.DIST(1,L105,FALSE)</f>
        <v>1.2033462505063094E-2</v>
      </c>
      <c r="AF105" s="5">
        <f t="shared" ref="AF105:AF111" si="245">_xlfn.POISSON.DIST(4,K105,FALSE) * _xlfn.POISSON.DIST(2,L105,FALSE)</f>
        <v>4.1551267262511767E-3</v>
      </c>
      <c r="AG105" s="5">
        <f t="shared" ref="AG105:AG111" si="246">_xlfn.POISSON.DIST(4,K105,FALSE) * _xlfn.POISSON.DIST(3,L105,FALSE)</f>
        <v>9.5650375519888925E-4</v>
      </c>
      <c r="AH105" s="5">
        <f t="shared" ref="AH105:AH111" si="247">_xlfn.POISSON.DIST(0,K105,FALSE) * _xlfn.POISSON.DIST(4,L105,FALSE)</f>
        <v>1.2514112646661627E-3</v>
      </c>
      <c r="AI105" s="5">
        <f t="shared" ref="AI105:AI111" si="248">_xlfn.POISSON.DIST(1,K105,FALSE) * _xlfn.POISSON.DIST(4,L105,FALSE)</f>
        <v>1.669419348012963E-3</v>
      </c>
      <c r="AJ105" s="5">
        <f t="shared" ref="AJ105:AJ111" si="249">_xlfn.POISSON.DIST(2,K105,FALSE) * _xlfn.POISSON.DIST(4,L105,FALSE)</f>
        <v>1.1135271985359271E-3</v>
      </c>
      <c r="AK105" s="5">
        <f t="shared" ref="AK105:AK111" si="250">_xlfn.POISSON.DIST(3,K105,FALSE) * _xlfn.POISSON.DIST(4,L105,FALSE)</f>
        <v>4.9515931925876678E-4</v>
      </c>
      <c r="AL105" s="5">
        <f t="shared" ref="AL105:AL111" si="251">_xlfn.POISSON.DIST(5,K105,FALSE) * _xlfn.POISSON.DIST(5,L105,FALSE)</f>
        <v>6.0855436605627636E-6</v>
      </c>
      <c r="AM105" s="5">
        <f t="shared" ref="AM105:AM111" si="252">_xlfn.POISSON.DIST(5,K105,FALSE) * _xlfn.POISSON.DIST(0,L105,FALSE)</f>
        <v>4.6490297673758571E-3</v>
      </c>
      <c r="AN105" s="5">
        <f t="shared" ref="AN105:AN111" si="253">_xlfn.POISSON.DIST(5,K105,FALSE) * _xlfn.POISSON.DIST(1,L105,FALSE)</f>
        <v>3.2105984174435141E-3</v>
      </c>
      <c r="AO105" s="5">
        <f t="shared" ref="AO105:AO111" si="254">_xlfn.POISSON.DIST(5,K105,FALSE) * _xlfn.POISSON.DIST(2,L105,FALSE)</f>
        <v>1.1086121958635156E-3</v>
      </c>
      <c r="AP105" s="5">
        <f t="shared" ref="AP105:AP111" si="255">_xlfn.POISSON.DIST(5,K105,FALSE) * _xlfn.POISSON.DIST(3,L105,FALSE)</f>
        <v>2.5520081534539425E-4</v>
      </c>
      <c r="AQ105" s="5">
        <f t="shared" ref="AQ105:AQ111" si="256">_xlfn.POISSON.DIST(5,K105,FALSE) * _xlfn.POISSON.DIST(4,L105,FALSE)</f>
        <v>4.4060125169982379E-5</v>
      </c>
      <c r="AR105" s="5">
        <f t="shared" ref="AR105:AR111" si="257">_xlfn.POISSON.DIST(0,K105,FALSE) * _xlfn.POISSON.DIST(5,L105,FALSE)</f>
        <v>1.7284376426679687E-4</v>
      </c>
      <c r="AS105" s="5">
        <f t="shared" ref="AS105:AS111" si="258">_xlfn.POISSON.DIST(1,K105,FALSE) * _xlfn.POISSON.DIST(5,L105,FALSE)</f>
        <v>2.3057865339525937E-4</v>
      </c>
      <c r="AT105" s="5">
        <f t="shared" ref="AT105:AT111" si="259">_xlfn.POISSON.DIST(2,K105,FALSE) * _xlfn.POISSON.DIST(5,L105,FALSE)</f>
        <v>1.5379934482190747E-4</v>
      </c>
      <c r="AU105" s="5">
        <f t="shared" ref="AU105:AU111" si="260">_xlfn.POISSON.DIST(3,K105,FALSE) * _xlfn.POISSON.DIST(5,L105,FALSE)</f>
        <v>6.8390946341130582E-5</v>
      </c>
      <c r="AV105" s="5">
        <f t="shared" ref="AV105:AV111" si="261">_xlfn.POISSON.DIST(4,K105,FALSE) * _xlfn.POISSON.DIST(5,L105,FALSE)</f>
        <v>2.2808882314411967E-5</v>
      </c>
      <c r="AW105" s="5">
        <f t="shared" ref="AW105:AW111" si="262">_xlfn.POISSON.DIST(6,K105,FALSE) * _xlfn.POISSON.DIST(6,L105,FALSE)</f>
        <v>1.5573489152808466E-7</v>
      </c>
      <c r="AX105" s="5">
        <f t="shared" ref="AX105:AX111" si="263">_xlfn.POISSON.DIST(6,K105,FALSE) * _xlfn.POISSON.DIST(0,L105,FALSE)</f>
        <v>1.03365702151428E-3</v>
      </c>
      <c r="AY105" s="5">
        <f t="shared" ref="AY105:AY111" si="264">_xlfn.POISSON.DIST(6,K105,FALSE) * _xlfn.POISSON.DIST(1,L105,FALSE)</f>
        <v>7.1383874991326165E-4</v>
      </c>
      <c r="AZ105" s="5">
        <f t="shared" ref="AZ105:AZ111" si="265">_xlfn.POISSON.DIST(6,K105,FALSE) * _xlfn.POISSON.DIST(2,L105,FALSE)</f>
        <v>2.4648686666454788E-4</v>
      </c>
      <c r="BA105" s="5">
        <f t="shared" ref="BA105:BA111" si="266">_xlfn.POISSON.DIST(6,K105,FALSE) * _xlfn.POISSON.DIST(3,L105,FALSE)</f>
        <v>5.6740896031481463E-5</v>
      </c>
      <c r="BB105" s="5">
        <f t="shared" ref="BB105:BB111" si="267">_xlfn.POISSON.DIST(6,K105,FALSE) * _xlfn.POISSON.DIST(4,L105,FALSE)</f>
        <v>9.7962499767896943E-6</v>
      </c>
      <c r="BC105" s="5">
        <f t="shared" ref="BC105:BC111" si="268">_xlfn.POISSON.DIST(6,K105,FALSE) * _xlfn.POISSON.DIST(5,L105,FALSE)</f>
        <v>1.3530489691880393E-6</v>
      </c>
      <c r="BD105" s="5">
        <f t="shared" ref="BD105:BD111" si="269">_xlfn.POISSON.DIST(0,K105,FALSE) * _xlfn.POISSON.DIST(6,L105,FALSE)</f>
        <v>1.9894183797020104E-5</v>
      </c>
      <c r="BE105" s="5">
        <f t="shared" ref="BE105:BE111" si="270">_xlfn.POISSON.DIST(1,K105,FALSE) * _xlfn.POISSON.DIST(6,L105,FALSE)</f>
        <v>2.6539424952780174E-5</v>
      </c>
      <c r="BF105" s="5">
        <f t="shared" ref="BF105:BF111" si="271">_xlfn.POISSON.DIST(2,K105,FALSE) * _xlfn.POISSON.DIST(6,L105,FALSE)</f>
        <v>1.7702185825028732E-5</v>
      </c>
      <c r="BG105" s="5">
        <f t="shared" ref="BG105:BG111" si="272">_xlfn.POISSON.DIST(3,K105,FALSE) * _xlfn.POISSON.DIST(6,L105,FALSE)</f>
        <v>7.8717451123225617E-6</v>
      </c>
      <c r="BH105" s="5">
        <f t="shared" ref="BH105:BH111" si="273">_xlfn.POISSON.DIST(4,K105,FALSE) * _xlfn.POISSON.DIST(6,L105,FALSE)</f>
        <v>2.6252847413522841E-6</v>
      </c>
      <c r="BI105" s="5">
        <f t="shared" ref="BI105:BI111" si="274">_xlfn.POISSON.DIST(5,K105,FALSE) * _xlfn.POISSON.DIST(6,L105,FALSE)</f>
        <v>7.0044137606926078E-7</v>
      </c>
      <c r="BJ105" s="8">
        <f t="shared" ref="BJ105:BJ111" si="275">SUM(N105,Q105,T105,W105,X105,Y105,AD105,AE105,AF105,AG105,AM105,AN105,AO105,AP105,AQ105,AX105,AY105,AZ105,BA105,BB105,BC105)</f>
        <v>0.52147204887820209</v>
      </c>
      <c r="BK105" s="8">
        <f t="shared" ref="BK105:BK111" si="276">SUM(M105,P105,S105,V105,AC105,AL105,AY105)</f>
        <v>0.28546251729505301</v>
      </c>
      <c r="BL105" s="8">
        <f t="shared" ref="BL105:BL111" si="277">SUM(O105,R105,U105,AA105,AB105,AH105,AI105,AJ105,AK105,AR105,AS105,AT105,AU105,AV105,BD105,BE105,BF105,BG105,BH105,BI105)</f>
        <v>0.1860529783474183</v>
      </c>
      <c r="BM105" s="8">
        <f t="shared" ref="BM105:BM111" si="278">SUM(S105:BI105)</f>
        <v>0.32951059876890604</v>
      </c>
      <c r="BN105" s="8">
        <f t="shared" ref="BN105:BN111" si="279">SUM(M105:R105)</f>
        <v>0.67001156659069838</v>
      </c>
    </row>
    <row r="106" spans="1:66" x14ac:dyDescent="0.25">
      <c r="A106" t="s">
        <v>13</v>
      </c>
      <c r="B106" t="s">
        <v>251</v>
      </c>
      <c r="C106" t="s">
        <v>52</v>
      </c>
      <c r="D106" s="11">
        <v>44319</v>
      </c>
      <c r="E106">
        <f>VLOOKUP(A106,home!$A$2:$E$405,3,FALSE)</f>
        <v>1.61650485436893</v>
      </c>
      <c r="F106">
        <f>VLOOKUP(B106,home!$B$2:$E$405,3,FALSE)</f>
        <v>0.41</v>
      </c>
      <c r="G106">
        <f>VLOOKUP(C106,away!$B$2:$E$405,4,FALSE)</f>
        <v>1.35</v>
      </c>
      <c r="H106">
        <f>VLOOKUP(A106,away!$A$2:$E$405,3,FALSE)</f>
        <v>1.4368932038835001</v>
      </c>
      <c r="I106">
        <f>VLOOKUP(C106,away!$B$2:$E$405,3,FALSE)</f>
        <v>0.73</v>
      </c>
      <c r="J106">
        <f>VLOOKUP(B106,home!$B$2:$E$405,4,FALSE)</f>
        <v>1.51</v>
      </c>
      <c r="K106" s="3">
        <f t="shared" si="224"/>
        <v>0.89473543689320278</v>
      </c>
      <c r="L106" s="3">
        <f t="shared" si="225"/>
        <v>1.5838873786407821</v>
      </c>
      <c r="M106" s="5">
        <f t="shared" si="226"/>
        <v>8.3858634913336894E-2</v>
      </c>
      <c r="N106" s="5">
        <f t="shared" si="227"/>
        <v>7.5031292346452061E-2</v>
      </c>
      <c r="O106" s="5">
        <f t="shared" si="228"/>
        <v>0.13282263342927952</v>
      </c>
      <c r="P106" s="5">
        <f t="shared" si="229"/>
        <v>0.11884111695065214</v>
      </c>
      <c r="Q106" s="5">
        <f t="shared" si="230"/>
        <v>3.35665780691322E-2</v>
      </c>
      <c r="R106" s="5">
        <f t="shared" si="231"/>
        <v>0.10518804634323356</v>
      </c>
      <c r="S106" s="5">
        <f t="shared" si="232"/>
        <v>4.2104224247968357E-2</v>
      </c>
      <c r="T106" s="5">
        <f t="shared" si="233"/>
        <v>5.3165679347858964E-2</v>
      </c>
      <c r="U106" s="5">
        <f t="shared" si="234"/>
        <v>9.4115472600855538E-2</v>
      </c>
      <c r="V106" s="5">
        <f t="shared" si="235"/>
        <v>6.6298254902966468E-3</v>
      </c>
      <c r="W106" s="5">
        <f t="shared" si="236"/>
        <v>1.0011068964564935E-2</v>
      </c>
      <c r="X106" s="5">
        <f t="shared" si="237"/>
        <v>1.5856405779676844E-2</v>
      </c>
      <c r="Y106" s="5">
        <f t="shared" si="238"/>
        <v>1.2557380492518453E-2</v>
      </c>
      <c r="Z106" s="5">
        <f t="shared" si="239"/>
        <v>5.5535339662309752E-2</v>
      </c>
      <c r="AA106" s="5">
        <f t="shared" si="240"/>
        <v>4.9689436395769122E-2</v>
      </c>
      <c r="AB106" s="5">
        <f t="shared" si="241"/>
        <v>2.2229449791272744E-2</v>
      </c>
      <c r="AC106" s="5">
        <f t="shared" si="242"/>
        <v>5.8722028690680144E-4</v>
      </c>
      <c r="AD106" s="5">
        <f t="shared" si="243"/>
        <v>2.2393145409444967E-3</v>
      </c>
      <c r="AE106" s="5">
        <f t="shared" si="244"/>
        <v>3.5468220382087654E-3</v>
      </c>
      <c r="AF106" s="5">
        <f t="shared" si="245"/>
        <v>2.8088833303019189E-3</v>
      </c>
      <c r="AG106" s="5">
        <f t="shared" si="246"/>
        <v>1.4829849516465651E-3</v>
      </c>
      <c r="AH106" s="5">
        <f t="shared" si="247"/>
        <v>2.199043088991532E-2</v>
      </c>
      <c r="AI106" s="5">
        <f t="shared" si="248"/>
        <v>1.9675617789758165E-2</v>
      </c>
      <c r="AJ106" s="5">
        <f t="shared" si="249"/>
        <v>8.8022362396314689E-3</v>
      </c>
      <c r="AK106" s="5">
        <f t="shared" si="250"/>
        <v>2.6252242291679492E-3</v>
      </c>
      <c r="AL106" s="5">
        <f t="shared" si="251"/>
        <v>3.3287407964227648E-5</v>
      </c>
      <c r="AM106" s="5">
        <f t="shared" si="252"/>
        <v>4.0071881482665536E-4</v>
      </c>
      <c r="AN106" s="5">
        <f t="shared" si="253"/>
        <v>6.346934731878321E-4</v>
      </c>
      <c r="AO106" s="5">
        <f t="shared" si="254"/>
        <v>5.0264149074394457E-4</v>
      </c>
      <c r="AP106" s="5">
        <f t="shared" si="255"/>
        <v>2.6537583772350703E-4</v>
      </c>
      <c r="AQ106" s="5">
        <f t="shared" si="256"/>
        <v>1.050813599916218E-4</v>
      </c>
      <c r="AR106" s="5">
        <f t="shared" si="257"/>
        <v>6.9660731874818509E-3</v>
      </c>
      <c r="AS106" s="5">
        <f t="shared" si="258"/>
        <v>6.2327925368315992E-3</v>
      </c>
      <c r="AT106" s="5">
        <f t="shared" si="259"/>
        <v>2.7883501767533569E-3</v>
      </c>
      <c r="AU106" s="5">
        <f t="shared" si="260"/>
        <v>8.3161190453621817E-4</v>
      </c>
      <c r="AV106" s="5">
        <f t="shared" si="261"/>
        <v>1.8601816018270034E-4</v>
      </c>
      <c r="AW106" s="5">
        <f t="shared" si="262"/>
        <v>1.310377460747237E-6</v>
      </c>
      <c r="AX106" s="5">
        <f t="shared" si="263"/>
        <v>5.9756220642542304E-5</v>
      </c>
      <c r="AY106" s="5">
        <f t="shared" si="264"/>
        <v>9.4647123670996516E-5</v>
      </c>
      <c r="AZ106" s="5">
        <f t="shared" si="265"/>
        <v>7.4955192303572307E-5</v>
      </c>
      <c r="BA106" s="5">
        <f t="shared" si="266"/>
        <v>3.9573527684406942E-5</v>
      </c>
      <c r="BB106" s="5">
        <f t="shared" si="267"/>
        <v>1.5670002756905937E-5</v>
      </c>
      <c r="BC106" s="5">
        <f t="shared" si="268"/>
        <v>4.9639039179859147E-6</v>
      </c>
      <c r="BD106" s="5">
        <f t="shared" si="269"/>
        <v>1.8389125667234117E-3</v>
      </c>
      <c r="BE106" s="5">
        <f t="shared" si="270"/>
        <v>1.6453402387956726E-3</v>
      </c>
      <c r="BF106" s="5">
        <f t="shared" si="271"/>
        <v>7.3607210869840612E-4</v>
      </c>
      <c r="BG106" s="5">
        <f t="shared" si="272"/>
        <v>2.1952993325372321E-4</v>
      </c>
      <c r="BH106" s="5">
        <f t="shared" si="273"/>
        <v>4.9105302685226403E-5</v>
      </c>
      <c r="BI106" s="5">
        <f t="shared" si="274"/>
        <v>8.7872508903678046E-6</v>
      </c>
      <c r="BJ106" s="8">
        <f t="shared" si="275"/>
        <v>0.21246448680875521</v>
      </c>
      <c r="BK106" s="8">
        <f t="shared" si="276"/>
        <v>0.25214895642079604</v>
      </c>
      <c r="BL106" s="8">
        <f t="shared" si="277"/>
        <v>0.47864114107571593</v>
      </c>
      <c r="BM106" s="8">
        <f t="shared" si="278"/>
        <v>0.44938828516928025</v>
      </c>
      <c r="BN106" s="8">
        <f t="shared" si="279"/>
        <v>0.54930830205208636</v>
      </c>
    </row>
    <row r="107" spans="1:66" x14ac:dyDescent="0.25">
      <c r="A107" t="s">
        <v>16</v>
      </c>
      <c r="B107" t="s">
        <v>18</v>
      </c>
      <c r="C107" t="s">
        <v>253</v>
      </c>
      <c r="D107" s="11">
        <v>44319</v>
      </c>
      <c r="E107">
        <f>VLOOKUP(A107,home!$A$2:$E$405,3,FALSE)</f>
        <v>1.60386473429952</v>
      </c>
      <c r="F107">
        <f>VLOOKUP(B107,home!$B$2:$E$405,3,FALSE)</f>
        <v>1.08</v>
      </c>
      <c r="G107">
        <f>VLOOKUP(C107,away!$B$2:$E$405,4,FALSE)</f>
        <v>1.36</v>
      </c>
      <c r="H107">
        <f>VLOOKUP(A107,away!$A$2:$E$405,3,FALSE)</f>
        <v>1.26570048309179</v>
      </c>
      <c r="I107">
        <f>VLOOKUP(C107,away!$B$2:$E$405,3,FALSE)</f>
        <v>1.1299999999999999</v>
      </c>
      <c r="J107">
        <f>VLOOKUP(B107,home!$B$2:$E$405,4,FALSE)</f>
        <v>1.01</v>
      </c>
      <c r="K107" s="3">
        <f t="shared" si="224"/>
        <v>2.3557565217391354</v>
      </c>
      <c r="L107" s="3">
        <f t="shared" si="225"/>
        <v>1.4445439613526598</v>
      </c>
      <c r="M107" s="5">
        <f t="shared" si="226"/>
        <v>2.2364050827300745E-2</v>
      </c>
      <c r="N107" s="5">
        <f t="shared" si="227"/>
        <v>5.2684258588919237E-2</v>
      </c>
      <c r="O107" s="5">
        <f t="shared" si="228"/>
        <v>3.2305854573961242E-2</v>
      </c>
      <c r="P107" s="5">
        <f t="shared" si="229"/>
        <v>7.6104727602965272E-2</v>
      </c>
      <c r="Q107" s="5">
        <f t="shared" si="230"/>
        <v>6.2055642881918782E-2</v>
      </c>
      <c r="R107" s="5">
        <f t="shared" si="231"/>
        <v>2.3333613570576468E-2</v>
      </c>
      <c r="S107" s="5">
        <f t="shared" si="232"/>
        <v>6.4745980147423624E-2</v>
      </c>
      <c r="T107" s="5">
        <f t="shared" si="233"/>
        <v>8.9642104192932934E-2</v>
      </c>
      <c r="U107" s="5">
        <f t="shared" si="234"/>
        <v>5.4968312344626305E-2</v>
      </c>
      <c r="V107" s="5">
        <f t="shared" si="235"/>
        <v>2.4481130307233437E-2</v>
      </c>
      <c r="W107" s="5">
        <f t="shared" si="236"/>
        <v>4.8729328476598312E-2</v>
      </c>
      <c r="X107" s="5">
        <f t="shared" si="237"/>
        <v>7.0391657191640297E-2</v>
      </c>
      <c r="Y107" s="5">
        <f t="shared" si="238"/>
        <v>5.0841921662895272E-2</v>
      </c>
      <c r="Z107" s="5">
        <f t="shared" si="239"/>
        <v>1.1235476859970898E-2</v>
      </c>
      <c r="AA107" s="5">
        <f t="shared" si="240"/>
        <v>2.6468047887725589E-2</v>
      </c>
      <c r="AB107" s="5">
        <f t="shared" si="241"/>
        <v>3.1176138214606651E-2</v>
      </c>
      <c r="AC107" s="5">
        <f t="shared" si="242"/>
        <v>5.2068210043657902E-3</v>
      </c>
      <c r="AD107" s="5">
        <f t="shared" si="243"/>
        <v>2.8698608339678761E-2</v>
      </c>
      <c r="AE107" s="5">
        <f t="shared" si="244"/>
        <v>4.145640137630803E-2</v>
      </c>
      <c r="AF107" s="5">
        <f t="shared" si="245"/>
        <v>2.9942797133778943E-2</v>
      </c>
      <c r="AG107" s="5">
        <f t="shared" si="246"/>
        <v>1.4417895595202694E-2</v>
      </c>
      <c r="AH107" s="5">
        <f t="shared" si="247"/>
        <v>4.0575350627471253E-3</v>
      </c>
      <c r="AI107" s="5">
        <f t="shared" si="248"/>
        <v>9.5585646862517536E-3</v>
      </c>
      <c r="AJ107" s="5">
        <f t="shared" si="249"/>
        <v>1.1258825549051481E-2</v>
      </c>
      <c r="AK107" s="5">
        <f t="shared" si="250"/>
        <v>8.8410172381004105E-3</v>
      </c>
      <c r="AL107" s="5">
        <f t="shared" si="251"/>
        <v>7.0875119588070475E-4</v>
      </c>
      <c r="AM107" s="5">
        <f t="shared" si="252"/>
        <v>1.3521386752207078E-2</v>
      </c>
      <c r="AN107" s="5">
        <f t="shared" si="253"/>
        <v>1.9532237582014583E-2</v>
      </c>
      <c r="AO107" s="5">
        <f t="shared" si="254"/>
        <v>1.4107587925402327E-2</v>
      </c>
      <c r="AP107" s="5">
        <f t="shared" si="255"/>
        <v>6.7930103156305403E-3</v>
      </c>
      <c r="AQ107" s="5">
        <f t="shared" si="256"/>
        <v>2.4532005077126055E-3</v>
      </c>
      <c r="AR107" s="5">
        <f t="shared" si="257"/>
        <v>1.1722575545736094E-3</v>
      </c>
      <c r="AS107" s="5">
        <f t="shared" si="258"/>
        <v>2.7615533793447508E-3</v>
      </c>
      <c r="AT107" s="5">
        <f t="shared" si="259"/>
        <v>3.2527736917610729E-3</v>
      </c>
      <c r="AU107" s="5">
        <f t="shared" si="260"/>
        <v>2.554247612702544E-3</v>
      </c>
      <c r="AV107" s="5">
        <f t="shared" si="261"/>
        <v>1.5042963679401588E-3</v>
      </c>
      <c r="AW107" s="5">
        <f t="shared" si="262"/>
        <v>6.6996554621057394E-5</v>
      </c>
      <c r="AX107" s="5">
        <f t="shared" si="263"/>
        <v>5.3088491707448298E-3</v>
      </c>
      <c r="AY107" s="5">
        <f t="shared" si="264"/>
        <v>7.6688660113315181E-3</v>
      </c>
      <c r="AZ107" s="5">
        <f t="shared" si="265"/>
        <v>5.5390070435458036E-3</v>
      </c>
      <c r="BA107" s="5">
        <f t="shared" si="266"/>
        <v>2.6671130588813122E-3</v>
      </c>
      <c r="BB107" s="5">
        <f t="shared" si="267"/>
        <v>9.6319051586295495E-4</v>
      </c>
      <c r="BC107" s="5">
        <f t="shared" si="268"/>
        <v>2.7827420866439703E-4</v>
      </c>
      <c r="BD107" s="5">
        <f t="shared" si="269"/>
        <v>2.8222959526822365E-4</v>
      </c>
      <c r="BE107" s="5">
        <f t="shared" si="270"/>
        <v>6.6486420968091459E-4</v>
      </c>
      <c r="BF107" s="5">
        <f t="shared" si="271"/>
        <v>7.8312909901337533E-4</v>
      </c>
      <c r="BG107" s="5">
        <f t="shared" si="272"/>
        <v>6.1495382745481745E-4</v>
      </c>
      <c r="BH107" s="5">
        <f t="shared" si="273"/>
        <v>3.6217037239878226E-4</v>
      </c>
      <c r="BI107" s="5">
        <f t="shared" si="274"/>
        <v>1.7063704335182456E-4</v>
      </c>
      <c r="BJ107" s="8">
        <f t="shared" si="275"/>
        <v>0.56769333853187121</v>
      </c>
      <c r="BK107" s="8">
        <f t="shared" si="276"/>
        <v>0.20128032709650107</v>
      </c>
      <c r="BL107" s="8">
        <f t="shared" si="277"/>
        <v>0.2160910218811371</v>
      </c>
      <c r="BM107" s="8">
        <f t="shared" si="278"/>
        <v>0.71985014686712789</v>
      </c>
      <c r="BN107" s="8">
        <f t="shared" si="279"/>
        <v>0.26884814804564172</v>
      </c>
    </row>
    <row r="108" spans="1:66" x14ac:dyDescent="0.25">
      <c r="A108" t="s">
        <v>16</v>
      </c>
      <c r="B108" t="s">
        <v>19</v>
      </c>
      <c r="C108" t="s">
        <v>252</v>
      </c>
      <c r="D108" s="11">
        <v>44319</v>
      </c>
      <c r="E108">
        <f>VLOOKUP(A108,home!$A$2:$E$405,3,FALSE)</f>
        <v>1.60386473429952</v>
      </c>
      <c r="F108">
        <f>VLOOKUP(B108,home!$B$2:$E$405,3,FALSE)</f>
        <v>0.91</v>
      </c>
      <c r="G108">
        <f>VLOOKUP(C108,away!$B$2:$E$405,4,FALSE)</f>
        <v>1.19</v>
      </c>
      <c r="H108">
        <f>VLOOKUP(A108,away!$A$2:$E$405,3,FALSE)</f>
        <v>1.26570048309179</v>
      </c>
      <c r="I108">
        <f>VLOOKUP(C108,away!$B$2:$E$405,3,FALSE)</f>
        <v>0.62</v>
      </c>
      <c r="J108">
        <f>VLOOKUP(B108,home!$B$2:$E$405,4,FALSE)</f>
        <v>1.58</v>
      </c>
      <c r="K108" s="3">
        <f t="shared" si="224"/>
        <v>1.7368251207729501</v>
      </c>
      <c r="L108" s="3">
        <f t="shared" si="225"/>
        <v>1.2398801932367174</v>
      </c>
      <c r="M108" s="5">
        <f t="shared" si="226"/>
        <v>5.096045628303101E-2</v>
      </c>
      <c r="N108" s="5">
        <f t="shared" si="227"/>
        <v>8.8509400638419972E-2</v>
      </c>
      <c r="O108" s="5">
        <f t="shared" si="228"/>
        <v>6.3184860383635785E-2</v>
      </c>
      <c r="P108" s="5">
        <f t="shared" si="229"/>
        <v>0.1097410527668302</v>
      </c>
      <c r="Q108" s="5">
        <f t="shared" si="230"/>
        <v>7.6862675226682622E-2</v>
      </c>
      <c r="R108" s="5">
        <f t="shared" si="231"/>
        <v>3.9170828451048675E-2</v>
      </c>
      <c r="S108" s="5">
        <f t="shared" si="232"/>
        <v>5.908060651716715E-2</v>
      </c>
      <c r="T108" s="5">
        <f t="shared" si="233"/>
        <v>9.5300508612750301E-2</v>
      </c>
      <c r="U108" s="5">
        <f t="shared" si="234"/>
        <v>6.8032878855269124E-2</v>
      </c>
      <c r="V108" s="5">
        <f t="shared" si="235"/>
        <v>1.4136381269794898E-2</v>
      </c>
      <c r="W108" s="5">
        <f t="shared" si="236"/>
        <v>4.4499008394505032E-2</v>
      </c>
      <c r="X108" s="5">
        <f t="shared" si="237"/>
        <v>5.5173439127021211E-2</v>
      </c>
      <c r="Y108" s="5">
        <f t="shared" si="238"/>
        <v>3.4204227183172668E-2</v>
      </c>
      <c r="Z108" s="5">
        <f t="shared" si="239"/>
        <v>1.6189044783042842E-2</v>
      </c>
      <c r="AA108" s="5">
        <f t="shared" si="240"/>
        <v>2.8117539660507077E-2</v>
      </c>
      <c r="AB108" s="5">
        <f t="shared" si="241"/>
        <v>2.4417624608349217E-2</v>
      </c>
      <c r="AC108" s="5">
        <f t="shared" si="242"/>
        <v>1.9026288665918544E-3</v>
      </c>
      <c r="AD108" s="5">
        <f t="shared" si="243"/>
        <v>1.9321748907265679E-2</v>
      </c>
      <c r="AE108" s="5">
        <f t="shared" si="244"/>
        <v>2.3956653768811904E-2</v>
      </c>
      <c r="AF108" s="5">
        <f t="shared" si="245"/>
        <v>1.485169025208982E-2</v>
      </c>
      <c r="AG108" s="5">
        <f t="shared" si="246"/>
        <v>6.1381055265509969E-3</v>
      </c>
      <c r="AH108" s="5">
        <f t="shared" si="247"/>
        <v>5.01811899347926E-3</v>
      </c>
      <c r="AI108" s="5">
        <f t="shared" si="248"/>
        <v>8.7155951269026494E-3</v>
      </c>
      <c r="AJ108" s="5">
        <f t="shared" si="249"/>
        <v>7.5687322794454172E-3</v>
      </c>
      <c r="AK108" s="5">
        <f t="shared" si="250"/>
        <v>4.3818547851153054E-3</v>
      </c>
      <c r="AL108" s="5">
        <f t="shared" si="251"/>
        <v>1.6388903088677926E-4</v>
      </c>
      <c r="AM108" s="5">
        <f t="shared" si="252"/>
        <v>6.711699775881267E-3</v>
      </c>
      <c r="AN108" s="5">
        <f t="shared" si="253"/>
        <v>8.3217036150664992E-3</v>
      </c>
      <c r="AO108" s="5">
        <f t="shared" si="254"/>
        <v>5.1589577431536702E-3</v>
      </c>
      <c r="AP108" s="5">
        <f t="shared" si="255"/>
        <v>2.1321631744938099E-3</v>
      </c>
      <c r="AQ108" s="5">
        <f t="shared" si="256"/>
        <v>6.6090672220089984E-4</v>
      </c>
      <c r="AR108" s="5">
        <f t="shared" si="257"/>
        <v>1.24437326946398E-3</v>
      </c>
      <c r="AS108" s="5">
        <f t="shared" si="258"/>
        <v>2.1612587540234076E-3</v>
      </c>
      <c r="AT108" s="5">
        <f t="shared" si="259"/>
        <v>1.8768642482391508E-3</v>
      </c>
      <c r="AU108" s="5">
        <f t="shared" si="260"/>
        <v>1.0865949915407987E-3</v>
      </c>
      <c r="AV108" s="5">
        <f t="shared" si="261"/>
        <v>4.7180636935353248E-4</v>
      </c>
      <c r="AW108" s="5">
        <f t="shared" si="262"/>
        <v>9.8035462190097276E-6</v>
      </c>
      <c r="AX108" s="5">
        <f t="shared" si="263"/>
        <v>1.9428414623061257E-3</v>
      </c>
      <c r="AY108" s="5">
        <f t="shared" si="264"/>
        <v>2.4088906477124261E-3</v>
      </c>
      <c r="AZ108" s="5">
        <f t="shared" si="265"/>
        <v>1.4933679008859021E-3</v>
      </c>
      <c r="BA108" s="5">
        <f t="shared" si="266"/>
        <v>6.1719909384130758E-4</v>
      </c>
      <c r="BB108" s="5">
        <f t="shared" si="267"/>
        <v>1.9131323293437193E-4</v>
      </c>
      <c r="BC108" s="5">
        <f t="shared" si="268"/>
        <v>4.7441097643881989E-5</v>
      </c>
      <c r="BD108" s="5">
        <f t="shared" si="269"/>
        <v>2.5714562830026752E-4</v>
      </c>
      <c r="BE108" s="5">
        <f t="shared" si="270"/>
        <v>4.4661698692884821E-4</v>
      </c>
      <c r="BF108" s="5">
        <f t="shared" si="271"/>
        <v>3.8784780113097403E-4</v>
      </c>
      <c r="BG108" s="5">
        <f t="shared" si="272"/>
        <v>2.2454126801360906E-4</v>
      </c>
      <c r="BH108" s="5">
        <f t="shared" si="273"/>
        <v>9.749722873406197E-5</v>
      </c>
      <c r="BI108" s="5">
        <f t="shared" si="274"/>
        <v>3.3867127214213033E-5</v>
      </c>
      <c r="BJ108" s="8">
        <f t="shared" si="275"/>
        <v>0.48850394210339038</v>
      </c>
      <c r="BK108" s="8">
        <f t="shared" si="276"/>
        <v>0.2383939053820143</v>
      </c>
      <c r="BL108" s="8">
        <f t="shared" si="277"/>
        <v>0.25689644681669532</v>
      </c>
      <c r="BM108" s="8">
        <f t="shared" si="278"/>
        <v>0.56915497823400152</v>
      </c>
      <c r="BN108" s="8">
        <f t="shared" si="279"/>
        <v>0.42842927374964829</v>
      </c>
    </row>
    <row r="109" spans="1:66" x14ac:dyDescent="0.25">
      <c r="A109" t="s">
        <v>80</v>
      </c>
      <c r="B109" t="s">
        <v>96</v>
      </c>
      <c r="C109" t="s">
        <v>89</v>
      </c>
      <c r="D109" s="11">
        <v>44319</v>
      </c>
      <c r="E109">
        <f>VLOOKUP(A109,home!$A$2:$E$405,3,FALSE)</f>
        <v>1.2263681592039799</v>
      </c>
      <c r="F109">
        <f>VLOOKUP(B109,home!$B$2:$E$405,3,FALSE)</f>
        <v>1.2</v>
      </c>
      <c r="G109">
        <f>VLOOKUP(C109,away!$B$2:$E$405,4,FALSE)</f>
        <v>0.77</v>
      </c>
      <c r="H109">
        <f>VLOOKUP(A109,away!$A$2:$E$405,3,FALSE)</f>
        <v>1.03233830845771</v>
      </c>
      <c r="I109">
        <f>VLOOKUP(C109,away!$B$2:$E$405,3,FALSE)</f>
        <v>1.06</v>
      </c>
      <c r="J109">
        <f>VLOOKUP(B109,home!$B$2:$E$405,4,FALSE)</f>
        <v>1.03</v>
      </c>
      <c r="K109" s="3">
        <f t="shared" si="224"/>
        <v>1.1331641791044775</v>
      </c>
      <c r="L109" s="3">
        <f t="shared" si="225"/>
        <v>1.1271069651741279</v>
      </c>
      <c r="M109" s="5">
        <f t="shared" si="226"/>
        <v>0.10432219455339051</v>
      </c>
      <c r="N109" s="5">
        <f t="shared" si="227"/>
        <v>0.11821417395347035</v>
      </c>
      <c r="O109" s="5">
        <f t="shared" si="228"/>
        <v>0.11758227210337691</v>
      </c>
      <c r="P109" s="5">
        <f t="shared" si="229"/>
        <v>0.1332400188452624</v>
      </c>
      <c r="Q109" s="5">
        <f t="shared" si="230"/>
        <v>6.6978033693249089E-2</v>
      </c>
      <c r="R109" s="5">
        <f t="shared" si="231"/>
        <v>6.6263898934357843E-2</v>
      </c>
      <c r="S109" s="5">
        <f t="shared" si="232"/>
        <v>4.254344604685302E-2</v>
      </c>
      <c r="T109" s="5">
        <f t="shared" si="233"/>
        <v>7.5491408289328474E-2</v>
      </c>
      <c r="U109" s="5">
        <f t="shared" si="234"/>
        <v>7.5087876640213672E-2</v>
      </c>
      <c r="V109" s="5">
        <f t="shared" si="235"/>
        <v>6.0373746474055032E-3</v>
      </c>
      <c r="W109" s="5">
        <f t="shared" si="236"/>
        <v>2.5299036189347542E-2</v>
      </c>
      <c r="X109" s="5">
        <f t="shared" si="237"/>
        <v>2.8514719901205944E-2</v>
      </c>
      <c r="Y109" s="5">
        <f t="shared" si="238"/>
        <v>1.6069569705319274E-2</v>
      </c>
      <c r="Z109" s="5">
        <f t="shared" si="239"/>
        <v>2.4895500676169732E-2</v>
      </c>
      <c r="AA109" s="5">
        <f t="shared" si="240"/>
        <v>2.8210689587106839E-2</v>
      </c>
      <c r="AB109" s="5">
        <f t="shared" si="241"/>
        <v>1.5983671453972583E-2</v>
      </c>
      <c r="AC109" s="5">
        <f t="shared" si="242"/>
        <v>4.8193238938750517E-4</v>
      </c>
      <c r="AD109" s="5">
        <f t="shared" si="243"/>
        <v>7.1669903939091161E-3</v>
      </c>
      <c r="AE109" s="5">
        <f t="shared" si="244"/>
        <v>8.077964792311031E-3</v>
      </c>
      <c r="AF109" s="5">
        <f t="shared" si="245"/>
        <v>4.5523651909225712E-3</v>
      </c>
      <c r="AG109" s="5">
        <f t="shared" si="246"/>
        <v>1.7103341715683595E-3</v>
      </c>
      <c r="AH109" s="5">
        <f t="shared" si="247"/>
        <v>7.0149730534020318E-3</v>
      </c>
      <c r="AI109" s="5">
        <f t="shared" si="248"/>
        <v>7.9491161814983433E-3</v>
      </c>
      <c r="AJ109" s="5">
        <f t="shared" si="249"/>
        <v>4.5038268562068466E-3</v>
      </c>
      <c r="AK109" s="5">
        <f t="shared" si="250"/>
        <v>1.70119175411411E-3</v>
      </c>
      <c r="AL109" s="5">
        <f t="shared" si="251"/>
        <v>2.462090868353823E-5</v>
      </c>
      <c r="AM109" s="5">
        <f t="shared" si="252"/>
        <v>1.6242753572727393E-3</v>
      </c>
      <c r="AN109" s="5">
        <f t="shared" si="253"/>
        <v>1.8307320685427995E-3</v>
      </c>
      <c r="AO109" s="5">
        <f t="shared" si="254"/>
        <v>1.0317154329111144E-3</v>
      </c>
      <c r="AP109" s="5">
        <f t="shared" si="255"/>
        <v>3.8761788350391921E-4</v>
      </c>
      <c r="AQ109" s="5">
        <f t="shared" si="256"/>
        <v>1.092217040808303E-4</v>
      </c>
      <c r="AR109" s="5">
        <f t="shared" si="257"/>
        <v>1.5813249977996479E-3</v>
      </c>
      <c r="AS109" s="5">
        <f t="shared" si="258"/>
        <v>1.7919008430290278E-3</v>
      </c>
      <c r="AT109" s="5">
        <f t="shared" si="259"/>
        <v>1.0152589239138051E-3</v>
      </c>
      <c r="AU109" s="5">
        <f t="shared" si="260"/>
        <v>3.834850150317607E-4</v>
      </c>
      <c r="AV109" s="5">
        <f t="shared" si="261"/>
        <v>1.0863787056433328E-4</v>
      </c>
      <c r="AW109" s="5">
        <f t="shared" si="262"/>
        <v>8.7349323864348247E-7</v>
      </c>
      <c r="AX109" s="5">
        <f t="shared" si="263"/>
        <v>3.0676177531059888E-4</v>
      </c>
      <c r="AY109" s="5">
        <f t="shared" si="264"/>
        <v>3.4575333360175681E-4</v>
      </c>
      <c r="AZ109" s="5">
        <f t="shared" si="265"/>
        <v>1.9485049526735701E-4</v>
      </c>
      <c r="BA109" s="5">
        <f t="shared" si="266"/>
        <v>7.3205783461155504E-5</v>
      </c>
      <c r="BB109" s="5">
        <f t="shared" si="267"/>
        <v>2.0627687107524345E-5</v>
      </c>
      <c r="BC109" s="5">
        <f t="shared" si="268"/>
        <v>4.6499219628646444E-6</v>
      </c>
      <c r="BD109" s="5">
        <f t="shared" si="269"/>
        <v>2.9705373653732438E-4</v>
      </c>
      <c r="BE109" s="5">
        <f t="shared" si="270"/>
        <v>3.3661065351323495E-4</v>
      </c>
      <c r="BF109" s="5">
        <f t="shared" si="271"/>
        <v>1.9071756743307337E-4</v>
      </c>
      <c r="BG109" s="5">
        <f t="shared" si="272"/>
        <v>7.2038105247033789E-5</v>
      </c>
      <c r="BH109" s="5">
        <f t="shared" si="273"/>
        <v>2.0407750099124242E-5</v>
      </c>
      <c r="BI109" s="5">
        <f t="shared" si="274"/>
        <v>4.6250662776886864E-6</v>
      </c>
      <c r="BJ109" s="8">
        <f t="shared" si="275"/>
        <v>0.35800400772365443</v>
      </c>
      <c r="BK109" s="8">
        <f t="shared" si="276"/>
        <v>0.28699534072458421</v>
      </c>
      <c r="BL109" s="8">
        <f t="shared" si="277"/>
        <v>0.33009957709369525</v>
      </c>
      <c r="BM109" s="8">
        <f t="shared" si="278"/>
        <v>0.39304895429463338</v>
      </c>
      <c r="BN109" s="8">
        <f t="shared" si="279"/>
        <v>0.60660059208310702</v>
      </c>
    </row>
    <row r="110" spans="1:66" x14ac:dyDescent="0.25">
      <c r="A110" t="s">
        <v>196</v>
      </c>
      <c r="B110" t="s">
        <v>197</v>
      </c>
      <c r="C110" t="s">
        <v>199</v>
      </c>
      <c r="D110" s="11">
        <v>44319</v>
      </c>
      <c r="E110">
        <f>VLOOKUP(A110,home!$A$2:$E$405,3,FALSE)</f>
        <v>1.6121495327102799</v>
      </c>
      <c r="F110">
        <f>VLOOKUP(B110,home!$B$2:$E$405,3,FALSE)</f>
        <v>0.83</v>
      </c>
      <c r="G110">
        <f>VLOOKUP(C110,away!$B$2:$E$405,4,FALSE)</f>
        <v>0.85</v>
      </c>
      <c r="H110">
        <f>VLOOKUP(A110,away!$A$2:$E$405,3,FALSE)</f>
        <v>1.4672897196261701</v>
      </c>
      <c r="I110">
        <f>VLOOKUP(C110,away!$B$2:$E$405,3,FALSE)</f>
        <v>0.68</v>
      </c>
      <c r="J110">
        <f>VLOOKUP(B110,home!$B$2:$E$405,4,FALSE)</f>
        <v>1.87</v>
      </c>
      <c r="K110" s="3">
        <f t="shared" si="224"/>
        <v>1.1373714953271026</v>
      </c>
      <c r="L110" s="3">
        <f t="shared" si="225"/>
        <v>1.865805607476638</v>
      </c>
      <c r="M110" s="5">
        <f t="shared" si="226"/>
        <v>4.9629140742356463E-2</v>
      </c>
      <c r="N110" s="5">
        <f t="shared" si="227"/>
        <v>5.6446770017933204E-2</v>
      </c>
      <c r="O110" s="5">
        <f t="shared" si="228"/>
        <v>9.259832909133596E-2</v>
      </c>
      <c r="P110" s="5">
        <f t="shared" si="229"/>
        <v>0.10531870002340392</v>
      </c>
      <c r="Q110" s="5">
        <f t="shared" si="230"/>
        <v>3.2100473610840875E-2</v>
      </c>
      <c r="R110" s="5">
        <f t="shared" si="231"/>
        <v>8.6385240830790896E-2</v>
      </c>
      <c r="S110" s="5">
        <f t="shared" si="232"/>
        <v>5.5874574940772394E-2</v>
      </c>
      <c r="T110" s="5">
        <f t="shared" si="233"/>
        <v>5.9893243665762749E-2</v>
      </c>
      <c r="U110" s="5">
        <f t="shared" si="234"/>
        <v>9.8252110537908513E-2</v>
      </c>
      <c r="V110" s="5">
        <f t="shared" si="235"/>
        <v>1.3174691564717277E-2</v>
      </c>
      <c r="W110" s="5">
        <f t="shared" si="236"/>
        <v>1.2170054557156761E-2</v>
      </c>
      <c r="X110" s="5">
        <f t="shared" si="237"/>
        <v>2.2706956036039696E-2</v>
      </c>
      <c r="Y110" s="5">
        <f t="shared" si="238"/>
        <v>2.1183382950384185E-2</v>
      </c>
      <c r="Z110" s="5">
        <f t="shared" si="239"/>
        <v>5.3726022248436506E-2</v>
      </c>
      <c r="AA110" s="5">
        <f t="shared" si="240"/>
        <v>6.1106446262681406E-2</v>
      </c>
      <c r="AB110" s="5">
        <f t="shared" si="241"/>
        <v>3.4750365079955603E-2</v>
      </c>
      <c r="AC110" s="5">
        <f t="shared" si="242"/>
        <v>1.7473874321245282E-3</v>
      </c>
      <c r="AD110" s="5">
        <f t="shared" si="243"/>
        <v>3.4604682874714511E-3</v>
      </c>
      <c r="AE110" s="5">
        <f t="shared" si="244"/>
        <v>6.4565611352593111E-3</v>
      </c>
      <c r="AF110" s="5">
        <f t="shared" si="245"/>
        <v>6.0233439855912766E-3</v>
      </c>
      <c r="AG110" s="5">
        <f t="shared" si="246"/>
        <v>3.7461296613589632E-3</v>
      </c>
      <c r="AH110" s="5">
        <f t="shared" si="247"/>
        <v>2.5060578394636861E-2</v>
      </c>
      <c r="AI110" s="5">
        <f t="shared" si="248"/>
        <v>2.8503187522470205E-2</v>
      </c>
      <c r="AJ110" s="5">
        <f t="shared" si="249"/>
        <v>1.6209356507010379E-2</v>
      </c>
      <c r="AK110" s="5">
        <f t="shared" si="250"/>
        <v>6.1453533495561645E-3</v>
      </c>
      <c r="AL110" s="5">
        <f t="shared" si="251"/>
        <v>1.4832622127710957E-4</v>
      </c>
      <c r="AM110" s="5">
        <f t="shared" si="252"/>
        <v>7.8716759813068481E-4</v>
      </c>
      <c r="AN110" s="5">
        <f t="shared" si="253"/>
        <v>1.4687017186161481E-3</v>
      </c>
      <c r="AO110" s="5">
        <f t="shared" si="254"/>
        <v>1.3701559511522926E-3</v>
      </c>
      <c r="AP110" s="5">
        <f t="shared" si="255"/>
        <v>8.5214821892581167E-4</v>
      </c>
      <c r="AQ110" s="5">
        <f t="shared" si="256"/>
        <v>3.9748573131825231E-4</v>
      </c>
      <c r="AR110" s="5">
        <f t="shared" si="257"/>
        <v>9.3516335390642722E-3</v>
      </c>
      <c r="AS110" s="5">
        <f t="shared" si="258"/>
        <v>1.0636281422076616E-2</v>
      </c>
      <c r="AT110" s="5">
        <f t="shared" si="259"/>
        <v>6.0487016528735817E-3</v>
      </c>
      <c r="AU110" s="5">
        <f t="shared" si="260"/>
        <v>2.2932069479054476E-3</v>
      </c>
      <c r="AV110" s="5">
        <f t="shared" si="261"/>
        <v>6.5205705385842992E-4</v>
      </c>
      <c r="AW110" s="5">
        <f t="shared" si="262"/>
        <v>8.7434768781567523E-6</v>
      </c>
      <c r="AX110" s="5">
        <f t="shared" si="263"/>
        <v>1.492169980264899E-4</v>
      </c>
      <c r="AY110" s="5">
        <f t="shared" si="264"/>
        <v>2.7840991164865524E-4</v>
      </c>
      <c r="AZ110" s="5">
        <f t="shared" si="265"/>
        <v>2.5972938716556826E-4</v>
      </c>
      <c r="BA110" s="5">
        <f t="shared" si="266"/>
        <v>1.6153484899999603E-4</v>
      </c>
      <c r="BB110" s="5">
        <f t="shared" si="267"/>
        <v>7.5348156766771152E-5</v>
      </c>
      <c r="BC110" s="5">
        <f t="shared" si="268"/>
        <v>2.8117002681694095E-5</v>
      </c>
      <c r="BD110" s="5">
        <f t="shared" si="269"/>
        <v>2.9080550493754535E-3</v>
      </c>
      <c r="BE110" s="5">
        <f t="shared" si="270"/>
        <v>3.3075389200016903E-3</v>
      </c>
      <c r="BF110" s="5">
        <f t="shared" si="271"/>
        <v>1.8809502436474565E-3</v>
      </c>
      <c r="BG110" s="5">
        <f t="shared" si="272"/>
        <v>7.1311306375106186E-4</v>
      </c>
      <c r="BH110" s="5">
        <f t="shared" si="273"/>
        <v>2.0276861791395913E-4</v>
      </c>
      <c r="BI110" s="5">
        <f t="shared" si="274"/>
        <v>4.6124649232441944E-5</v>
      </c>
      <c r="BJ110" s="8">
        <f t="shared" si="275"/>
        <v>0.23001539943123087</v>
      </c>
      <c r="BK110" s="8">
        <f t="shared" si="276"/>
        <v>0.22617123083630034</v>
      </c>
      <c r="BL110" s="8">
        <f t="shared" si="277"/>
        <v>0.48705139873604653</v>
      </c>
      <c r="BM110" s="8">
        <f t="shared" si="278"/>
        <v>0.57421573050058228</v>
      </c>
      <c r="BN110" s="8">
        <f t="shared" si="279"/>
        <v>0.42247865431666137</v>
      </c>
    </row>
    <row r="111" spans="1:66" x14ac:dyDescent="0.25">
      <c r="A111" t="s">
        <v>32</v>
      </c>
      <c r="B111" t="s">
        <v>207</v>
      </c>
      <c r="C111" t="s">
        <v>308</v>
      </c>
      <c r="D111" s="11">
        <v>44319</v>
      </c>
      <c r="E111">
        <f>VLOOKUP(A111,home!$A$2:$E$405,3,FALSE)</f>
        <v>1.2486772486772499</v>
      </c>
      <c r="F111">
        <f>VLOOKUP(B111,home!$B$2:$E$405,3,FALSE)</f>
        <v>1.28</v>
      </c>
      <c r="G111">
        <f>VLOOKUP(C111,away!$B$2:$E$405,4,FALSE)</f>
        <v>0.88</v>
      </c>
      <c r="H111">
        <f>VLOOKUP(A111,away!$A$2:$E$405,3,FALSE)</f>
        <v>1.1005291005291</v>
      </c>
      <c r="I111">
        <f>VLOOKUP(C111,away!$B$2:$E$405,3,FALSE)</f>
        <v>0.48</v>
      </c>
      <c r="J111">
        <f>VLOOKUP(B111,home!$B$2:$E$405,4,FALSE)</f>
        <v>0.73</v>
      </c>
      <c r="K111" s="3">
        <f t="shared" si="224"/>
        <v>1.4065100529100543</v>
      </c>
      <c r="L111" s="3">
        <f t="shared" si="225"/>
        <v>0.38562539682539659</v>
      </c>
      <c r="M111" s="5">
        <f t="shared" si="226"/>
        <v>0.16660401502740296</v>
      </c>
      <c r="N111" s="5">
        <f t="shared" si="227"/>
        <v>0.23433022199122</v>
      </c>
      <c r="O111" s="5">
        <f t="shared" si="228"/>
        <v>6.4246739407646608E-2</v>
      </c>
      <c r="P111" s="5">
        <f t="shared" si="229"/>
        <v>9.0363684843547509E-2</v>
      </c>
      <c r="Q111" s="5">
        <f t="shared" si="230"/>
        <v>0.16479390646564782</v>
      </c>
      <c r="R111" s="5">
        <f t="shared" si="231"/>
        <v>1.2387587189405783E-2</v>
      </c>
      <c r="S111" s="5">
        <f t="shared" si="232"/>
        <v>1.2252999330719761E-2</v>
      </c>
      <c r="T111" s="5">
        <f t="shared" si="233"/>
        <v>6.3548715575222736E-2</v>
      </c>
      <c r="U111" s="5">
        <f t="shared" si="234"/>
        <v>1.7423265913199038E-2</v>
      </c>
      <c r="V111" s="5">
        <f t="shared" si="235"/>
        <v>7.384283624238809E-4</v>
      </c>
      <c r="W111" s="5">
        <f t="shared" si="236"/>
        <v>7.726142870075095E-2</v>
      </c>
      <c r="X111" s="5">
        <f t="shared" si="237"/>
        <v>2.9793969102024174E-2</v>
      </c>
      <c r="Y111" s="5">
        <f t="shared" si="238"/>
        <v>5.7446555789858371E-3</v>
      </c>
      <c r="Z111" s="5">
        <f t="shared" si="239"/>
        <v>1.5923227418746019E-3</v>
      </c>
      <c r="AA111" s="5">
        <f t="shared" si="240"/>
        <v>2.2396179439239288E-3</v>
      </c>
      <c r="AB111" s="5">
        <f t="shared" si="241"/>
        <v>1.5750225764033761E-3</v>
      </c>
      <c r="AC111" s="5">
        <f t="shared" si="242"/>
        <v>2.5032075236389574E-5</v>
      </c>
      <c r="AD111" s="5">
        <f t="shared" si="243"/>
        <v>2.7167244042449922E-2</v>
      </c>
      <c r="AE111" s="5">
        <f t="shared" si="244"/>
        <v>1.0476379264522145E-2</v>
      </c>
      <c r="AF111" s="5">
        <f t="shared" si="245"/>
        <v>2.019978955587354E-3</v>
      </c>
      <c r="AG111" s="5">
        <f t="shared" si="246"/>
        <v>2.5965172877577455E-4</v>
      </c>
      <c r="AH111" s="5">
        <f t="shared" si="247"/>
        <v>1.5351002230237418E-4</v>
      </c>
      <c r="AI111" s="5">
        <f t="shared" si="248"/>
        <v>2.1591338959073592E-4</v>
      </c>
      <c r="AJ111" s="5">
        <f t="shared" si="249"/>
        <v>1.5184217650862758E-4</v>
      </c>
      <c r="AK111" s="5">
        <f t="shared" si="250"/>
        <v>7.1189182571709187E-5</v>
      </c>
      <c r="AL111" s="5">
        <f t="shared" si="251"/>
        <v>5.43081883655451E-7</v>
      </c>
      <c r="AM111" s="5">
        <f t="shared" si="252"/>
        <v>7.642200371113312E-3</v>
      </c>
      <c r="AN111" s="5">
        <f t="shared" si="253"/>
        <v>2.9470265507297649E-3</v>
      </c>
      <c r="AO111" s="5">
        <f t="shared" si="254"/>
        <v>5.6822414154007251E-4</v>
      </c>
      <c r="AP111" s="5">
        <f t="shared" si="255"/>
        <v>7.3040553355720287E-5</v>
      </c>
      <c r="AQ111" s="5">
        <f t="shared" si="256"/>
        <v>7.0415730930365446E-6</v>
      </c>
      <c r="AR111" s="5">
        <f t="shared" si="257"/>
        <v>1.1839472653405714E-5</v>
      </c>
      <c r="AS111" s="5">
        <f t="shared" si="258"/>
        <v>1.6652337308168812E-5</v>
      </c>
      <c r="AT111" s="5">
        <f t="shared" si="259"/>
        <v>1.1710839914194293E-5</v>
      </c>
      <c r="AU111" s="5">
        <f t="shared" si="260"/>
        <v>5.4904713557781977E-6</v>
      </c>
      <c r="AV111" s="5">
        <f t="shared" si="261"/>
        <v>1.9306007892791842E-6</v>
      </c>
      <c r="AW111" s="5">
        <f t="shared" si="262"/>
        <v>8.1822224743852504E-9</v>
      </c>
      <c r="AX111" s="5">
        <f t="shared" si="263"/>
        <v>1.7914719413873023E-3</v>
      </c>
      <c r="AY111" s="5">
        <f t="shared" si="264"/>
        <v>6.9083707829904219E-4</v>
      </c>
      <c r="AZ111" s="5">
        <f t="shared" si="265"/>
        <v>1.3320216123038282E-4</v>
      </c>
      <c r="BA111" s="5">
        <f t="shared" si="266"/>
        <v>1.7122045427488949E-5</v>
      </c>
      <c r="BB111" s="5">
        <f t="shared" si="267"/>
        <v>1.6506738906094729E-6</v>
      </c>
      <c r="BC111" s="5">
        <f t="shared" si="268"/>
        <v>1.2730835481911996E-7</v>
      </c>
      <c r="BD111" s="5">
        <f t="shared" si="269"/>
        <v>7.6093355669550125E-7</v>
      </c>
      <c r="BE111" s="5">
        <f t="shared" si="270"/>
        <v>1.0702606970888252E-6</v>
      </c>
      <c r="BF111" s="5">
        <f t="shared" si="271"/>
        <v>7.5266621484497758E-7</v>
      </c>
      <c r="BG111" s="5">
        <f t="shared" si="272"/>
        <v>3.5287753255507325E-7</v>
      </c>
      <c r="BH111" s="5">
        <f t="shared" si="273"/>
        <v>1.2408144924620148E-7</v>
      </c>
      <c r="BI111" s="5">
        <f t="shared" si="274"/>
        <v>3.4904361148886176E-8</v>
      </c>
      <c r="BJ111" s="8">
        <f t="shared" si="275"/>
        <v>0.62926809580360843</v>
      </c>
      <c r="BK111" s="8">
        <f t="shared" si="276"/>
        <v>0.2706755397995132</v>
      </c>
      <c r="BL111" s="8">
        <f t="shared" si="277"/>
        <v>9.8515407247384584E-2</v>
      </c>
      <c r="BM111" s="8">
        <f t="shared" si="278"/>
        <v>0.26663438177143328</v>
      </c>
      <c r="BN111" s="8">
        <f t="shared" si="279"/>
        <v>0.7327261549248707</v>
      </c>
    </row>
    <row r="112" spans="1:66" x14ac:dyDescent="0.25">
      <c r="A112" t="s">
        <v>32</v>
      </c>
      <c r="B112" t="s">
        <v>33</v>
      </c>
      <c r="C112" t="s">
        <v>310</v>
      </c>
      <c r="D112" s="11">
        <v>44319</v>
      </c>
      <c r="E112">
        <f>VLOOKUP(A112,home!$A$2:$E$405,3,FALSE)</f>
        <v>1.2486772486772499</v>
      </c>
      <c r="F112">
        <f>VLOOKUP(B112,home!$B$2:$E$405,3,FALSE)</f>
        <v>1.6</v>
      </c>
      <c r="G112">
        <f>VLOOKUP(C112,away!$B$2:$E$405,4,FALSE)</f>
        <v>0.87</v>
      </c>
      <c r="H112">
        <f>VLOOKUP(A112,away!$A$2:$E$405,3,FALSE)</f>
        <v>1.1005291005291</v>
      </c>
      <c r="I112">
        <f>VLOOKUP(C112,away!$B$2:$E$405,3,FALSE)</f>
        <v>0.95</v>
      </c>
      <c r="J112">
        <f>VLOOKUP(B112,home!$B$2:$E$405,4,FALSE)</f>
        <v>0.45</v>
      </c>
      <c r="K112" s="3">
        <f t="shared" ref="K112:K175" si="280">E112*F112*G112</f>
        <v>1.738158730158732</v>
      </c>
      <c r="L112" s="3">
        <f t="shared" ref="L112:L175" si="281">H112*I112*J112</f>
        <v>0.47047619047619027</v>
      </c>
      <c r="M112" s="5">
        <f t="shared" ref="M112:M175" si="282">_xlfn.POISSON.DIST(0,K112,FALSE) * _xlfn.POISSON.DIST(0,L112,FALSE)</f>
        <v>0.10985050086403987</v>
      </c>
      <c r="N112" s="5">
        <f t="shared" ref="N112:N175" si="283">_xlfn.POISSON.DIST(1,K112,FALSE) * _xlfn.POISSON.DIST(0,L112,FALSE)</f>
        <v>0.19093760708914023</v>
      </c>
      <c r="O112" s="5">
        <f t="shared" ref="O112:O175" si="284">_xlfn.POISSON.DIST(0,K112,FALSE) * _xlfn.POISSON.DIST(1,L112,FALSE)</f>
        <v>5.1682045168414924E-2</v>
      </c>
      <c r="P112" s="5">
        <f t="shared" ref="P112:P175" si="285">_xlfn.POISSON.DIST(1,K112,FALSE) * _xlfn.POISSON.DIST(1,L112,FALSE)</f>
        <v>8.9831598001938323E-2</v>
      </c>
      <c r="Q112" s="5">
        <f t="shared" ref="Q112:Q175" si="286">_xlfn.POISSON.DIST(2,K112,FALSE) * _xlfn.POISSON.DIST(0,L112,FALSE)</f>
        <v>0.1659399343388035</v>
      </c>
      <c r="R112" s="5">
        <f t="shared" ref="R112:R175" si="287">_xlfn.POISSON.DIST(0,K112,FALSE) * _xlfn.POISSON.DIST(2,L112,FALSE)</f>
        <v>1.2157585863427123E-2</v>
      </c>
      <c r="S112" s="5">
        <f t="shared" ref="S112:S175" si="288">_xlfn.POISSON.DIST(2,K112,FALSE) * _xlfn.POISSON.DIST(2,L112,FALSE)</f>
        <v>1.836522349945769E-2</v>
      </c>
      <c r="T112" s="5">
        <f t="shared" ref="T112:T175" si="289">_xlfn.POISSON.DIST(2,K112,FALSE) * _xlfn.POISSON.DIST(1,L112,FALSE)</f>
        <v>7.8070788155589418E-2</v>
      </c>
      <c r="U112" s="5">
        <f t="shared" ref="U112:U175" si="290">_xlfn.POISSON.DIST(1,K112,FALSE) * _xlfn.POISSON.DIST(2,L112,FALSE)</f>
        <v>2.113181400617024E-2</v>
      </c>
      <c r="V112" s="5">
        <f t="shared" ref="V112:V175" si="291">_xlfn.POISSON.DIST(3,K112,FALSE) * _xlfn.POISSON.DIST(3,L112,FALSE)</f>
        <v>1.6687097076304703E-3</v>
      </c>
      <c r="W112" s="5">
        <f t="shared" ref="W112:W175" si="292">_xlfn.POISSON.DIST(3,K112,FALSE) * _xlfn.POISSON.DIST(0,L112,FALSE)</f>
        <v>9.6143315184319345E-2</v>
      </c>
      <c r="X112" s="5">
        <f t="shared" ref="X112:X175" si="293">_xlfn.POISSON.DIST(3,K112,FALSE) * _xlfn.POISSON.DIST(1,L112,FALSE)</f>
        <v>4.5233140667670223E-2</v>
      </c>
      <c r="Y112" s="5">
        <f t="shared" ref="Y112:Y175" si="294">_xlfn.POISSON.DIST(3,K112,FALSE) * _xlfn.POISSON.DIST(2,L112,FALSE)</f>
        <v>1.0640557852299561E-2</v>
      </c>
      <c r="Z112" s="5">
        <f t="shared" ref="Z112:Z175" si="295">_xlfn.POISSON.DIST(0,K112,FALSE) * _xlfn.POISSON.DIST(3,L112,FALSE)</f>
        <v>1.9066182274707928E-3</v>
      </c>
      <c r="AA112" s="5">
        <f t="shared" ref="AA112:AA175" si="296">_xlfn.POISSON.DIST(1,K112,FALSE) * _xlfn.POISSON.DIST(3,L112,FALSE)</f>
        <v>3.3140051171581257E-3</v>
      </c>
      <c r="AB112" s="5">
        <f t="shared" ref="AB112:AB175" si="297">_xlfn.POISSON.DIST(2,K112,FALSE) * _xlfn.POISSON.DIST(3,L112,FALSE)</f>
        <v>2.8801334630895541E-3</v>
      </c>
      <c r="AC112" s="5">
        <f t="shared" ref="AC112:AC175" si="298">_xlfn.POISSON.DIST(4,K112,FALSE) * _xlfn.POISSON.DIST(4,L112,FALSE)</f>
        <v>8.5287992805401934E-5</v>
      </c>
      <c r="AD112" s="5">
        <f t="shared" ref="AD112:AD175" si="299">_xlfn.POISSON.DIST(4,K112,FALSE) * _xlfn.POISSON.DIST(0,L112,FALSE)</f>
        <v>4.1778085658506839E-2</v>
      </c>
      <c r="AE112" s="5">
        <f t="shared" ref="AE112:AE175" si="300">_xlfn.POISSON.DIST(4,K112,FALSE) * _xlfn.POISSON.DIST(1,L112,FALSE)</f>
        <v>1.9655594586002256E-2</v>
      </c>
      <c r="AF112" s="5">
        <f t="shared" ref="AF112:AF175" si="301">_xlfn.POISSON.DIST(4,K112,FALSE) * _xlfn.POISSON.DIST(2,L112,FALSE)</f>
        <v>4.623744631183385E-3</v>
      </c>
      <c r="AG112" s="5">
        <f t="shared" ref="AG112:AG175" si="302">_xlfn.POISSON.DIST(4,K112,FALSE) * _xlfn.POISSON.DIST(3,L112,FALSE)</f>
        <v>7.2512058660463227E-4</v>
      </c>
      <c r="AH112" s="5">
        <f t="shared" ref="AH112:AH175" si="303">_xlfn.POISSON.DIST(0,K112,FALSE) * _xlfn.POISSON.DIST(4,L112,FALSE)</f>
        <v>2.2425462008823121E-4</v>
      </c>
      <c r="AI112" s="5">
        <f t="shared" ref="AI112:AI175" si="304">_xlfn.POISSON.DIST(1,K112,FALSE) * _xlfn.POISSON.DIST(4,L112,FALSE)</f>
        <v>3.8979012568478885E-4</v>
      </c>
      <c r="AJ112" s="5">
        <f t="shared" ref="AJ112:AJ175" si="305">_xlfn.POISSON.DIST(2,K112,FALSE) * _xlfn.POISSON.DIST(4,L112,FALSE)</f>
        <v>3.3875855494434263E-4</v>
      </c>
      <c r="AK112" s="5">
        <f t="shared" ref="AK112:AK175" si="306">_xlfn.POISSON.DIST(3,K112,FALSE) * _xlfn.POISSON.DIST(4,L112,FALSE)</f>
        <v>1.9627204656415522E-4</v>
      </c>
      <c r="AL112" s="5">
        <f t="shared" ref="AL112:AL175" si="307">_xlfn.POISSON.DIST(5,K112,FALSE) * _xlfn.POISSON.DIST(5,L112,FALSE)</f>
        <v>2.7898121988791465E-6</v>
      </c>
      <c r="AM112" s="5">
        <f t="shared" ref="AM112:AM175" si="308">_xlfn.POISSON.DIST(5,K112,FALSE) * _xlfn.POISSON.DIST(0,L112,FALSE)</f>
        <v>1.4523388863330579E-2</v>
      </c>
      <c r="AN112" s="5">
        <f t="shared" ref="AN112:AN175" si="309">_xlfn.POISSON.DIST(5,K112,FALSE) * _xlfn.POISSON.DIST(1,L112,FALSE)</f>
        <v>6.8329086652240975E-3</v>
      </c>
      <c r="AO112" s="5">
        <f t="shared" ref="AO112:AO175" si="310">_xlfn.POISSON.DIST(5,K112,FALSE) * _xlfn.POISSON.DIST(2,L112,FALSE)</f>
        <v>1.6073604193431916E-3</v>
      </c>
      <c r="AP112" s="5">
        <f t="shared" ref="AP112:AP175" si="311">_xlfn.POISSON.DIST(5,K112,FALSE) * _xlfn.POISSON.DIST(3,L112,FALSE)</f>
        <v>2.520749356049322E-4</v>
      </c>
      <c r="AQ112" s="5">
        <f t="shared" ref="AQ112:AQ175" si="312">_xlfn.POISSON.DIST(5,K112,FALSE) * _xlfn.POISSON.DIST(4,L112,FALSE)</f>
        <v>2.9648813854484867E-5</v>
      </c>
      <c r="AR112" s="5">
        <f t="shared" ref="AR112:AR175" si="313">_xlfn.POISSON.DIST(0,K112,FALSE) * _xlfn.POISSON.DIST(5,L112,FALSE)</f>
        <v>2.1101291871159274E-5</v>
      </c>
      <c r="AS112" s="5">
        <f t="shared" ref="AS112:AS175" si="314">_xlfn.POISSON.DIST(1,K112,FALSE) * _xlfn.POISSON.DIST(5,L112,FALSE)</f>
        <v>3.6677394683482973E-5</v>
      </c>
      <c r="AT112" s="5">
        <f t="shared" ref="AT112:AT175" si="315">_xlfn.POISSON.DIST(2,K112,FALSE) * _xlfn.POISSON.DIST(5,L112,FALSE)</f>
        <v>3.1875566884286707E-5</v>
      </c>
      <c r="AU112" s="5">
        <f t="shared" ref="AU112:AU175" si="316">_xlfn.POISSON.DIST(3,K112,FALSE) * _xlfn.POISSON.DIST(5,L112,FALSE)</f>
        <v>1.8468264952893836E-5</v>
      </c>
      <c r="AV112" s="5">
        <f t="shared" ref="AV112:AV175" si="317">_xlfn.POISSON.DIST(4,K112,FALSE) * _xlfn.POISSON.DIST(5,L112,FALSE)</f>
        <v>8.0251939896892468E-6</v>
      </c>
      <c r="AW112" s="5">
        <f t="shared" ref="AW112:AW175" si="318">_xlfn.POISSON.DIST(6,K112,FALSE) * _xlfn.POISSON.DIST(6,L112,FALSE)</f>
        <v>6.3372312061339837E-8</v>
      </c>
      <c r="AX112" s="5">
        <f t="shared" ref="AX112:AX175" si="319">_xlfn.POISSON.DIST(6,K112,FALSE) * _xlfn.POISSON.DIST(0,L112,FALSE)</f>
        <v>4.2073258573813574E-3</v>
      </c>
      <c r="AY112" s="5">
        <f t="shared" ref="AY112:AY175" si="320">_xlfn.POISSON.DIST(6,K112,FALSE) * _xlfn.POISSON.DIST(1,L112,FALSE)</f>
        <v>1.9794466414727522E-3</v>
      </c>
      <c r="AZ112" s="5">
        <f t="shared" ref="AZ112:AZ175" si="321">_xlfn.POISSON.DIST(6,K112,FALSE) * _xlfn.POISSON.DIST(2,L112,FALSE)</f>
        <v>4.6564125756549474E-4</v>
      </c>
      <c r="BA112" s="5">
        <f t="shared" ref="BA112:BA175" si="322">_xlfn.POISSON.DIST(6,K112,FALSE) * _xlfn.POISSON.DIST(3,L112,FALSE)</f>
        <v>7.3024374995985501E-5</v>
      </c>
      <c r="BB112" s="5">
        <f t="shared" ref="BB112:BB175" si="323">_xlfn.POISSON.DIST(6,K112,FALSE) * _xlfn.POISSON.DIST(4,L112,FALSE)</f>
        <v>8.589057440004005E-6</v>
      </c>
      <c r="BC112" s="5">
        <f t="shared" ref="BC112:BC175" si="324">_xlfn.POISSON.DIST(6,K112,FALSE) * _xlfn.POISSON.DIST(5,L112,FALSE)</f>
        <v>8.0818940483085276E-7</v>
      </c>
      <c r="BD112" s="5">
        <f t="shared" ref="BD112:BD175" si="325">_xlfn.POISSON.DIST(0,K112,FALSE) * _xlfn.POISSON.DIST(6,L112,FALSE)</f>
        <v>1.6546092356115353E-6</v>
      </c>
      <c r="BE112" s="5">
        <f t="shared" ref="BE112:BE175" si="326">_xlfn.POISSON.DIST(1,K112,FALSE) * _xlfn.POISSON.DIST(6,L112,FALSE)</f>
        <v>2.8759734878794567E-6</v>
      </c>
      <c r="BF112" s="5">
        <f t="shared" ref="BF112:BF175" si="327">_xlfn.POISSON.DIST(2,K112,FALSE) * _xlfn.POISSON.DIST(6,L112,FALSE)</f>
        <v>2.4994492128313683E-6</v>
      </c>
      <c r="BG112" s="5">
        <f t="shared" ref="BG112:BG175" si="328">_xlfn.POISSON.DIST(3,K112,FALSE) * _xlfn.POISSON.DIST(6,L112,FALSE)</f>
        <v>1.4481464899570711E-6</v>
      </c>
      <c r="BH112" s="5">
        <f t="shared" ref="BH112:BH175" si="329">_xlfn.POISSON.DIST(4,K112,FALSE) * _xlfn.POISSON.DIST(6,L112,FALSE)</f>
        <v>6.2927711601690228E-7</v>
      </c>
      <c r="BI112" s="5">
        <f t="shared" ref="BI112:BI175" si="330">_xlfn.POISSON.DIST(5,K112,FALSE) * _xlfn.POISSON.DIST(6,L112,FALSE)</f>
        <v>2.1875670257877736E-7</v>
      </c>
      <c r="BJ112" s="8">
        <f t="shared" ref="BJ112:BJ175" si="331">SUM(N112,Q112,T112,W112,X112,Y112,AD112,AE112,AF112,AG112,AM112,AN112,AO112,AP112,AQ112,AX112,AY112,AZ112,BA112,BB112,BC112)</f>
        <v>0.6837281058257374</v>
      </c>
      <c r="BK112" s="8">
        <f t="shared" ref="BK112:BK175" si="332">SUM(M112,P112,S112,V112,AC112,AL112,AY112)</f>
        <v>0.2217835565195434</v>
      </c>
      <c r="BL112" s="8">
        <f t="shared" ref="BL112:BL175" si="333">SUM(O112,R112,U112,AA112,AB112,AH112,AI112,AJ112,AK112,AR112,AS112,AT112,AU112,AV112,BD112,BE112,BF112,BG112,BH112,BI112)</f>
        <v>9.2440132890167892E-2</v>
      </c>
      <c r="BM112" s="8">
        <f t="shared" ref="BM112:BM175" si="334">SUM(S112:BI112)</f>
        <v>0.37747975886799445</v>
      </c>
      <c r="BN112" s="8">
        <f t="shared" ref="BN112:BN175" si="335">SUM(M112:R112)</f>
        <v>0.62039927132576389</v>
      </c>
    </row>
    <row r="113" spans="1:66" x14ac:dyDescent="0.25">
      <c r="A113" t="s">
        <v>340</v>
      </c>
      <c r="B113" t="s">
        <v>428</v>
      </c>
      <c r="C113" t="s">
        <v>431</v>
      </c>
      <c r="D113" s="11">
        <v>44319</v>
      </c>
      <c r="E113">
        <f>VLOOKUP(A113,home!$A$2:$E$405,3,FALSE)</f>
        <v>1.3508064516128999</v>
      </c>
      <c r="F113">
        <f>VLOOKUP(B113,home!$B$2:$E$405,3,FALSE)</f>
        <v>1.1100000000000001</v>
      </c>
      <c r="G113">
        <f>VLOOKUP(C113,away!$B$2:$E$405,4,FALSE)</f>
        <v>0.8</v>
      </c>
      <c r="H113">
        <f>VLOOKUP(A113,away!$A$2:$E$405,3,FALSE)</f>
        <v>1.13709677419355</v>
      </c>
      <c r="I113">
        <f>VLOOKUP(C113,away!$B$2:$E$405,3,FALSE)</f>
        <v>0.93</v>
      </c>
      <c r="J113">
        <f>VLOOKUP(B113,home!$B$2:$E$405,4,FALSE)</f>
        <v>1.03</v>
      </c>
      <c r="K113" s="3">
        <f t="shared" si="280"/>
        <v>1.1995161290322554</v>
      </c>
      <c r="L113" s="3">
        <f t="shared" si="281"/>
        <v>1.0892250000000017</v>
      </c>
      <c r="M113" s="5">
        <f t="shared" si="282"/>
        <v>0.10139402353772131</v>
      </c>
      <c r="N113" s="5">
        <f t="shared" si="283"/>
        <v>0.12162376662097286</v>
      </c>
      <c r="O113" s="5">
        <f t="shared" si="284"/>
        <v>0.11044090528787466</v>
      </c>
      <c r="P113" s="5">
        <f t="shared" si="285"/>
        <v>0.13247564719772939</v>
      </c>
      <c r="Q113" s="5">
        <f t="shared" si="286"/>
        <v>7.2944834867755909E-2</v>
      </c>
      <c r="R113" s="5">
        <f t="shared" si="287"/>
        <v>6.0147497531092727E-2</v>
      </c>
      <c r="S113" s="5">
        <f t="shared" si="288"/>
        <v>4.327128091018171E-2</v>
      </c>
      <c r="T113" s="5">
        <f t="shared" si="289"/>
        <v>7.9453337758831552E-2</v>
      </c>
      <c r="U113" s="5">
        <f t="shared" si="290"/>
        <v>7.2147893409473488E-2</v>
      </c>
      <c r="V113" s="5">
        <f t="shared" si="291"/>
        <v>6.2817541394378689E-3</v>
      </c>
      <c r="W113" s="5">
        <f t="shared" si="292"/>
        <v>2.9166168651155882E-2</v>
      </c>
      <c r="X113" s="5">
        <f t="shared" si="293"/>
        <v>3.1768520049055317E-2</v>
      </c>
      <c r="Y113" s="5">
        <f t="shared" si="294"/>
        <v>1.7301533125216161E-2</v>
      </c>
      <c r="Z113" s="5">
        <f t="shared" si="295"/>
        <v>2.1838052666101528E-2</v>
      </c>
      <c r="AA113" s="5">
        <f t="shared" si="296"/>
        <v>2.6195096399644634E-2</v>
      </c>
      <c r="AB113" s="5">
        <f t="shared" si="297"/>
        <v>1.5710720316464252E-2</v>
      </c>
      <c r="AC113" s="5">
        <f t="shared" si="298"/>
        <v>5.129613512485857E-4</v>
      </c>
      <c r="AD113" s="5">
        <f t="shared" si="299"/>
        <v>8.746322429784105E-3</v>
      </c>
      <c r="AE113" s="5">
        <f t="shared" si="300"/>
        <v>9.5267130485816066E-3</v>
      </c>
      <c r="AF113" s="5">
        <f t="shared" si="301"/>
        <v>5.188367010170657E-3</v>
      </c>
      <c r="AG113" s="5">
        <f t="shared" si="302"/>
        <v>1.8837663522177147E-3</v>
      </c>
      <c r="AH113" s="5">
        <f t="shared" si="303"/>
        <v>5.9466382288086168E-3</v>
      </c>
      <c r="AI113" s="5">
        <f t="shared" si="304"/>
        <v>7.1330884689757403E-3</v>
      </c>
      <c r="AJ113" s="5">
        <f t="shared" si="305"/>
        <v>4.2781273341751993E-3</v>
      </c>
      <c r="AK113" s="5">
        <f t="shared" si="306"/>
        <v>1.7105609131323053E-3</v>
      </c>
      <c r="AL113" s="5">
        <f t="shared" si="307"/>
        <v>2.6808241599682522E-5</v>
      </c>
      <c r="AM113" s="5">
        <f t="shared" si="308"/>
        <v>2.098270964848525E-3</v>
      </c>
      <c r="AN113" s="5">
        <f t="shared" si="309"/>
        <v>2.2854891916871383E-3</v>
      </c>
      <c r="AO113" s="5">
        <f t="shared" si="310"/>
        <v>1.2447059824077134E-3</v>
      </c>
      <c r="AP113" s="5">
        <f t="shared" si="311"/>
        <v>4.5192162456268134E-4</v>
      </c>
      <c r="AQ113" s="5">
        <f t="shared" si="312"/>
        <v>1.2306108287857181E-4</v>
      </c>
      <c r="AR113" s="5">
        <f t="shared" si="313"/>
        <v>1.2954454049548157E-3</v>
      </c>
      <c r="AS113" s="5">
        <f t="shared" si="314"/>
        <v>1.5539076575240231E-3</v>
      </c>
      <c r="AT113" s="5">
        <f t="shared" si="315"/>
        <v>9.3196864911339794E-4</v>
      </c>
      <c r="AU113" s="5">
        <f t="shared" si="316"/>
        <v>3.7263714212130777E-4</v>
      </c>
      <c r="AV113" s="5">
        <f t="shared" si="317"/>
        <v>1.1174606556274836E-4</v>
      </c>
      <c r="AW113" s="5">
        <f t="shared" si="318"/>
        <v>9.7294775598051893E-7</v>
      </c>
      <c r="AX113" s="5">
        <f t="shared" si="319"/>
        <v>4.1948497756931242E-4</v>
      </c>
      <c r="AY113" s="5">
        <f t="shared" si="320"/>
        <v>4.5691352469293502E-4</v>
      </c>
      <c r="AZ113" s="5">
        <f t="shared" si="321"/>
        <v>2.4884081696683143E-4</v>
      </c>
      <c r="BA113" s="5">
        <f t="shared" si="322"/>
        <v>9.0347879620232481E-5</v>
      </c>
      <c r="BB113" s="5">
        <f t="shared" si="323"/>
        <v>2.4602292294836961E-5</v>
      </c>
      <c r="BC113" s="5">
        <f t="shared" si="324"/>
        <v>5.3594863649687679E-6</v>
      </c>
      <c r="BD113" s="5">
        <f t="shared" si="325"/>
        <v>2.3517192020198512E-4</v>
      </c>
      <c r="BE113" s="5">
        <f t="shared" si="326"/>
        <v>2.8209251137776767E-4</v>
      </c>
      <c r="BF113" s="5">
        <f t="shared" si="327"/>
        <v>1.691872586384237E-4</v>
      </c>
      <c r="BG113" s="5">
        <f t="shared" si="328"/>
        <v>6.7647615187846992E-5</v>
      </c>
      <c r="BH113" s="5">
        <f t="shared" si="329"/>
        <v>2.0286101377097454E-5</v>
      </c>
      <c r="BI113" s="5">
        <f t="shared" si="330"/>
        <v>4.866701159402372E-6</v>
      </c>
      <c r="BJ113" s="8">
        <f t="shared" si="331"/>
        <v>0.38505232773763576</v>
      </c>
      <c r="BK113" s="8">
        <f t="shared" si="332"/>
        <v>0.28441938890261148</v>
      </c>
      <c r="BL113" s="8">
        <f t="shared" si="333"/>
        <v>0.3087554849168605</v>
      </c>
      <c r="BM113" s="8">
        <f t="shared" si="334"/>
        <v>0.40058263860312532</v>
      </c>
      <c r="BN113" s="8">
        <f t="shared" si="335"/>
        <v>0.59902667504314688</v>
      </c>
    </row>
    <row r="114" spans="1:66" x14ac:dyDescent="0.25">
      <c r="A114" t="s">
        <v>342</v>
      </c>
      <c r="B114" t="s">
        <v>380</v>
      </c>
      <c r="C114" t="s">
        <v>406</v>
      </c>
      <c r="D114" s="11">
        <v>44319</v>
      </c>
      <c r="E114">
        <f>VLOOKUP(A114,home!$A$2:$E$405,3,FALSE)</f>
        <v>1.16835016835017</v>
      </c>
      <c r="F114">
        <f>VLOOKUP(B114,home!$B$2:$E$405,3,FALSE)</f>
        <v>1.45</v>
      </c>
      <c r="G114">
        <f>VLOOKUP(C114,away!$B$2:$E$405,4,FALSE)</f>
        <v>0.86</v>
      </c>
      <c r="H114">
        <f>VLOOKUP(A114,away!$A$2:$E$405,3,FALSE)</f>
        <v>0.84175084175084203</v>
      </c>
      <c r="I114">
        <f>VLOOKUP(C114,away!$B$2:$E$405,3,FALSE)</f>
        <v>0.72</v>
      </c>
      <c r="J114">
        <f>VLOOKUP(B114,home!$B$2:$E$405,4,FALSE)</f>
        <v>0.64</v>
      </c>
      <c r="K114" s="3">
        <f t="shared" si="280"/>
        <v>1.456932659932662</v>
      </c>
      <c r="L114" s="3">
        <f t="shared" si="281"/>
        <v>0.38787878787878799</v>
      </c>
      <c r="M114" s="5">
        <f t="shared" si="282"/>
        <v>0.15805511971897682</v>
      </c>
      <c r="N114" s="5">
        <f t="shared" si="283"/>
        <v>0.23027566598814422</v>
      </c>
      <c r="O114" s="5">
        <f t="shared" si="284"/>
        <v>6.1306228254633451E-2</v>
      </c>
      <c r="P114" s="5">
        <f t="shared" si="285"/>
        <v>8.9319046201462027E-2</v>
      </c>
      <c r="Q114" s="5">
        <f t="shared" si="286"/>
        <v>0.16774806928293612</v>
      </c>
      <c r="R114" s="5">
        <f t="shared" si="287"/>
        <v>1.1889692752413764E-2</v>
      </c>
      <c r="S114" s="5">
        <f t="shared" si="288"/>
        <v>1.2618844660843098E-2</v>
      </c>
      <c r="T114" s="5">
        <f t="shared" si="289"/>
        <v>6.5065917782472213E-2</v>
      </c>
      <c r="U114" s="5">
        <f t="shared" si="290"/>
        <v>1.7322481687556276E-2</v>
      </c>
      <c r="V114" s="5">
        <f t="shared" si="291"/>
        <v>7.9234184692791225E-4</v>
      </c>
      <c r="W114" s="5">
        <f t="shared" si="292"/>
        <v>8.1465880259652193E-2</v>
      </c>
      <c r="X114" s="5">
        <f t="shared" si="293"/>
        <v>3.159888688859238E-2</v>
      </c>
      <c r="Y114" s="5">
        <f t="shared" si="294"/>
        <v>6.1282689723330683E-3</v>
      </c>
      <c r="Z114" s="5">
        <f t="shared" si="295"/>
        <v>1.5372532043524871E-3</v>
      </c>
      <c r="AA114" s="5">
        <f t="shared" si="296"/>
        <v>2.239674400007277E-3</v>
      </c>
      <c r="AB114" s="5">
        <f t="shared" si="297"/>
        <v>1.6315273904928458E-3</v>
      </c>
      <c r="AC114" s="5">
        <f t="shared" si="298"/>
        <v>2.7985180960500396E-5</v>
      </c>
      <c r="AD114" s="5">
        <f t="shared" si="299"/>
        <v>2.9672575405112703E-2</v>
      </c>
      <c r="AE114" s="5">
        <f t="shared" si="300"/>
        <v>1.1509362581377053E-2</v>
      </c>
      <c r="AF114" s="5">
        <f t="shared" si="301"/>
        <v>2.2321188036610049E-3</v>
      </c>
      <c r="AG114" s="5">
        <f t="shared" si="302"/>
        <v>2.885971786551603E-4</v>
      </c>
      <c r="AH114" s="5">
        <f t="shared" si="303"/>
        <v>1.4906697739175634E-4</v>
      </c>
      <c r="AI114" s="5">
        <f t="shared" si="304"/>
        <v>2.1718054787949354E-4</v>
      </c>
      <c r="AJ114" s="5">
        <f t="shared" si="305"/>
        <v>1.582087166538517E-4</v>
      </c>
      <c r="AK114" s="5">
        <f t="shared" si="306"/>
        <v>7.683314879300968E-5</v>
      </c>
      <c r="AL114" s="5">
        <f t="shared" si="307"/>
        <v>6.3259188961712523E-7</v>
      </c>
      <c r="AM114" s="5">
        <f t="shared" si="308"/>
        <v>8.6461888424046712E-3</v>
      </c>
      <c r="AN114" s="5">
        <f t="shared" si="309"/>
        <v>3.3536732479630244E-3</v>
      </c>
      <c r="AO114" s="5">
        <f t="shared" si="310"/>
        <v>6.5040935718070798E-4</v>
      </c>
      <c r="AP114" s="5">
        <f t="shared" si="311"/>
        <v>8.409333102942491E-5</v>
      </c>
      <c r="AQ114" s="5">
        <f t="shared" si="312"/>
        <v>8.1545048270957489E-6</v>
      </c>
      <c r="AR114" s="5">
        <f t="shared" si="313"/>
        <v>1.1563983700693835E-5</v>
      </c>
      <c r="AS114" s="5">
        <f t="shared" si="314"/>
        <v>1.6847945532469815E-5</v>
      </c>
      <c r="AT114" s="5">
        <f t="shared" si="315"/>
        <v>1.227316104951093E-5</v>
      </c>
      <c r="AU114" s="5">
        <f t="shared" si="316"/>
        <v>5.9603897245486344E-6</v>
      </c>
      <c r="AV114" s="5">
        <f t="shared" si="317"/>
        <v>2.170971613905487E-6</v>
      </c>
      <c r="AW114" s="5">
        <f t="shared" si="318"/>
        <v>9.9301687207187198E-9</v>
      </c>
      <c r="AX114" s="5">
        <f t="shared" si="319"/>
        <v>2.0994858180741222E-3</v>
      </c>
      <c r="AY114" s="5">
        <f t="shared" si="320"/>
        <v>8.1434601428329609E-4</v>
      </c>
      <c r="AZ114" s="5">
        <f t="shared" si="321"/>
        <v>1.5793377246706353E-4</v>
      </c>
      <c r="BA114" s="5">
        <f t="shared" si="322"/>
        <v>2.0419720076549635E-5</v>
      </c>
      <c r="BB114" s="5">
        <f t="shared" si="323"/>
        <v>1.9800940680290557E-6</v>
      </c>
      <c r="BC114" s="5">
        <f t="shared" si="324"/>
        <v>1.5360729739861778E-7</v>
      </c>
      <c r="BD114" s="5">
        <f t="shared" si="325"/>
        <v>7.4757066347919696E-7</v>
      </c>
      <c r="BE114" s="5">
        <f t="shared" si="326"/>
        <v>1.0891601152303713E-6</v>
      </c>
      <c r="BF114" s="5">
        <f t="shared" si="327"/>
        <v>7.9341647188757483E-7</v>
      </c>
      <c r="BG114" s="5">
        <f t="shared" si="328"/>
        <v>3.8531812360718422E-7</v>
      </c>
      <c r="BH114" s="5">
        <f t="shared" si="329"/>
        <v>1.4034563968681928E-7</v>
      </c>
      <c r="BI114" s="5">
        <f t="shared" si="330"/>
        <v>4.0894829227773736E-8</v>
      </c>
      <c r="BJ114" s="8">
        <f t="shared" si="331"/>
        <v>0.64182218145260772</v>
      </c>
      <c r="BK114" s="8">
        <f t="shared" si="332"/>
        <v>0.26162831621534322</v>
      </c>
      <c r="BL114" s="8">
        <f t="shared" si="333"/>
        <v>9.5042907033285981E-2</v>
      </c>
      <c r="BM114" s="8">
        <f t="shared" si="334"/>
        <v>0.28062249962290842</v>
      </c>
      <c r="BN114" s="8">
        <f t="shared" si="335"/>
        <v>0.71859382219856649</v>
      </c>
    </row>
    <row r="115" spans="1:66" x14ac:dyDescent="0.25">
      <c r="A115" t="s">
        <v>10</v>
      </c>
      <c r="B115" t="s">
        <v>11</v>
      </c>
      <c r="C115" t="s">
        <v>247</v>
      </c>
      <c r="D115" s="11">
        <v>44350</v>
      </c>
      <c r="E115">
        <f>VLOOKUP(A115,home!$A$2:$E$405,3,FALSE)</f>
        <v>1.4942084942084899</v>
      </c>
      <c r="F115">
        <f>VLOOKUP(B115,home!$B$2:$E$405,3,FALSE)</f>
        <v>0.91</v>
      </c>
      <c r="G115">
        <f>VLOOKUP(C115,away!$B$2:$E$405,4,FALSE)</f>
        <v>1.34</v>
      </c>
      <c r="H115">
        <f>VLOOKUP(A115,away!$A$2:$E$405,3,FALSE)</f>
        <v>1.3976833976834</v>
      </c>
      <c r="I115">
        <f>VLOOKUP(C115,away!$B$2:$E$405,3,FALSE)</f>
        <v>1.2</v>
      </c>
      <c r="J115">
        <f>VLOOKUP(B115,home!$B$2:$E$405,4,FALSE)</f>
        <v>1.18</v>
      </c>
      <c r="K115" s="3">
        <f t="shared" si="280"/>
        <v>1.8220378378378328</v>
      </c>
      <c r="L115" s="3">
        <f t="shared" si="281"/>
        <v>1.9791196911196944</v>
      </c>
      <c r="M115" s="5">
        <f t="shared" si="282"/>
        <v>2.2344892021158708E-2</v>
      </c>
      <c r="N115" s="5">
        <f t="shared" si="283"/>
        <v>4.0713238744951856E-2</v>
      </c>
      <c r="O115" s="5">
        <f t="shared" si="284"/>
        <v>4.4223215795018547E-2</v>
      </c>
      <c r="P115" s="5">
        <f t="shared" si="285"/>
        <v>8.0576372489391493E-2</v>
      </c>
      <c r="Q115" s="5">
        <f t="shared" si="286"/>
        <v>3.7090530747113791E-2</v>
      </c>
      <c r="R115" s="5">
        <f t="shared" si="287"/>
        <v>4.3761518592278351E-2</v>
      </c>
      <c r="S115" s="5">
        <f t="shared" si="288"/>
        <v>7.2640223517317457E-2</v>
      </c>
      <c r="T115" s="5">
        <f t="shared" si="289"/>
        <v>7.3406599755693372E-2</v>
      </c>
      <c r="U115" s="5">
        <f t="shared" si="290"/>
        <v>7.9735142716374968E-2</v>
      </c>
      <c r="V115" s="5">
        <f t="shared" si="291"/>
        <v>2.9104766127815474E-2</v>
      </c>
      <c r="W115" s="5">
        <f t="shared" si="292"/>
        <v>2.2526783482242956E-2</v>
      </c>
      <c r="X115" s="5">
        <f t="shared" si="293"/>
        <v>4.458320076729691E-2</v>
      </c>
      <c r="Y115" s="5">
        <f t="shared" si="294"/>
        <v>4.4117745265849995E-2</v>
      </c>
      <c r="Z115" s="5">
        <f t="shared" si="295"/>
        <v>2.8869761053092902E-2</v>
      </c>
      <c r="AA115" s="5">
        <f t="shared" si="296"/>
        <v>5.2601797008072271E-2</v>
      </c>
      <c r="AB115" s="5">
        <f t="shared" si="297"/>
        <v>4.7921232243486302E-2</v>
      </c>
      <c r="AC115" s="5">
        <f t="shared" si="298"/>
        <v>6.559542988926784E-3</v>
      </c>
      <c r="AD115" s="5">
        <f t="shared" si="299"/>
        <v>1.0261162967356739E-2</v>
      </c>
      <c r="AE115" s="5">
        <f t="shared" si="300"/>
        <v>2.0308069682483915E-2</v>
      </c>
      <c r="AF115" s="5">
        <f t="shared" si="301"/>
        <v>2.0096050298617399E-2</v>
      </c>
      <c r="AG115" s="5">
        <f t="shared" si="302"/>
        <v>1.3257496286575172E-2</v>
      </c>
      <c r="AH115" s="5">
        <f t="shared" si="303"/>
        <v>1.4284178144524146E-2</v>
      </c>
      <c r="AI115" s="5">
        <f t="shared" si="304"/>
        <v>2.6026313061739199E-2</v>
      </c>
      <c r="AJ115" s="5">
        <f t="shared" si="305"/>
        <v>2.3710463588950927E-2</v>
      </c>
      <c r="AK115" s="5">
        <f t="shared" si="306"/>
        <v>1.4400453937248269E-2</v>
      </c>
      <c r="AL115" s="5">
        <f t="shared" si="307"/>
        <v>9.4615660480337868E-4</v>
      </c>
      <c r="AM115" s="5">
        <f t="shared" si="308"/>
        <v>3.7392454373488628E-3</v>
      </c>
      <c r="AN115" s="5">
        <f t="shared" si="309"/>
        <v>7.4004142749866083E-3</v>
      </c>
      <c r="AO115" s="5">
        <f t="shared" si="310"/>
        <v>7.3231528070346365E-3</v>
      </c>
      <c r="AP115" s="5">
        <f t="shared" si="311"/>
        <v>4.8311319738269052E-3</v>
      </c>
      <c r="AQ115" s="5">
        <f t="shared" si="312"/>
        <v>2.3903471049496949E-3</v>
      </c>
      <c r="AR115" s="5">
        <f t="shared" si="313"/>
        <v>5.6540196474578605E-3</v>
      </c>
      <c r="AS115" s="5">
        <f t="shared" si="314"/>
        <v>1.0301837733546745E-2</v>
      </c>
      <c r="AT115" s="5">
        <f t="shared" si="315"/>
        <v>9.385169074893859E-3</v>
      </c>
      <c r="AU115" s="5">
        <f t="shared" si="316"/>
        <v>5.7000443896540335E-3</v>
      </c>
      <c r="AV115" s="5">
        <f t="shared" si="317"/>
        <v>2.5964241388262256E-3</v>
      </c>
      <c r="AW115" s="5">
        <f t="shared" si="318"/>
        <v>9.477416701686396E-5</v>
      </c>
      <c r="AX115" s="5">
        <f t="shared" si="319"/>
        <v>1.1355077786353504E-3</v>
      </c>
      <c r="AY115" s="5">
        <f t="shared" si="320"/>
        <v>2.247305804116805E-3</v>
      </c>
      <c r="AZ115" s="5">
        <f t="shared" si="321"/>
        <v>2.2238435844475742E-3</v>
      </c>
      <c r="BA115" s="5">
        <f t="shared" si="322"/>
        <v>1.4670842093167991E-3</v>
      </c>
      <c r="BB115" s="5">
        <f t="shared" si="323"/>
        <v>7.2588381179741084E-4</v>
      </c>
      <c r="BC115" s="5">
        <f t="shared" si="324"/>
        <v>2.8732218907865547E-4</v>
      </c>
      <c r="BD115" s="5">
        <f t="shared" si="325"/>
        <v>1.8649969363769164E-3</v>
      </c>
      <c r="BE115" s="5">
        <f t="shared" si="326"/>
        <v>3.3980949855303786E-3</v>
      </c>
      <c r="BF115" s="5">
        <f t="shared" si="327"/>
        <v>3.0957288201016774E-3</v>
      </c>
      <c r="BG115" s="5">
        <f t="shared" si="328"/>
        <v>1.8801783486367752E-3</v>
      </c>
      <c r="BH115" s="5">
        <f t="shared" si="329"/>
        <v>8.5643902327491408E-4</v>
      </c>
      <c r="BI115" s="5">
        <f t="shared" si="330"/>
        <v>3.1209286124155396E-4</v>
      </c>
      <c r="BJ115" s="8">
        <f t="shared" si="331"/>
        <v>0.36013211697372138</v>
      </c>
      <c r="BK115" s="8">
        <f t="shared" si="332"/>
        <v>0.21441925955353008</v>
      </c>
      <c r="BL115" s="8">
        <f t="shared" si="333"/>
        <v>0.39170934104723398</v>
      </c>
      <c r="BM115" s="8">
        <f t="shared" si="334"/>
        <v>0.72426817860056525</v>
      </c>
      <c r="BN115" s="8">
        <f t="shared" si="335"/>
        <v>0.26870976838991278</v>
      </c>
    </row>
    <row r="116" spans="1:66" x14ac:dyDescent="0.25">
      <c r="A116" t="s">
        <v>10</v>
      </c>
      <c r="B116" t="s">
        <v>47</v>
      </c>
      <c r="C116" t="s">
        <v>244</v>
      </c>
      <c r="D116" s="11">
        <v>44350</v>
      </c>
      <c r="E116">
        <f>VLOOKUP(A116,home!$A$2:$E$405,3,FALSE)</f>
        <v>1.4942084942084899</v>
      </c>
      <c r="F116">
        <f>VLOOKUP(B116,home!$B$2:$E$405,3,FALSE)</f>
        <v>0.72</v>
      </c>
      <c r="G116">
        <f>VLOOKUP(C116,away!$B$2:$E$405,4,FALSE)</f>
        <v>1.39</v>
      </c>
      <c r="H116">
        <f>VLOOKUP(A116,away!$A$2:$E$405,3,FALSE)</f>
        <v>1.3976833976834</v>
      </c>
      <c r="I116">
        <f>VLOOKUP(C116,away!$B$2:$E$405,3,FALSE)</f>
        <v>1.1000000000000001</v>
      </c>
      <c r="J116">
        <f>VLOOKUP(B116,home!$B$2:$E$405,4,FALSE)</f>
        <v>1.53</v>
      </c>
      <c r="K116" s="3">
        <f t="shared" si="280"/>
        <v>1.4954038610038565</v>
      </c>
      <c r="L116" s="3">
        <f t="shared" si="281"/>
        <v>2.3523011583011622</v>
      </c>
      <c r="M116" s="5">
        <f t="shared" si="282"/>
        <v>2.1328629105101121E-2</v>
      </c>
      <c r="N116" s="5">
        <f t="shared" si="283"/>
        <v>3.1894914313687447E-2</v>
      </c>
      <c r="O116" s="5">
        <f t="shared" si="284"/>
        <v>5.0171358948905252E-2</v>
      </c>
      <c r="P116" s="5">
        <f t="shared" si="285"/>
        <v>7.5026443884003299E-2</v>
      </c>
      <c r="Q116" s="5">
        <f t="shared" si="286"/>
        <v>2.3847889005537689E-2</v>
      </c>
      <c r="R116" s="5">
        <f t="shared" si="287"/>
        <v>5.9009072884526607E-2</v>
      </c>
      <c r="S116" s="5">
        <f t="shared" si="288"/>
        <v>6.5979009411969533E-2</v>
      </c>
      <c r="T116" s="5">
        <f t="shared" si="289"/>
        <v>5.6097416930763859E-2</v>
      </c>
      <c r="U116" s="5">
        <f t="shared" si="290"/>
        <v>8.8242395425779066E-2</v>
      </c>
      <c r="V116" s="5">
        <f t="shared" si="291"/>
        <v>2.5787824236805503E-2</v>
      </c>
      <c r="W116" s="5">
        <f t="shared" si="292"/>
        <v>1.1887408431890829E-2</v>
      </c>
      <c r="X116" s="5">
        <f t="shared" si="293"/>
        <v>2.79627646235358E-2</v>
      </c>
      <c r="Y116" s="5">
        <f t="shared" si="294"/>
        <v>3.2888421806623019E-2</v>
      </c>
      <c r="Z116" s="5">
        <f t="shared" si="295"/>
        <v>4.6269036832183204E-2</v>
      </c>
      <c r="AA116" s="5">
        <f t="shared" si="296"/>
        <v>6.919089632377641E-2</v>
      </c>
      <c r="AB116" s="5">
        <f t="shared" si="297"/>
        <v>5.1734166754446392E-2</v>
      </c>
      <c r="AC116" s="5">
        <f t="shared" si="298"/>
        <v>5.6695180057613681E-3</v>
      </c>
      <c r="AD116" s="5">
        <f t="shared" si="299"/>
        <v>4.4441191165948369E-3</v>
      </c>
      <c r="AE116" s="5">
        <f t="shared" si="300"/>
        <v>1.0453906545594372E-2</v>
      </c>
      <c r="AF116" s="5">
        <f t="shared" si="301"/>
        <v>1.2295368237986874E-2</v>
      </c>
      <c r="AG116" s="5">
        <f t="shared" si="302"/>
        <v>9.6408029826519463E-3</v>
      </c>
      <c r="AH116" s="5">
        <f t="shared" si="303"/>
        <v>2.7209677233455923E-2</v>
      </c>
      <c r="AI116" s="5">
        <f t="shared" si="304"/>
        <v>4.068945639157872E-2</v>
      </c>
      <c r="AJ116" s="5">
        <f t="shared" si="305"/>
        <v>3.0423585095057434E-2</v>
      </c>
      <c r="AK116" s="5">
        <f t="shared" si="306"/>
        <v>1.5165182205576094E-2</v>
      </c>
      <c r="AL116" s="5">
        <f t="shared" si="307"/>
        <v>7.9773298586146505E-4</v>
      </c>
      <c r="AM116" s="5">
        <f t="shared" si="308"/>
        <v>1.3291505771433939E-3</v>
      </c>
      <c r="AN116" s="5">
        <f t="shared" si="309"/>
        <v>3.1265624421710639E-3</v>
      </c>
      <c r="AO116" s="5">
        <f t="shared" si="310"/>
        <v>3.6773082271099526E-3</v>
      </c>
      <c r="AP116" s="5">
        <f t="shared" si="311"/>
        <v>2.8833788006870447E-3</v>
      </c>
      <c r="AQ116" s="5">
        <f t="shared" si="312"/>
        <v>1.6956438231692877E-3</v>
      </c>
      <c r="AR116" s="5">
        <f t="shared" si="313"/>
        <v>1.2801071054651822E-2</v>
      </c>
      <c r="AS116" s="5">
        <f t="shared" si="314"/>
        <v>1.9142771080111042E-2</v>
      </c>
      <c r="AT116" s="5">
        <f t="shared" si="315"/>
        <v>1.4313086891755511E-2</v>
      </c>
      <c r="AU116" s="5">
        <f t="shared" si="316"/>
        <v>7.1346151336049608E-3</v>
      </c>
      <c r="AV116" s="5">
        <f t="shared" si="317"/>
        <v>2.6672827543923515E-3</v>
      </c>
      <c r="AW116" s="5">
        <f t="shared" si="318"/>
        <v>7.7948267981898004E-5</v>
      </c>
      <c r="AX116" s="5">
        <f t="shared" si="319"/>
        <v>3.3126948415262221E-4</v>
      </c>
      <c r="AY116" s="5">
        <f t="shared" si="320"/>
        <v>7.792455912820418E-4</v>
      </c>
      <c r="AZ116" s="5">
        <f t="shared" si="321"/>
        <v>9.1651015348691062E-4</v>
      </c>
      <c r="BA116" s="5">
        <f t="shared" si="322"/>
        <v>7.1863596521401182E-4</v>
      </c>
      <c r="BB116" s="5">
        <f t="shared" si="323"/>
        <v>4.226120533424484E-4</v>
      </c>
      <c r="BC116" s="5">
        <f t="shared" si="324"/>
        <v>1.9882216451789472E-4</v>
      </c>
      <c r="BD116" s="5">
        <f t="shared" si="325"/>
        <v>5.0186623782254936E-3</v>
      </c>
      <c r="BE116" s="5">
        <f t="shared" si="326"/>
        <v>7.5049270974732003E-3</v>
      </c>
      <c r="BF116" s="5">
        <f t="shared" si="327"/>
        <v>5.6114484790569449E-3</v>
      </c>
      <c r="BG116" s="5">
        <f t="shared" si="328"/>
        <v>2.7971272404686588E-3</v>
      </c>
      <c r="BH116" s="5">
        <f t="shared" si="329"/>
        <v>1.0457087187789739E-3</v>
      </c>
      <c r="BI116" s="5">
        <f t="shared" si="330"/>
        <v>3.1275137110949481E-4</v>
      </c>
      <c r="BJ116" s="8">
        <f t="shared" si="331"/>
        <v>0.23749215127714332</v>
      </c>
      <c r="BK116" s="8">
        <f t="shared" si="332"/>
        <v>0.19536840322078433</v>
      </c>
      <c r="BL116" s="8">
        <f t="shared" si="333"/>
        <v>0.51018524346273042</v>
      </c>
      <c r="BM116" s="8">
        <f t="shared" si="334"/>
        <v>0.72733522932777961</v>
      </c>
      <c r="BN116" s="8">
        <f t="shared" si="335"/>
        <v>0.26127830814176145</v>
      </c>
    </row>
    <row r="117" spans="1:66" x14ac:dyDescent="0.25">
      <c r="A117" t="s">
        <v>10</v>
      </c>
      <c r="B117" t="s">
        <v>241</v>
      </c>
      <c r="C117" t="s">
        <v>44</v>
      </c>
      <c r="D117" s="11">
        <v>44350</v>
      </c>
      <c r="E117">
        <f>VLOOKUP(A117,home!$A$2:$E$405,3,FALSE)</f>
        <v>1.4942084942084899</v>
      </c>
      <c r="F117">
        <f>VLOOKUP(B117,home!$B$2:$E$405,3,FALSE)</f>
        <v>1.05</v>
      </c>
      <c r="G117">
        <f>VLOOKUP(C117,away!$B$2:$E$405,4,FALSE)</f>
        <v>0.62</v>
      </c>
      <c r="H117">
        <f>VLOOKUP(A117,away!$A$2:$E$405,3,FALSE)</f>
        <v>1.3976833976834</v>
      </c>
      <c r="I117">
        <f>VLOOKUP(C117,away!$B$2:$E$405,3,FALSE)</f>
        <v>0.67</v>
      </c>
      <c r="J117">
        <f>VLOOKUP(B117,home!$B$2:$E$405,4,FALSE)</f>
        <v>0.87</v>
      </c>
      <c r="K117" s="3">
        <f t="shared" si="280"/>
        <v>0.97272972972972704</v>
      </c>
      <c r="L117" s="3">
        <f t="shared" si="281"/>
        <v>0.81470965250965388</v>
      </c>
      <c r="M117" s="5">
        <f t="shared" si="282"/>
        <v>0.16738823866945571</v>
      </c>
      <c r="N117" s="5">
        <f t="shared" si="283"/>
        <v>0.1628235161608747</v>
      </c>
      <c r="O117" s="5">
        <f t="shared" si="284"/>
        <v>0.13637281376059529</v>
      </c>
      <c r="P117" s="5">
        <f t="shared" si="285"/>
        <v>0.13265389027182625</v>
      </c>
      <c r="Q117" s="5">
        <f t="shared" si="286"/>
        <v>7.9191637434405743E-2</v>
      </c>
      <c r="R117" s="5">
        <f t="shared" si="287"/>
        <v>5.5552123855329157E-2</v>
      </c>
      <c r="S117" s="5">
        <f t="shared" si="288"/>
        <v>2.6281796654481358E-2</v>
      </c>
      <c r="T117" s="5">
        <f t="shared" si="289"/>
        <v>6.45181914158552E-2</v>
      </c>
      <c r="U117" s="5">
        <f t="shared" si="290"/>
        <v>5.4037202423706646E-2</v>
      </c>
      <c r="V117" s="5">
        <f t="shared" si="291"/>
        <v>2.3142357201456124E-3</v>
      </c>
      <c r="W117" s="5">
        <f t="shared" si="292"/>
        <v>2.5677353359474679E-2</v>
      </c>
      <c r="X117" s="5">
        <f t="shared" si="293"/>
        <v>2.0919587632865212E-2</v>
      </c>
      <c r="Y117" s="5">
        <f t="shared" si="294"/>
        <v>8.5216949855084333E-3</v>
      </c>
      <c r="Z117" s="5">
        <f t="shared" si="295"/>
        <v>1.5086283840782828E-2</v>
      </c>
      <c r="AA117" s="5">
        <f t="shared" si="296"/>
        <v>1.4674876803070627E-2</v>
      </c>
      <c r="AB117" s="5">
        <f t="shared" si="297"/>
        <v>7.1373444732339654E-3</v>
      </c>
      <c r="AC117" s="5">
        <f t="shared" si="298"/>
        <v>1.1462587430110589E-4</v>
      </c>
      <c r="AD117" s="5">
        <f t="shared" si="299"/>
        <v>6.2442812483841249E-3</v>
      </c>
      <c r="AE117" s="5">
        <f t="shared" si="300"/>
        <v>5.087276206043578E-3</v>
      </c>
      <c r="AF117" s="5">
        <f t="shared" si="301"/>
        <v>2.0723265150231966E-3</v>
      </c>
      <c r="AG117" s="5">
        <f t="shared" si="302"/>
        <v>5.627814716470304E-4</v>
      </c>
      <c r="AH117" s="5">
        <f t="shared" si="303"/>
        <v>3.0727352663965446E-3</v>
      </c>
      <c r="AI117" s="5">
        <f t="shared" si="304"/>
        <v>2.9889409452129112E-3</v>
      </c>
      <c r="AJ117" s="5">
        <f t="shared" si="305"/>
        <v>1.4537158589075349E-3</v>
      </c>
      <c r="AK117" s="5">
        <f t="shared" si="306"/>
        <v>4.7135754484631492E-4</v>
      </c>
      <c r="AL117" s="5">
        <f t="shared" si="307"/>
        <v>3.6336049110063802E-6</v>
      </c>
      <c r="AM117" s="5">
        <f t="shared" si="308"/>
        <v>1.2147996022194188E-3</v>
      </c>
      <c r="AN117" s="5">
        <f t="shared" si="309"/>
        <v>9.8970896179304858E-4</v>
      </c>
      <c r="AO117" s="5">
        <f t="shared" si="310"/>
        <v>4.0316272217405237E-4</v>
      </c>
      <c r="AP117" s="5">
        <f t="shared" si="311"/>
        <v>1.0948685376242281E-4</v>
      </c>
      <c r="AQ117" s="5">
        <f t="shared" si="312"/>
        <v>2.2299999145789682E-5</v>
      </c>
      <c r="AR117" s="5">
        <f t="shared" si="313"/>
        <v>5.0067741622801781E-4</v>
      </c>
      <c r="AS117" s="5">
        <f t="shared" si="314"/>
        <v>4.8702380776925779E-4</v>
      </c>
      <c r="AT117" s="5">
        <f t="shared" si="315"/>
        <v>2.3687126845166632E-4</v>
      </c>
      <c r="AU117" s="5">
        <f t="shared" si="316"/>
        <v>7.6803908313909008E-5</v>
      </c>
      <c r="AV117" s="5">
        <f t="shared" si="317"/>
        <v>1.8677361244093857E-5</v>
      </c>
      <c r="AW117" s="5">
        <f t="shared" si="318"/>
        <v>7.9988997598777521E-8</v>
      </c>
      <c r="AX117" s="5">
        <f t="shared" si="319"/>
        <v>1.9694528145711244E-4</v>
      </c>
      <c r="AY117" s="5">
        <f t="shared" si="320"/>
        <v>1.6045322181934007E-4</v>
      </c>
      <c r="AZ117" s="5">
        <f t="shared" si="321"/>
        <v>6.5361394296244472E-5</v>
      </c>
      <c r="BA117" s="5">
        <f t="shared" si="322"/>
        <v>1.7750186278213274E-5</v>
      </c>
      <c r="BB117" s="5">
        <f t="shared" si="323"/>
        <v>3.615312023676189E-6</v>
      </c>
      <c r="BC117" s="5">
        <f t="shared" si="324"/>
        <v>5.8908592050464059E-7</v>
      </c>
      <c r="BD117" s="5">
        <f t="shared" si="325"/>
        <v>6.7984453965759927E-5</v>
      </c>
      <c r="BE117" s="5">
        <f t="shared" si="326"/>
        <v>6.6130499531936722E-5</v>
      </c>
      <c r="BF117" s="5">
        <f t="shared" si="327"/>
        <v>3.2163551468296318E-5</v>
      </c>
      <c r="BG117" s="5">
        <f t="shared" si="328"/>
        <v>1.042881424230135E-5</v>
      </c>
      <c r="BH117" s="5">
        <f t="shared" si="329"/>
        <v>2.5361044148288297E-6</v>
      </c>
      <c r="BI117" s="5">
        <f t="shared" si="330"/>
        <v>4.933888324005631E-7</v>
      </c>
      <c r="BJ117" s="8">
        <f t="shared" si="331"/>
        <v>0.3788028190509718</v>
      </c>
      <c r="BK117" s="8">
        <f t="shared" si="332"/>
        <v>0.32891687401694042</v>
      </c>
      <c r="BL117" s="8">
        <f t="shared" si="333"/>
        <v>0.27726090150576138</v>
      </c>
      <c r="BM117" s="8">
        <f t="shared" si="334"/>
        <v>0.26592428502914789</v>
      </c>
      <c r="BN117" s="8">
        <f t="shared" si="335"/>
        <v>0.73398222015248682</v>
      </c>
    </row>
    <row r="118" spans="1:66" x14ac:dyDescent="0.25">
      <c r="A118" t="s">
        <v>13</v>
      </c>
      <c r="B118" t="s">
        <v>250</v>
      </c>
      <c r="C118" t="s">
        <v>61</v>
      </c>
      <c r="D118" s="11">
        <v>44350</v>
      </c>
      <c r="E118">
        <f>VLOOKUP(A118,home!$A$2:$E$405,3,FALSE)</f>
        <v>1.61650485436893</v>
      </c>
      <c r="F118">
        <f>VLOOKUP(B118,home!$B$2:$E$405,3,FALSE)</f>
        <v>1.18</v>
      </c>
      <c r="G118">
        <f>VLOOKUP(C118,away!$B$2:$E$405,4,FALSE)</f>
        <v>0.98</v>
      </c>
      <c r="H118">
        <f>VLOOKUP(A118,away!$A$2:$E$405,3,FALSE)</f>
        <v>1.4368932038835001</v>
      </c>
      <c r="I118">
        <f>VLOOKUP(C118,away!$B$2:$E$405,3,FALSE)</f>
        <v>1.29</v>
      </c>
      <c r="J118">
        <f>VLOOKUP(B118,home!$B$2:$E$405,4,FALSE)</f>
        <v>0.76</v>
      </c>
      <c r="K118" s="3">
        <f t="shared" si="280"/>
        <v>1.8693262135922306</v>
      </c>
      <c r="L118" s="3">
        <f t="shared" si="281"/>
        <v>1.4087300970873835</v>
      </c>
      <c r="M118" s="5">
        <f t="shared" si="282"/>
        <v>3.770146557257667E-2</v>
      </c>
      <c r="N118" s="5">
        <f t="shared" si="283"/>
        <v>7.0476337885662571E-2</v>
      </c>
      <c r="O118" s="5">
        <f t="shared" si="284"/>
        <v>5.311118925639257E-2</v>
      </c>
      <c r="P118" s="5">
        <f t="shared" si="285"/>
        <v>9.9282138312032669E-2</v>
      </c>
      <c r="Q118" s="5">
        <f t="shared" si="286"/>
        <v>6.5871632923826168E-2</v>
      </c>
      <c r="R118" s="5">
        <f t="shared" si="287"/>
        <v>3.7409665398792168E-2</v>
      </c>
      <c r="S118" s="5">
        <f t="shared" si="288"/>
        <v>6.5361802506288688E-2</v>
      </c>
      <c r="T118" s="5">
        <f t="shared" si="289"/>
        <v>9.2795351844086105E-2</v>
      </c>
      <c r="U118" s="5">
        <f t="shared" si="290"/>
        <v>6.993086817167643E-2</v>
      </c>
      <c r="V118" s="5">
        <f t="shared" si="291"/>
        <v>1.9124689829544808E-2</v>
      </c>
      <c r="W118" s="5">
        <f t="shared" si="292"/>
        <v>4.1045190052211092E-2</v>
      </c>
      <c r="X118" s="5">
        <f t="shared" si="293"/>
        <v>5.7821594567221433E-2</v>
      </c>
      <c r="Y118" s="5">
        <f t="shared" si="294"/>
        <v>4.0727510264214603E-2</v>
      </c>
      <c r="Z118" s="5">
        <f t="shared" si="295"/>
        <v>1.7566707189749002E-2</v>
      </c>
      <c r="AA118" s="5">
        <f t="shared" si="296"/>
        <v>3.2837906236296913E-2</v>
      </c>
      <c r="AB118" s="5">
        <f t="shared" si="297"/>
        <v>3.0692379463496806E-2</v>
      </c>
      <c r="AC118" s="5">
        <f t="shared" si="298"/>
        <v>3.147656317856613E-3</v>
      </c>
      <c r="AD118" s="5">
        <f t="shared" si="299"/>
        <v>1.9181712426618314E-2</v>
      </c>
      <c r="AE118" s="5">
        <f t="shared" si="300"/>
        <v>2.7021855609052282E-2</v>
      </c>
      <c r="AF118" s="5">
        <f t="shared" si="301"/>
        <v>1.9033250637810747E-2</v>
      </c>
      <c r="AG118" s="5">
        <f t="shared" si="302"/>
        <v>8.9375710062972093E-3</v>
      </c>
      <c r="AH118" s="5">
        <f t="shared" si="303"/>
        <v>6.1866872812301873E-3</v>
      </c>
      <c r="AI118" s="5">
        <f t="shared" si="304"/>
        <v>1.1564936710101236E-2</v>
      </c>
      <c r="AJ118" s="5">
        <f t="shared" si="305"/>
        <v>1.0809319675363669E-2</v>
      </c>
      <c r="AK118" s="5">
        <f t="shared" si="306"/>
        <v>6.7353815400851887E-3</v>
      </c>
      <c r="AL118" s="5">
        <f t="shared" si="307"/>
        <v>3.315585165320415E-4</v>
      </c>
      <c r="AM118" s="5">
        <f t="shared" si="308"/>
        <v>7.1713755721330916E-3</v>
      </c>
      <c r="AN118" s="5">
        <f t="shared" si="309"/>
        <v>1.0102532605981139E-2</v>
      </c>
      <c r="AO118" s="5">
        <f t="shared" si="310"/>
        <v>7.115870869426136E-3</v>
      </c>
      <c r="AP118" s="5">
        <f t="shared" si="311"/>
        <v>3.341447153582654E-3</v>
      </c>
      <c r="AQ118" s="5">
        <f t="shared" si="312"/>
        <v>1.1767992932697133E-3</v>
      </c>
      <c r="AR118" s="5">
        <f t="shared" si="313"/>
        <v>1.7430745148673365E-3</v>
      </c>
      <c r="AS118" s="5">
        <f t="shared" si="314"/>
        <v>3.2583748828860721E-3</v>
      </c>
      <c r="AT118" s="5">
        <f t="shared" si="315"/>
        <v>3.0454827911447252E-3</v>
      </c>
      <c r="AU118" s="5">
        <f t="shared" si="316"/>
        <v>1.8976669381769557E-3</v>
      </c>
      <c r="AV118" s="5">
        <f t="shared" si="317"/>
        <v>8.8683963805037246E-4</v>
      </c>
      <c r="AW118" s="5">
        <f t="shared" si="318"/>
        <v>2.4253285351215675E-5</v>
      </c>
      <c r="AX118" s="5">
        <f t="shared" si="319"/>
        <v>2.2342733907505605E-3</v>
      </c>
      <c r="AY118" s="5">
        <f t="shared" si="320"/>
        <v>3.1474881706717943E-3</v>
      </c>
      <c r="AZ118" s="5">
        <f t="shared" si="321"/>
        <v>2.2169806581259347E-3</v>
      </c>
      <c r="BA118" s="5">
        <f t="shared" si="322"/>
        <v>1.0410424592541994E-3</v>
      </c>
      <c r="BB118" s="5">
        <f t="shared" si="323"/>
        <v>3.6663696117431423E-4</v>
      </c>
      <c r="BC118" s="5">
        <f t="shared" si="324"/>
        <v>1.0329850438218299E-4</v>
      </c>
      <c r="BD118" s="5">
        <f t="shared" si="325"/>
        <v>4.0925358842660084E-4</v>
      </c>
      <c r="BE118" s="5">
        <f t="shared" si="326"/>
        <v>7.6502846085253079E-4</v>
      </c>
      <c r="BF118" s="5">
        <f t="shared" si="327"/>
        <v>7.1504387800787686E-4</v>
      </c>
      <c r="BG118" s="5">
        <f t="shared" si="328"/>
        <v>4.4555008834292311E-4</v>
      </c>
      <c r="BH118" s="5">
        <f t="shared" si="329"/>
        <v>2.0821961490194007E-4</v>
      </c>
      <c r="BI118" s="5">
        <f t="shared" si="330"/>
        <v>7.7846076864055227E-5</v>
      </c>
      <c r="BJ118" s="8">
        <f t="shared" si="331"/>
        <v>0.48092975285575218</v>
      </c>
      <c r="BK118" s="8">
        <f t="shared" si="332"/>
        <v>0.22809679922550327</v>
      </c>
      <c r="BL118" s="8">
        <f t="shared" si="333"/>
        <v>0.2727307142059564</v>
      </c>
      <c r="BM118" s="8">
        <f t="shared" si="334"/>
        <v>0.63234830924235752</v>
      </c>
      <c r="BN118" s="8">
        <f t="shared" si="335"/>
        <v>0.3638524293492828</v>
      </c>
    </row>
    <row r="119" spans="1:66" x14ac:dyDescent="0.25">
      <c r="A119" t="s">
        <v>13</v>
      </c>
      <c r="B119" t="s">
        <v>249</v>
      </c>
      <c r="C119" t="s">
        <v>60</v>
      </c>
      <c r="D119" s="11">
        <v>44350</v>
      </c>
      <c r="E119">
        <f>VLOOKUP(A119,home!$A$2:$E$405,3,FALSE)</f>
        <v>1.61650485436893</v>
      </c>
      <c r="F119">
        <f>VLOOKUP(B119,home!$B$2:$E$405,3,FALSE)</f>
        <v>1.24</v>
      </c>
      <c r="G119">
        <f>VLOOKUP(C119,away!$B$2:$E$405,4,FALSE)</f>
        <v>0.62</v>
      </c>
      <c r="H119">
        <f>VLOOKUP(A119,away!$A$2:$E$405,3,FALSE)</f>
        <v>1.4368932038835001</v>
      </c>
      <c r="I119">
        <f>VLOOKUP(C119,away!$B$2:$E$405,3,FALSE)</f>
        <v>1.07</v>
      </c>
      <c r="J119">
        <f>VLOOKUP(B119,home!$B$2:$E$405,4,FALSE)</f>
        <v>0.99</v>
      </c>
      <c r="K119" s="3">
        <f t="shared" si="280"/>
        <v>1.2427689320388333</v>
      </c>
      <c r="L119" s="3">
        <f t="shared" si="281"/>
        <v>1.5221009708737916</v>
      </c>
      <c r="M119" s="5">
        <f t="shared" si="282"/>
        <v>6.2984292888080801E-2</v>
      </c>
      <c r="N119" s="5">
        <f t="shared" si="283"/>
        <v>7.8274922407741254E-2</v>
      </c>
      <c r="O119" s="5">
        <f t="shared" si="284"/>
        <v>9.586845335474703E-2</v>
      </c>
      <c r="P119" s="5">
        <f t="shared" si="285"/>
        <v>0.11914233539189367</v>
      </c>
      <c r="Q119" s="5">
        <f t="shared" si="286"/>
        <v>4.8638820863045586E-2</v>
      </c>
      <c r="R119" s="5">
        <f t="shared" si="287"/>
        <v>7.296073296371465E-2</v>
      </c>
      <c r="S119" s="5">
        <f t="shared" si="288"/>
        <v>5.6343000102652349E-2</v>
      </c>
      <c r="T119" s="5">
        <f t="shared" si="289"/>
        <v>7.4033196457798114E-2</v>
      </c>
      <c r="U119" s="5">
        <f t="shared" si="290"/>
        <v>9.0673332186086156E-2</v>
      </c>
      <c r="V119" s="5">
        <f t="shared" si="291"/>
        <v>1.1842170497164009E-2</v>
      </c>
      <c r="W119" s="5">
        <f t="shared" si="292"/>
        <v>2.0148938486531764E-2</v>
      </c>
      <c r="X119" s="5">
        <f t="shared" si="293"/>
        <v>3.0668718832426303E-2</v>
      </c>
      <c r="Y119" s="5">
        <f t="shared" si="294"/>
        <v>2.3340443355145714E-2</v>
      </c>
      <c r="Z119" s="5">
        <f t="shared" si="295"/>
        <v>3.7017867493244504E-2</v>
      </c>
      <c r="AA119" s="5">
        <f t="shared" si="296"/>
        <v>4.6004655650934513E-2</v>
      </c>
      <c r="AB119" s="5">
        <f t="shared" si="297"/>
        <v>2.8586578386063093E-2</v>
      </c>
      <c r="AC119" s="5">
        <f t="shared" si="298"/>
        <v>1.4000552602537271E-3</v>
      </c>
      <c r="AD119" s="5">
        <f t="shared" si="299"/>
        <v>6.2601186911558056E-3</v>
      </c>
      <c r="AE119" s="5">
        <f t="shared" si="300"/>
        <v>9.5285327375934214E-3</v>
      </c>
      <c r="AF119" s="5">
        <f t="shared" si="301"/>
        <v>7.251694465446829E-3</v>
      </c>
      <c r="AG119" s="5">
        <f t="shared" si="302"/>
        <v>3.6792703954455731E-3</v>
      </c>
      <c r="AH119" s="5">
        <f t="shared" si="303"/>
        <v>1.4086233012786213E-2</v>
      </c>
      <c r="AI119" s="5">
        <f t="shared" si="304"/>
        <v>1.7505932757750479E-2</v>
      </c>
      <c r="AJ119" s="5">
        <f t="shared" si="305"/>
        <v>1.0877914678846599E-2</v>
      </c>
      <c r="AK119" s="5">
        <f t="shared" si="306"/>
        <v>4.5062448027465788E-3</v>
      </c>
      <c r="AL119" s="5">
        <f t="shared" si="307"/>
        <v>1.0593488994517271E-4</v>
      </c>
      <c r="AM119" s="5">
        <f t="shared" si="308"/>
        <v>1.5559762040488056E-3</v>
      </c>
      <c r="AN119" s="5">
        <f t="shared" si="309"/>
        <v>2.3683528908392038E-3</v>
      </c>
      <c r="AO119" s="5">
        <f t="shared" si="310"/>
        <v>1.802436117259052E-3</v>
      </c>
      <c r="AP119" s="5">
        <f t="shared" si="311"/>
        <v>9.1449658800599675E-4</v>
      </c>
      <c r="AQ119" s="5">
        <f t="shared" si="312"/>
        <v>3.479890361161745E-4</v>
      </c>
      <c r="AR119" s="5">
        <f t="shared" si="313"/>
        <v>4.2881337889432653E-3</v>
      </c>
      <c r="AS119" s="5">
        <f t="shared" si="314"/>
        <v>5.3291594493246573E-3</v>
      </c>
      <c r="AT119" s="5">
        <f t="shared" si="315"/>
        <v>3.3114568987509321E-3</v>
      </c>
      <c r="AU119" s="5">
        <f t="shared" si="316"/>
        <v>1.3717919178511076E-3</v>
      </c>
      <c r="AV119" s="5">
        <f t="shared" si="317"/>
        <v>4.2620509418183093E-4</v>
      </c>
      <c r="AW119" s="5">
        <f t="shared" si="318"/>
        <v>5.5663481978393332E-6</v>
      </c>
      <c r="AX119" s="5">
        <f t="shared" si="319"/>
        <v>3.2228648089726219E-4</v>
      </c>
      <c r="AY119" s="5">
        <f t="shared" si="320"/>
        <v>4.9055256547322044E-4</v>
      </c>
      <c r="AZ119" s="5">
        <f t="shared" si="321"/>
        <v>3.7333526808570915E-4</v>
      </c>
      <c r="BA119" s="5">
        <f t="shared" si="322"/>
        <v>1.8941799133822838E-4</v>
      </c>
      <c r="BB119" s="5">
        <f t="shared" si="323"/>
        <v>7.2078327129220248E-5</v>
      </c>
      <c r="BC119" s="5">
        <f t="shared" si="324"/>
        <v>2.1942098340468951E-5</v>
      </c>
      <c r="BD119" s="5">
        <f t="shared" si="325"/>
        <v>1.087828767231209E-3</v>
      </c>
      <c r="BE119" s="5">
        <f t="shared" si="326"/>
        <v>1.35191979529305E-3</v>
      </c>
      <c r="BF119" s="5">
        <f t="shared" si="327"/>
        <v>8.4006196009925121E-4</v>
      </c>
      <c r="BG119" s="5">
        <f t="shared" si="328"/>
        <v>3.4800096833299853E-4</v>
      </c>
      <c r="BH119" s="5">
        <f t="shared" si="329"/>
        <v>1.0812119794092007E-4</v>
      </c>
      <c r="BI119" s="5">
        <f t="shared" si="330"/>
        <v>2.6873933139159271E-5</v>
      </c>
      <c r="BJ119" s="8">
        <f t="shared" si="331"/>
        <v>0.31028352025986361</v>
      </c>
      <c r="BK119" s="8">
        <f t="shared" si="332"/>
        <v>0.25230834159546289</v>
      </c>
      <c r="BL119" s="8">
        <f t="shared" si="333"/>
        <v>0.39955963156476365</v>
      </c>
      <c r="BM119" s="8">
        <f t="shared" si="334"/>
        <v>0.52081481682683617</v>
      </c>
      <c r="BN119" s="8">
        <f t="shared" si="335"/>
        <v>0.47786955786922303</v>
      </c>
    </row>
    <row r="120" spans="1:66" x14ac:dyDescent="0.25">
      <c r="A120" t="s">
        <v>13</v>
      </c>
      <c r="B120" t="s">
        <v>54</v>
      </c>
      <c r="C120" t="s">
        <v>58</v>
      </c>
      <c r="D120" s="11">
        <v>44350</v>
      </c>
      <c r="E120">
        <f>VLOOKUP(A120,home!$A$2:$E$405,3,FALSE)</f>
        <v>1.61650485436893</v>
      </c>
      <c r="F120">
        <f>VLOOKUP(B120,home!$B$2:$E$405,3,FALSE)</f>
        <v>0.62</v>
      </c>
      <c r="G120">
        <f>VLOOKUP(C120,away!$B$2:$E$405,4,FALSE)</f>
        <v>0.84</v>
      </c>
      <c r="H120">
        <f>VLOOKUP(A120,away!$A$2:$E$405,3,FALSE)</f>
        <v>1.4368932038835001</v>
      </c>
      <c r="I120">
        <f>VLOOKUP(C120,away!$B$2:$E$405,3,FALSE)</f>
        <v>0.62</v>
      </c>
      <c r="J120">
        <f>VLOOKUP(B120,home!$B$2:$E$405,4,FALSE)</f>
        <v>1.46</v>
      </c>
      <c r="K120" s="3">
        <f t="shared" si="280"/>
        <v>0.84187572815533873</v>
      </c>
      <c r="L120" s="3">
        <f t="shared" si="281"/>
        <v>1.3006757281553443</v>
      </c>
      <c r="M120" s="5">
        <f t="shared" si="282"/>
        <v>0.11735503446692785</v>
      </c>
      <c r="N120" s="5">
        <f t="shared" si="283"/>
        <v>9.8798355094539755E-2</v>
      </c>
      <c r="O120" s="5">
        <f t="shared" si="284"/>
        <v>0.15264084490796692</v>
      </c>
      <c r="P120" s="5">
        <f t="shared" si="285"/>
        <v>0.12850462245314076</v>
      </c>
      <c r="Q120" s="5">
        <f t="shared" si="286"/>
        <v>4.1587968567882681E-2</v>
      </c>
      <c r="R120" s="5">
        <f t="shared" si="287"/>
        <v>9.9268121048458446E-2</v>
      </c>
      <c r="S120" s="5">
        <f t="shared" si="288"/>
        <v>3.5178375744242041E-2</v>
      </c>
      <c r="T120" s="5">
        <f t="shared" si="289"/>
        <v>5.4092461299532379E-2</v>
      </c>
      <c r="U120" s="5">
        <f t="shared" si="290"/>
        <v>8.3571421690283254E-2</v>
      </c>
      <c r="V120" s="5">
        <f t="shared" si="291"/>
        <v>4.2800643497105419E-3</v>
      </c>
      <c r="W120" s="5">
        <f t="shared" si="292"/>
        <v>1.1670633773529194E-2</v>
      </c>
      <c r="X120" s="5">
        <f t="shared" si="293"/>
        <v>1.5179710081419436E-2</v>
      </c>
      <c r="Y120" s="5">
        <f t="shared" si="294"/>
        <v>9.8719402316686262E-3</v>
      </c>
      <c r="Z120" s="5">
        <f t="shared" si="295"/>
        <v>4.3038545209105508E-2</v>
      </c>
      <c r="AA120" s="5">
        <f t="shared" si="296"/>
        <v>3.6233106586662164E-2</v>
      </c>
      <c r="AB120" s="5">
        <f t="shared" si="297"/>
        <v>1.5251886495488103E-2</v>
      </c>
      <c r="AC120" s="5">
        <f t="shared" si="298"/>
        <v>2.9291886359682543E-4</v>
      </c>
      <c r="AD120" s="5">
        <f t="shared" si="299"/>
        <v>2.4563058265310439E-3</v>
      </c>
      <c r="AE120" s="5">
        <f t="shared" si="300"/>
        <v>3.1948573694954804E-3</v>
      </c>
      <c r="AF120" s="5">
        <f t="shared" si="301"/>
        <v>2.0777367177105014E-3</v>
      </c>
      <c r="AG120" s="5">
        <f t="shared" si="302"/>
        <v>9.0082057274106701E-4</v>
      </c>
      <c r="AH120" s="5">
        <f t="shared" si="303"/>
        <v>1.3994797782150006E-2</v>
      </c>
      <c r="AI120" s="5">
        <f t="shared" si="304"/>
        <v>1.1781880573234255E-2</v>
      </c>
      <c r="AJ120" s="5">
        <f t="shared" si="305"/>
        <v>4.9594396433154135E-3</v>
      </c>
      <c r="AK120" s="5">
        <f t="shared" si="306"/>
        <v>1.3917439536528726E-3</v>
      </c>
      <c r="AL120" s="5">
        <f t="shared" si="307"/>
        <v>1.2829932059376952E-5</v>
      </c>
      <c r="AM120" s="5">
        <f t="shared" si="308"/>
        <v>4.135808512566049E-4</v>
      </c>
      <c r="AN120" s="5">
        <f t="shared" si="309"/>
        <v>5.3793457485929168E-4</v>
      </c>
      <c r="AO120" s="5">
        <f t="shared" si="310"/>
        <v>3.4983922242752248E-4</v>
      </c>
      <c r="AP120" s="5">
        <f t="shared" si="311"/>
        <v>1.5167579512273907E-4</v>
      </c>
      <c r="AQ120" s="5">
        <f t="shared" si="312"/>
        <v>4.9320256316202375E-5</v>
      </c>
      <c r="AR120" s="5">
        <f t="shared" si="313"/>
        <v>3.6405387591369521E-3</v>
      </c>
      <c r="AS120" s="5">
        <f t="shared" si="314"/>
        <v>3.064881218726155E-3</v>
      </c>
      <c r="AT120" s="5">
        <f t="shared" si="315"/>
        <v>1.2901245538623517E-3</v>
      </c>
      <c r="AU120" s="5">
        <f t="shared" si="316"/>
        <v>3.6204151606464963E-4</v>
      </c>
      <c r="AV120" s="5">
        <f t="shared" si="317"/>
        <v>7.6198491239847402E-5</v>
      </c>
      <c r="AW120" s="5">
        <f t="shared" si="318"/>
        <v>3.9024637760269288E-7</v>
      </c>
      <c r="AX120" s="5">
        <f t="shared" si="319"/>
        <v>5.8030613383793165E-5</v>
      </c>
      <c r="AY120" s="5">
        <f t="shared" si="320"/>
        <v>7.5479010318266451E-5</v>
      </c>
      <c r="AZ120" s="5">
        <f t="shared" si="321"/>
        <v>4.9086858353077991E-5</v>
      </c>
      <c r="BA120" s="5">
        <f t="shared" si="322"/>
        <v>2.1282028410415985E-5</v>
      </c>
      <c r="BB120" s="5">
        <f t="shared" si="323"/>
        <v>6.9202544498351346E-6</v>
      </c>
      <c r="BC120" s="5">
        <f t="shared" si="324"/>
        <v>1.8002013991119155E-6</v>
      </c>
      <c r="BD120" s="5">
        <f t="shared" si="325"/>
        <v>7.8919340023636704E-4</v>
      </c>
      <c r="BE120" s="5">
        <f t="shared" si="326"/>
        <v>6.6440276847937923E-4</v>
      </c>
      <c r="BF120" s="5">
        <f t="shared" si="327"/>
        <v>2.7967228225100009E-4</v>
      </c>
      <c r="BG120" s="5">
        <f t="shared" si="328"/>
        <v>7.8483102088308727E-5</v>
      </c>
      <c r="BH120" s="5">
        <f t="shared" si="329"/>
        <v>1.6518254679621169E-5</v>
      </c>
      <c r="BI120" s="5">
        <f t="shared" si="330"/>
        <v>2.7812635372522817E-6</v>
      </c>
      <c r="BJ120" s="8">
        <f t="shared" si="331"/>
        <v>0.24154573920134709</v>
      </c>
      <c r="BK120" s="8">
        <f t="shared" si="332"/>
        <v>0.28569932481999571</v>
      </c>
      <c r="BL120" s="8">
        <f t="shared" si="333"/>
        <v>0.4293580782915134</v>
      </c>
      <c r="BM120" s="8">
        <f t="shared" si="334"/>
        <v>0.36141165221910454</v>
      </c>
      <c r="BN120" s="8">
        <f t="shared" si="335"/>
        <v>0.63815494653891647</v>
      </c>
    </row>
    <row r="121" spans="1:66" x14ac:dyDescent="0.25">
      <c r="A121" t="s">
        <v>13</v>
      </c>
      <c r="B121" t="s">
        <v>55</v>
      </c>
      <c r="C121" t="s">
        <v>59</v>
      </c>
      <c r="D121" s="11">
        <v>44350</v>
      </c>
      <c r="E121">
        <f>VLOOKUP(A121,home!$A$2:$E$405,3,FALSE)</f>
        <v>1.61650485436893</v>
      </c>
      <c r="F121">
        <f>VLOOKUP(B121,home!$B$2:$E$405,3,FALSE)</f>
        <v>1.1200000000000001</v>
      </c>
      <c r="G121">
        <f>VLOOKUP(C121,away!$B$2:$E$405,4,FALSE)</f>
        <v>0.56999999999999995</v>
      </c>
      <c r="H121">
        <f>VLOOKUP(A121,away!$A$2:$E$405,3,FALSE)</f>
        <v>1.4368932038835001</v>
      </c>
      <c r="I121">
        <f>VLOOKUP(C121,away!$B$2:$E$405,3,FALSE)</f>
        <v>0.93</v>
      </c>
      <c r="J121">
        <f>VLOOKUP(B121,home!$B$2:$E$405,4,FALSE)</f>
        <v>1.01</v>
      </c>
      <c r="K121" s="3">
        <f t="shared" si="280"/>
        <v>1.0319766990291248</v>
      </c>
      <c r="L121" s="3">
        <f t="shared" si="281"/>
        <v>1.3496737864077717</v>
      </c>
      <c r="M121" s="5">
        <f t="shared" si="282"/>
        <v>9.2397950119276928E-2</v>
      </c>
      <c r="N121" s="5">
        <f t="shared" si="283"/>
        <v>9.5352531561149118E-2</v>
      </c>
      <c r="O121" s="5">
        <f t="shared" si="284"/>
        <v>0.1247070911938009</v>
      </c>
      <c r="P121" s="5">
        <f t="shared" si="285"/>
        <v>0.12869481231570268</v>
      </c>
      <c r="Q121" s="5">
        <f t="shared" si="286"/>
        <v>4.9200795382272559E-2</v>
      </c>
      <c r="R121" s="5">
        <f t="shared" si="287"/>
        <v>8.4156945981718301E-2</v>
      </c>
      <c r="S121" s="5">
        <f t="shared" si="288"/>
        <v>4.4812559952881886E-2</v>
      </c>
      <c r="T121" s="5">
        <f t="shared" si="289"/>
        <v>6.6405023797865809E-2</v>
      </c>
      <c r="U121" s="5">
        <f t="shared" si="290"/>
        <v>8.6848007314586015E-2</v>
      </c>
      <c r="V121" s="5">
        <f t="shared" si="291"/>
        <v>6.9351514413438786E-3</v>
      </c>
      <c r="W121" s="5">
        <f t="shared" si="292"/>
        <v>1.6924691469401679E-2</v>
      </c>
      <c r="X121" s="5">
        <f t="shared" si="293"/>
        <v>2.2842812419290676E-2</v>
      </c>
      <c r="Y121" s="5">
        <f t="shared" si="294"/>
        <v>1.5415172565073266E-2</v>
      </c>
      <c r="Z121" s="5">
        <f t="shared" si="295"/>
        <v>3.7861474645220015E-2</v>
      </c>
      <c r="AA121" s="5">
        <f t="shared" si="296"/>
        <v>3.9072159624749053E-2</v>
      </c>
      <c r="AB121" s="5">
        <f t="shared" si="297"/>
        <v>2.0160779156743788E-2</v>
      </c>
      <c r="AC121" s="5">
        <f t="shared" si="298"/>
        <v>6.0371875943444214E-4</v>
      </c>
      <c r="AD121" s="5">
        <f t="shared" si="299"/>
        <v>4.366471808669883E-3</v>
      </c>
      <c r="AE121" s="5">
        <f t="shared" si="300"/>
        <v>5.8933125392502724E-3</v>
      </c>
      <c r="AF121" s="5">
        <f t="shared" si="301"/>
        <v>3.9770247246671588E-3</v>
      </c>
      <c r="AG121" s="5">
        <f t="shared" si="302"/>
        <v>1.7892286729262832E-3</v>
      </c>
      <c r="AH121" s="5">
        <f t="shared" si="303"/>
        <v>1.2775159960848983E-2</v>
      </c>
      <c r="AI121" s="5">
        <f t="shared" si="304"/>
        <v>1.3183667405965976E-2</v>
      </c>
      <c r="AJ121" s="5">
        <f t="shared" si="305"/>
        <v>6.802618785353317E-3</v>
      </c>
      <c r="AK121" s="5">
        <f t="shared" si="306"/>
        <v>2.3400480262874765E-3</v>
      </c>
      <c r="AL121" s="5">
        <f t="shared" si="307"/>
        <v>3.3635149843297166E-5</v>
      </c>
      <c r="AM121" s="5">
        <f t="shared" si="308"/>
        <v>9.0121943270297586E-4</v>
      </c>
      <c r="AN121" s="5">
        <f t="shared" si="309"/>
        <v>1.2163522441204894E-3</v>
      </c>
      <c r="AO121" s="5">
        <f t="shared" si="310"/>
        <v>8.2083936946384588E-4</v>
      </c>
      <c r="AP121" s="5">
        <f t="shared" si="311"/>
        <v>3.6928845993894555E-4</v>
      </c>
      <c r="AQ121" s="5">
        <f t="shared" si="312"/>
        <v>1.246047385006228E-4</v>
      </c>
      <c r="AR121" s="5">
        <f t="shared" si="313"/>
        <v>3.4484597032648015E-3</v>
      </c>
      <c r="AS121" s="5">
        <f t="shared" si="314"/>
        <v>3.5587300613101648E-3</v>
      </c>
      <c r="AT121" s="5">
        <f t="shared" si="315"/>
        <v>1.8362632507032896E-3</v>
      </c>
      <c r="AU121" s="5">
        <f t="shared" si="316"/>
        <v>6.3166029600309024E-4</v>
      </c>
      <c r="AV121" s="5">
        <f t="shared" si="317"/>
        <v>1.6296467679425725E-4</v>
      </c>
      <c r="AW121" s="5">
        <f t="shared" si="318"/>
        <v>1.3013363784663589E-6</v>
      </c>
      <c r="AX121" s="5">
        <f t="shared" si="319"/>
        <v>1.5500624254361951E-4</v>
      </c>
      <c r="AY121" s="5">
        <f t="shared" si="320"/>
        <v>2.0920786229068836E-4</v>
      </c>
      <c r="AZ121" s="5">
        <f t="shared" si="321"/>
        <v>1.4118118382207458E-4</v>
      </c>
      <c r="BA121" s="5">
        <f t="shared" si="322"/>
        <v>6.3516180979557017E-5</v>
      </c>
      <c r="BB121" s="5">
        <f t="shared" si="323"/>
        <v>2.1431531120209995E-5</v>
      </c>
      <c r="BC121" s="5">
        <f t="shared" si="324"/>
        <v>5.7851151511059633E-6</v>
      </c>
      <c r="BD121" s="5">
        <f t="shared" si="325"/>
        <v>7.7571594416333742E-4</v>
      </c>
      <c r="BE121" s="5">
        <f t="shared" si="326"/>
        <v>8.0052077944194186E-4</v>
      </c>
      <c r="BF121" s="5">
        <f t="shared" si="327"/>
        <v>4.1305939573635863E-4</v>
      </c>
      <c r="BG121" s="5">
        <f t="shared" si="328"/>
        <v>1.4208922390499077E-4</v>
      </c>
      <c r="BH121" s="5">
        <f t="shared" si="329"/>
        <v>3.6658192063270643E-5</v>
      </c>
      <c r="BI121" s="5">
        <f t="shared" si="330"/>
        <v>7.566080007565942E-6</v>
      </c>
      <c r="BJ121" s="8">
        <f t="shared" si="331"/>
        <v>0.28619549730120086</v>
      </c>
      <c r="BK121" s="8">
        <f t="shared" si="332"/>
        <v>0.27368703560077373</v>
      </c>
      <c r="BL121" s="8">
        <f t="shared" si="333"/>
        <v>0.40186016505344702</v>
      </c>
      <c r="BM121" s="8">
        <f t="shared" si="334"/>
        <v>0.42488613952080895</v>
      </c>
      <c r="BN121" s="8">
        <f t="shared" si="335"/>
        <v>0.57451012655392053</v>
      </c>
    </row>
    <row r="122" spans="1:66" x14ac:dyDescent="0.25">
      <c r="A122" t="s">
        <v>13</v>
      </c>
      <c r="B122" t="s">
        <v>62</v>
      </c>
      <c r="C122" t="s">
        <v>15</v>
      </c>
      <c r="D122" s="11">
        <v>44350</v>
      </c>
      <c r="E122">
        <f>VLOOKUP(A122,home!$A$2:$E$405,3,FALSE)</f>
        <v>1.61650485436893</v>
      </c>
      <c r="F122">
        <f>VLOOKUP(B122,home!$B$2:$E$405,3,FALSE)</f>
        <v>1.03</v>
      </c>
      <c r="G122">
        <f>VLOOKUP(C122,away!$B$2:$E$405,4,FALSE)</f>
        <v>0.51</v>
      </c>
      <c r="H122">
        <f>VLOOKUP(A122,away!$A$2:$E$405,3,FALSE)</f>
        <v>1.4368932038835001</v>
      </c>
      <c r="I122">
        <f>VLOOKUP(C122,away!$B$2:$E$405,3,FALSE)</f>
        <v>0.96</v>
      </c>
      <c r="J122">
        <f>VLOOKUP(B122,home!$B$2:$E$405,4,FALSE)</f>
        <v>0.87</v>
      </c>
      <c r="K122" s="3">
        <f t="shared" si="280"/>
        <v>0.84914999999999896</v>
      </c>
      <c r="L122" s="3">
        <f t="shared" si="281"/>
        <v>1.2000932038834993</v>
      </c>
      <c r="M122" s="5">
        <f t="shared" si="282"/>
        <v>0.12883236653803706</v>
      </c>
      <c r="N122" s="5">
        <f t="shared" si="283"/>
        <v>0.10939800404577403</v>
      </c>
      <c r="O122" s="5">
        <f t="shared" si="284"/>
        <v>0.15461084752252624</v>
      </c>
      <c r="P122" s="5">
        <f t="shared" si="285"/>
        <v>0.13128780117375299</v>
      </c>
      <c r="Q122" s="5">
        <f t="shared" si="286"/>
        <v>4.6447657567734453E-2</v>
      </c>
      <c r="R122" s="5">
        <f t="shared" si="287"/>
        <v>9.2773713679225878E-2</v>
      </c>
      <c r="S122" s="5">
        <f t="shared" si="288"/>
        <v>3.3447508572991093E-2</v>
      </c>
      <c r="T122" s="5">
        <f t="shared" si="289"/>
        <v>5.5741518183346099E-2</v>
      </c>
      <c r="U122" s="5">
        <f t="shared" si="290"/>
        <v>7.8778798970714561E-2</v>
      </c>
      <c r="V122" s="5">
        <f t="shared" si="291"/>
        <v>3.787221050880322E-3</v>
      </c>
      <c r="W122" s="5">
        <f t="shared" si="292"/>
        <v>1.3147009474547224E-2</v>
      </c>
      <c r="X122" s="5">
        <f t="shared" si="293"/>
        <v>1.57776367217961E-2</v>
      </c>
      <c r="Y122" s="5">
        <f t="shared" si="294"/>
        <v>9.4673173015851191E-3</v>
      </c>
      <c r="Z122" s="5">
        <f t="shared" si="295"/>
        <v>3.7112367761824194E-2</v>
      </c>
      <c r="AA122" s="5">
        <f t="shared" si="296"/>
        <v>3.1513967084952972E-2</v>
      </c>
      <c r="AB122" s="5">
        <f t="shared" si="297"/>
        <v>1.3380042575093891E-2</v>
      </c>
      <c r="AC122" s="5">
        <f t="shared" si="298"/>
        <v>2.4121264015894016E-4</v>
      </c>
      <c r="AD122" s="5">
        <f t="shared" si="299"/>
        <v>2.7909457738279396E-3</v>
      </c>
      <c r="AE122" s="5">
        <f t="shared" si="300"/>
        <v>3.3493950555782844E-3</v>
      </c>
      <c r="AF122" s="5">
        <f t="shared" si="301"/>
        <v>2.009793121660248E-3</v>
      </c>
      <c r="AG122" s="5">
        <f t="shared" si="302"/>
        <v>8.0397968883875516E-4</v>
      </c>
      <c r="AH122" s="5">
        <f t="shared" si="303"/>
        <v>1.1134575082747573E-2</v>
      </c>
      <c r="AI122" s="5">
        <f t="shared" si="304"/>
        <v>9.4549244315150893E-3</v>
      </c>
      <c r="AJ122" s="5">
        <f t="shared" si="305"/>
        <v>4.0143245405105136E-3</v>
      </c>
      <c r="AK122" s="5">
        <f t="shared" si="306"/>
        <v>1.1362545611914999E-3</v>
      </c>
      <c r="AL122" s="5">
        <f t="shared" si="307"/>
        <v>9.8323978648434085E-6</v>
      </c>
      <c r="AM122" s="5">
        <f t="shared" si="308"/>
        <v>4.739863207691985E-4</v>
      </c>
      <c r="AN122" s="5">
        <f t="shared" si="309"/>
        <v>5.6882776228885947E-4</v>
      </c>
      <c r="AO122" s="5">
        <f t="shared" si="310"/>
        <v>3.4132316585155958E-4</v>
      </c>
      <c r="AP122" s="5">
        <f t="shared" si="311"/>
        <v>1.3653987055548567E-4</v>
      </c>
      <c r="AQ122" s="5">
        <f t="shared" si="312"/>
        <v>4.0965142678192765E-5</v>
      </c>
      <c r="AR122" s="5">
        <f t="shared" si="313"/>
        <v>2.6725055769871832E-3</v>
      </c>
      <c r="AS122" s="5">
        <f t="shared" si="314"/>
        <v>2.2693581106986637E-3</v>
      </c>
      <c r="AT122" s="5">
        <f t="shared" si="315"/>
        <v>9.6351271984988394E-4</v>
      </c>
      <c r="AU122" s="5">
        <f t="shared" si="316"/>
        <v>2.727222753535094E-4</v>
      </c>
      <c r="AV122" s="5">
        <f t="shared" si="317"/>
        <v>5.7895530029108033E-5</v>
      </c>
      <c r="AW122" s="5">
        <f t="shared" si="318"/>
        <v>2.7832763756606792E-7</v>
      </c>
      <c r="AX122" s="5">
        <f t="shared" si="319"/>
        <v>6.7080914046860717E-5</v>
      </c>
      <c r="AY122" s="5">
        <f t="shared" si="320"/>
        <v>8.0503349057930711E-5</v>
      </c>
      <c r="AZ122" s="5">
        <f t="shared" si="321"/>
        <v>4.8305761047141897E-5</v>
      </c>
      <c r="BA122" s="5">
        <f t="shared" si="322"/>
        <v>1.9323805180365078E-5</v>
      </c>
      <c r="BB122" s="5">
        <f t="shared" si="323"/>
        <v>5.7975918175312231E-6</v>
      </c>
      <c r="BC122" s="5">
        <f t="shared" si="324"/>
        <v>1.3915301078219612E-6</v>
      </c>
      <c r="BD122" s="5">
        <f t="shared" si="325"/>
        <v>5.3454263004717778E-4</v>
      </c>
      <c r="BE122" s="5">
        <f t="shared" si="326"/>
        <v>4.539068743045604E-4</v>
      </c>
      <c r="BF122" s="5">
        <f t="shared" si="327"/>
        <v>1.9271751115785849E-4</v>
      </c>
      <c r="BG122" s="5">
        <f t="shared" si="328"/>
        <v>5.4548691533231795E-5</v>
      </c>
      <c r="BH122" s="5">
        <f t="shared" si="329"/>
        <v>1.1580005353860927E-5</v>
      </c>
      <c r="BI122" s="5">
        <f t="shared" si="330"/>
        <v>1.9666323092461992E-6</v>
      </c>
      <c r="BJ122" s="8">
        <f t="shared" si="331"/>
        <v>0.26071730214808919</v>
      </c>
      <c r="BK122" s="8">
        <f t="shared" si="332"/>
        <v>0.29768644572274311</v>
      </c>
      <c r="BL122" s="8">
        <f t="shared" si="333"/>
        <v>0.40428270500610242</v>
      </c>
      <c r="BM122" s="8">
        <f t="shared" si="334"/>
        <v>0.33636820509028797</v>
      </c>
      <c r="BN122" s="8">
        <f t="shared" si="335"/>
        <v>0.66335039052705058</v>
      </c>
    </row>
    <row r="123" spans="1:66" x14ac:dyDescent="0.25">
      <c r="A123" t="s">
        <v>13</v>
      </c>
      <c r="B123" t="s">
        <v>248</v>
      </c>
      <c r="C123" t="s">
        <v>51</v>
      </c>
      <c r="D123" s="11">
        <v>44350</v>
      </c>
      <c r="E123">
        <f>VLOOKUP(A123,home!$A$2:$E$405,3,FALSE)</f>
        <v>1.61650485436893</v>
      </c>
      <c r="F123">
        <f>VLOOKUP(B123,home!$B$2:$E$405,3,FALSE)</f>
        <v>2.36</v>
      </c>
      <c r="G123">
        <f>VLOOKUP(C123,away!$B$2:$E$405,4,FALSE)</f>
        <v>0.88</v>
      </c>
      <c r="H123">
        <f>VLOOKUP(A123,away!$A$2:$E$405,3,FALSE)</f>
        <v>1.4368932038835001</v>
      </c>
      <c r="I123">
        <f>VLOOKUP(C123,away!$B$2:$E$405,3,FALSE)</f>
        <v>1.19</v>
      </c>
      <c r="J123">
        <f>VLOOKUP(B123,home!$B$2:$E$405,4,FALSE)</f>
        <v>1.01</v>
      </c>
      <c r="K123" s="3">
        <f t="shared" si="280"/>
        <v>3.3571572815533939</v>
      </c>
      <c r="L123" s="3">
        <f t="shared" si="281"/>
        <v>1.7270019417475786</v>
      </c>
      <c r="M123" s="5">
        <f t="shared" si="282"/>
        <v>6.1940927504565979E-3</v>
      </c>
      <c r="N123" s="5">
        <f t="shared" si="283"/>
        <v>2.0794543579812457E-2</v>
      </c>
      <c r="O123" s="5">
        <f t="shared" si="284"/>
        <v>1.0697210207403145E-2</v>
      </c>
      <c r="P123" s="5">
        <f t="shared" si="285"/>
        <v>3.5912217140090762E-2</v>
      </c>
      <c r="Q123" s="5">
        <f t="shared" si="286"/>
        <v>3.4905276697773394E-2</v>
      </c>
      <c r="R123" s="5">
        <f t="shared" si="287"/>
        <v>9.237051399733626E-3</v>
      </c>
      <c r="S123" s="5">
        <f t="shared" si="288"/>
        <v>5.2053117053419952E-2</v>
      </c>
      <c r="T123" s="5">
        <f t="shared" si="289"/>
        <v>6.0281480634291167E-2</v>
      </c>
      <c r="U123" s="5">
        <f t="shared" si="290"/>
        <v>3.1010234366698711E-2</v>
      </c>
      <c r="V123" s="5">
        <f t="shared" si="291"/>
        <v>3.3532717161186991E-2</v>
      </c>
      <c r="W123" s="5">
        <f t="shared" si="292"/>
        <v>3.9060834610188645E-2</v>
      </c>
      <c r="X123" s="5">
        <f t="shared" si="293"/>
        <v>6.7458137218076822E-2</v>
      </c>
      <c r="Y123" s="5">
        <f t="shared" si="294"/>
        <v>5.8250166981146635E-2</v>
      </c>
      <c r="Z123" s="5">
        <f t="shared" si="295"/>
        <v>5.3174685677873888E-3</v>
      </c>
      <c r="AA123" s="5">
        <f t="shared" si="296"/>
        <v>1.7851578321778729E-2</v>
      </c>
      <c r="AB123" s="5">
        <f t="shared" si="297"/>
        <v>2.9965278075090095E-2</v>
      </c>
      <c r="AC123" s="5">
        <f t="shared" si="298"/>
        <v>1.215103515261602E-2</v>
      </c>
      <c r="AD123" s="5">
        <f t="shared" si="299"/>
        <v>3.2783341333786908E-2</v>
      </c>
      <c r="AE123" s="5">
        <f t="shared" si="300"/>
        <v>5.6616894140423653E-2</v>
      </c>
      <c r="AF123" s="5">
        <f t="shared" si="301"/>
        <v>4.888874305811438E-2</v>
      </c>
      <c r="AG123" s="5">
        <f t="shared" si="302"/>
        <v>2.8143651396987338E-2</v>
      </c>
      <c r="AH123" s="5">
        <f t="shared" si="303"/>
        <v>2.2958196354376337E-3</v>
      </c>
      <c r="AI123" s="5">
        <f t="shared" si="304"/>
        <v>7.7074276062427107E-3</v>
      </c>
      <c r="AJ123" s="5">
        <f t="shared" si="305"/>
        <v>1.2937523355171683E-2</v>
      </c>
      <c r="AK123" s="5">
        <f t="shared" si="306"/>
        <v>1.4477766912360569E-2</v>
      </c>
      <c r="AL123" s="5">
        <f t="shared" si="307"/>
        <v>2.8179791970047931E-3</v>
      </c>
      <c r="AM123" s="5">
        <f t="shared" si="308"/>
        <v>2.2011766614474612E-2</v>
      </c>
      <c r="AN123" s="5">
        <f t="shared" si="309"/>
        <v>3.8014363684492188E-2</v>
      </c>
      <c r="AO123" s="5">
        <f t="shared" si="310"/>
        <v>3.2825439948708318E-2</v>
      </c>
      <c r="AP123" s="5">
        <f t="shared" si="311"/>
        <v>1.8896532843379277E-2</v>
      </c>
      <c r="AQ123" s="5">
        <f t="shared" si="312"/>
        <v>8.1585872282032238E-3</v>
      </c>
      <c r="AR123" s="5">
        <f t="shared" si="313"/>
        <v>7.929769936606024E-4</v>
      </c>
      <c r="AS123" s="5">
        <f t="shared" si="314"/>
        <v>2.6621484883720108E-3</v>
      </c>
      <c r="AT123" s="5">
        <f t="shared" si="315"/>
        <v>4.4686255911572294E-3</v>
      </c>
      <c r="AU123" s="5">
        <f t="shared" si="316"/>
        <v>5.0006263139631101E-3</v>
      </c>
      <c r="AV123" s="5">
        <f t="shared" si="317"/>
        <v>4.1969722605621909E-3</v>
      </c>
      <c r="AW123" s="5">
        <f t="shared" si="318"/>
        <v>4.5383689166152483E-4</v>
      </c>
      <c r="AX123" s="5">
        <f t="shared" si="319"/>
        <v>1.2316160428272887E-2</v>
      </c>
      <c r="AY123" s="5">
        <f t="shared" si="320"/>
        <v>2.1270032974501966E-2</v>
      </c>
      <c r="AZ123" s="5">
        <f t="shared" si="321"/>
        <v>1.8366694123999962E-2</v>
      </c>
      <c r="BA123" s="5">
        <f t="shared" si="322"/>
        <v>1.0573105471877262E-2</v>
      </c>
      <c r="BB123" s="5">
        <f t="shared" si="323"/>
        <v>4.5649434200584951E-3</v>
      </c>
      <c r="BC123" s="5">
        <f t="shared" si="324"/>
        <v>1.5767332300817706E-3</v>
      </c>
      <c r="BD123" s="5">
        <f t="shared" si="325"/>
        <v>2.2824546796883623E-4</v>
      </c>
      <c r="BE123" s="5">
        <f t="shared" si="326"/>
        <v>7.6625593477314049E-4</v>
      </c>
      <c r="BF123" s="5">
        <f t="shared" si="327"/>
        <v>1.2862208454785759E-3</v>
      </c>
      <c r="BG123" s="5">
        <f t="shared" si="328"/>
        <v>1.4393485590280543E-3</v>
      </c>
      <c r="BH123" s="5">
        <f t="shared" si="329"/>
        <v>1.2080298739086043E-3</v>
      </c>
      <c r="BI123" s="5">
        <f t="shared" si="330"/>
        <v>8.1110925750525981E-4</v>
      </c>
      <c r="BJ123" s="8">
        <f t="shared" si="331"/>
        <v>0.63575742961865145</v>
      </c>
      <c r="BK123" s="8">
        <f t="shared" si="332"/>
        <v>0.16393119142927709</v>
      </c>
      <c r="BL123" s="8">
        <f t="shared" si="333"/>
        <v>0.15904044946629459</v>
      </c>
      <c r="BM123" s="8">
        <f t="shared" si="334"/>
        <v>0.82548995122390001</v>
      </c>
      <c r="BN123" s="8">
        <f t="shared" si="335"/>
        <v>0.11774039177526999</v>
      </c>
    </row>
    <row r="124" spans="1:66" x14ac:dyDescent="0.25">
      <c r="A124" t="s">
        <v>16</v>
      </c>
      <c r="B124" t="s">
        <v>65</v>
      </c>
      <c r="C124" t="s">
        <v>67</v>
      </c>
      <c r="D124" s="11">
        <v>44350</v>
      </c>
      <c r="E124">
        <f>VLOOKUP(A124,home!$A$2:$E$405,3,FALSE)</f>
        <v>1.60386473429952</v>
      </c>
      <c r="F124">
        <f>VLOOKUP(B124,home!$B$2:$E$405,3,FALSE)</f>
        <v>1.1299999999999999</v>
      </c>
      <c r="G124">
        <f>VLOOKUP(C124,away!$B$2:$E$405,4,FALSE)</f>
        <v>0.94</v>
      </c>
      <c r="H124">
        <f>VLOOKUP(A124,away!$A$2:$E$405,3,FALSE)</f>
        <v>1.26570048309179</v>
      </c>
      <c r="I124">
        <f>VLOOKUP(C124,away!$B$2:$E$405,3,FALSE)</f>
        <v>0.78</v>
      </c>
      <c r="J124">
        <f>VLOOKUP(B124,home!$B$2:$E$405,4,FALSE)</f>
        <v>1.01</v>
      </c>
      <c r="K124" s="3">
        <f t="shared" si="280"/>
        <v>1.70362512077295</v>
      </c>
      <c r="L124" s="3">
        <f t="shared" si="281"/>
        <v>0.99711884057971223</v>
      </c>
      <c r="M124" s="5">
        <f t="shared" si="282"/>
        <v>6.7155533029377226E-2</v>
      </c>
      <c r="N124" s="5">
        <f t="shared" si="283"/>
        <v>0.11440785306774462</v>
      </c>
      <c r="O124" s="5">
        <f t="shared" si="284"/>
        <v>6.6962047232765179E-2</v>
      </c>
      <c r="P124" s="5">
        <f t="shared" si="285"/>
        <v>0.11407822580412356</v>
      </c>
      <c r="Q124" s="5">
        <f t="shared" si="286"/>
        <v>9.7454046249955198E-2</v>
      </c>
      <c r="R124" s="5">
        <f t="shared" si="287"/>
        <v>3.3384559449789374E-2</v>
      </c>
      <c r="S124" s="5">
        <f t="shared" si="288"/>
        <v>4.8446646968477253E-2</v>
      </c>
      <c r="T124" s="5">
        <f t="shared" si="289"/>
        <v>9.7173265606556966E-2</v>
      </c>
      <c r="U124" s="5">
        <f t="shared" si="290"/>
        <v>5.6874774124599153E-2</v>
      </c>
      <c r="V124" s="5">
        <f t="shared" si="291"/>
        <v>9.1441253907385851E-3</v>
      </c>
      <c r="W124" s="5">
        <f t="shared" si="292"/>
        <v>5.5341720437464194E-2</v>
      </c>
      <c r="X124" s="5">
        <f t="shared" si="293"/>
        <v>5.5182272118290854E-2</v>
      </c>
      <c r="Y124" s="5">
        <f t="shared" si="294"/>
        <v>2.7511641597572176E-2</v>
      </c>
      <c r="Z124" s="5">
        <f t="shared" si="295"/>
        <v>1.1096124403946153E-2</v>
      </c>
      <c r="AA124" s="5">
        <f t="shared" si="296"/>
        <v>1.8903636277784443E-2</v>
      </c>
      <c r="AB124" s="5">
        <f t="shared" si="297"/>
        <v>1.6102354818394223E-2</v>
      </c>
      <c r="AC124" s="5">
        <f t="shared" si="298"/>
        <v>9.7082990973503588E-4</v>
      </c>
      <c r="AD124" s="5">
        <f t="shared" si="299"/>
        <v>2.3570386291014451E-2</v>
      </c>
      <c r="AE124" s="5">
        <f t="shared" si="300"/>
        <v>2.3502476250512268E-2</v>
      </c>
      <c r="AF124" s="5">
        <f t="shared" si="301"/>
        <v>1.1717380934831507E-2</v>
      </c>
      <c r="AG124" s="5">
        <f t="shared" si="302"/>
        <v>3.8945404307900058E-3</v>
      </c>
      <c r="AH124" s="5">
        <f t="shared" si="303"/>
        <v>2.7660386751477595E-3</v>
      </c>
      <c r="AI124" s="5">
        <f t="shared" si="304"/>
        <v>4.7122929720112526E-3</v>
      </c>
      <c r="AJ124" s="5">
        <f t="shared" si="305"/>
        <v>4.0139903417800975E-3</v>
      </c>
      <c r="AK124" s="5">
        <f t="shared" si="306"/>
        <v>2.2794449269321914E-3</v>
      </c>
      <c r="AL124" s="5">
        <f t="shared" si="307"/>
        <v>6.5966599423283536E-5</v>
      </c>
      <c r="AM124" s="5">
        <f t="shared" si="308"/>
        <v>8.0310204383389136E-3</v>
      </c>
      <c r="AN124" s="5">
        <f t="shared" si="309"/>
        <v>8.0078817881484698E-3</v>
      </c>
      <c r="AO124" s="5">
        <f t="shared" si="310"/>
        <v>3.9924049020489969E-3</v>
      </c>
      <c r="AP124" s="5">
        <f t="shared" si="311"/>
        <v>1.326967382351952E-3</v>
      </c>
      <c r="AQ124" s="5">
        <f t="shared" si="312"/>
        <v>3.3078604444446846E-4</v>
      </c>
      <c r="AR124" s="5">
        <f t="shared" si="313"/>
        <v>5.5161385535239553E-4</v>
      </c>
      <c r="AS124" s="5">
        <f t="shared" si="314"/>
        <v>9.3974322094475754E-4</v>
      </c>
      <c r="AT124" s="5">
        <f t="shared" si="315"/>
        <v>8.0048507913878697E-4</v>
      </c>
      <c r="AU124" s="5">
        <f t="shared" si="316"/>
        <v>4.545754965415868E-4</v>
      </c>
      <c r="AV124" s="5">
        <f t="shared" si="317"/>
        <v>1.9360655879902119E-4</v>
      </c>
      <c r="AW124" s="5">
        <f t="shared" si="318"/>
        <v>3.112737900724154E-6</v>
      </c>
      <c r="AX124" s="5">
        <f t="shared" si="319"/>
        <v>2.2803080273658617E-3</v>
      </c>
      <c r="AY124" s="5">
        <f t="shared" si="320"/>
        <v>2.2737380964116581E-3</v>
      </c>
      <c r="AZ124" s="5">
        <f t="shared" si="321"/>
        <v>1.1335935472379574E-3</v>
      </c>
      <c r="BA124" s="5">
        <f t="shared" si="322"/>
        <v>3.7677582783685179E-4</v>
      </c>
      <c r="BB124" s="5">
        <f t="shared" si="323"/>
        <v>9.3922569152785719E-5</v>
      </c>
      <c r="BC124" s="5">
        <f t="shared" si="324"/>
        <v>1.8730392651578713E-5</v>
      </c>
      <c r="BD124" s="5">
        <f t="shared" si="325"/>
        <v>9.1670761316114271E-5</v>
      </c>
      <c r="BE124" s="5">
        <f t="shared" si="326"/>
        <v>1.5617261181851346E-4</v>
      </c>
      <c r="BF124" s="5">
        <f t="shared" si="327"/>
        <v>1.3302979233537104E-4</v>
      </c>
      <c r="BG124" s="5">
        <f t="shared" si="328"/>
        <v>7.5544298677915646E-5</v>
      </c>
      <c r="BH124" s="5">
        <f t="shared" si="329"/>
        <v>3.2174791239717972E-5</v>
      </c>
      <c r="BI124" s="5">
        <f t="shared" si="330"/>
        <v>1.0962756522321795E-5</v>
      </c>
      <c r="BJ124" s="8">
        <f t="shared" si="331"/>
        <v>0.53762171200072173</v>
      </c>
      <c r="BK124" s="8">
        <f t="shared" si="332"/>
        <v>0.24213506579828661</v>
      </c>
      <c r="BL124" s="8">
        <f t="shared" si="333"/>
        <v>0.20943871804189021</v>
      </c>
      <c r="BM124" s="8">
        <f t="shared" si="334"/>
        <v>0.50457873005257869</v>
      </c>
      <c r="BN124" s="8">
        <f t="shared" si="335"/>
        <v>0.49344226483375514</v>
      </c>
    </row>
    <row r="125" spans="1:66" x14ac:dyDescent="0.25">
      <c r="A125" t="s">
        <v>16</v>
      </c>
      <c r="B125" t="s">
        <v>17</v>
      </c>
      <c r="C125" t="s">
        <v>63</v>
      </c>
      <c r="D125" s="11">
        <v>44350</v>
      </c>
      <c r="E125">
        <f>VLOOKUP(A125,home!$A$2:$E$405,3,FALSE)</f>
        <v>1.60386473429952</v>
      </c>
      <c r="F125">
        <f>VLOOKUP(B125,home!$B$2:$E$405,3,FALSE)</f>
        <v>1.1299999999999999</v>
      </c>
      <c r="G125">
        <f>VLOOKUP(C125,away!$B$2:$E$405,4,FALSE)</f>
        <v>0.85</v>
      </c>
      <c r="H125">
        <f>VLOOKUP(A125,away!$A$2:$E$405,3,FALSE)</f>
        <v>1.26570048309179</v>
      </c>
      <c r="I125">
        <f>VLOOKUP(C125,away!$B$2:$E$405,3,FALSE)</f>
        <v>0.96</v>
      </c>
      <c r="J125">
        <f>VLOOKUP(B125,home!$B$2:$E$405,4,FALSE)</f>
        <v>0.93</v>
      </c>
      <c r="K125" s="3">
        <f t="shared" si="280"/>
        <v>1.5405120772946888</v>
      </c>
      <c r="L125" s="3">
        <f t="shared" si="281"/>
        <v>1.1300173913043501</v>
      </c>
      <c r="M125" s="5">
        <f t="shared" si="282"/>
        <v>6.9215568135898617E-2</v>
      </c>
      <c r="N125" s="5">
        <f t="shared" si="283"/>
        <v>0.10662741865016523</v>
      </c>
      <c r="O125" s="5">
        <f t="shared" si="284"/>
        <v>7.8214795742576657E-2</v>
      </c>
      <c r="P125" s="5">
        <f t="shared" si="285"/>
        <v>0.12049083746457653</v>
      </c>
      <c r="Q125" s="5">
        <f t="shared" si="286"/>
        <v>8.2130413100668265E-2</v>
      </c>
      <c r="R125" s="5">
        <f t="shared" si="287"/>
        <v>4.4192039723214546E-2</v>
      </c>
      <c r="S125" s="5">
        <f t="shared" si="288"/>
        <v>5.2437776297704165E-2</v>
      </c>
      <c r="T125" s="5">
        <f t="shared" si="289"/>
        <v>9.2808795158765778E-2</v>
      </c>
      <c r="U125" s="5">
        <f t="shared" si="290"/>
        <v>6.8078370913898636E-2</v>
      </c>
      <c r="V125" s="5">
        <f t="shared" si="291"/>
        <v>1.0142662908958947E-2</v>
      </c>
      <c r="W125" s="5">
        <f t="shared" si="292"/>
        <v>4.2174297764927135E-2</v>
      </c>
      <c r="X125" s="5">
        <f t="shared" si="293"/>
        <v>4.7657689940415852E-2</v>
      </c>
      <c r="Y125" s="5">
        <f t="shared" si="294"/>
        <v>2.6927009231030152E-2</v>
      </c>
      <c r="Z125" s="5">
        <f t="shared" si="295"/>
        <v>1.6645924481481701E-2</v>
      </c>
      <c r="AA125" s="5">
        <f t="shared" si="296"/>
        <v>2.5643247701457886E-2</v>
      </c>
      <c r="AB125" s="5">
        <f t="shared" si="297"/>
        <v>1.9751866392577574E-2</v>
      </c>
      <c r="AC125" s="5">
        <f t="shared" si="298"/>
        <v>1.1035251722758029E-3</v>
      </c>
      <c r="AD125" s="5">
        <f t="shared" si="299"/>
        <v>1.6242503764573164E-2</v>
      </c>
      <c r="AE125" s="5">
        <f t="shared" si="300"/>
        <v>1.835431173229405E-2</v>
      </c>
      <c r="AF125" s="5">
        <f t="shared" si="301"/>
        <v>1.0370345731456879E-2</v>
      </c>
      <c r="AG125" s="5">
        <f t="shared" si="302"/>
        <v>3.906223676795034E-3</v>
      </c>
      <c r="AH125" s="5">
        <f t="shared" si="303"/>
        <v>4.7025460396032922E-3</v>
      </c>
      <c r="AI125" s="5">
        <f t="shared" si="304"/>
        <v>7.244328968043179E-3</v>
      </c>
      <c r="AJ125" s="5">
        <f t="shared" si="305"/>
        <v>5.5799881335831447E-3</v>
      </c>
      <c r="AK125" s="5">
        <f t="shared" si="306"/>
        <v>2.8653463703152953E-3</v>
      </c>
      <c r="AL125" s="5">
        <f t="shared" si="307"/>
        <v>7.6840904872550129E-5</v>
      </c>
      <c r="AM125" s="5">
        <f t="shared" si="308"/>
        <v>5.0043546429658818E-3</v>
      </c>
      <c r="AN125" s="5">
        <f t="shared" si="309"/>
        <v>5.6550077788061178E-3</v>
      </c>
      <c r="AO125" s="5">
        <f t="shared" si="310"/>
        <v>3.1951285690061493E-3</v>
      </c>
      <c r="AP125" s="5">
        <f t="shared" si="311"/>
        <v>1.2035169501434431E-3</v>
      </c>
      <c r="AQ125" s="5">
        <f t="shared" si="312"/>
        <v>3.3999877109791533E-4</v>
      </c>
      <c r="AR125" s="5">
        <f t="shared" si="313"/>
        <v>1.0627917616322217E-3</v>
      </c>
      <c r="AS125" s="5">
        <f t="shared" si="314"/>
        <v>1.6372435444437356E-3</v>
      </c>
      <c r="AT125" s="5">
        <f t="shared" si="315"/>
        <v>1.2610967268441694E-3</v>
      </c>
      <c r="AU125" s="5">
        <f t="shared" si="316"/>
        <v>6.475782461134148E-4</v>
      </c>
      <c r="AV125" s="5">
        <f t="shared" si="317"/>
        <v>2.4940052728275694E-4</v>
      </c>
      <c r="AW125" s="5">
        <f t="shared" si="318"/>
        <v>3.7156962535794016E-6</v>
      </c>
      <c r="AX125" s="5">
        <f t="shared" si="319"/>
        <v>1.2848781277591144E-3</v>
      </c>
      <c r="AY125" s="5">
        <f t="shared" si="320"/>
        <v>1.451934630074372E-3</v>
      </c>
      <c r="AZ125" s="5">
        <f t="shared" si="321"/>
        <v>8.2035569151054451E-4</v>
      </c>
      <c r="BA125" s="5">
        <f t="shared" si="322"/>
        <v>3.0900539948747381E-4</v>
      </c>
      <c r="BB125" s="5">
        <f t="shared" si="323"/>
        <v>8.7295368856948441E-5</v>
      </c>
      <c r="BC125" s="5">
        <f t="shared" si="324"/>
        <v>1.9729056997735952E-5</v>
      </c>
      <c r="BD125" s="5">
        <f t="shared" si="325"/>
        <v>2.0016219566323294E-4</v>
      </c>
      <c r="BE125" s="5">
        <f t="shared" si="326"/>
        <v>3.083522798370329E-4</v>
      </c>
      <c r="BF125" s="5">
        <f t="shared" si="327"/>
        <v>2.375102055751504E-4</v>
      </c>
      <c r="BG125" s="5">
        <f t="shared" si="328"/>
        <v>1.2196244672308787E-4</v>
      </c>
      <c r="BH125" s="5">
        <f t="shared" si="329"/>
        <v>4.6971155538331721E-5</v>
      </c>
      <c r="BI125" s="5">
        <f t="shared" si="330"/>
        <v>1.4471926478257468E-5</v>
      </c>
      <c r="BJ125" s="8">
        <f t="shared" si="331"/>
        <v>0.46657021373779728</v>
      </c>
      <c r="BK125" s="8">
        <f t="shared" si="332"/>
        <v>0.25491914551436096</v>
      </c>
      <c r="BL125" s="8">
        <f t="shared" si="333"/>
        <v>0.2620600710014015</v>
      </c>
      <c r="BM125" s="8">
        <f t="shared" si="334"/>
        <v>0.49787606298412079</v>
      </c>
      <c r="BN125" s="8">
        <f t="shared" si="335"/>
        <v>0.50087107281709986</v>
      </c>
    </row>
    <row r="126" spans="1:66" x14ac:dyDescent="0.25">
      <c r="A126" t="s">
        <v>16</v>
      </c>
      <c r="B126" t="s">
        <v>255</v>
      </c>
      <c r="C126" t="s">
        <v>68</v>
      </c>
      <c r="D126" s="11">
        <v>44350</v>
      </c>
      <c r="E126">
        <f>VLOOKUP(A126,home!$A$2:$E$405,3,FALSE)</f>
        <v>1.60386473429952</v>
      </c>
      <c r="F126">
        <f>VLOOKUP(B126,home!$B$2:$E$405,3,FALSE)</f>
        <v>0.79</v>
      </c>
      <c r="G126">
        <f>VLOOKUP(C126,away!$B$2:$E$405,4,FALSE)</f>
        <v>1.1299999999999999</v>
      </c>
      <c r="H126">
        <f>VLOOKUP(A126,away!$A$2:$E$405,3,FALSE)</f>
        <v>1.26570048309179</v>
      </c>
      <c r="I126">
        <f>VLOOKUP(C126,away!$B$2:$E$405,3,FALSE)</f>
        <v>1.02</v>
      </c>
      <c r="J126">
        <f>VLOOKUP(B126,home!$B$2:$E$405,4,FALSE)</f>
        <v>0.93</v>
      </c>
      <c r="K126" s="3">
        <f t="shared" si="280"/>
        <v>1.4317700483091815</v>
      </c>
      <c r="L126" s="3">
        <f t="shared" si="281"/>
        <v>1.2006434782608721</v>
      </c>
      <c r="M126" s="5">
        <f t="shared" si="282"/>
        <v>7.190470871873729E-2</v>
      </c>
      <c r="N126" s="5">
        <f t="shared" si="283"/>
        <v>0.10295100827588412</v>
      </c>
      <c r="O126" s="5">
        <f t="shared" si="284"/>
        <v>8.6331919579399591E-2</v>
      </c>
      <c r="P126" s="5">
        <f t="shared" si="285"/>
        <v>0.12360745666682132</v>
      </c>
      <c r="Q126" s="5">
        <f t="shared" si="286"/>
        <v>7.370108504632078E-2</v>
      </c>
      <c r="R126" s="5">
        <f t="shared" si="287"/>
        <v>5.1826928104374115E-2</v>
      </c>
      <c r="S126" s="5">
        <f t="shared" si="288"/>
        <v>5.3121706547080039E-2</v>
      </c>
      <c r="T126" s="5">
        <f t="shared" si="289"/>
        <v>8.8488727101614942E-2</v>
      </c>
      <c r="U126" s="5">
        <f t="shared" si="290"/>
        <v>7.420424335571621E-2</v>
      </c>
      <c r="V126" s="5">
        <f t="shared" si="291"/>
        <v>1.014651374806237E-2</v>
      </c>
      <c r="W126" s="5">
        <f t="shared" si="292"/>
        <v>3.5174335365736602E-2</v>
      </c>
      <c r="X126" s="5">
        <f t="shared" si="293"/>
        <v>4.2231836359032396E-2</v>
      </c>
      <c r="Y126" s="5">
        <f t="shared" si="294"/>
        <v>2.5352689449726316E-2</v>
      </c>
      <c r="Z126" s="5">
        <f t="shared" si="295"/>
        <v>2.074188774227062E-2</v>
      </c>
      <c r="AA126" s="5">
        <f t="shared" si="296"/>
        <v>2.9697613614774427E-2</v>
      </c>
      <c r="AB126" s="5">
        <f t="shared" si="297"/>
        <v>2.1260076839946501E-2</v>
      </c>
      <c r="AC126" s="5">
        <f t="shared" si="298"/>
        <v>1.0901448430682759E-3</v>
      </c>
      <c r="AD126" s="5">
        <f t="shared" si="299"/>
        <v>1.2590389961461014E-2</v>
      </c>
      <c r="AE126" s="5">
        <f t="shared" si="300"/>
        <v>1.5116569595989319E-2</v>
      </c>
      <c r="AF126" s="5">
        <f t="shared" si="301"/>
        <v>9.0748053495505829E-3</v>
      </c>
      <c r="AG126" s="5">
        <f t="shared" si="302"/>
        <v>3.6318686198082589E-3</v>
      </c>
      <c r="AH126" s="5">
        <f t="shared" si="303"/>
        <v>6.2259030611440912E-3</v>
      </c>
      <c r="AI126" s="5">
        <f t="shared" si="304"/>
        <v>8.9140615266225555E-3</v>
      </c>
      <c r="AJ126" s="5">
        <f t="shared" si="305"/>
        <v>6.3814431513016983E-3</v>
      </c>
      <c r="AK126" s="5">
        <f t="shared" si="306"/>
        <v>3.0455863896738425E-3</v>
      </c>
      <c r="AL126" s="5">
        <f t="shared" si="307"/>
        <v>7.496033784224577E-5</v>
      </c>
      <c r="AM126" s="5">
        <f t="shared" si="308"/>
        <v>3.6053086486704899E-3</v>
      </c>
      <c r="AN126" s="5">
        <f t="shared" si="309"/>
        <v>4.328690316143741E-3</v>
      </c>
      <c r="AO126" s="5">
        <f t="shared" si="310"/>
        <v>2.5986068987444884E-3</v>
      </c>
      <c r="AP126" s="5">
        <f t="shared" si="311"/>
        <v>1.0400001418470932E-3</v>
      </c>
      <c r="AQ126" s="5">
        <f t="shared" si="312"/>
        <v>3.1216734692477376E-4</v>
      </c>
      <c r="AR126" s="5">
        <f t="shared" si="313"/>
        <v>1.4950179813294109E-3</v>
      </c>
      <c r="AS126" s="5">
        <f t="shared" si="314"/>
        <v>2.1405219673511057E-3</v>
      </c>
      <c r="AT126" s="5">
        <f t="shared" si="315"/>
        <v>1.5323676203005789E-3</v>
      </c>
      <c r="AU126" s="5">
        <f t="shared" si="316"/>
        <v>7.3133268724839503E-4</v>
      </c>
      <c r="AV126" s="5">
        <f t="shared" si="317"/>
        <v>2.6177505923792956E-4</v>
      </c>
      <c r="AW126" s="5">
        <f t="shared" si="318"/>
        <v>3.5794506046302532E-6</v>
      </c>
      <c r="AX126" s="5">
        <f t="shared" si="319"/>
        <v>8.6032882301274264E-4</v>
      </c>
      <c r="AY126" s="5">
        <f t="shared" si="320"/>
        <v>1.0329481905101015E-3</v>
      </c>
      <c r="AZ126" s="5">
        <f t="shared" si="321"/>
        <v>6.201012541586612E-4</v>
      </c>
      <c r="BA126" s="5">
        <f t="shared" si="322"/>
        <v>2.4817350888899461E-4</v>
      </c>
      <c r="BB126" s="5">
        <f t="shared" si="323"/>
        <v>7.4491976231172034E-5</v>
      </c>
      <c r="BC126" s="5">
        <f t="shared" si="324"/>
        <v>1.7887661088944126E-5</v>
      </c>
      <c r="BD126" s="5">
        <f t="shared" si="325"/>
        <v>2.9916393152764839E-4</v>
      </c>
      <c r="BE126" s="5">
        <f t="shared" si="326"/>
        <v>4.2833395669570576E-4</v>
      </c>
      <c r="BF126" s="5">
        <f t="shared" si="327"/>
        <v>3.0663786493533685E-4</v>
      </c>
      <c r="BG126" s="5">
        <f t="shared" si="328"/>
        <v>1.4634497023063048E-4</v>
      </c>
      <c r="BH126" s="5">
        <f t="shared" si="329"/>
        <v>5.2383086274228894E-5</v>
      </c>
      <c r="BI126" s="5">
        <f t="shared" si="330"/>
        <v>1.5000106793087328E-5</v>
      </c>
      <c r="BJ126" s="8">
        <f t="shared" si="331"/>
        <v>0.42305201989134544</v>
      </c>
      <c r="BK126" s="8">
        <f t="shared" si="332"/>
        <v>0.26097843905212165</v>
      </c>
      <c r="BL126" s="8">
        <f t="shared" si="333"/>
        <v>0.29529665485487699</v>
      </c>
      <c r="BM126" s="8">
        <f t="shared" si="334"/>
        <v>0.48871652640917207</v>
      </c>
      <c r="BN126" s="8">
        <f t="shared" si="335"/>
        <v>0.51032310639153722</v>
      </c>
    </row>
    <row r="127" spans="1:66" x14ac:dyDescent="0.25">
      <c r="A127" t="s">
        <v>69</v>
      </c>
      <c r="B127" t="s">
        <v>75</v>
      </c>
      <c r="C127" t="s">
        <v>324</v>
      </c>
      <c r="D127" s="11">
        <v>44350</v>
      </c>
      <c r="E127">
        <f>VLOOKUP(A127,home!$A$2:$E$405,3,FALSE)</f>
        <v>1.3245283018867899</v>
      </c>
      <c r="F127">
        <f>VLOOKUP(B127,home!$B$2:$E$405,3,FALSE)</f>
        <v>0.59</v>
      </c>
      <c r="G127">
        <f>VLOOKUP(C127,away!$B$2:$E$405,4,FALSE)</f>
        <v>0.75</v>
      </c>
      <c r="H127">
        <f>VLOOKUP(A127,away!$A$2:$E$405,3,FALSE)</f>
        <v>1.3056603773584901</v>
      </c>
      <c r="I127">
        <f>VLOOKUP(C127,away!$B$2:$E$405,3,FALSE)</f>
        <v>1.05</v>
      </c>
      <c r="J127">
        <f>VLOOKUP(B127,home!$B$2:$E$405,4,FALSE)</f>
        <v>0.82</v>
      </c>
      <c r="K127" s="3">
        <f t="shared" si="280"/>
        <v>0.58610377358490451</v>
      </c>
      <c r="L127" s="3">
        <f t="shared" si="281"/>
        <v>1.12417358490566</v>
      </c>
      <c r="M127" s="5">
        <f t="shared" si="282"/>
        <v>0.18081563491004154</v>
      </c>
      <c r="N127" s="5">
        <f t="shared" si="283"/>
        <v>0.10597672594392576</v>
      </c>
      <c r="O127" s="5">
        <f t="shared" si="284"/>
        <v>0.20326816050381444</v>
      </c>
      <c r="P127" s="5">
        <f t="shared" si="285"/>
        <v>0.1191362359209477</v>
      </c>
      <c r="Q127" s="5">
        <f t="shared" si="286"/>
        <v>3.1056679493954069E-2</v>
      </c>
      <c r="R127" s="5">
        <f t="shared" si="287"/>
        <v>0.11425434834537609</v>
      </c>
      <c r="S127" s="5">
        <f t="shared" si="288"/>
        <v>1.962419167522924E-2</v>
      </c>
      <c r="T127" s="5">
        <f t="shared" si="289"/>
        <v>3.4913098721984448E-2</v>
      </c>
      <c r="U127" s="5">
        <f t="shared" si="290"/>
        <v>6.6964904713709139E-2</v>
      </c>
      <c r="V127" s="5">
        <f t="shared" si="291"/>
        <v>1.4366704580000469E-3</v>
      </c>
      <c r="W127" s="5">
        <f t="shared" si="292"/>
        <v>6.0674790154744678E-3</v>
      </c>
      <c r="X127" s="5">
        <f t="shared" si="293"/>
        <v>6.8208996361657981E-3</v>
      </c>
      <c r="Y127" s="5">
        <f t="shared" si="294"/>
        <v>3.8339375981351091E-3</v>
      </c>
      <c r="Z127" s="5">
        <f t="shared" si="295"/>
        <v>4.2813906790160498E-2</v>
      </c>
      <c r="AA127" s="5">
        <f t="shared" si="296"/>
        <v>2.5093392331625435E-2</v>
      </c>
      <c r="AB127" s="5">
        <f t="shared" si="297"/>
        <v>7.3536659688060863E-3</v>
      </c>
      <c r="AC127" s="5">
        <f t="shared" si="298"/>
        <v>5.916230319010576E-5</v>
      </c>
      <c r="AD127" s="5">
        <f t="shared" si="299"/>
        <v>8.8904308677920151E-4</v>
      </c>
      <c r="AE127" s="5">
        <f t="shared" si="300"/>
        <v>9.9943875400016879E-4</v>
      </c>
      <c r="AF127" s="5">
        <f t="shared" si="301"/>
        <v>5.6177132348900801E-4</v>
      </c>
      <c r="AG127" s="5">
        <f t="shared" si="302"/>
        <v>2.1050949420794508E-4</v>
      </c>
      <c r="AH127" s="5">
        <f t="shared" si="303"/>
        <v>1.2032565770027884E-2</v>
      </c>
      <c r="AI127" s="5">
        <f t="shared" si="304"/>
        <v>7.0523322037218958E-3</v>
      </c>
      <c r="AJ127" s="5">
        <f t="shared" si="305"/>
        <v>2.0666992585878742E-3</v>
      </c>
      <c r="AK127" s="5">
        <f t="shared" si="306"/>
        <v>4.0376674477449252E-4</v>
      </c>
      <c r="AL127" s="5">
        <f t="shared" si="307"/>
        <v>1.5592399659442605E-6</v>
      </c>
      <c r="AM127" s="5">
        <f t="shared" si="308"/>
        <v>1.0421430160817239E-4</v>
      </c>
      <c r="AN127" s="5">
        <f t="shared" si="309"/>
        <v>1.1715496503729885E-4</v>
      </c>
      <c r="AO127" s="5">
        <f t="shared" si="310"/>
        <v>6.5851258517738768E-5</v>
      </c>
      <c r="AP127" s="5">
        <f t="shared" si="311"/>
        <v>2.4676081786145251E-5</v>
      </c>
      <c r="AQ127" s="5">
        <f t="shared" si="312"/>
        <v>6.9350498307390466E-6</v>
      </c>
      <c r="AR127" s="5">
        <f t="shared" si="313"/>
        <v>2.7053385194610751E-3</v>
      </c>
      <c r="AS127" s="5">
        <f t="shared" si="314"/>
        <v>1.5856091150807348E-3</v>
      </c>
      <c r="AT127" s="5">
        <f t="shared" si="315"/>
        <v>4.6466574288971986E-4</v>
      </c>
      <c r="AU127" s="5">
        <f t="shared" si="316"/>
        <v>9.0780781787765962E-5</v>
      </c>
      <c r="AV127" s="5">
        <f t="shared" si="317"/>
        <v>1.3301739693699347E-5</v>
      </c>
      <c r="AW127" s="5">
        <f t="shared" si="318"/>
        <v>2.8537659449595544E-8</v>
      </c>
      <c r="AX127" s="5">
        <f t="shared" si="319"/>
        <v>1.0180065905677534E-5</v>
      </c>
      <c r="AY127" s="5">
        <f t="shared" si="320"/>
        <v>1.1444161183761399E-5</v>
      </c>
      <c r="AZ127" s="5">
        <f t="shared" si="321"/>
        <v>6.4326118520936279E-6</v>
      </c>
      <c r="BA127" s="5">
        <f t="shared" si="322"/>
        <v>2.41045744202491E-6</v>
      </c>
      <c r="BB127" s="5">
        <f t="shared" si="323"/>
        <v>6.7744314596591792E-7</v>
      </c>
      <c r="BC127" s="5">
        <f t="shared" si="324"/>
        <v>1.5231273799405481E-7</v>
      </c>
      <c r="BD127" s="5">
        <f t="shared" si="325"/>
        <v>5.068783503009883E-4</v>
      </c>
      <c r="BE127" s="5">
        <f t="shared" si="326"/>
        <v>2.9708331385990038E-4</v>
      </c>
      <c r="BF127" s="5">
        <f t="shared" si="327"/>
        <v>8.7060825661198086E-5</v>
      </c>
      <c r="BG127" s="5">
        <f t="shared" si="328"/>
        <v>1.7008892817148565E-5</v>
      </c>
      <c r="BH127" s="5">
        <f t="shared" si="329"/>
        <v>2.4922440661579873E-6</v>
      </c>
      <c r="BI127" s="5">
        <f t="shared" si="330"/>
        <v>2.9214273037395665E-7</v>
      </c>
      <c r="BJ127" s="8">
        <f t="shared" si="331"/>
        <v>0.19167971177716361</v>
      </c>
      <c r="BK127" s="8">
        <f t="shared" si="332"/>
        <v>0.32108489866855827</v>
      </c>
      <c r="BL127" s="8">
        <f t="shared" si="333"/>
        <v>0.44426034750879217</v>
      </c>
      <c r="BM127" s="8">
        <f t="shared" si="334"/>
        <v>0.24531966400309069</v>
      </c>
      <c r="BN127" s="8">
        <f t="shared" si="335"/>
        <v>0.7545077851180596</v>
      </c>
    </row>
    <row r="128" spans="1:66" x14ac:dyDescent="0.25">
      <c r="A128" t="s">
        <v>69</v>
      </c>
      <c r="B128" t="s">
        <v>258</v>
      </c>
      <c r="C128" t="s">
        <v>79</v>
      </c>
      <c r="D128" s="11">
        <v>44350</v>
      </c>
      <c r="E128">
        <f>VLOOKUP(A128,home!$A$2:$E$405,3,FALSE)</f>
        <v>1.3245283018867899</v>
      </c>
      <c r="F128">
        <f>VLOOKUP(B128,home!$B$2:$E$405,3,FALSE)</f>
        <v>0.54</v>
      </c>
      <c r="G128">
        <f>VLOOKUP(C128,away!$B$2:$E$405,4,FALSE)</f>
        <v>1.63</v>
      </c>
      <c r="H128">
        <f>VLOOKUP(A128,away!$A$2:$E$405,3,FALSE)</f>
        <v>1.3056603773584901</v>
      </c>
      <c r="I128">
        <f>VLOOKUP(C128,away!$B$2:$E$405,3,FALSE)</f>
        <v>0.81</v>
      </c>
      <c r="J128">
        <f>VLOOKUP(B128,home!$B$2:$E$405,4,FALSE)</f>
        <v>1.0900000000000001</v>
      </c>
      <c r="K128" s="3">
        <f t="shared" si="280"/>
        <v>1.1658498113207525</v>
      </c>
      <c r="L128" s="3">
        <f t="shared" si="281"/>
        <v>1.1527675471698111</v>
      </c>
      <c r="M128" s="5">
        <f t="shared" si="282"/>
        <v>9.8409556721093E-2</v>
      </c>
      <c r="N128" s="5">
        <f t="shared" si="283"/>
        <v>0.11473076313544517</v>
      </c>
      <c r="O128" s="5">
        <f t="shared" si="284"/>
        <v>0.11344334331944278</v>
      </c>
      <c r="P128" s="5">
        <f t="shared" si="285"/>
        <v>0.13225790040456772</v>
      </c>
      <c r="Q128" s="5">
        <f t="shared" si="286"/>
        <v>6.6879419277072361E-2</v>
      </c>
      <c r="R128" s="5">
        <f t="shared" si="287"/>
        <v>6.5386902310548445E-2</v>
      </c>
      <c r="S128" s="5">
        <f t="shared" si="288"/>
        <v>4.4437127861981604E-2</v>
      </c>
      <c r="T128" s="5">
        <f t="shared" si="289"/>
        <v>7.7096424116172096E-2</v>
      </c>
      <c r="U128" s="5">
        <f t="shared" si="290"/>
        <v>7.6231307721601374E-2</v>
      </c>
      <c r="V128" s="5">
        <f t="shared" si="291"/>
        <v>6.6357164519111941E-3</v>
      </c>
      <c r="W128" s="5">
        <f t="shared" si="292"/>
        <v>2.5990452781805437E-2</v>
      </c>
      <c r="X128" s="5">
        <f t="shared" si="293"/>
        <v>2.9960950503114651E-2</v>
      </c>
      <c r="Y128" s="5">
        <f t="shared" si="294"/>
        <v>1.7269005711175803E-2</v>
      </c>
      <c r="Z128" s="5">
        <f t="shared" si="295"/>
        <v>2.5125299664520984E-2</v>
      </c>
      <c r="AA128" s="5">
        <f t="shared" si="296"/>
        <v>2.9292325873259157E-2</v>
      </c>
      <c r="AB128" s="5">
        <f t="shared" si="297"/>
        <v>1.7075226296242595E-2</v>
      </c>
      <c r="AC128" s="5">
        <f t="shared" si="298"/>
        <v>5.5738103267827298E-4</v>
      </c>
      <c r="AD128" s="5">
        <f t="shared" si="299"/>
        <v>7.5752411179521965E-3</v>
      </c>
      <c r="AE128" s="5">
        <f t="shared" si="300"/>
        <v>8.7324921227616512E-3</v>
      </c>
      <c r="AF128" s="5">
        <f t="shared" si="301"/>
        <v>5.0332667625178247E-3</v>
      </c>
      <c r="AG128" s="5">
        <f t="shared" si="302"/>
        <v>1.9340621933596693E-3</v>
      </c>
      <c r="AH128" s="5">
        <f t="shared" si="303"/>
        <v>7.2409075165440883E-3</v>
      </c>
      <c r="AI128" s="5">
        <f t="shared" si="304"/>
        <v>8.441810661953944E-3</v>
      </c>
      <c r="AJ128" s="5">
        <f t="shared" si="305"/>
        <v>4.9209416837222618E-3</v>
      </c>
      <c r="AK128" s="5">
        <f t="shared" si="306"/>
        <v>1.9123596444960084E-3</v>
      </c>
      <c r="AL128" s="5">
        <f t="shared" si="307"/>
        <v>2.9963774886736155E-5</v>
      </c>
      <c r="AM128" s="5">
        <f t="shared" si="308"/>
        <v>1.7663186856147542E-3</v>
      </c>
      <c r="AN128" s="5">
        <f t="shared" si="309"/>
        <v>2.0361548587363252E-3</v>
      </c>
      <c r="AO128" s="5">
        <f t="shared" si="310"/>
        <v>1.1736066210816837E-3</v>
      </c>
      <c r="AP128" s="5">
        <f t="shared" si="311"/>
        <v>4.5096520864219402E-4</v>
      </c>
      <c r="AQ128" s="5">
        <f t="shared" si="312"/>
        <v>1.2996451435634611E-4</v>
      </c>
      <c r="AR128" s="5">
        <f t="shared" si="313"/>
        <v>1.669416639425995E-3</v>
      </c>
      <c r="AS128" s="5">
        <f t="shared" si="314"/>
        <v>1.9462890740905207E-3</v>
      </c>
      <c r="AT128" s="5">
        <f t="shared" si="315"/>
        <v>1.1345403749020381E-3</v>
      </c>
      <c r="AU128" s="5">
        <f t="shared" si="316"/>
        <v>4.4090122733843903E-4</v>
      </c>
      <c r="AV128" s="5">
        <f t="shared" si="317"/>
        <v>1.2850615317590178E-4</v>
      </c>
      <c r="AW128" s="5">
        <f t="shared" si="318"/>
        <v>1.1186091650366844E-6</v>
      </c>
      <c r="AX128" s="5">
        <f t="shared" si="319"/>
        <v>3.432103843927135E-4</v>
      </c>
      <c r="AY128" s="5">
        <f t="shared" si="320"/>
        <v>3.9564179297959639E-4</v>
      </c>
      <c r="AZ128" s="5">
        <f t="shared" si="321"/>
        <v>2.2804150962547784E-4</v>
      </c>
      <c r="BA128" s="5">
        <f t="shared" si="322"/>
        <v>8.7626283901287615E-5</v>
      </c>
      <c r="BB128" s="5">
        <f t="shared" si="323"/>
        <v>2.5253184090123225E-5</v>
      </c>
      <c r="BC128" s="5">
        <f t="shared" si="324"/>
        <v>5.8222102163598083E-6</v>
      </c>
      <c r="BD128" s="5">
        <f t="shared" si="325"/>
        <v>3.2074155410592861E-4</v>
      </c>
      <c r="BE128" s="5">
        <f t="shared" si="326"/>
        <v>3.7393648033712181E-4</v>
      </c>
      <c r="BF128" s="5">
        <f t="shared" si="327"/>
        <v>2.1797688752348991E-4</v>
      </c>
      <c r="BG128" s="5">
        <f t="shared" si="328"/>
        <v>8.4709437730515211E-5</v>
      </c>
      <c r="BH128" s="5">
        <f t="shared" si="329"/>
        <v>2.4689620498802039E-5</v>
      </c>
      <c r="BI128" s="5">
        <f t="shared" si="330"/>
        <v>5.7568778800218654E-6</v>
      </c>
      <c r="BJ128" s="8">
        <f t="shared" si="331"/>
        <v>0.36184468297501371</v>
      </c>
      <c r="BK128" s="8">
        <f t="shared" si="332"/>
        <v>0.28272328804009811</v>
      </c>
      <c r="BL128" s="8">
        <f t="shared" si="333"/>
        <v>0.33029258935481931</v>
      </c>
      <c r="BM128" s="8">
        <f t="shared" si="334"/>
        <v>0.40848345168246808</v>
      </c>
      <c r="BN128" s="8">
        <f t="shared" si="335"/>
        <v>0.59110788516816948</v>
      </c>
    </row>
    <row r="129" spans="1:66" x14ac:dyDescent="0.25">
      <c r="A129" t="s">
        <v>69</v>
      </c>
      <c r="B129" t="s">
        <v>351</v>
      </c>
      <c r="C129" t="s">
        <v>70</v>
      </c>
      <c r="D129" s="11">
        <v>44350</v>
      </c>
      <c r="E129">
        <f>VLOOKUP(A129,home!$A$2:$E$405,3,FALSE)</f>
        <v>1.3245283018867899</v>
      </c>
      <c r="F129">
        <f>VLOOKUP(B129,home!$B$2:$E$405,3,FALSE)</f>
        <v>1.37</v>
      </c>
      <c r="G129">
        <f>VLOOKUP(C129,away!$B$2:$E$405,4,FALSE)</f>
        <v>1.24</v>
      </c>
      <c r="H129">
        <f>VLOOKUP(A129,away!$A$2:$E$405,3,FALSE)</f>
        <v>1.3056603773584901</v>
      </c>
      <c r="I129">
        <f>VLOOKUP(C129,away!$B$2:$E$405,3,FALSE)</f>
        <v>0.7</v>
      </c>
      <c r="J129">
        <f>VLOOKUP(B129,home!$B$2:$E$405,4,FALSE)</f>
        <v>1.1100000000000001</v>
      </c>
      <c r="K129" s="3">
        <f t="shared" si="280"/>
        <v>2.2501086792452787</v>
      </c>
      <c r="L129" s="3">
        <f t="shared" si="281"/>
        <v>1.0144981132075468</v>
      </c>
      <c r="M129" s="5">
        <f t="shared" si="282"/>
        <v>3.8211957360076446E-2</v>
      </c>
      <c r="N129" s="5">
        <f t="shared" si="283"/>
        <v>8.5981056906858505E-2</v>
      </c>
      <c r="O129" s="5">
        <f t="shared" si="284"/>
        <v>3.8765958643764781E-2</v>
      </c>
      <c r="P129" s="5">
        <f t="shared" si="285"/>
        <v>8.7227620003598669E-2</v>
      </c>
      <c r="Q129" s="5">
        <f t="shared" si="286"/>
        <v>9.6733361198402312E-2</v>
      </c>
      <c r="R129" s="5">
        <f t="shared" si="287"/>
        <v>1.9663995950390575E-2</v>
      </c>
      <c r="S129" s="5">
        <f t="shared" si="288"/>
        <v>4.9779298269091506E-2</v>
      </c>
      <c r="T129" s="5">
        <f t="shared" si="289"/>
        <v>9.8135812420003257E-2</v>
      </c>
      <c r="U129" s="5">
        <f t="shared" si="290"/>
        <v>4.4246127956617844E-2</v>
      </c>
      <c r="V129" s="5">
        <f t="shared" si="291"/>
        <v>1.2625860866143822E-2</v>
      </c>
      <c r="W129" s="5">
        <f t="shared" si="292"/>
        <v>7.2553525201697819E-2</v>
      </c>
      <c r="X129" s="5">
        <f t="shared" si="293"/>
        <v>7.3605414423678628E-2</v>
      </c>
      <c r="Y129" s="5">
        <f t="shared" si="294"/>
        <v>3.7336277027340749E-2</v>
      </c>
      <c r="Z129" s="5">
        <f t="shared" si="295"/>
        <v>6.6496955965973607E-3</v>
      </c>
      <c r="AA129" s="5">
        <f t="shared" si="296"/>
        <v>1.4962537776242832E-2</v>
      </c>
      <c r="AB129" s="5">
        <f t="shared" si="297"/>
        <v>1.6833668056929679E-2</v>
      </c>
      <c r="AC129" s="5">
        <f t="shared" si="298"/>
        <v>1.8013402576325414E-3</v>
      </c>
      <c r="AD129" s="5">
        <f t="shared" si="299"/>
        <v>4.0813329191545331E-2</v>
      </c>
      <c r="AE129" s="5">
        <f t="shared" si="300"/>
        <v>4.1405045458541227E-2</v>
      </c>
      <c r="AF129" s="5">
        <f t="shared" si="301"/>
        <v>2.1002670247481384E-2</v>
      </c>
      <c r="AG129" s="5">
        <f t="shared" si="302"/>
        <v>7.1023897794633825E-3</v>
      </c>
      <c r="AH129" s="5">
        <f t="shared" si="303"/>
        <v>1.6865259090381387E-3</v>
      </c>
      <c r="AI129" s="5">
        <f t="shared" si="304"/>
        <v>3.7948665856987487E-3</v>
      </c>
      <c r="AJ129" s="5">
        <f t="shared" si="305"/>
        <v>4.2694311205293276E-3</v>
      </c>
      <c r="AK129" s="5">
        <f t="shared" si="306"/>
        <v>3.2022280065809776E-3</v>
      </c>
      <c r="AL129" s="5">
        <f t="shared" si="307"/>
        <v>1.6447901059799745E-4</v>
      </c>
      <c r="AM129" s="5">
        <f t="shared" si="308"/>
        <v>1.836688524855818E-2</v>
      </c>
      <c r="AN129" s="5">
        <f t="shared" si="309"/>
        <v>1.8633170430161796E-2</v>
      </c>
      <c r="AO129" s="5">
        <f t="shared" si="310"/>
        <v>9.4516581222368959E-3</v>
      </c>
      <c r="AP129" s="5">
        <f t="shared" si="311"/>
        <v>3.1962297772307052E-3</v>
      </c>
      <c r="AQ129" s="5">
        <f t="shared" si="312"/>
        <v>8.1064226959458199E-4</v>
      </c>
      <c r="AR129" s="5">
        <f t="shared" si="313"/>
        <v>3.42195470518967E-4</v>
      </c>
      <c r="AS129" s="5">
        <f t="shared" si="314"/>
        <v>7.6997699821314942E-4</v>
      </c>
      <c r="AT129" s="5">
        <f t="shared" si="315"/>
        <v>8.6626596324931729E-4</v>
      </c>
      <c r="AU129" s="5">
        <f t="shared" si="316"/>
        <v>6.4973085414735327E-4</v>
      </c>
      <c r="AV129" s="5">
        <f t="shared" si="317"/>
        <v>3.6549125852260199E-4</v>
      </c>
      <c r="AW129" s="5">
        <f t="shared" si="318"/>
        <v>1.0429481608927925E-5</v>
      </c>
      <c r="AX129" s="5">
        <f t="shared" si="319"/>
        <v>6.887914651413805E-3</v>
      </c>
      <c r="AY129" s="5">
        <f t="shared" si="320"/>
        <v>6.987776417793923E-3</v>
      </c>
      <c r="AZ129" s="5">
        <f t="shared" si="321"/>
        <v>3.5445429956840616E-3</v>
      </c>
      <c r="BA129" s="5">
        <f t="shared" si="322"/>
        <v>1.1986440604348355E-3</v>
      </c>
      <c r="BB129" s="5">
        <f t="shared" si="323"/>
        <v>3.0400553442964332E-4</v>
      </c>
      <c r="BC129" s="5">
        <f t="shared" si="324"/>
        <v>6.1682608216705024E-5</v>
      </c>
      <c r="BD129" s="5">
        <f t="shared" si="325"/>
        <v>5.7859443198276767E-5</v>
      </c>
      <c r="BE129" s="5">
        <f t="shared" si="326"/>
        <v>1.3019003531674174E-4</v>
      </c>
      <c r="BF129" s="5">
        <f t="shared" si="327"/>
        <v>1.4647086420872503E-4</v>
      </c>
      <c r="BG129" s="5">
        <f t="shared" si="328"/>
        <v>1.0985845427086958E-4</v>
      </c>
      <c r="BH129" s="5">
        <f t="shared" si="329"/>
        <v>6.1798365360838555E-5</v>
      </c>
      <c r="BI129" s="5">
        <f t="shared" si="330"/>
        <v>2.7810607652318741E-5</v>
      </c>
      <c r="BJ129" s="8">
        <f t="shared" si="331"/>
        <v>0.64411203397076777</v>
      </c>
      <c r="BK129" s="8">
        <f t="shared" si="332"/>
        <v>0.19679833218493487</v>
      </c>
      <c r="BL129" s="8">
        <f t="shared" si="333"/>
        <v>0.15095298832045206</v>
      </c>
      <c r="BM129" s="8">
        <f t="shared" si="334"/>
        <v>0.62495175307347584</v>
      </c>
      <c r="BN129" s="8">
        <f t="shared" si="335"/>
        <v>0.3665839500630913</v>
      </c>
    </row>
    <row r="130" spans="1:66" x14ac:dyDescent="0.25">
      <c r="A130" t="s">
        <v>69</v>
      </c>
      <c r="B130" t="s">
        <v>73</v>
      </c>
      <c r="C130" t="s">
        <v>78</v>
      </c>
      <c r="D130" s="11">
        <v>44350</v>
      </c>
      <c r="E130">
        <f>VLOOKUP(A130,home!$A$2:$E$405,3,FALSE)</f>
        <v>1.3245283018867899</v>
      </c>
      <c r="F130">
        <f>VLOOKUP(B130,home!$B$2:$E$405,3,FALSE)</f>
        <v>0.7</v>
      </c>
      <c r="G130">
        <f>VLOOKUP(C130,away!$B$2:$E$405,4,FALSE)</f>
        <v>0.65</v>
      </c>
      <c r="H130">
        <f>VLOOKUP(A130,away!$A$2:$E$405,3,FALSE)</f>
        <v>1.3056603773584901</v>
      </c>
      <c r="I130">
        <f>VLOOKUP(C130,away!$B$2:$E$405,3,FALSE)</f>
        <v>1.4</v>
      </c>
      <c r="J130">
        <f>VLOOKUP(B130,home!$B$2:$E$405,4,FALSE)</f>
        <v>1</v>
      </c>
      <c r="K130" s="3">
        <f t="shared" si="280"/>
        <v>0.60266037735848943</v>
      </c>
      <c r="L130" s="3">
        <f t="shared" si="281"/>
        <v>1.8279245283018859</v>
      </c>
      <c r="M130" s="5">
        <f t="shared" si="282"/>
        <v>8.7985354397082216E-2</v>
      </c>
      <c r="N130" s="5">
        <f t="shared" si="283"/>
        <v>5.302528688296599E-2</v>
      </c>
      <c r="O130" s="5">
        <f t="shared" si="284"/>
        <v>0.16083058743376077</v>
      </c>
      <c r="P130" s="5">
        <f t="shared" si="285"/>
        <v>9.692622251361778E-2</v>
      </c>
      <c r="Q130" s="5">
        <f t="shared" si="286"/>
        <v>1.597811970121522E-2</v>
      </c>
      <c r="R130" s="5">
        <f t="shared" si="287"/>
        <v>0.14699308783568624</v>
      </c>
      <c r="S130" s="5">
        <f t="shared" si="288"/>
        <v>2.6693910239767409E-2</v>
      </c>
      <c r="T130" s="5">
        <f t="shared" si="289"/>
        <v>2.9206796917994902E-2</v>
      </c>
      <c r="U130" s="5">
        <f t="shared" si="290"/>
        <v>8.8586909784144227E-2</v>
      </c>
      <c r="V130" s="5">
        <f t="shared" si="291"/>
        <v>3.2673870698745884E-3</v>
      </c>
      <c r="W130" s="5">
        <f t="shared" si="292"/>
        <v>3.2097932162044934E-3</v>
      </c>
      <c r="X130" s="5">
        <f t="shared" si="293"/>
        <v>5.867259750677192E-3</v>
      </c>
      <c r="Y130" s="5">
        <f t="shared" si="294"/>
        <v>5.3624540060906245E-3</v>
      </c>
      <c r="Z130" s="5">
        <f t="shared" si="295"/>
        <v>8.956409024856149E-2</v>
      </c>
      <c r="AA130" s="5">
        <f t="shared" si="296"/>
        <v>5.3976728426967865E-2</v>
      </c>
      <c r="AB130" s="5">
        <f t="shared" si="297"/>
        <v>1.6264817761186576E-2</v>
      </c>
      <c r="AC130" s="5">
        <f t="shared" si="298"/>
        <v>2.2496321145073733E-4</v>
      </c>
      <c r="AD130" s="5">
        <f t="shared" si="299"/>
        <v>4.8360379773012977E-4</v>
      </c>
      <c r="AE130" s="5">
        <f t="shared" si="300"/>
        <v>8.8399124385084814E-4</v>
      </c>
      <c r="AF130" s="5">
        <f t="shared" si="301"/>
        <v>8.0793463871952958E-4</v>
      </c>
      <c r="AG130" s="5">
        <f t="shared" si="302"/>
        <v>4.9228118112671704E-4</v>
      </c>
      <c r="AH130" s="5">
        <f t="shared" si="303"/>
        <v>4.0929099355097323E-2</v>
      </c>
      <c r="AI130" s="5">
        <f t="shared" si="304"/>
        <v>2.4666346462286055E-2</v>
      </c>
      <c r="AJ130" s="5">
        <f t="shared" si="305"/>
        <v>7.4327148335082763E-3</v>
      </c>
      <c r="AK130" s="5">
        <f t="shared" si="306"/>
        <v>1.4931342421200468E-3</v>
      </c>
      <c r="AL130" s="5">
        <f t="shared" si="307"/>
        <v>9.9129380974228685E-6</v>
      </c>
      <c r="AM130" s="5">
        <f t="shared" si="308"/>
        <v>5.8289769446407736E-5</v>
      </c>
      <c r="AN130" s="5">
        <f t="shared" si="309"/>
        <v>1.0654929932015053E-4</v>
      </c>
      <c r="AO130" s="5">
        <f t="shared" si="310"/>
        <v>9.738203885034133E-5</v>
      </c>
      <c r="AP130" s="5">
        <f t="shared" si="311"/>
        <v>5.9335672476862051E-5</v>
      </c>
      <c r="AQ130" s="5">
        <f t="shared" si="312"/>
        <v>2.7115282780935807E-5</v>
      </c>
      <c r="AR130" s="5">
        <f t="shared" si="313"/>
        <v>1.4963060926497461E-2</v>
      </c>
      <c r="AS130" s="5">
        <f t="shared" si="314"/>
        <v>9.0176439444010267E-3</v>
      </c>
      <c r="AT130" s="5">
        <f t="shared" si="315"/>
        <v>2.7172883512086095E-3</v>
      </c>
      <c r="AU130" s="5">
        <f t="shared" si="316"/>
        <v>5.4586734104373612E-4</v>
      </c>
      <c r="AV130" s="5">
        <f t="shared" si="317"/>
        <v>8.2243154435273304E-5</v>
      </c>
      <c r="AW130" s="5">
        <f t="shared" si="318"/>
        <v>3.0334077578988747E-7</v>
      </c>
      <c r="AX130" s="5">
        <f t="shared" si="319"/>
        <v>5.8548224084519033E-6</v>
      </c>
      <c r="AY130" s="5">
        <f t="shared" si="320"/>
        <v>1.0702173489260757E-5</v>
      </c>
      <c r="AZ130" s="5">
        <f t="shared" si="321"/>
        <v>9.7813827135809599E-6</v>
      </c>
      <c r="BA130" s="5">
        <f t="shared" si="322"/>
        <v>5.9598764609542335E-6</v>
      </c>
      <c r="BB130" s="5">
        <f t="shared" si="323"/>
        <v>2.7235510921568198E-6</v>
      </c>
      <c r="BC130" s="5">
        <f t="shared" si="324"/>
        <v>9.9568916908736832E-7</v>
      </c>
      <c r="BD130" s="5">
        <f t="shared" si="325"/>
        <v>4.5585576810033765E-3</v>
      </c>
      <c r="BE130" s="5">
        <f t="shared" si="326"/>
        <v>2.7472620922439346E-3</v>
      </c>
      <c r="BF130" s="5">
        <f t="shared" si="327"/>
        <v>8.2783300460720138E-4</v>
      </c>
      <c r="BG130" s="5">
        <f t="shared" si="328"/>
        <v>1.6630071698212938E-4</v>
      </c>
      <c r="BH130" s="5">
        <f t="shared" si="329"/>
        <v>2.5055713212859356E-5</v>
      </c>
      <c r="BI130" s="5">
        <f t="shared" si="330"/>
        <v>3.0200171159695828E-6</v>
      </c>
      <c r="BJ130" s="8">
        <f t="shared" si="331"/>
        <v>0.11570221089478383</v>
      </c>
      <c r="BK130" s="8">
        <f t="shared" si="332"/>
        <v>0.21511845254337941</v>
      </c>
      <c r="BL130" s="8">
        <f t="shared" si="333"/>
        <v>0.57682755907750904</v>
      </c>
      <c r="BM130" s="8">
        <f t="shared" si="334"/>
        <v>0.43546325516719198</v>
      </c>
      <c r="BN130" s="8">
        <f t="shared" si="335"/>
        <v>0.56173865876432816</v>
      </c>
    </row>
    <row r="131" spans="1:66" x14ac:dyDescent="0.25">
      <c r="A131" t="s">
        <v>80</v>
      </c>
      <c r="B131" t="s">
        <v>95</v>
      </c>
      <c r="C131" t="s">
        <v>93</v>
      </c>
      <c r="D131" s="11">
        <v>44350</v>
      </c>
      <c r="E131">
        <f>VLOOKUP(A131,home!$A$2:$E$405,3,FALSE)</f>
        <v>1.2263681592039799</v>
      </c>
      <c r="F131">
        <f>VLOOKUP(B131,home!$B$2:$E$405,3,FALSE)</f>
        <v>1.63</v>
      </c>
      <c r="G131">
        <f>VLOOKUP(C131,away!$B$2:$E$405,4,FALSE)</f>
        <v>0.86</v>
      </c>
      <c r="H131">
        <f>VLOOKUP(A131,away!$A$2:$E$405,3,FALSE)</f>
        <v>1.03233830845771</v>
      </c>
      <c r="I131">
        <f>VLOOKUP(C131,away!$B$2:$E$405,3,FALSE)</f>
        <v>0.62</v>
      </c>
      <c r="J131">
        <f>VLOOKUP(B131,home!$B$2:$E$405,4,FALSE)</f>
        <v>0.68</v>
      </c>
      <c r="K131" s="3">
        <f t="shared" si="280"/>
        <v>1.719122885572139</v>
      </c>
      <c r="L131" s="3">
        <f t="shared" si="281"/>
        <v>0.43523383084577055</v>
      </c>
      <c r="M131" s="5">
        <f t="shared" si="282"/>
        <v>0.11597777321882295</v>
      </c>
      <c r="N131" s="5">
        <f t="shared" si="283"/>
        <v>0.19938004415817404</v>
      </c>
      <c r="O131" s="5">
        <f t="shared" si="284"/>
        <v>5.0477450530990335E-2</v>
      </c>
      <c r="P131" s="5">
        <f t="shared" si="285"/>
        <v>8.6776940413161002E-2</v>
      </c>
      <c r="Q131" s="5">
        <f t="shared" si="286"/>
        <v>0.17137939841935038</v>
      </c>
      <c r="R131" s="5">
        <f t="shared" si="287"/>
        <v>1.0984747082965398E-2</v>
      </c>
      <c r="S131" s="5">
        <f t="shared" si="288"/>
        <v>1.6232070116705674E-2</v>
      </c>
      <c r="T131" s="5">
        <f t="shared" si="289"/>
        <v>7.4590112102097469E-2</v>
      </c>
      <c r="U131" s="5">
        <f t="shared" si="290"/>
        <v>1.8884130102547608E-2</v>
      </c>
      <c r="V131" s="5">
        <f t="shared" si="291"/>
        <v>1.349462959061971E-3</v>
      </c>
      <c r="W131" s="5">
        <f t="shared" si="292"/>
        <v>9.8207415312763585E-2</v>
      </c>
      <c r="X131" s="5">
        <f t="shared" si="293"/>
        <v>4.2743189584035696E-2</v>
      </c>
      <c r="Y131" s="5">
        <f t="shared" si="294"/>
        <v>9.3016410726134442E-3</v>
      </c>
      <c r="Z131" s="5">
        <f t="shared" si="295"/>
        <v>1.5936445179303114E-3</v>
      </c>
      <c r="AA131" s="5">
        <f t="shared" si="296"/>
        <v>2.7396707622405776E-3</v>
      </c>
      <c r="AB131" s="5">
        <f t="shared" si="297"/>
        <v>2.3549153531503219E-3</v>
      </c>
      <c r="AC131" s="5">
        <f t="shared" si="298"/>
        <v>6.3105985493090954E-5</v>
      </c>
      <c r="AD131" s="5">
        <f t="shared" si="299"/>
        <v>4.2207653799264909E-2</v>
      </c>
      <c r="AE131" s="5">
        <f t="shared" si="300"/>
        <v>1.837019885406611E-2</v>
      </c>
      <c r="AF131" s="5">
        <f t="shared" si="301"/>
        <v>3.9976660103268882E-3</v>
      </c>
      <c r="AG131" s="5">
        <f t="shared" si="302"/>
        <v>5.799731640388332E-4</v>
      </c>
      <c r="AH131" s="5">
        <f t="shared" si="303"/>
        <v>1.7340200213629263E-4</v>
      </c>
      <c r="AI131" s="5">
        <f t="shared" si="304"/>
        <v>2.9809935027652959E-4</v>
      </c>
      <c r="AJ131" s="5">
        <f t="shared" si="305"/>
        <v>2.5623470761728377E-4</v>
      </c>
      <c r="AK131" s="5">
        <f t="shared" si="306"/>
        <v>1.4683298331425267E-4</v>
      </c>
      <c r="AL131" s="5">
        <f t="shared" si="307"/>
        <v>1.8886875272266366E-6</v>
      </c>
      <c r="AM131" s="5">
        <f t="shared" si="308"/>
        <v>1.4512028718524434E-2</v>
      </c>
      <c r="AN131" s="5">
        <f t="shared" si="309"/>
        <v>6.3161258525072294E-3</v>
      </c>
      <c r="AO131" s="5">
        <f t="shared" si="310"/>
        <v>1.3744958254453645E-3</v>
      </c>
      <c r="AP131" s="5">
        <f t="shared" si="311"/>
        <v>1.9940902786336857E-4</v>
      </c>
      <c r="AQ131" s="5">
        <f t="shared" si="312"/>
        <v>2.1697388775551221E-5</v>
      </c>
      <c r="AR131" s="5">
        <f t="shared" si="313"/>
        <v>1.509408353322103E-5</v>
      </c>
      <c r="AS131" s="5">
        <f t="shared" si="314"/>
        <v>2.5948584438697842E-5</v>
      </c>
      <c r="AT131" s="5">
        <f t="shared" si="315"/>
        <v>2.2304402678383275E-5</v>
      </c>
      <c r="AU131" s="5">
        <f t="shared" si="316"/>
        <v>1.2781336364475061E-5</v>
      </c>
      <c r="AV131" s="5">
        <f t="shared" si="317"/>
        <v>5.4931719630911207E-6</v>
      </c>
      <c r="AW131" s="5">
        <f t="shared" si="318"/>
        <v>3.9254294752762551E-8</v>
      </c>
      <c r="AX131" s="5">
        <f t="shared" si="319"/>
        <v>4.157993447682579E-3</v>
      </c>
      <c r="AY131" s="5">
        <f t="shared" si="320"/>
        <v>1.8096994168665022E-3</v>
      </c>
      <c r="AZ131" s="5">
        <f t="shared" si="321"/>
        <v>3.9382120494108232E-4</v>
      </c>
      <c r="BA131" s="5">
        <f t="shared" si="322"/>
        <v>5.7134770564934864E-5</v>
      </c>
      <c r="BB131" s="5">
        <f t="shared" si="323"/>
        <v>6.2167462668676913E-6</v>
      </c>
      <c r="BC131" s="5">
        <f t="shared" si="324"/>
        <v>5.4114765862499372E-7</v>
      </c>
      <c r="BD131" s="5">
        <f t="shared" si="325"/>
        <v>1.0949092998783086E-6</v>
      </c>
      <c r="BE131" s="5">
        <f t="shared" si="326"/>
        <v>1.8822836350465684E-6</v>
      </c>
      <c r="BF131" s="5">
        <f t="shared" si="327"/>
        <v>1.6179384370732364E-6</v>
      </c>
      <c r="BG131" s="5">
        <f t="shared" si="328"/>
        <v>9.2714499820647249E-7</v>
      </c>
      <c r="BH131" s="5">
        <f t="shared" si="329"/>
        <v>3.9846904616512169E-7</v>
      </c>
      <c r="BI131" s="5">
        <f t="shared" si="330"/>
        <v>1.3700345129091243E-7</v>
      </c>
      <c r="BJ131" s="8">
        <f t="shared" si="331"/>
        <v>0.68960645602382775</v>
      </c>
      <c r="BK131" s="8">
        <f t="shared" si="332"/>
        <v>0.22221094079763842</v>
      </c>
      <c r="BL131" s="8">
        <f t="shared" si="333"/>
        <v>8.6403162203084111E-2</v>
      </c>
      <c r="BM131" s="8">
        <f t="shared" si="334"/>
        <v>0.36302818955644478</v>
      </c>
      <c r="BN131" s="8">
        <f t="shared" si="335"/>
        <v>0.63497635382346407</v>
      </c>
    </row>
    <row r="132" spans="1:66" x14ac:dyDescent="0.25">
      <c r="A132" t="s">
        <v>80</v>
      </c>
      <c r="B132" t="s">
        <v>97</v>
      </c>
      <c r="C132" t="s">
        <v>82</v>
      </c>
      <c r="D132" s="11">
        <v>44350</v>
      </c>
      <c r="E132">
        <f>VLOOKUP(A132,home!$A$2:$E$405,3,FALSE)</f>
        <v>1.2263681592039799</v>
      </c>
      <c r="F132">
        <f>VLOOKUP(B132,home!$B$2:$E$405,3,FALSE)</f>
        <v>1.1200000000000001</v>
      </c>
      <c r="G132">
        <f>VLOOKUP(C132,away!$B$2:$E$405,4,FALSE)</f>
        <v>0.67</v>
      </c>
      <c r="H132">
        <f>VLOOKUP(A132,away!$A$2:$E$405,3,FALSE)</f>
        <v>1.03233830845771</v>
      </c>
      <c r="I132">
        <f>VLOOKUP(C132,away!$B$2:$E$405,3,FALSE)</f>
        <v>0.67</v>
      </c>
      <c r="J132">
        <f>VLOOKUP(B132,home!$B$2:$E$405,4,FALSE)</f>
        <v>1.03</v>
      </c>
      <c r="K132" s="3">
        <f t="shared" si="280"/>
        <v>0.92026666666666668</v>
      </c>
      <c r="L132" s="3">
        <f t="shared" si="281"/>
        <v>0.71241666666666581</v>
      </c>
      <c r="M132" s="5">
        <f t="shared" si="282"/>
        <v>0.19540453451285369</v>
      </c>
      <c r="N132" s="5">
        <f t="shared" si="283"/>
        <v>0.17982427962769548</v>
      </c>
      <c r="O132" s="5">
        <f t="shared" si="284"/>
        <v>0.13920944712919869</v>
      </c>
      <c r="P132" s="5">
        <f t="shared" si="285"/>
        <v>0.12810981387809725</v>
      </c>
      <c r="Q132" s="5">
        <f t="shared" si="286"/>
        <v>8.2743145199356952E-2</v>
      </c>
      <c r="R132" s="5">
        <f t="shared" si="287"/>
        <v>4.9587565146146581E-2</v>
      </c>
      <c r="S132" s="5">
        <f t="shared" si="288"/>
        <v>2.0997624815611848E-2</v>
      </c>
      <c r="T132" s="5">
        <f t="shared" si="289"/>
        <v>5.8947595692441811E-2</v>
      </c>
      <c r="U132" s="5">
        <f t="shared" si="290"/>
        <v>4.563378328516049E-2</v>
      </c>
      <c r="V132" s="5">
        <f t="shared" si="291"/>
        <v>1.5295913700924561E-3</v>
      </c>
      <c r="W132" s="5">
        <f t="shared" si="292"/>
        <v>2.5381919474042742E-2</v>
      </c>
      <c r="X132" s="5">
        <f t="shared" si="293"/>
        <v>1.8082502465299261E-2</v>
      </c>
      <c r="Y132" s="5">
        <f t="shared" si="294"/>
        <v>6.4411380656601326E-3</v>
      </c>
      <c r="Z132" s="5">
        <f t="shared" si="295"/>
        <v>1.1775669289844632E-2</v>
      </c>
      <c r="AA132" s="5">
        <f t="shared" si="296"/>
        <v>1.0836755925134353E-2</v>
      </c>
      <c r="AB132" s="5">
        <f t="shared" si="297"/>
        <v>4.9863526263518197E-3</v>
      </c>
      <c r="AC132" s="5">
        <f t="shared" si="298"/>
        <v>6.2676278924580909E-5</v>
      </c>
      <c r="AD132" s="5">
        <f t="shared" si="299"/>
        <v>5.839533606994767E-3</v>
      </c>
      <c r="AE132" s="5">
        <f t="shared" si="300"/>
        <v>4.1601810671831833E-3</v>
      </c>
      <c r="AF132" s="5">
        <f t="shared" si="301"/>
        <v>1.4818911643062077E-3</v>
      </c>
      <c r="AG132" s="5">
        <f t="shared" si="302"/>
        <v>3.5190798787927105E-4</v>
      </c>
      <c r="AH132" s="5">
        <f t="shared" si="303"/>
        <v>2.0972957658100338E-3</v>
      </c>
      <c r="AI132" s="5">
        <f t="shared" si="304"/>
        <v>1.9300713834161135E-3</v>
      </c>
      <c r="AJ132" s="5">
        <f t="shared" si="305"/>
        <v>8.8809017922253429E-4</v>
      </c>
      <c r="AK132" s="5">
        <f t="shared" si="306"/>
        <v>2.7242659631084145E-4</v>
      </c>
      <c r="AL132" s="5">
        <f t="shared" si="307"/>
        <v>1.6436561101547208E-6</v>
      </c>
      <c r="AM132" s="5">
        <f t="shared" si="308"/>
        <v>1.0747856254794104E-3</v>
      </c>
      <c r="AN132" s="5">
        <f t="shared" si="309"/>
        <v>7.656951926852891E-4</v>
      </c>
      <c r="AO132" s="5">
        <f t="shared" si="310"/>
        <v>2.7274700842777193E-4</v>
      </c>
      <c r="AP132" s="5">
        <f t="shared" si="311"/>
        <v>6.4769838195806115E-5</v>
      </c>
      <c r="AQ132" s="5">
        <f t="shared" si="312"/>
        <v>1.1535778056998868E-5</v>
      </c>
      <c r="AR132" s="5">
        <f t="shared" si="313"/>
        <v>2.9882969169849933E-4</v>
      </c>
      <c r="AS132" s="5">
        <f t="shared" si="314"/>
        <v>2.7500300428040568E-4</v>
      </c>
      <c r="AT132" s="5">
        <f t="shared" si="315"/>
        <v>1.2653804903622399E-4</v>
      </c>
      <c r="AU132" s="5">
        <f t="shared" si="316"/>
        <v>3.8816249531023024E-5</v>
      </c>
      <c r="AV132" s="5">
        <f t="shared" si="317"/>
        <v>8.930325142104029E-6</v>
      </c>
      <c r="AW132" s="5">
        <f t="shared" si="318"/>
        <v>2.9933411797403986E-8</v>
      </c>
      <c r="AX132" s="5">
        <f t="shared" si="319"/>
        <v>1.6484823082353085E-4</v>
      </c>
      <c r="AY132" s="5">
        <f t="shared" si="320"/>
        <v>1.1744062710919696E-4</v>
      </c>
      <c r="AZ132" s="5">
        <f t="shared" si="321"/>
        <v>4.1833330048188477E-5</v>
      </c>
      <c r="BA132" s="5">
        <f t="shared" si="322"/>
        <v>9.9342538494989707E-6</v>
      </c>
      <c r="BB132" s="5">
        <f t="shared" si="323"/>
        <v>1.769332003320137E-6</v>
      </c>
      <c r="BC132" s="5">
        <f t="shared" si="324"/>
        <v>2.5210032160639728E-7</v>
      </c>
      <c r="BD132" s="5">
        <f t="shared" si="325"/>
        <v>3.5481875476812039E-5</v>
      </c>
      <c r="BE132" s="5">
        <f t="shared" si="326"/>
        <v>3.2652787272127554E-5</v>
      </c>
      <c r="BF132" s="5">
        <f t="shared" si="327"/>
        <v>1.5024635850148293E-5</v>
      </c>
      <c r="BG132" s="5">
        <f t="shared" si="328"/>
        <v>4.6088905172321567E-6</v>
      </c>
      <c r="BH132" s="5">
        <f t="shared" si="329"/>
        <v>1.0603520783312113E-6</v>
      </c>
      <c r="BI132" s="5">
        <f t="shared" si="330"/>
        <v>1.9516133452378728E-7</v>
      </c>
      <c r="BJ132" s="8">
        <f t="shared" si="331"/>
        <v>0.38577970566786035</v>
      </c>
      <c r="BK132" s="8">
        <f t="shared" si="332"/>
        <v>0.34622332513879922</v>
      </c>
      <c r="BL132" s="8">
        <f t="shared" si="333"/>
        <v>0.25627892905896876</v>
      </c>
      <c r="BM132" s="8">
        <f t="shared" si="334"/>
        <v>0.22506143296842721</v>
      </c>
      <c r="BN132" s="8">
        <f t="shared" si="335"/>
        <v>0.77487878549334877</v>
      </c>
    </row>
    <row r="133" spans="1:66" x14ac:dyDescent="0.25">
      <c r="A133" t="s">
        <v>80</v>
      </c>
      <c r="B133" t="s">
        <v>359</v>
      </c>
      <c r="C133" t="s">
        <v>92</v>
      </c>
      <c r="D133" s="11">
        <v>44350</v>
      </c>
      <c r="E133">
        <f>VLOOKUP(A133,home!$A$2:$E$405,3,FALSE)</f>
        <v>1.2263681592039799</v>
      </c>
      <c r="F133">
        <f>VLOOKUP(B133,home!$B$2:$E$405,3,FALSE)</f>
        <v>1.63</v>
      </c>
      <c r="G133">
        <f>VLOOKUP(C133,away!$B$2:$E$405,4,FALSE)</f>
        <v>1.07</v>
      </c>
      <c r="H133">
        <f>VLOOKUP(A133,away!$A$2:$E$405,3,FALSE)</f>
        <v>1.03233830845771</v>
      </c>
      <c r="I133">
        <f>VLOOKUP(C133,away!$B$2:$E$405,3,FALSE)</f>
        <v>0.76</v>
      </c>
      <c r="J133">
        <f>VLOOKUP(B133,home!$B$2:$E$405,4,FALSE)</f>
        <v>1.03</v>
      </c>
      <c r="K133" s="3">
        <f t="shared" si="280"/>
        <v>2.1389087064676615</v>
      </c>
      <c r="L133" s="3">
        <f t="shared" si="281"/>
        <v>0.80811442786069543</v>
      </c>
      <c r="M133" s="5">
        <f t="shared" si="282"/>
        <v>5.2495746362778296E-2</v>
      </c>
      <c r="N133" s="5">
        <f t="shared" si="283"/>
        <v>0.11228360894786456</v>
      </c>
      <c r="O133" s="5">
        <f t="shared" si="284"/>
        <v>4.2422570037076765E-2</v>
      </c>
      <c r="P133" s="5">
        <f t="shared" si="285"/>
        <v>9.0738004403037628E-2</v>
      </c>
      <c r="Q133" s="5">
        <f t="shared" si="286"/>
        <v>0.12008219438609889</v>
      </c>
      <c r="R133" s="5">
        <f t="shared" si="287"/>
        <v>1.7141145456946286E-2</v>
      </c>
      <c r="S133" s="5">
        <f t="shared" si="288"/>
        <v>3.9209774188883127E-2</v>
      </c>
      <c r="T133" s="5">
        <f t="shared" si="289"/>
        <v>9.7040153812579119E-2</v>
      </c>
      <c r="U133" s="5">
        <f t="shared" si="290"/>
        <v>3.6663345256691009E-2</v>
      </c>
      <c r="V133" s="5">
        <f t="shared" si="291"/>
        <v>7.5303808392953942E-3</v>
      </c>
      <c r="W133" s="5">
        <f t="shared" si="292"/>
        <v>8.5614950354723024E-2</v>
      </c>
      <c r="X133" s="5">
        <f t="shared" si="293"/>
        <v>6.918667662222884E-2</v>
      </c>
      <c r="Y133" s="5">
        <f t="shared" si="294"/>
        <v>2.7955375797077707E-2</v>
      </c>
      <c r="Z133" s="5">
        <f t="shared" si="295"/>
        <v>4.6173356512723687E-3</v>
      </c>
      <c r="AA133" s="5">
        <f t="shared" si="296"/>
        <v>9.8760594251899973E-3</v>
      </c>
      <c r="AB133" s="5">
        <f t="shared" si="297"/>
        <v>1.056199474506545E-2</v>
      </c>
      <c r="AC133" s="5">
        <f t="shared" si="298"/>
        <v>8.1350844722561462E-4</v>
      </c>
      <c r="AD133" s="5">
        <f t="shared" si="299"/>
        <v>4.5780640679378419E-2</v>
      </c>
      <c r="AE133" s="5">
        <f t="shared" si="300"/>
        <v>3.699599624971197E-2</v>
      </c>
      <c r="AF133" s="5">
        <f t="shared" si="301"/>
        <v>1.4948499171236211E-2</v>
      </c>
      <c r="AG133" s="5">
        <f t="shared" si="302"/>
        <v>4.0266992850465436E-3</v>
      </c>
      <c r="AH133" s="5">
        <f t="shared" si="303"/>
        <v>9.3283388951719037E-4</v>
      </c>
      <c r="AI133" s="5">
        <f t="shared" si="304"/>
        <v>1.9952465279764109E-3</v>
      </c>
      <c r="AJ133" s="5">
        <f t="shared" si="305"/>
        <v>2.1338250851190592E-3</v>
      </c>
      <c r="AK133" s="5">
        <f t="shared" si="306"/>
        <v>1.5213523508800851E-3</v>
      </c>
      <c r="AL133" s="5">
        <f t="shared" si="307"/>
        <v>5.6245420385987612E-5</v>
      </c>
      <c r="AM133" s="5">
        <f t="shared" si="308"/>
        <v>1.9584122187358017E-2</v>
      </c>
      <c r="AN133" s="5">
        <f t="shared" si="309"/>
        <v>1.5826211696590774E-2</v>
      </c>
      <c r="AO133" s="5">
        <f t="shared" si="310"/>
        <v>6.3946950051963491E-3</v>
      </c>
      <c r="AP133" s="5">
        <f t="shared" si="311"/>
        <v>1.7225484318226316E-3</v>
      </c>
      <c r="AQ133" s="5">
        <f t="shared" si="312"/>
        <v>3.4800406011117099E-4</v>
      </c>
      <c r="AR133" s="5">
        <f t="shared" si="313"/>
        <v>1.5076730498325033E-4</v>
      </c>
      <c r="AS133" s="5">
        <f t="shared" si="314"/>
        <v>3.2247750127933932E-4</v>
      </c>
      <c r="AT133" s="5">
        <f t="shared" si="315"/>
        <v>3.4487496756315775E-4</v>
      </c>
      <c r="AU133" s="5">
        <f t="shared" si="316"/>
        <v>2.4588535692119686E-4</v>
      </c>
      <c r="AV133" s="5">
        <f t="shared" si="317"/>
        <v>1.3148158267791411E-4</v>
      </c>
      <c r="AW133" s="5">
        <f t="shared" si="318"/>
        <v>2.7005347820444806E-6</v>
      </c>
      <c r="AX133" s="5">
        <f t="shared" si="319"/>
        <v>6.981441575844423E-3</v>
      </c>
      <c r="AY133" s="5">
        <f t="shared" si="320"/>
        <v>5.6418036647063879E-3</v>
      </c>
      <c r="AZ133" s="5">
        <f t="shared" si="321"/>
        <v>2.2796114703032889E-3</v>
      </c>
      <c r="BA133" s="5">
        <f t="shared" si="322"/>
        <v>6.1406230635627365E-4</v>
      </c>
      <c r="BB133" s="5">
        <f t="shared" si="323"/>
        <v>1.2405815234297975E-4</v>
      </c>
      <c r="BC133" s="5">
        <f t="shared" si="324"/>
        <v>2.0050636560420423E-5</v>
      </c>
      <c r="BD133" s="5">
        <f t="shared" si="325"/>
        <v>2.0306205734439706E-5</v>
      </c>
      <c r="BE133" s="5">
        <f t="shared" si="326"/>
        <v>4.3433120240716637E-5</v>
      </c>
      <c r="BF133" s="5">
        <f t="shared" si="327"/>
        <v>4.6449739515962825E-5</v>
      </c>
      <c r="BG133" s="5">
        <f t="shared" si="328"/>
        <v>3.3117250754615959E-5</v>
      </c>
      <c r="BH133" s="5">
        <f t="shared" si="329"/>
        <v>1.7708693993330201E-5</v>
      </c>
      <c r="BI133" s="5">
        <f t="shared" si="330"/>
        <v>7.5754559525011081E-6</v>
      </c>
      <c r="BJ133" s="8">
        <f t="shared" si="331"/>
        <v>0.6734514044931379</v>
      </c>
      <c r="BK133" s="8">
        <f t="shared" si="332"/>
        <v>0.19648546332631245</v>
      </c>
      <c r="BL133" s="8">
        <f t="shared" si="333"/>
        <v>0.12461244995407866</v>
      </c>
      <c r="BM133" s="8">
        <f t="shared" si="334"/>
        <v>0.55836428070107469</v>
      </c>
      <c r="BN133" s="8">
        <f t="shared" si="335"/>
        <v>0.43516326959380247</v>
      </c>
    </row>
    <row r="134" spans="1:66" x14ac:dyDescent="0.25">
      <c r="A134" t="s">
        <v>80</v>
      </c>
      <c r="B134" t="s">
        <v>87</v>
      </c>
      <c r="C134" t="s">
        <v>410</v>
      </c>
      <c r="D134" s="11">
        <v>44350</v>
      </c>
      <c r="E134">
        <f>VLOOKUP(A134,home!$A$2:$E$405,3,FALSE)</f>
        <v>1.2263681592039799</v>
      </c>
      <c r="F134">
        <f>VLOOKUP(B134,home!$B$2:$E$405,3,FALSE)</f>
        <v>0.72</v>
      </c>
      <c r="G134">
        <f>VLOOKUP(C134,away!$B$2:$E$405,4,FALSE)</f>
        <v>1.02</v>
      </c>
      <c r="H134">
        <f>VLOOKUP(A134,away!$A$2:$E$405,3,FALSE)</f>
        <v>1.03233830845771</v>
      </c>
      <c r="I134">
        <f>VLOOKUP(C134,away!$B$2:$E$405,3,FALSE)</f>
        <v>0.76</v>
      </c>
      <c r="J134">
        <f>VLOOKUP(B134,home!$B$2:$E$405,4,FALSE)</f>
        <v>1.03</v>
      </c>
      <c r="K134" s="3">
        <f t="shared" si="280"/>
        <v>0.90064477611940286</v>
      </c>
      <c r="L134" s="3">
        <f t="shared" si="281"/>
        <v>0.80811442786069543</v>
      </c>
      <c r="M134" s="5">
        <f t="shared" si="282"/>
        <v>0.18109034945854516</v>
      </c>
      <c r="N134" s="5">
        <f t="shared" si="283"/>
        <v>0.16309807724547581</v>
      </c>
      <c r="O134" s="5">
        <f t="shared" si="284"/>
        <v>0.1463417241437856</v>
      </c>
      <c r="P134" s="5">
        <f t="shared" si="285"/>
        <v>0.13180190937840719</v>
      </c>
      <c r="Q134" s="5">
        <f t="shared" si="286"/>
        <v>7.3446715633128309E-2</v>
      </c>
      <c r="R134" s="5">
        <f t="shared" si="287"/>
        <v>5.9130429339301516E-2</v>
      </c>
      <c r="S134" s="5">
        <f t="shared" si="288"/>
        <v>2.3982149473639632E-2</v>
      </c>
      <c r="T134" s="5">
        <f t="shared" si="289"/>
        <v>5.9353350582112684E-2</v>
      </c>
      <c r="U134" s="5">
        <f t="shared" si="290"/>
        <v>5.3255512294139384E-2</v>
      </c>
      <c r="V134" s="5">
        <f t="shared" si="291"/>
        <v>1.9394205409835139E-3</v>
      </c>
      <c r="W134" s="5">
        <f t="shared" si="292"/>
        <v>2.2049800252701434E-2</v>
      </c>
      <c r="X134" s="5">
        <f t="shared" si="293"/>
        <v>1.7818761715654437E-2</v>
      </c>
      <c r="Y134" s="5">
        <f t="shared" si="294"/>
        <v>7.1997992145160748E-3</v>
      </c>
      <c r="Z134" s="5">
        <f t="shared" si="295"/>
        <v>1.592805102489564E-2</v>
      </c>
      <c r="AA134" s="5">
        <f t="shared" si="296"/>
        <v>1.4345515949335559E-2</v>
      </c>
      <c r="AB134" s="5">
        <f t="shared" si="297"/>
        <v>6.4601070002533231E-3</v>
      </c>
      <c r="AC134" s="5">
        <f t="shared" si="298"/>
        <v>8.8222305590008264E-5</v>
      </c>
      <c r="AD134" s="5">
        <f t="shared" si="299"/>
        <v>4.9647593530179586E-3</v>
      </c>
      <c r="AE134" s="5">
        <f t="shared" si="300"/>
        <v>4.0120936640301438E-3</v>
      </c>
      <c r="AF134" s="5">
        <f t="shared" si="301"/>
        <v>1.6211153879156204E-3</v>
      </c>
      <c r="AG134" s="5">
        <f t="shared" si="302"/>
        <v>4.3668224473386699E-4</v>
      </c>
      <c r="AH134" s="5">
        <f t="shared" si="303"/>
        <v>3.2179219602298755E-3</v>
      </c>
      <c r="AI134" s="5">
        <f t="shared" si="304"/>
        <v>2.8982046034409462E-3</v>
      </c>
      <c r="AJ134" s="5">
        <f t="shared" si="305"/>
        <v>1.3051264181071468E-3</v>
      </c>
      <c r="AK134" s="5">
        <f t="shared" si="306"/>
        <v>3.9181843021454313E-4</v>
      </c>
      <c r="AL134" s="5">
        <f t="shared" si="307"/>
        <v>2.5684125877045153E-6</v>
      </c>
      <c r="AM134" s="5">
        <f t="shared" si="308"/>
        <v>8.9429691519711443E-4</v>
      </c>
      <c r="AN134" s="5">
        <f t="shared" si="309"/>
        <v>7.2269423996210093E-4</v>
      </c>
      <c r="AO134" s="5">
        <f t="shared" si="310"/>
        <v>2.9200982112259665E-4</v>
      </c>
      <c r="AP134" s="5">
        <f t="shared" si="311"/>
        <v>7.8659116508730405E-5</v>
      </c>
      <c r="AQ134" s="5">
        <f t="shared" si="312"/>
        <v>1.5891391733370111E-5</v>
      </c>
      <c r="AR134" s="5">
        <f t="shared" si="313"/>
        <v>5.2008983275830681E-4</v>
      </c>
      <c r="AS134" s="5">
        <f t="shared" si="314"/>
        <v>4.6841619098658292E-4</v>
      </c>
      <c r="AT134" s="5">
        <f t="shared" si="315"/>
        <v>2.1093829773090718E-4</v>
      </c>
      <c r="AU134" s="5">
        <f t="shared" si="316"/>
        <v>6.3326825311620297E-5</v>
      </c>
      <c r="AV134" s="5">
        <f t="shared" si="317"/>
        <v>1.4258743601284197E-5</v>
      </c>
      <c r="AW134" s="5">
        <f t="shared" si="318"/>
        <v>5.1926456131360891E-8</v>
      </c>
      <c r="AX134" s="5">
        <f t="shared" si="319"/>
        <v>1.3424064082866288E-4</v>
      </c>
      <c r="AY134" s="5">
        <f t="shared" si="320"/>
        <v>1.08481798658908E-4</v>
      </c>
      <c r="AZ134" s="5">
        <f t="shared" si="321"/>
        <v>4.3832853328271301E-5</v>
      </c>
      <c r="BA134" s="5">
        <f t="shared" si="322"/>
        <v>1.1807320396292582E-5</v>
      </c>
      <c r="BB134" s="5">
        <f t="shared" si="323"/>
        <v>2.3854164916544743E-6</v>
      </c>
      <c r="BC134" s="5">
        <f t="shared" si="324"/>
        <v>3.8553789667256469E-7</v>
      </c>
      <c r="BD134" s="5">
        <f t="shared" si="325"/>
        <v>7.0048682939273944E-5</v>
      </c>
      <c r="BE134" s="5">
        <f t="shared" si="326"/>
        <v>6.3088980363301407E-5</v>
      </c>
      <c r="BF134" s="5">
        <f t="shared" si="327"/>
        <v>2.8410380297453499E-5</v>
      </c>
      <c r="BG134" s="5">
        <f t="shared" si="328"/>
        <v>8.5292202008223682E-6</v>
      </c>
      <c r="BH134" s="5">
        <f t="shared" si="329"/>
        <v>1.9204494045606875E-6</v>
      </c>
      <c r="BI134" s="5">
        <f t="shared" si="330"/>
        <v>3.4592854480384024E-7</v>
      </c>
      <c r="BJ134" s="8">
        <f t="shared" si="331"/>
        <v>0.35630584034541063</v>
      </c>
      <c r="BK134" s="8">
        <f t="shared" si="332"/>
        <v>0.33901310136841217</v>
      </c>
      <c r="BL134" s="8">
        <f t="shared" si="333"/>
        <v>0.28879573367094674</v>
      </c>
      <c r="BM134" s="8">
        <f t="shared" si="334"/>
        <v>0.24502509133881889</v>
      </c>
      <c r="BN134" s="8">
        <f t="shared" si="335"/>
        <v>0.75490920519864346</v>
      </c>
    </row>
    <row r="135" spans="1:66" x14ac:dyDescent="0.25">
      <c r="A135" t="s">
        <v>80</v>
      </c>
      <c r="B135" t="s">
        <v>369</v>
      </c>
      <c r="C135" t="s">
        <v>91</v>
      </c>
      <c r="D135" s="11">
        <v>44350</v>
      </c>
      <c r="E135">
        <f>VLOOKUP(A135,home!$A$2:$E$405,3,FALSE)</f>
        <v>1.2263681592039799</v>
      </c>
      <c r="F135">
        <f>VLOOKUP(B135,home!$B$2:$E$405,3,FALSE)</f>
        <v>0.86</v>
      </c>
      <c r="G135">
        <f>VLOOKUP(C135,away!$B$2:$E$405,4,FALSE)</f>
        <v>1.02</v>
      </c>
      <c r="H135">
        <f>VLOOKUP(A135,away!$A$2:$E$405,3,FALSE)</f>
        <v>1.03233830845771</v>
      </c>
      <c r="I135">
        <f>VLOOKUP(C135,away!$B$2:$E$405,3,FALSE)</f>
        <v>0.66</v>
      </c>
      <c r="J135">
        <f>VLOOKUP(B135,home!$B$2:$E$405,4,FALSE)</f>
        <v>1.08</v>
      </c>
      <c r="K135" s="3">
        <f t="shared" si="280"/>
        <v>1.0757701492537313</v>
      </c>
      <c r="L135" s="3">
        <f t="shared" si="281"/>
        <v>0.73585074626865576</v>
      </c>
      <c r="M135" s="5">
        <f t="shared" si="282"/>
        <v>0.1633890854134763</v>
      </c>
      <c r="N135" s="5">
        <f t="shared" si="283"/>
        <v>0.17576910080168603</v>
      </c>
      <c r="O135" s="5">
        <f t="shared" si="284"/>
        <v>0.12022998043365968</v>
      </c>
      <c r="P135" s="5">
        <f t="shared" si="285"/>
        <v>0.12933982399589125</v>
      </c>
      <c r="Q135" s="5">
        <f t="shared" si="286"/>
        <v>9.4543575901811963E-2</v>
      </c>
      <c r="R135" s="5">
        <f t="shared" si="287"/>
        <v>4.4235660412987168E-2</v>
      </c>
      <c r="S135" s="5">
        <f t="shared" si="288"/>
        <v>2.5596553816544493E-2</v>
      </c>
      <c r="T135" s="5">
        <f t="shared" si="289"/>
        <v>6.956996088225563E-2</v>
      </c>
      <c r="U135" s="5">
        <f t="shared" si="290"/>
        <v>4.7587403004816571E-2</v>
      </c>
      <c r="V135" s="5">
        <f t="shared" si="291"/>
        <v>2.2513769353790648E-3</v>
      </c>
      <c r="W135" s="5">
        <f t="shared" si="292"/>
        <v>3.3902385586291245E-2</v>
      </c>
      <c r="X135" s="5">
        <f t="shared" si="293"/>
        <v>2.4947095733960131E-2</v>
      </c>
      <c r="Y135" s="5">
        <f t="shared" si="294"/>
        <v>9.1786695065350799E-3</v>
      </c>
      <c r="Z135" s="5">
        <f t="shared" si="295"/>
        <v>1.0850281242194483E-2</v>
      </c>
      <c r="AA135" s="5">
        <f t="shared" si="296"/>
        <v>1.167240867136052E-2</v>
      </c>
      <c r="AB135" s="5">
        <f t="shared" si="297"/>
        <v>6.2784144092700262E-3</v>
      </c>
      <c r="AC135" s="5">
        <f t="shared" si="298"/>
        <v>1.1138775573404964E-4</v>
      </c>
      <c r="AD135" s="5">
        <f t="shared" si="299"/>
        <v>9.1177936005555175E-3</v>
      </c>
      <c r="AE135" s="5">
        <f t="shared" si="300"/>
        <v>6.709335225292351E-3</v>
      </c>
      <c r="AF135" s="5">
        <f t="shared" si="301"/>
        <v>2.468534666248978E-3</v>
      </c>
      <c r="AG135" s="5">
        <f t="shared" si="302"/>
        <v>6.0549102544978594E-4</v>
      </c>
      <c r="AH135" s="5">
        <f t="shared" si="303"/>
        <v>1.9960468873234014E-3</v>
      </c>
      <c r="AI135" s="5">
        <f t="shared" si="304"/>
        <v>2.1472876578933413E-3</v>
      </c>
      <c r="AJ135" s="5">
        <f t="shared" si="305"/>
        <v>1.1549939821113074E-3</v>
      </c>
      <c r="AK135" s="5">
        <f t="shared" si="306"/>
        <v>4.1416934950768092E-4</v>
      </c>
      <c r="AL135" s="5">
        <f t="shared" si="307"/>
        <v>3.5270098208778009E-6</v>
      </c>
      <c r="AM135" s="5">
        <f t="shared" si="308"/>
        <v>1.9617300365068657E-3</v>
      </c>
      <c r="AN135" s="5">
        <f t="shared" si="309"/>
        <v>1.4435405113412145E-3</v>
      </c>
      <c r="AO135" s="5">
        <f t="shared" si="310"/>
        <v>5.3111518126973476E-4</v>
      </c>
      <c r="AP135" s="5">
        <f t="shared" si="311"/>
        <v>1.3027383416398228E-4</v>
      </c>
      <c r="AQ135" s="5">
        <f t="shared" si="312"/>
        <v>2.3965524522211359E-5</v>
      </c>
      <c r="AR135" s="5">
        <f t="shared" si="313"/>
        <v>2.9375851832483057E-4</v>
      </c>
      <c r="AS135" s="5">
        <f t="shared" si="314"/>
        <v>3.1601664510285792E-4</v>
      </c>
      <c r="AT135" s="5">
        <f t="shared" si="315"/>
        <v>1.6998063673448244E-4</v>
      </c>
      <c r="AU135" s="5">
        <f t="shared" si="316"/>
        <v>6.0953364983366159E-5</v>
      </c>
      <c r="AV135" s="5">
        <f t="shared" si="317"/>
        <v>1.6392952636418238E-5</v>
      </c>
      <c r="AW135" s="5">
        <f t="shared" si="318"/>
        <v>7.7555641068830524E-8</v>
      </c>
      <c r="AX135" s="5">
        <f t="shared" si="319"/>
        <v>3.5172843569475289E-4</v>
      </c>
      <c r="AY135" s="5">
        <f t="shared" si="320"/>
        <v>2.5881963188989081E-4</v>
      </c>
      <c r="AZ135" s="5">
        <f t="shared" si="321"/>
        <v>9.5226309637577459E-5</v>
      </c>
      <c r="BA135" s="5">
        <f t="shared" si="322"/>
        <v>2.3357450337073825E-5</v>
      </c>
      <c r="BB135" s="5">
        <f t="shared" si="323"/>
        <v>4.2968993153672087E-6</v>
      </c>
      <c r="BC135" s="5">
        <f t="shared" si="324"/>
        <v>6.3237531357084758E-7</v>
      </c>
      <c r="BD135" s="5">
        <f t="shared" si="325"/>
        <v>3.6027070822016843E-5</v>
      </c>
      <c r="BE135" s="5">
        <f t="shared" si="326"/>
        <v>3.8756847355375807E-5</v>
      </c>
      <c r="BF135" s="5">
        <f t="shared" si="327"/>
        <v>2.0846729732048354E-5</v>
      </c>
      <c r="BG135" s="5">
        <f t="shared" si="328"/>
        <v>7.4754298517659528E-6</v>
      </c>
      <c r="BH135" s="5">
        <f t="shared" si="329"/>
        <v>2.010461071842514E-6</v>
      </c>
      <c r="BI135" s="5">
        <f t="shared" si="330"/>
        <v>4.3255880146496772E-7</v>
      </c>
      <c r="BJ135" s="8">
        <f t="shared" si="331"/>
        <v>0.43163662912007889</v>
      </c>
      <c r="BK135" s="8">
        <f t="shared" si="332"/>
        <v>0.32095057455873593</v>
      </c>
      <c r="BL135" s="8">
        <f t="shared" si="333"/>
        <v>0.23667901602434618</v>
      </c>
      <c r="BM135" s="8">
        <f t="shared" si="334"/>
        <v>0.27235053190959418</v>
      </c>
      <c r="BN135" s="8">
        <f t="shared" si="335"/>
        <v>0.72750722695951242</v>
      </c>
    </row>
    <row r="136" spans="1:66" x14ac:dyDescent="0.25">
      <c r="A136" t="s">
        <v>80</v>
      </c>
      <c r="B136" t="s">
        <v>94</v>
      </c>
      <c r="C136" t="s">
        <v>83</v>
      </c>
      <c r="D136" s="11">
        <v>44350</v>
      </c>
      <c r="E136">
        <f>VLOOKUP(A136,home!$A$2:$E$405,3,FALSE)</f>
        <v>1.2263681592039799</v>
      </c>
      <c r="F136">
        <f>VLOOKUP(B136,home!$B$2:$E$405,3,FALSE)</f>
        <v>0.82</v>
      </c>
      <c r="G136">
        <f>VLOOKUP(C136,away!$B$2:$E$405,4,FALSE)</f>
        <v>0.96</v>
      </c>
      <c r="H136">
        <f>VLOOKUP(A136,away!$A$2:$E$405,3,FALSE)</f>
        <v>1.03233830845771</v>
      </c>
      <c r="I136">
        <f>VLOOKUP(C136,away!$B$2:$E$405,3,FALSE)</f>
        <v>1.06</v>
      </c>
      <c r="J136">
        <f>VLOOKUP(B136,home!$B$2:$E$405,4,FALSE)</f>
        <v>0.8</v>
      </c>
      <c r="K136" s="3">
        <f t="shared" si="280"/>
        <v>0.96539701492537278</v>
      </c>
      <c r="L136" s="3">
        <f t="shared" si="281"/>
        <v>0.87542288557213821</v>
      </c>
      <c r="M136" s="5">
        <f t="shared" si="282"/>
        <v>0.15868726498711724</v>
      </c>
      <c r="N136" s="5">
        <f t="shared" si="283"/>
        <v>0.15319621192523461</v>
      </c>
      <c r="O136" s="5">
        <f t="shared" si="284"/>
        <v>0.13891846341857272</v>
      </c>
      <c r="P136" s="5">
        <f t="shared" si="285"/>
        <v>0.13411146990230968</v>
      </c>
      <c r="Q136" s="5">
        <f t="shared" si="286"/>
        <v>7.3947582845248133E-2</v>
      </c>
      <c r="R136" s="5">
        <f t="shared" si="287"/>
        <v>6.0806201052567233E-2</v>
      </c>
      <c r="S136" s="5">
        <f t="shared" si="288"/>
        <v>2.833542811519606E-2</v>
      </c>
      <c r="T136" s="5">
        <f t="shared" si="289"/>
        <v>6.4735406355471856E-2</v>
      </c>
      <c r="U136" s="5">
        <f t="shared" si="290"/>
        <v>5.8702124985100461E-2</v>
      </c>
      <c r="V136" s="5">
        <f t="shared" si="291"/>
        <v>2.6607931680722821E-3</v>
      </c>
      <c r="W136" s="5">
        <f t="shared" si="292"/>
        <v>2.3796258579916421E-2</v>
      </c>
      <c r="X136" s="5">
        <f t="shared" si="293"/>
        <v>2.0831789351851183E-2</v>
      </c>
      <c r="Y136" s="5">
        <f t="shared" si="294"/>
        <v>9.118312573014254E-3</v>
      </c>
      <c r="Z136" s="5">
        <f t="shared" si="295"/>
        <v>1.7743713328705998E-2</v>
      </c>
      <c r="AA136" s="5">
        <f t="shared" si="296"/>
        <v>1.712972788122432E-2</v>
      </c>
      <c r="AB136" s="5">
        <f t="shared" si="297"/>
        <v>8.2684940815089432E-3</v>
      </c>
      <c r="AC136" s="5">
        <f t="shared" si="298"/>
        <v>1.40544864652957E-4</v>
      </c>
      <c r="AD136" s="5">
        <f t="shared" si="299"/>
        <v>5.7432092498609002E-3</v>
      </c>
      <c r="AE136" s="5">
        <f t="shared" si="300"/>
        <v>5.0277368139578244E-3</v>
      </c>
      <c r="AF136" s="5">
        <f t="shared" si="301"/>
        <v>2.2006979347861137E-3</v>
      </c>
      <c r="AG136" s="5">
        <f t="shared" si="302"/>
        <v>6.4218044544770163E-4</v>
      </c>
      <c r="AH136" s="5">
        <f t="shared" si="303"/>
        <v>3.8833131807451526E-3</v>
      </c>
      <c r="AI136" s="5">
        <f t="shared" si="304"/>
        <v>3.7489389527117249E-3</v>
      </c>
      <c r="AJ136" s="5">
        <f t="shared" si="305"/>
        <v>1.8096072370426758E-3</v>
      </c>
      <c r="AK136" s="5">
        <f t="shared" si="306"/>
        <v>5.8232980827611696E-4</v>
      </c>
      <c r="AL136" s="5">
        <f t="shared" si="307"/>
        <v>4.7511508594869144E-6</v>
      </c>
      <c r="AM136" s="5">
        <f t="shared" si="308"/>
        <v>1.1088954131815009E-3</v>
      </c>
      <c r="AN136" s="5">
        <f t="shared" si="309"/>
        <v>9.7075242240505784E-4</v>
      </c>
      <c r="AO136" s="5">
        <f t="shared" si="310"/>
        <v>4.2490944339898952E-4</v>
      </c>
      <c r="AP136" s="5">
        <f t="shared" si="311"/>
        <v>1.2399181701573152E-4</v>
      </c>
      <c r="AQ136" s="5">
        <f t="shared" si="312"/>
        <v>2.713631855981105E-5</v>
      </c>
      <c r="AR136" s="5">
        <f t="shared" si="313"/>
        <v>6.7990824605364828E-4</v>
      </c>
      <c r="AS136" s="5">
        <f t="shared" si="314"/>
        <v>6.5638139116333798E-4</v>
      </c>
      <c r="AT136" s="5">
        <f t="shared" si="315"/>
        <v>3.1683431784082489E-4</v>
      </c>
      <c r="AU136" s="5">
        <f t="shared" si="316"/>
        <v>1.0195696822314972E-4</v>
      </c>
      <c r="AV136" s="5">
        <f t="shared" si="317"/>
        <v>2.4607238193367455E-5</v>
      </c>
      <c r="AW136" s="5">
        <f t="shared" si="318"/>
        <v>1.1153731025351799E-7</v>
      </c>
      <c r="AX136" s="5">
        <f t="shared" si="319"/>
        <v>1.7842072029164305E-4</v>
      </c>
      <c r="AY136" s="5">
        <f t="shared" si="320"/>
        <v>1.5619358180356951E-4</v>
      </c>
      <c r="AZ136" s="5">
        <f t="shared" si="321"/>
        <v>6.836771804516432E-5</v>
      </c>
      <c r="BA136" s="5">
        <f t="shared" si="322"/>
        <v>1.9950221670360033E-5</v>
      </c>
      <c r="BB136" s="5">
        <f t="shared" si="323"/>
        <v>4.3662201556175948E-6</v>
      </c>
      <c r="BC136" s="5">
        <f t="shared" si="324"/>
        <v>7.6445780953479744E-7</v>
      </c>
      <c r="BD136" s="5">
        <f t="shared" si="325"/>
        <v>9.9201206447429303E-5</v>
      </c>
      <c r="BE136" s="5">
        <f t="shared" si="326"/>
        <v>9.5768548581343893E-5</v>
      </c>
      <c r="BF136" s="5">
        <f t="shared" si="327"/>
        <v>4.6227335462082459E-5</v>
      </c>
      <c r="BG136" s="5">
        <f t="shared" si="328"/>
        <v>1.4875910554349413E-5</v>
      </c>
      <c r="BH136" s="5">
        <f t="shared" si="329"/>
        <v>3.5902899108664425E-6</v>
      </c>
      <c r="BI136" s="5">
        <f t="shared" si="330"/>
        <v>6.9321103253342946E-7</v>
      </c>
      <c r="BJ136" s="8">
        <f t="shared" si="331"/>
        <v>0.362323134409126</v>
      </c>
      <c r="BK136" s="8">
        <f t="shared" si="332"/>
        <v>0.32409644577001129</v>
      </c>
      <c r="BL136" s="8">
        <f t="shared" si="333"/>
        <v>0.29588924526121207</v>
      </c>
      <c r="BM136" s="8">
        <f t="shared" si="334"/>
        <v>0.28022926259351244</v>
      </c>
      <c r="BN136" s="8">
        <f t="shared" si="335"/>
        <v>0.71966719413104974</v>
      </c>
    </row>
    <row r="137" spans="1:66" x14ac:dyDescent="0.25">
      <c r="A137" t="s">
        <v>80</v>
      </c>
      <c r="B137" t="s">
        <v>90</v>
      </c>
      <c r="C137" t="s">
        <v>86</v>
      </c>
      <c r="D137" s="11">
        <v>44350</v>
      </c>
      <c r="E137">
        <f>VLOOKUP(A137,home!$A$2:$E$405,3,FALSE)</f>
        <v>1.2263681592039799</v>
      </c>
      <c r="F137">
        <f>VLOOKUP(B137,home!$B$2:$E$405,3,FALSE)</f>
        <v>1.1000000000000001</v>
      </c>
      <c r="G137">
        <f>VLOOKUP(C137,away!$B$2:$E$405,4,FALSE)</f>
        <v>0.86</v>
      </c>
      <c r="H137">
        <f>VLOOKUP(A137,away!$A$2:$E$405,3,FALSE)</f>
        <v>1.03233830845771</v>
      </c>
      <c r="I137">
        <f>VLOOKUP(C137,away!$B$2:$E$405,3,FALSE)</f>
        <v>0.38</v>
      </c>
      <c r="J137">
        <f>VLOOKUP(B137,home!$B$2:$E$405,4,FALSE)</f>
        <v>0.51</v>
      </c>
      <c r="K137" s="3">
        <f t="shared" si="280"/>
        <v>1.1601442786069651</v>
      </c>
      <c r="L137" s="3">
        <f t="shared" si="281"/>
        <v>0.2000671641791042</v>
      </c>
      <c r="M137" s="5">
        <f t="shared" si="282"/>
        <v>0.25660651362079939</v>
      </c>
      <c r="N137" s="5">
        <f t="shared" si="283"/>
        <v>0.29770057863045069</v>
      </c>
      <c r="O137" s="5">
        <f t="shared" si="284"/>
        <v>5.1338537490000002E-2</v>
      </c>
      <c r="P137" s="5">
        <f t="shared" si="285"/>
        <v>5.9560110541072679E-2</v>
      </c>
      <c r="Q137" s="5">
        <f t="shared" si="286"/>
        <v>0.17268781151805018</v>
      </c>
      <c r="R137" s="5">
        <f t="shared" si="287"/>
        <v>5.1355778043634618E-3</v>
      </c>
      <c r="S137" s="5">
        <f t="shared" si="288"/>
        <v>3.4560763068810707E-3</v>
      </c>
      <c r="T137" s="5">
        <f t="shared" si="289"/>
        <v>3.4549160738711941E-2</v>
      </c>
      <c r="U137" s="5">
        <f t="shared" si="290"/>
        <v>5.9580112070731902E-3</v>
      </c>
      <c r="V137" s="5">
        <f t="shared" si="291"/>
        <v>8.9130969857177854E-5</v>
      </c>
      <c r="W137" s="5">
        <f t="shared" si="292"/>
        <v>6.678092550594128E-2</v>
      </c>
      <c r="X137" s="5">
        <f t="shared" si="293"/>
        <v>1.3360670387229679E-2</v>
      </c>
      <c r="Y137" s="5">
        <f t="shared" si="294"/>
        <v>1.3365157179523878E-3</v>
      </c>
      <c r="Z137" s="5">
        <f t="shared" si="295"/>
        <v>3.4248682924671597E-4</v>
      </c>
      <c r="AA137" s="5">
        <f t="shared" si="296"/>
        <v>3.9733413544881807E-4</v>
      </c>
      <c r="AB137" s="5">
        <f t="shared" si="297"/>
        <v>2.3048246196809567E-4</v>
      </c>
      <c r="AC137" s="5">
        <f t="shared" si="298"/>
        <v>1.2929938776737853E-6</v>
      </c>
      <c r="AD137" s="5">
        <f t="shared" si="299"/>
        <v>1.9368877161448941E-2</v>
      </c>
      <c r="AE137" s="5">
        <f t="shared" si="300"/>
        <v>3.8750763270245063E-3</v>
      </c>
      <c r="AF137" s="5">
        <f t="shared" si="301"/>
        <v>3.8763776586268591E-4</v>
      </c>
      <c r="AG137" s="5">
        <f t="shared" si="302"/>
        <v>2.5851196181623701E-5</v>
      </c>
      <c r="AH137" s="5">
        <f t="shared" si="303"/>
        <v>1.7130092174020888E-5</v>
      </c>
      <c r="AI137" s="5">
        <f t="shared" si="304"/>
        <v>1.9873378427700283E-5</v>
      </c>
      <c r="AJ137" s="5">
        <f t="shared" si="305"/>
        <v>1.1527993139743787E-5</v>
      </c>
      <c r="AK137" s="5">
        <f t="shared" si="306"/>
        <v>4.4580450949646983E-6</v>
      </c>
      <c r="AL137" s="5">
        <f t="shared" si="307"/>
        <v>1.2004505606117828E-8</v>
      </c>
      <c r="AM137" s="5">
        <f t="shared" si="308"/>
        <v>4.4941384043792219E-3</v>
      </c>
      <c r="AN137" s="5">
        <f t="shared" si="309"/>
        <v>8.9912952599255499E-4</v>
      </c>
      <c r="AO137" s="5">
        <f t="shared" si="310"/>
        <v>8.9943147247516307E-5</v>
      </c>
      <c r="AP137" s="5">
        <f t="shared" si="311"/>
        <v>5.9982234690513936E-6</v>
      </c>
      <c r="AQ137" s="5">
        <f t="shared" si="312"/>
        <v>3.0001188989141532E-7</v>
      </c>
      <c r="AR137" s="5">
        <f t="shared" si="313"/>
        <v>6.8543379267660527E-7</v>
      </c>
      <c r="AS137" s="5">
        <f t="shared" si="314"/>
        <v>7.9520209293763624E-7</v>
      </c>
      <c r="AT137" s="5">
        <f t="shared" si="315"/>
        <v>4.6127457922894156E-7</v>
      </c>
      <c r="AU137" s="5">
        <f t="shared" si="316"/>
        <v>1.7838168798643055E-7</v>
      </c>
      <c r="AV137" s="5">
        <f t="shared" si="317"/>
        <v>5.1737123681427575E-8</v>
      </c>
      <c r="AW137" s="5">
        <f t="shared" si="318"/>
        <v>7.739797477842751E-11</v>
      </c>
      <c r="AX137" s="5">
        <f t="shared" si="319"/>
        <v>8.6897482618473044E-4</v>
      </c>
      <c r="AY137" s="5">
        <f t="shared" si="320"/>
        <v>1.7385332921780896E-4</v>
      </c>
      <c r="AZ137" s="5">
        <f t="shared" si="321"/>
        <v>1.7391171279851616E-5</v>
      </c>
      <c r="BA137" s="5">
        <f t="shared" si="322"/>
        <v>1.1598007732376646E-6</v>
      </c>
      <c r="BB137" s="5">
        <f t="shared" si="323"/>
        <v>5.8009512928597963E-8</v>
      </c>
      <c r="BC137" s="5">
        <f t="shared" si="324"/>
        <v>2.3211597494071363E-9</v>
      </c>
      <c r="BD137" s="5">
        <f t="shared" si="325"/>
        <v>2.2855465855556035E-8</v>
      </c>
      <c r="BE137" s="5">
        <f t="shared" si="326"/>
        <v>2.6515637947220177E-8</v>
      </c>
      <c r="BF137" s="5">
        <f t="shared" si="327"/>
        <v>1.5380982829040616E-8</v>
      </c>
      <c r="BG137" s="5">
        <f t="shared" si="328"/>
        <v>5.94805307615448E-9</v>
      </c>
      <c r="BH137" s="5">
        <f t="shared" si="329"/>
        <v>1.7251499362877955E-9</v>
      </c>
      <c r="BI137" s="5">
        <f t="shared" si="330"/>
        <v>4.0028456566469138E-10</v>
      </c>
      <c r="BJ137" s="8">
        <f t="shared" si="331"/>
        <v>0.61662405371996043</v>
      </c>
      <c r="BK137" s="8">
        <f t="shared" si="332"/>
        <v>0.31988698976621144</v>
      </c>
      <c r="BL137" s="8">
        <f t="shared" si="333"/>
        <v>6.311517746254075E-2</v>
      </c>
      <c r="BM137" s="8">
        <f t="shared" si="334"/>
        <v>0.15676572492140303</v>
      </c>
      <c r="BN137" s="8">
        <f t="shared" si="335"/>
        <v>0.84302912960473642</v>
      </c>
    </row>
    <row r="138" spans="1:66" x14ac:dyDescent="0.25">
      <c r="A138" t="s">
        <v>80</v>
      </c>
      <c r="B138" t="s">
        <v>88</v>
      </c>
      <c r="C138" t="s">
        <v>85</v>
      </c>
      <c r="D138" s="11">
        <v>44350</v>
      </c>
      <c r="E138">
        <f>VLOOKUP(A138,home!$A$2:$E$405,3,FALSE)</f>
        <v>1.2263681592039799</v>
      </c>
      <c r="F138">
        <f>VLOOKUP(B138,home!$B$2:$E$405,3,FALSE)</f>
        <v>0.67</v>
      </c>
      <c r="G138">
        <f>VLOOKUP(C138,away!$B$2:$E$405,4,FALSE)</f>
        <v>0.82</v>
      </c>
      <c r="H138">
        <f>VLOOKUP(A138,away!$A$2:$E$405,3,FALSE)</f>
        <v>1.03233830845771</v>
      </c>
      <c r="I138">
        <f>VLOOKUP(C138,away!$B$2:$E$405,3,FALSE)</f>
        <v>1.01</v>
      </c>
      <c r="J138">
        <f>VLOOKUP(B138,home!$B$2:$E$405,4,FALSE)</f>
        <v>0.91</v>
      </c>
      <c r="K138" s="3">
        <f t="shared" si="280"/>
        <v>0.67376666666666651</v>
      </c>
      <c r="L138" s="3">
        <f t="shared" si="281"/>
        <v>0.94882213930348125</v>
      </c>
      <c r="M138" s="5">
        <f t="shared" si="282"/>
        <v>0.19738704032832055</v>
      </c>
      <c r="N138" s="5">
        <f t="shared" si="283"/>
        <v>0.13299280820521139</v>
      </c>
      <c r="O138" s="5">
        <f t="shared" si="284"/>
        <v>0.18728519387509965</v>
      </c>
      <c r="P138" s="5">
        <f t="shared" si="285"/>
        <v>0.12618652079324627</v>
      </c>
      <c r="Q138" s="5">
        <f t="shared" si="286"/>
        <v>4.4803060537532288E-2</v>
      </c>
      <c r="R138" s="5">
        <f t="shared" si="287"/>
        <v>8.8850169156219641E-2</v>
      </c>
      <c r="S138" s="5">
        <f t="shared" si="288"/>
        <v>2.0167278970568487E-2</v>
      </c>
      <c r="T138" s="5">
        <f t="shared" si="289"/>
        <v>4.2510135746564766E-2</v>
      </c>
      <c r="U138" s="5">
        <f t="shared" si="290"/>
        <v>5.9864282305155565E-2</v>
      </c>
      <c r="V138" s="5">
        <f t="shared" si="291"/>
        <v>1.4325148325227894E-3</v>
      </c>
      <c r="W138" s="5">
        <f t="shared" si="292"/>
        <v>1.0062269584946E-2</v>
      </c>
      <c r="X138" s="5">
        <f t="shared" si="293"/>
        <v>9.5473041538368161E-3</v>
      </c>
      <c r="Y138" s="5">
        <f t="shared" si="294"/>
        <v>4.5293467759122304E-3</v>
      </c>
      <c r="Z138" s="5">
        <f t="shared" si="295"/>
        <v>2.8101002525426837E-2</v>
      </c>
      <c r="AA138" s="5">
        <f t="shared" si="296"/>
        <v>1.8933518801548414E-2</v>
      </c>
      <c r="AB138" s="5">
        <f t="shared" si="297"/>
        <v>6.3783869255949668E-3</v>
      </c>
      <c r="AC138" s="5">
        <f t="shared" si="298"/>
        <v>5.7236553625842028E-5</v>
      </c>
      <c r="AD138" s="5">
        <f t="shared" si="299"/>
        <v>1.6949054593376118E-3</v>
      </c>
      <c r="AE138" s="5">
        <f t="shared" si="300"/>
        <v>1.6081638238458623E-3</v>
      </c>
      <c r="AF138" s="5">
        <f t="shared" si="301"/>
        <v>7.62930719845949E-4</v>
      </c>
      <c r="AG138" s="5">
        <f t="shared" si="302"/>
        <v>2.4129518591485942E-4</v>
      </c>
      <c r="AH138" s="5">
        <f t="shared" si="303"/>
        <v>6.6657133331870042E-3</v>
      </c>
      <c r="AI138" s="5">
        <f t="shared" si="304"/>
        <v>4.4911354534569623E-3</v>
      </c>
      <c r="AJ138" s="5">
        <f t="shared" si="305"/>
        <v>1.5129886820120927E-3</v>
      </c>
      <c r="AK138" s="5">
        <f t="shared" si="306"/>
        <v>3.3980044699456025E-4</v>
      </c>
      <c r="AL138" s="5">
        <f t="shared" si="307"/>
        <v>1.4636181893659636E-6</v>
      </c>
      <c r="AM138" s="5">
        <f t="shared" si="308"/>
        <v>2.2839416033060766E-4</v>
      </c>
      <c r="AN138" s="5">
        <f t="shared" si="309"/>
        <v>2.1670543580930946E-4</v>
      </c>
      <c r="AO138" s="5">
        <f t="shared" si="310"/>
        <v>1.0280745760164112E-4</v>
      </c>
      <c r="AP138" s="5">
        <f t="shared" si="311"/>
        <v>3.2515330619313695E-5</v>
      </c>
      <c r="AQ138" s="5">
        <f t="shared" si="312"/>
        <v>7.7128163895943005E-6</v>
      </c>
      <c r="AR138" s="5">
        <f t="shared" si="313"/>
        <v>1.2649152769556467E-3</v>
      </c>
      <c r="AS138" s="5">
        <f t="shared" si="314"/>
        <v>8.5225774977014921E-4</v>
      </c>
      <c r="AT138" s="5">
        <f t="shared" si="315"/>
        <v>2.8711143160173368E-4</v>
      </c>
      <c r="AU138" s="5">
        <f t="shared" si="316"/>
        <v>6.4482037410731587E-5</v>
      </c>
      <c r="AV138" s="5">
        <f t="shared" si="317"/>
        <v>1.0861461851525975E-5</v>
      </c>
      <c r="AW138" s="5">
        <f t="shared" si="318"/>
        <v>2.5990798863801655E-8</v>
      </c>
      <c r="AX138" s="5">
        <f t="shared" si="319"/>
        <v>2.5647395348680941E-5</v>
      </c>
      <c r="AY138" s="5">
        <f t="shared" si="320"/>
        <v>2.4334816522297605E-5</v>
      </c>
      <c r="AZ138" s="5">
        <f t="shared" si="321"/>
        <v>1.1544706336122056E-5</v>
      </c>
      <c r="BA138" s="5">
        <f t="shared" si="322"/>
        <v>3.6512909878232619E-6</v>
      </c>
      <c r="BB138" s="5">
        <f t="shared" si="323"/>
        <v>8.6610643157149704E-7</v>
      </c>
      <c r="BC138" s="5">
        <f t="shared" si="324"/>
        <v>1.6435619145363442E-7</v>
      </c>
      <c r="BD138" s="5">
        <f t="shared" si="325"/>
        <v>2.0002993651978531E-4</v>
      </c>
      <c r="BE138" s="5">
        <f t="shared" si="326"/>
        <v>1.3477350356248065E-4</v>
      </c>
      <c r="BF138" s="5">
        <f t="shared" si="327"/>
        <v>4.5402947125140336E-5</v>
      </c>
      <c r="BG138" s="5">
        <f t="shared" si="328"/>
        <v>1.0196997447116239E-5</v>
      </c>
      <c r="BH138" s="5">
        <f t="shared" si="329"/>
        <v>1.7175992449880039E-6</v>
      </c>
      <c r="BI138" s="5">
        <f t="shared" si="330"/>
        <v>2.3145222359295016E-7</v>
      </c>
      <c r="BJ138" s="8">
        <f t="shared" si="331"/>
        <v>0.24940656406551623</v>
      </c>
      <c r="BK138" s="8">
        <f t="shared" si="332"/>
        <v>0.34525638991299556</v>
      </c>
      <c r="BL138" s="8">
        <f t="shared" si="333"/>
        <v>0.37719316937298186</v>
      </c>
      <c r="BM138" s="8">
        <f t="shared" si="334"/>
        <v>0.22242802415556723</v>
      </c>
      <c r="BN138" s="8">
        <f t="shared" si="335"/>
        <v>0.7775047928956299</v>
      </c>
    </row>
    <row r="139" spans="1:66" x14ac:dyDescent="0.25">
      <c r="A139" t="s">
        <v>80</v>
      </c>
      <c r="B139" t="s">
        <v>412</v>
      </c>
      <c r="C139" t="s">
        <v>416</v>
      </c>
      <c r="D139" s="11">
        <v>44350</v>
      </c>
      <c r="E139">
        <f>VLOOKUP(A139,home!$A$2:$E$405,3,FALSE)</f>
        <v>1.2263681592039799</v>
      </c>
      <c r="F139">
        <f>VLOOKUP(B139,home!$B$2:$E$405,3,FALSE)</f>
        <v>1.2</v>
      </c>
      <c r="G139">
        <f>VLOOKUP(C139,away!$B$2:$E$405,4,FALSE)</f>
        <v>1.39</v>
      </c>
      <c r="H139">
        <f>VLOOKUP(A139,away!$A$2:$E$405,3,FALSE)</f>
        <v>1.03233830845771</v>
      </c>
      <c r="I139">
        <f>VLOOKUP(C139,away!$B$2:$E$405,3,FALSE)</f>
        <v>0.53</v>
      </c>
      <c r="J139">
        <f>VLOOKUP(B139,home!$B$2:$E$405,4,FALSE)</f>
        <v>1.1399999999999999</v>
      </c>
      <c r="K139" s="3">
        <f t="shared" si="280"/>
        <v>2.0455820895522385</v>
      </c>
      <c r="L139" s="3">
        <f t="shared" si="281"/>
        <v>0.6237388059701483</v>
      </c>
      <c r="M139" s="5">
        <f t="shared" si="282"/>
        <v>6.9299270778224467E-2</v>
      </c>
      <c r="N139" s="5">
        <f t="shared" si="283"/>
        <v>0.14175734712296678</v>
      </c>
      <c r="O139" s="5">
        <f t="shared" si="284"/>
        <v>4.3224644409811719E-2</v>
      </c>
      <c r="P139" s="5">
        <f t="shared" si="285"/>
        <v>8.8419558431975145E-2</v>
      </c>
      <c r="Q139" s="5">
        <f t="shared" si="286"/>
        <v>0.14498814516859024</v>
      </c>
      <c r="R139" s="5">
        <f t="shared" si="287"/>
        <v>1.3480444046330102E-2</v>
      </c>
      <c r="S139" s="5">
        <f t="shared" si="288"/>
        <v>2.8203826048635999E-2</v>
      </c>
      <c r="T139" s="5">
        <f t="shared" si="289"/>
        <v>9.0434732547283E-2</v>
      </c>
      <c r="U139" s="5">
        <f t="shared" si="290"/>
        <v>2.7575354900383962E-2</v>
      </c>
      <c r="V139" s="5">
        <f t="shared" si="291"/>
        <v>3.9983903907851439E-3</v>
      </c>
      <c r="W139" s="5">
        <f t="shared" si="292"/>
        <v>9.8861717651422723E-2</v>
      </c>
      <c r="X139" s="5">
        <f t="shared" si="293"/>
        <v>6.1663889724056342E-2</v>
      </c>
      <c r="Y139" s="5">
        <f t="shared" si="294"/>
        <v>1.9231080473978899E-2</v>
      </c>
      <c r="Z139" s="5">
        <f t="shared" si="295"/>
        <v>2.8027586911351112E-3</v>
      </c>
      <c r="AA139" s="5">
        <f t="shared" si="296"/>
        <v>5.7332729799228575E-3</v>
      </c>
      <c r="AB139" s="5">
        <f t="shared" si="297"/>
        <v>5.8639402611219953E-3</v>
      </c>
      <c r="AC139" s="5">
        <f t="shared" si="298"/>
        <v>3.1884887533961312E-4</v>
      </c>
      <c r="AD139" s="5">
        <f t="shared" si="299"/>
        <v>5.0557439742530179E-2</v>
      </c>
      <c r="AE139" s="5">
        <f t="shared" si="300"/>
        <v>3.1534637097913494E-2</v>
      </c>
      <c r="AF139" s="5">
        <f t="shared" si="301"/>
        <v>9.8346884450772522E-3</v>
      </c>
      <c r="AG139" s="5">
        <f t="shared" si="302"/>
        <v>2.0447589426069667E-3</v>
      </c>
      <c r="AH139" s="5">
        <f t="shared" si="303"/>
        <v>4.3704733985776745E-4</v>
      </c>
      <c r="AI139" s="5">
        <f t="shared" si="304"/>
        <v>8.9401621069949927E-4</v>
      </c>
      <c r="AJ139" s="5">
        <f t="shared" si="305"/>
        <v>9.1439177418812829E-4</v>
      </c>
      <c r="AK139" s="5">
        <f t="shared" si="306"/>
        <v>6.2348781203771012E-4</v>
      </c>
      <c r="AL139" s="5">
        <f t="shared" si="307"/>
        <v>1.62728850953042E-5</v>
      </c>
      <c r="AM139" s="5">
        <f t="shared" si="308"/>
        <v>2.0683878646187249E-2</v>
      </c>
      <c r="AN139" s="5">
        <f t="shared" si="309"/>
        <v>1.290133776960428E-2</v>
      </c>
      <c r="AO139" s="5">
        <f t="shared" si="310"/>
        <v>4.0235325079152747E-3</v>
      </c>
      <c r="AP139" s="5">
        <f t="shared" si="311"/>
        <v>8.3654445408971661E-4</v>
      </c>
      <c r="AQ139" s="5">
        <f t="shared" si="312"/>
        <v>1.3044630973371734E-4</v>
      </c>
      <c r="AR139" s="5">
        <f t="shared" si="313"/>
        <v>5.4520677183062704E-5</v>
      </c>
      <c r="AS139" s="5">
        <f t="shared" si="314"/>
        <v>1.1152652075593245E-4</v>
      </c>
      <c r="AT139" s="5">
        <f t="shared" si="315"/>
        <v>1.1406832668420573E-4</v>
      </c>
      <c r="AU139" s="5">
        <f t="shared" si="316"/>
        <v>7.7778708683468327E-5</v>
      </c>
      <c r="AV139" s="5">
        <f t="shared" si="317"/>
        <v>3.9775683357850996E-5</v>
      </c>
      <c r="AW139" s="5">
        <f t="shared" si="318"/>
        <v>5.767422058554512E-7</v>
      </c>
      <c r="AX139" s="5">
        <f t="shared" si="319"/>
        <v>7.0517619501854365E-3</v>
      </c>
      <c r="AY139" s="5">
        <f t="shared" si="320"/>
        <v>4.398457578794388E-3</v>
      </c>
      <c r="AZ139" s="5">
        <f t="shared" si="321"/>
        <v>1.3717443391537804E-3</v>
      </c>
      <c r="BA139" s="5">
        <f t="shared" si="322"/>
        <v>2.8520339206669642E-4</v>
      </c>
      <c r="BB139" s="5">
        <f t="shared" si="323"/>
        <v>4.4473105806579324E-5</v>
      </c>
      <c r="BC139" s="5">
        <f t="shared" si="324"/>
        <v>5.5479203827159719E-6</v>
      </c>
      <c r="BD139" s="5">
        <f t="shared" si="325"/>
        <v>5.6677770144745714E-6</v>
      </c>
      <c r="BE139" s="5">
        <f t="shared" si="326"/>
        <v>1.1593903148385042E-5</v>
      </c>
      <c r="BF139" s="5">
        <f t="shared" si="327"/>
        <v>1.1858140314169877E-5</v>
      </c>
      <c r="BG139" s="5">
        <f t="shared" si="328"/>
        <v>8.0855998140210866E-6</v>
      </c>
      <c r="BH139" s="5">
        <f t="shared" si="329"/>
        <v>4.1349395407121115E-6</v>
      </c>
      <c r="BI139" s="5">
        <f t="shared" si="330"/>
        <v>1.6916716531724102E-6</v>
      </c>
      <c r="BJ139" s="8">
        <f t="shared" si="331"/>
        <v>0.70264136489034579</v>
      </c>
      <c r="BK139" s="8">
        <f t="shared" si="332"/>
        <v>0.19465462498885008</v>
      </c>
      <c r="BL139" s="8">
        <f t="shared" si="333"/>
        <v>9.9187301682503198E-2</v>
      </c>
      <c r="BM139" s="8">
        <f t="shared" si="334"/>
        <v>0.49371875945834709</v>
      </c>
      <c r="BN139" s="8">
        <f t="shared" si="335"/>
        <v>0.50116940995789838</v>
      </c>
    </row>
    <row r="140" spans="1:66" x14ac:dyDescent="0.25">
      <c r="A140" t="s">
        <v>80</v>
      </c>
      <c r="B140" t="s">
        <v>84</v>
      </c>
      <c r="C140" t="s">
        <v>435</v>
      </c>
      <c r="D140" s="11">
        <v>44350</v>
      </c>
      <c r="E140">
        <f>VLOOKUP(A140,home!$A$2:$E$405,3,FALSE)</f>
        <v>1.2263681592039799</v>
      </c>
      <c r="F140">
        <f>VLOOKUP(B140,home!$B$2:$E$405,3,FALSE)</f>
        <v>1.1000000000000001</v>
      </c>
      <c r="G140">
        <f>VLOOKUP(C140,away!$B$2:$E$405,4,FALSE)</f>
        <v>1.73</v>
      </c>
      <c r="H140">
        <f>VLOOKUP(A140,away!$A$2:$E$405,3,FALSE)</f>
        <v>1.03233830845771</v>
      </c>
      <c r="I140">
        <f>VLOOKUP(C140,away!$B$2:$E$405,3,FALSE)</f>
        <v>0.66</v>
      </c>
      <c r="J140">
        <f>VLOOKUP(B140,home!$B$2:$E$405,4,FALSE)</f>
        <v>1.2</v>
      </c>
      <c r="K140" s="3">
        <f t="shared" si="280"/>
        <v>2.3337786069651738</v>
      </c>
      <c r="L140" s="3">
        <f t="shared" si="281"/>
        <v>0.81761194029850637</v>
      </c>
      <c r="M140" s="5">
        <f t="shared" si="282"/>
        <v>4.2792580369986642E-2</v>
      </c>
      <c r="N140" s="5">
        <f t="shared" si="283"/>
        <v>9.9868408604312675E-2</v>
      </c>
      <c r="O140" s="5">
        <f t="shared" si="284"/>
        <v>3.498772466668456E-2</v>
      </c>
      <c r="P140" s="5">
        <f t="shared" si="285"/>
        <v>8.1653603333496139E-2</v>
      </c>
      <c r="Q140" s="5">
        <f t="shared" si="286"/>
        <v>0.11653537775620085</v>
      </c>
      <c r="R140" s="5">
        <f t="shared" si="287"/>
        <v>1.4303190725678932E-2</v>
      </c>
      <c r="S140" s="5">
        <f t="shared" si="288"/>
        <v>3.8951325671985948E-2</v>
      </c>
      <c r="T140" s="5">
        <f t="shared" si="289"/>
        <v>9.5280716320666772E-2</v>
      </c>
      <c r="U140" s="5">
        <f t="shared" si="290"/>
        <v>3.3380480526932169E-2</v>
      </c>
      <c r="V140" s="5">
        <f t="shared" si="291"/>
        <v>8.2582231370102923E-3</v>
      </c>
      <c r="W140" s="5">
        <f t="shared" si="292"/>
        <v>9.0655923854008891E-2</v>
      </c>
      <c r="X140" s="5">
        <f t="shared" si="293"/>
        <v>7.4121365801829861E-2</v>
      </c>
      <c r="Y140" s="5">
        <f t="shared" si="294"/>
        <v>3.0301256855404721E-2</v>
      </c>
      <c r="Z140" s="5">
        <f t="shared" si="295"/>
        <v>3.8981531738939853E-3</v>
      </c>
      <c r="AA140" s="5">
        <f t="shared" si="296"/>
        <v>9.0974264839071752E-3</v>
      </c>
      <c r="AB140" s="5">
        <f t="shared" si="297"/>
        <v>1.0615689653290487E-2</v>
      </c>
      <c r="AC140" s="5">
        <f t="shared" si="298"/>
        <v>9.8485775810723346E-4</v>
      </c>
      <c r="AD140" s="5">
        <f t="shared" si="299"/>
        <v>5.2892713921287443E-2</v>
      </c>
      <c r="AE140" s="5">
        <f t="shared" si="300"/>
        <v>4.3245714456837649E-2</v>
      </c>
      <c r="AF140" s="5">
        <f t="shared" si="301"/>
        <v>1.7679106253325094E-2</v>
      </c>
      <c r="AG140" s="5">
        <f t="shared" si="302"/>
        <v>4.8182161221748633E-3</v>
      </c>
      <c r="AH140" s="5">
        <f t="shared" si="303"/>
        <v>7.9679414502206031E-4</v>
      </c>
      <c r="AI140" s="5">
        <f t="shared" si="304"/>
        <v>1.8595411298075906E-3</v>
      </c>
      <c r="AJ140" s="5">
        <f t="shared" si="305"/>
        <v>2.169878653758403E-3</v>
      </c>
      <c r="AK140" s="5">
        <f t="shared" si="306"/>
        <v>1.6880054606172503E-3</v>
      </c>
      <c r="AL140" s="5">
        <f t="shared" si="307"/>
        <v>7.5169278435760164E-5</v>
      </c>
      <c r="AM140" s="5">
        <f t="shared" si="308"/>
        <v>2.4687976842765913E-2</v>
      </c>
      <c r="AN140" s="5">
        <f t="shared" si="309"/>
        <v>2.0185184648458431E-2</v>
      </c>
      <c r="AO140" s="5">
        <f t="shared" si="310"/>
        <v>8.2518239928548592E-3</v>
      </c>
      <c r="AP140" s="5">
        <f t="shared" si="311"/>
        <v>2.2489299419332772E-3</v>
      </c>
      <c r="AQ140" s="5">
        <f t="shared" si="312"/>
        <v>4.5968799335486832E-4</v>
      </c>
      <c r="AR140" s="5">
        <f t="shared" si="313"/>
        <v>1.3029368138599526E-4</v>
      </c>
      <c r="AS140" s="5">
        <f t="shared" si="314"/>
        <v>3.0407660624137223E-4</v>
      </c>
      <c r="AT140" s="5">
        <f t="shared" si="315"/>
        <v>3.5482373926234377E-4</v>
      </c>
      <c r="AU140" s="5">
        <f t="shared" si="316"/>
        <v>2.7602668397794884E-4</v>
      </c>
      <c r="AV140" s="5">
        <f t="shared" si="317"/>
        <v>1.6104629250481846E-4</v>
      </c>
      <c r="AW140" s="5">
        <f t="shared" si="318"/>
        <v>3.9842332941252192E-6</v>
      </c>
      <c r="AX140" s="5">
        <f t="shared" si="319"/>
        <v>9.6027120341497813E-3</v>
      </c>
      <c r="AY140" s="5">
        <f t="shared" si="320"/>
        <v>7.8512920183690191E-3</v>
      </c>
      <c r="AZ140" s="5">
        <f t="shared" si="321"/>
        <v>3.2096550504944342E-3</v>
      </c>
      <c r="BA140" s="5">
        <f t="shared" si="322"/>
        <v>8.7475076450788515E-4</v>
      </c>
      <c r="BB140" s="5">
        <f t="shared" si="323"/>
        <v>1.7880166746172339E-4</v>
      </c>
      <c r="BC140" s="5">
        <f t="shared" si="324"/>
        <v>2.9238075652397599E-5</v>
      </c>
      <c r="BD140" s="5">
        <f t="shared" si="325"/>
        <v>1.7754944941106492E-5</v>
      </c>
      <c r="BE140" s="5">
        <f t="shared" si="326"/>
        <v>4.1436110671398872E-5</v>
      </c>
      <c r="BF140" s="5">
        <f t="shared" si="327"/>
        <v>4.835135432037603E-5</v>
      </c>
      <c r="BG140" s="5">
        <f t="shared" si="328"/>
        <v>3.7613785443562228E-5</v>
      </c>
      <c r="BH140" s="5">
        <f t="shared" si="329"/>
        <v>2.1945561948790903E-5</v>
      </c>
      <c r="BI140" s="5">
        <f t="shared" si="330"/>
        <v>1.0243216598783424E-5</v>
      </c>
      <c r="BJ140" s="8">
        <f t="shared" si="331"/>
        <v>0.70297885297605134</v>
      </c>
      <c r="BK140" s="8">
        <f t="shared" si="332"/>
        <v>0.18056705156739103</v>
      </c>
      <c r="BL140" s="8">
        <f t="shared" si="333"/>
        <v>0.11030234342299514</v>
      </c>
      <c r="BM140" s="8">
        <f t="shared" si="334"/>
        <v>0.59975820789889667</v>
      </c>
      <c r="BN140" s="8">
        <f t="shared" si="335"/>
        <v>0.39014088545635978</v>
      </c>
    </row>
    <row r="141" spans="1:66" x14ac:dyDescent="0.25">
      <c r="A141" t="s">
        <v>80</v>
      </c>
      <c r="B141" t="s">
        <v>98</v>
      </c>
      <c r="C141" t="s">
        <v>81</v>
      </c>
      <c r="D141" s="11">
        <v>44350</v>
      </c>
      <c r="E141">
        <f>VLOOKUP(A141,home!$A$2:$E$405,3,FALSE)</f>
        <v>1.2263681592039799</v>
      </c>
      <c r="F141">
        <f>VLOOKUP(B141,home!$B$2:$E$405,3,FALSE)</f>
        <v>1.01</v>
      </c>
      <c r="G141">
        <f>VLOOKUP(C141,away!$B$2:$E$405,4,FALSE)</f>
        <v>0.86</v>
      </c>
      <c r="H141">
        <f>VLOOKUP(A141,away!$A$2:$E$405,3,FALSE)</f>
        <v>1.03233830845771</v>
      </c>
      <c r="I141">
        <f>VLOOKUP(C141,away!$B$2:$E$405,3,FALSE)</f>
        <v>0.96</v>
      </c>
      <c r="J141">
        <f>VLOOKUP(B141,home!$B$2:$E$405,4,FALSE)</f>
        <v>0.51</v>
      </c>
      <c r="K141" s="3">
        <f t="shared" si="280"/>
        <v>1.065223383084577</v>
      </c>
      <c r="L141" s="3">
        <f t="shared" si="281"/>
        <v>0.50543283582089482</v>
      </c>
      <c r="M141" s="5">
        <f t="shared" si="282"/>
        <v>0.20790870395991523</v>
      </c>
      <c r="N141" s="5">
        <f t="shared" si="283"/>
        <v>0.22146921300491068</v>
      </c>
      <c r="O141" s="5">
        <f t="shared" si="284"/>
        <v>0.10508388583430685</v>
      </c>
      <c r="P141" s="5">
        <f t="shared" si="285"/>
        <v>0.11193781237609379</v>
      </c>
      <c r="Q141" s="5">
        <f t="shared" si="286"/>
        <v>0.11795709216308486</v>
      </c>
      <c r="R141" s="5">
        <f t="shared" si="287"/>
        <v>2.6556423208156432E-2</v>
      </c>
      <c r="S141" s="5">
        <f t="shared" si="288"/>
        <v>1.5066798071572527E-2</v>
      </c>
      <c r="T141" s="5">
        <f t="shared" si="289"/>
        <v>5.9619387597174625E-2</v>
      </c>
      <c r="U141" s="5">
        <f t="shared" si="290"/>
        <v>2.828852297241817E-2</v>
      </c>
      <c r="V141" s="5">
        <f t="shared" si="291"/>
        <v>9.0132745955933476E-4</v>
      </c>
      <c r="W141" s="5">
        <f t="shared" si="292"/>
        <v>4.1883550924260167E-2</v>
      </c>
      <c r="X141" s="5">
        <f t="shared" si="293"/>
        <v>2.1169321917897672E-2</v>
      </c>
      <c r="Y141" s="5">
        <f t="shared" si="294"/>
        <v>5.3498352046842225E-3</v>
      </c>
      <c r="Z141" s="5">
        <f t="shared" si="295"/>
        <v>4.474162763786111E-3</v>
      </c>
      <c r="AA141" s="5">
        <f t="shared" si="296"/>
        <v>4.7659827957112827E-3</v>
      </c>
      <c r="AB141" s="5">
        <f t="shared" si="297"/>
        <v>2.5384181586852309E-3</v>
      </c>
      <c r="AC141" s="5">
        <f t="shared" si="298"/>
        <v>3.0329605656212134E-5</v>
      </c>
      <c r="AD141" s="5">
        <f t="shared" si="299"/>
        <v>1.1153834452783893E-2</v>
      </c>
      <c r="AE141" s="5">
        <f t="shared" si="300"/>
        <v>5.6375141777473617E-3</v>
      </c>
      <c r="AF141" s="5">
        <f t="shared" si="301"/>
        <v>1.4246923889196744E-3</v>
      </c>
      <c r="AG141" s="5">
        <f t="shared" si="302"/>
        <v>2.4002877143470546E-4</v>
      </c>
      <c r="AH141" s="5">
        <f t="shared" si="303"/>
        <v>5.6534719340616641E-4</v>
      </c>
      <c r="AI141" s="5">
        <f t="shared" si="304"/>
        <v>6.0222104997748722E-4</v>
      </c>
      <c r="AJ141" s="5">
        <f t="shared" si="305"/>
        <v>3.2074997211088252E-4</v>
      </c>
      <c r="AK141" s="5">
        <f t="shared" si="306"/>
        <v>1.1389012347207933E-4</v>
      </c>
      <c r="AL141" s="5">
        <f t="shared" si="307"/>
        <v>6.5317702293801977E-7</v>
      </c>
      <c r="AM141" s="5">
        <f t="shared" si="308"/>
        <v>2.3762650540319545E-3</v>
      </c>
      <c r="AN141" s="5">
        <f t="shared" si="309"/>
        <v>1.2010423849214626E-3</v>
      </c>
      <c r="AO141" s="5">
        <f t="shared" si="310"/>
        <v>3.0352312927597273E-4</v>
      </c>
      <c r="AP141" s="5">
        <f t="shared" si="311"/>
        <v>5.1136851989062335E-5</v>
      </c>
      <c r="AQ141" s="5">
        <f t="shared" si="312"/>
        <v>6.4615610289462829E-6</v>
      </c>
      <c r="AR141" s="5">
        <f t="shared" si="313"/>
        <v>5.7149007037332527E-5</v>
      </c>
      <c r="AS141" s="5">
        <f t="shared" si="314"/>
        <v>6.0876458616231652E-5</v>
      </c>
      <c r="AT141" s="5">
        <f t="shared" si="315"/>
        <v>3.2423513598695255E-5</v>
      </c>
      <c r="AU141" s="5">
        <f t="shared" si="316"/>
        <v>1.1512761615696983E-5</v>
      </c>
      <c r="AV141" s="5">
        <f t="shared" si="317"/>
        <v>3.0659157192297502E-6</v>
      </c>
      <c r="AW141" s="5">
        <f t="shared" si="318"/>
        <v>9.7686048477353915E-9</v>
      </c>
      <c r="AX141" s="5">
        <f t="shared" si="319"/>
        <v>4.2187551666026215E-4</v>
      </c>
      <c r="AY141" s="5">
        <f t="shared" si="320"/>
        <v>2.1322973874900145E-4</v>
      </c>
      <c r="AZ141" s="5">
        <f t="shared" si="321"/>
        <v>5.3886655768628166E-5</v>
      </c>
      <c r="BA141" s="5">
        <f t="shared" si="322"/>
        <v>9.0786950793473746E-6</v>
      </c>
      <c r="BB141" s="5">
        <f t="shared" si="323"/>
        <v>1.1471676498769362E-6</v>
      </c>
      <c r="BC141" s="5">
        <f t="shared" si="324"/>
        <v>1.1596323968785828E-7</v>
      </c>
      <c r="BD141" s="5">
        <f t="shared" si="325"/>
        <v>4.8141641152045423E-6</v>
      </c>
      <c r="BE141" s="5">
        <f t="shared" si="326"/>
        <v>5.1281601855225518E-6</v>
      </c>
      <c r="BF141" s="5">
        <f t="shared" si="327"/>
        <v>2.7313180709109819E-6</v>
      </c>
      <c r="BG141" s="5">
        <f t="shared" si="328"/>
        <v>9.6982129192527895E-7</v>
      </c>
      <c r="BH141" s="5">
        <f t="shared" si="329"/>
        <v>2.5826907939302518E-7</v>
      </c>
      <c r="BI141" s="5">
        <f t="shared" si="330"/>
        <v>5.5022852499435509E-8</v>
      </c>
      <c r="BJ141" s="8">
        <f t="shared" si="331"/>
        <v>0.49054223332129199</v>
      </c>
      <c r="BK141" s="8">
        <f t="shared" si="332"/>
        <v>0.33605885438856897</v>
      </c>
      <c r="BL141" s="8">
        <f t="shared" si="333"/>
        <v>0.16901442572042719</v>
      </c>
      <c r="BM141" s="8">
        <f t="shared" si="334"/>
        <v>0.2089633256774624</v>
      </c>
      <c r="BN141" s="8">
        <f t="shared" si="335"/>
        <v>0.79091313054646795</v>
      </c>
    </row>
    <row r="142" spans="1:66" x14ac:dyDescent="0.25">
      <c r="A142" t="s">
        <v>99</v>
      </c>
      <c r="B142" t="s">
        <v>103</v>
      </c>
      <c r="C142" t="s">
        <v>107</v>
      </c>
      <c r="D142" s="11">
        <v>44350</v>
      </c>
      <c r="E142">
        <f>VLOOKUP(A142,home!$A$2:$E$405,3,FALSE)</f>
        <v>1.3333333333333299</v>
      </c>
      <c r="F142">
        <f>VLOOKUP(B142,home!$B$2:$E$405,3,FALSE)</f>
        <v>0.97</v>
      </c>
      <c r="G142">
        <f>VLOOKUP(C142,away!$B$2:$E$405,4,FALSE)</f>
        <v>0.81</v>
      </c>
      <c r="H142">
        <f>VLOOKUP(A142,away!$A$2:$E$405,3,FALSE)</f>
        <v>1.2876344086021501</v>
      </c>
      <c r="I142">
        <f>VLOOKUP(C142,away!$B$2:$E$405,3,FALSE)</f>
        <v>0.98</v>
      </c>
      <c r="J142">
        <f>VLOOKUP(B142,home!$B$2:$E$405,4,FALSE)</f>
        <v>1.1399999999999999</v>
      </c>
      <c r="K142" s="3">
        <f t="shared" si="280"/>
        <v>1.0475999999999972</v>
      </c>
      <c r="L142" s="3">
        <f t="shared" si="281"/>
        <v>1.4385451612903217</v>
      </c>
      <c r="M142" s="5">
        <f t="shared" si="282"/>
        <v>8.3230187928043528E-2</v>
      </c>
      <c r="N142" s="5">
        <f t="shared" si="283"/>
        <v>8.7191944873418165E-2</v>
      </c>
      <c r="O142" s="5">
        <f t="shared" si="284"/>
        <v>0.11973038411717117</v>
      </c>
      <c r="P142" s="5">
        <f t="shared" si="285"/>
        <v>0.12542955040114817</v>
      </c>
      <c r="Q142" s="5">
        <f t="shared" si="286"/>
        <v>4.5671140724696316E-2</v>
      </c>
      <c r="R142" s="5">
        <f t="shared" si="287"/>
        <v>8.6118782365594115E-2</v>
      </c>
      <c r="S142" s="5">
        <f t="shared" si="288"/>
        <v>4.7256207469565416E-2</v>
      </c>
      <c r="T142" s="5">
        <f t="shared" si="289"/>
        <v>6.5699998500121232E-2</v>
      </c>
      <c r="U142" s="5">
        <f t="shared" si="290"/>
        <v>9.0218036406196148E-2</v>
      </c>
      <c r="V142" s="5">
        <f t="shared" si="291"/>
        <v>7.9128939526063764E-3</v>
      </c>
      <c r="W142" s="5">
        <f t="shared" si="292"/>
        <v>1.594836234106391E-2</v>
      </c>
      <c r="X142" s="5">
        <f t="shared" si="293"/>
        <v>2.2942439476242273E-2</v>
      </c>
      <c r="Y142" s="5">
        <f t="shared" si="294"/>
        <v>1.65018676483722E-2</v>
      </c>
      <c r="Z142" s="5">
        <f t="shared" si="295"/>
        <v>4.1295252556079902E-2</v>
      </c>
      <c r="AA142" s="5">
        <f t="shared" si="296"/>
        <v>4.3260906577749191E-2</v>
      </c>
      <c r="AB142" s="5">
        <f t="shared" si="297"/>
        <v>2.2660062865424966E-2</v>
      </c>
      <c r="AC142" s="5">
        <f t="shared" si="298"/>
        <v>7.4530554624712493E-4</v>
      </c>
      <c r="AD142" s="5">
        <f t="shared" si="299"/>
        <v>4.1768760971246256E-3</v>
      </c>
      <c r="AE142" s="5">
        <f t="shared" si="300"/>
        <v>6.0086248988278339E-3</v>
      </c>
      <c r="AF142" s="5">
        <f t="shared" si="301"/>
        <v>4.3218391371086665E-3</v>
      </c>
      <c r="AG142" s="5">
        <f t="shared" si="302"/>
        <v>2.0723869261876039E-3</v>
      </c>
      <c r="AH142" s="5">
        <f t="shared" si="303"/>
        <v>1.4851271437202627E-2</v>
      </c>
      <c r="AI142" s="5">
        <f t="shared" si="304"/>
        <v>1.555819195761343E-2</v>
      </c>
      <c r="AJ142" s="5">
        <f t="shared" si="305"/>
        <v>8.1493809473978922E-3</v>
      </c>
      <c r="AK142" s="5">
        <f t="shared" si="306"/>
        <v>2.8457638268313368E-3</v>
      </c>
      <c r="AL142" s="5">
        <f t="shared" si="307"/>
        <v>4.492761191796414E-5</v>
      </c>
      <c r="AM142" s="5">
        <f t="shared" si="308"/>
        <v>8.7513907986954971E-4</v>
      </c>
      <c r="AN142" s="5">
        <f t="shared" si="309"/>
        <v>1.2589270888024051E-3</v>
      </c>
      <c r="AO142" s="5">
        <f t="shared" si="310"/>
        <v>9.0551173600700579E-4</v>
      </c>
      <c r="AP142" s="5">
        <f t="shared" si="311"/>
        <v>4.3420650877482584E-4</v>
      </c>
      <c r="AQ142" s="5">
        <f t="shared" si="312"/>
        <v>1.5615641804969728E-4</v>
      </c>
      <c r="AR142" s="5">
        <f t="shared" si="313"/>
        <v>4.2728449329994004E-3</v>
      </c>
      <c r="AS142" s="5">
        <f t="shared" si="314"/>
        <v>4.4762323518101601E-3</v>
      </c>
      <c r="AT142" s="5">
        <f t="shared" si="315"/>
        <v>2.3446505058781555E-3</v>
      </c>
      <c r="AU142" s="5">
        <f t="shared" si="316"/>
        <v>8.1875195665264972E-4</v>
      </c>
      <c r="AV142" s="5">
        <f t="shared" si="317"/>
        <v>2.1443113744732835E-4</v>
      </c>
      <c r="AW142" s="5">
        <f t="shared" si="318"/>
        <v>1.8807446031278721E-6</v>
      </c>
      <c r="AX142" s="5">
        <f t="shared" si="319"/>
        <v>1.5279928334522292E-4</v>
      </c>
      <c r="AY142" s="5">
        <f t="shared" si="320"/>
        <v>2.1980866970489925E-4</v>
      </c>
      <c r="AZ142" s="5">
        <f t="shared" si="321"/>
        <v>1.5810234910682271E-4</v>
      </c>
      <c r="BA142" s="5">
        <f t="shared" si="322"/>
        <v>7.581245643208436E-5</v>
      </c>
      <c r="BB142" s="5">
        <f t="shared" si="323"/>
        <v>2.726491059147706E-5</v>
      </c>
      <c r="BC142" s="5">
        <f t="shared" si="324"/>
        <v>7.8443610408765147E-6</v>
      </c>
      <c r="BD142" s="5">
        <f t="shared" si="325"/>
        <v>1.0244467338850272E-3</v>
      </c>
      <c r="BE142" s="5">
        <f t="shared" si="326"/>
        <v>1.0732103984179516E-3</v>
      </c>
      <c r="BF142" s="5">
        <f t="shared" si="327"/>
        <v>5.6214760669132146E-4</v>
      </c>
      <c r="BG142" s="5">
        <f t="shared" si="328"/>
        <v>1.9630194425660896E-4</v>
      </c>
      <c r="BH142" s="5">
        <f t="shared" si="329"/>
        <v>5.1411479200805731E-5</v>
      </c>
      <c r="BI142" s="5">
        <f t="shared" si="330"/>
        <v>1.0771733122152794E-5</v>
      </c>
      <c r="BJ142" s="8">
        <f t="shared" si="331"/>
        <v>0.27480705348488776</v>
      </c>
      <c r="BK142" s="8">
        <f t="shared" si="332"/>
        <v>0.26483888157923352</v>
      </c>
      <c r="BL142" s="8">
        <f t="shared" si="333"/>
        <v>0.41843798128154241</v>
      </c>
      <c r="BM142" s="8">
        <f t="shared" si="334"/>
        <v>0.45178925056657032</v>
      </c>
      <c r="BN142" s="8">
        <f t="shared" si="335"/>
        <v>0.54737199041007145</v>
      </c>
    </row>
    <row r="143" spans="1:66" x14ac:dyDescent="0.25">
      <c r="A143" t="s">
        <v>99</v>
      </c>
      <c r="B143" t="s">
        <v>102</v>
      </c>
      <c r="C143" t="s">
        <v>120</v>
      </c>
      <c r="D143" s="11">
        <v>44350</v>
      </c>
      <c r="E143">
        <f>VLOOKUP(A143,home!$A$2:$E$405,3,FALSE)</f>
        <v>1.3333333333333299</v>
      </c>
      <c r="F143">
        <f>VLOOKUP(B143,home!$B$2:$E$405,3,FALSE)</f>
        <v>0.95</v>
      </c>
      <c r="G143">
        <f>VLOOKUP(C143,away!$B$2:$E$405,4,FALSE)</f>
        <v>1.65</v>
      </c>
      <c r="H143">
        <f>VLOOKUP(A143,away!$A$2:$E$405,3,FALSE)</f>
        <v>1.2876344086021501</v>
      </c>
      <c r="I143">
        <f>VLOOKUP(C143,away!$B$2:$E$405,3,FALSE)</f>
        <v>0.95</v>
      </c>
      <c r="J143">
        <f>VLOOKUP(B143,home!$B$2:$E$405,4,FALSE)</f>
        <v>0.62</v>
      </c>
      <c r="K143" s="3">
        <f t="shared" si="280"/>
        <v>2.0899999999999941</v>
      </c>
      <c r="L143" s="3">
        <f t="shared" si="281"/>
        <v>0.75841666666666629</v>
      </c>
      <c r="M143" s="5">
        <f t="shared" si="282"/>
        <v>5.7935980260755755E-2</v>
      </c>
      <c r="N143" s="5">
        <f t="shared" si="283"/>
        <v>0.12108619874497917</v>
      </c>
      <c r="O143" s="5">
        <f t="shared" si="284"/>
        <v>4.3939613029428157E-2</v>
      </c>
      <c r="P143" s="5">
        <f t="shared" si="285"/>
        <v>9.1833791231504577E-2</v>
      </c>
      <c r="Q143" s="5">
        <f t="shared" si="286"/>
        <v>0.12653507768850292</v>
      </c>
      <c r="R143" s="5">
        <f t="shared" si="287"/>
        <v>1.6662267424201058E-2</v>
      </c>
      <c r="S143" s="5">
        <f t="shared" si="288"/>
        <v>3.639122516782612E-2</v>
      </c>
      <c r="T143" s="5">
        <f t="shared" si="289"/>
        <v>9.5966311836922044E-2</v>
      </c>
      <c r="U143" s="5">
        <f t="shared" si="290"/>
        <v>3.4824138916580108E-2</v>
      </c>
      <c r="V143" s="5">
        <f t="shared" si="291"/>
        <v>6.4092663808100348E-3</v>
      </c>
      <c r="W143" s="5">
        <f t="shared" si="292"/>
        <v>8.8152770789656776E-2</v>
      </c>
      <c r="X143" s="5">
        <f t="shared" si="293"/>
        <v>6.685653057972217E-2</v>
      </c>
      <c r="Y143" s="5">
        <f t="shared" si="294"/>
        <v>2.535255353358546E-2</v>
      </c>
      <c r="Z143" s="5">
        <f t="shared" si="295"/>
        <v>4.212313772990384E-3</v>
      </c>
      <c r="AA143" s="5">
        <f t="shared" si="296"/>
        <v>8.8037357855498752E-3</v>
      </c>
      <c r="AB143" s="5">
        <f t="shared" si="297"/>
        <v>9.1999038958995964E-3</v>
      </c>
      <c r="AC143" s="5">
        <f t="shared" si="298"/>
        <v>6.3495433678834121E-4</v>
      </c>
      <c r="AD143" s="5">
        <f t="shared" si="299"/>
        <v>4.6059822737595554E-2</v>
      </c>
      <c r="AE143" s="5">
        <f t="shared" si="300"/>
        <v>3.4932537227904743E-2</v>
      </c>
      <c r="AF143" s="5">
        <f t="shared" si="301"/>
        <v>1.3246709221298369E-2</v>
      </c>
      <c r="AG143" s="5">
        <f t="shared" si="302"/>
        <v>3.3488416839732348E-3</v>
      </c>
      <c r="AH143" s="5">
        <f t="shared" si="303"/>
        <v>7.9867224266636351E-4</v>
      </c>
      <c r="AI143" s="5">
        <f t="shared" si="304"/>
        <v>1.6692249871726947E-3</v>
      </c>
      <c r="AJ143" s="5">
        <f t="shared" si="305"/>
        <v>1.7443401115954616E-3</v>
      </c>
      <c r="AK143" s="5">
        <f t="shared" si="306"/>
        <v>1.2152236110781682E-3</v>
      </c>
      <c r="AL143" s="5">
        <f t="shared" si="307"/>
        <v>4.0258411953137672E-5</v>
      </c>
      <c r="AM143" s="5">
        <f t="shared" si="308"/>
        <v>1.9253005904314866E-2</v>
      </c>
      <c r="AN143" s="5">
        <f t="shared" si="309"/>
        <v>1.4601800561264127E-2</v>
      </c>
      <c r="AO143" s="5">
        <f t="shared" si="310"/>
        <v>5.5371244545026977E-3</v>
      </c>
      <c r="AP143" s="5">
        <f t="shared" si="311"/>
        <v>1.3998158239008067E-3</v>
      </c>
      <c r="AQ143" s="5">
        <f t="shared" si="312"/>
        <v>2.6541091277752565E-4</v>
      </c>
      <c r="AR143" s="5">
        <f t="shared" si="313"/>
        <v>1.2114526800844288E-4</v>
      </c>
      <c r="AS143" s="5">
        <f t="shared" si="314"/>
        <v>2.5319361013764486E-4</v>
      </c>
      <c r="AT143" s="5">
        <f t="shared" si="315"/>
        <v>2.6458732259383819E-4</v>
      </c>
      <c r="AU143" s="5">
        <f t="shared" si="316"/>
        <v>1.8432916807370676E-4</v>
      </c>
      <c r="AV143" s="5">
        <f t="shared" si="317"/>
        <v>9.6311990318511542E-5</v>
      </c>
      <c r="AW143" s="5">
        <f t="shared" si="318"/>
        <v>1.7725899930965385E-6</v>
      </c>
      <c r="AX143" s="5">
        <f t="shared" si="319"/>
        <v>6.706463723336325E-3</v>
      </c>
      <c r="AY143" s="5">
        <f t="shared" si="320"/>
        <v>5.0862938621736549E-3</v>
      </c>
      <c r="AZ143" s="5">
        <f t="shared" si="321"/>
        <v>1.9287650183184336E-3</v>
      </c>
      <c r="BA143" s="5">
        <f t="shared" si="322"/>
        <v>4.8760251199211283E-4</v>
      </c>
      <c r="BB143" s="5">
        <f t="shared" si="323"/>
        <v>9.2451467950837815E-5</v>
      </c>
      <c r="BC143" s="5">
        <f t="shared" si="324"/>
        <v>1.4023346830342913E-5</v>
      </c>
      <c r="BD143" s="5">
        <f t="shared" si="325"/>
        <v>1.5313098390900527E-5</v>
      </c>
      <c r="BE143" s="5">
        <f t="shared" si="326"/>
        <v>3.200437563698201E-5</v>
      </c>
      <c r="BF143" s="5">
        <f t="shared" si="327"/>
        <v>3.3444572540646112E-5</v>
      </c>
      <c r="BG143" s="5">
        <f t="shared" si="328"/>
        <v>2.3299718869983396E-5</v>
      </c>
      <c r="BH143" s="5">
        <f t="shared" si="329"/>
        <v>1.2174103109566293E-5</v>
      </c>
      <c r="BI143" s="5">
        <f t="shared" si="330"/>
        <v>5.088775099798691E-6</v>
      </c>
      <c r="BJ143" s="8">
        <f t="shared" si="331"/>
        <v>0.67691011163150205</v>
      </c>
      <c r="BK143" s="8">
        <f t="shared" si="332"/>
        <v>0.19833176965181162</v>
      </c>
      <c r="BL143" s="8">
        <f t="shared" si="333"/>
        <v>0.11989801200695148</v>
      </c>
      <c r="BM143" s="8">
        <f t="shared" si="334"/>
        <v>0.5362747574117035</v>
      </c>
      <c r="BN143" s="8">
        <f t="shared" si="335"/>
        <v>0.45799292837937167</v>
      </c>
    </row>
    <row r="144" spans="1:66" x14ac:dyDescent="0.25">
      <c r="A144" t="s">
        <v>99</v>
      </c>
      <c r="B144" t="s">
        <v>111</v>
      </c>
      <c r="C144" t="s">
        <v>100</v>
      </c>
      <c r="D144" s="11">
        <v>44350</v>
      </c>
      <c r="E144">
        <f>VLOOKUP(A144,home!$A$2:$E$405,3,FALSE)</f>
        <v>1.3333333333333299</v>
      </c>
      <c r="F144">
        <f>VLOOKUP(B144,home!$B$2:$E$405,3,FALSE)</f>
        <v>0.94</v>
      </c>
      <c r="G144">
        <f>VLOOKUP(C144,away!$B$2:$E$405,4,FALSE)</f>
        <v>1.24</v>
      </c>
      <c r="H144">
        <f>VLOOKUP(A144,away!$A$2:$E$405,3,FALSE)</f>
        <v>1.2876344086021501</v>
      </c>
      <c r="I144">
        <f>VLOOKUP(C144,away!$B$2:$E$405,3,FALSE)</f>
        <v>0.71</v>
      </c>
      <c r="J144">
        <f>VLOOKUP(B144,home!$B$2:$E$405,4,FALSE)</f>
        <v>0.71</v>
      </c>
      <c r="K144" s="3">
        <f t="shared" si="280"/>
        <v>1.5541333333333294</v>
      </c>
      <c r="L144" s="3">
        <f t="shared" si="281"/>
        <v>0.64909650537634378</v>
      </c>
      <c r="M144" s="5">
        <f t="shared" si="282"/>
        <v>0.11044585935199609</v>
      </c>
      <c r="N144" s="5">
        <f t="shared" si="283"/>
        <v>0.17164759154758177</v>
      </c>
      <c r="O144" s="5">
        <f t="shared" si="284"/>
        <v>7.1690021338667836E-2</v>
      </c>
      <c r="P144" s="5">
        <f t="shared" si="285"/>
        <v>0.11141585182980136</v>
      </c>
      <c r="Q144" s="5">
        <f t="shared" si="286"/>
        <v>0.13338162180524055</v>
      </c>
      <c r="R144" s="5">
        <f t="shared" si="287"/>
        <v>2.3266871160642404E-2</v>
      </c>
      <c r="S144" s="5">
        <f t="shared" si="288"/>
        <v>2.8098590820407936E-2</v>
      </c>
      <c r="T144" s="5">
        <f t="shared" si="289"/>
        <v>8.6577544595210762E-2</v>
      </c>
      <c r="U144" s="5">
        <f t="shared" si="290"/>
        <v>3.6159820033126289E-2</v>
      </c>
      <c r="V144" s="5">
        <f t="shared" si="291"/>
        <v>3.1494852368196963E-3</v>
      </c>
      <c r="W144" s="5">
        <f t="shared" si="292"/>
        <v>6.9097608167194638E-2</v>
      </c>
      <c r="X144" s="5">
        <f t="shared" si="293"/>
        <v>4.4851015991189944E-2</v>
      </c>
      <c r="Y144" s="5">
        <f t="shared" si="294"/>
        <v>1.4556318871229953E-2</v>
      </c>
      <c r="Z144" s="5">
        <f t="shared" si="295"/>
        <v>5.0341482538048743E-3</v>
      </c>
      <c r="AA144" s="5">
        <f t="shared" si="296"/>
        <v>7.8237376061799299E-3</v>
      </c>
      <c r="AB144" s="5">
        <f t="shared" si="297"/>
        <v>6.0795657025088691E-3</v>
      </c>
      <c r="AC144" s="5">
        <f t="shared" si="298"/>
        <v>1.9857160249400315E-4</v>
      </c>
      <c r="AD144" s="5">
        <f t="shared" si="299"/>
        <v>2.6846724026560645E-2</v>
      </c>
      <c r="AE144" s="5">
        <f t="shared" si="300"/>
        <v>1.7426114746443639E-2</v>
      </c>
      <c r="AF144" s="5">
        <f t="shared" si="301"/>
        <v>5.6556150921018688E-3</v>
      </c>
      <c r="AG144" s="5">
        <f t="shared" si="302"/>
        <v>1.2236799973456773E-3</v>
      </c>
      <c r="AH144" s="5">
        <f t="shared" si="303"/>
        <v>8.1691200977279167E-4</v>
      </c>
      <c r="AI144" s="5">
        <f t="shared" si="304"/>
        <v>1.2695901847882181E-3</v>
      </c>
      <c r="AJ144" s="5">
        <f t="shared" si="305"/>
        <v>9.8655621292609557E-4</v>
      </c>
      <c r="AK144" s="5">
        <f t="shared" si="306"/>
        <v>5.1107996523851271E-4</v>
      </c>
      <c r="AL144" s="5">
        <f t="shared" si="307"/>
        <v>8.0126224272719047E-6</v>
      </c>
      <c r="AM144" s="5">
        <f t="shared" si="308"/>
        <v>8.3446777400957278E-3</v>
      </c>
      <c r="AN144" s="5">
        <f t="shared" si="309"/>
        <v>5.4165011595879026E-3</v>
      </c>
      <c r="AO144" s="5">
        <f t="shared" si="310"/>
        <v>1.7579159870277107E-3</v>
      </c>
      <c r="AP144" s="5">
        <f t="shared" si="311"/>
        <v>3.8035237464163107E-4</v>
      </c>
      <c r="AQ144" s="5">
        <f t="shared" si="312"/>
        <v>6.172134929786914E-5</v>
      </c>
      <c r="AR144" s="5">
        <f t="shared" si="313"/>
        <v>1.0605094614869696E-4</v>
      </c>
      <c r="AS144" s="5">
        <f t="shared" si="314"/>
        <v>1.6481731044122784E-4</v>
      </c>
      <c r="AT144" s="5">
        <f t="shared" si="315"/>
        <v>1.280740380335298E-4</v>
      </c>
      <c r="AU144" s="5">
        <f t="shared" si="316"/>
        <v>6.6348043880836392E-5</v>
      </c>
      <c r="AV144" s="5">
        <f t="shared" si="317"/>
        <v>2.5778426649167594E-5</v>
      </c>
      <c r="AW144" s="5">
        <f t="shared" si="318"/>
        <v>2.2452759467722764E-7</v>
      </c>
      <c r="AX144" s="5">
        <f t="shared" si="319"/>
        <v>2.1614569719679037E-3</v>
      </c>
      <c r="AY144" s="5">
        <f t="shared" si="320"/>
        <v>1.4029941670257E-3</v>
      </c>
      <c r="AZ144" s="5">
        <f t="shared" si="321"/>
        <v>4.5533930543988809E-4</v>
      </c>
      <c r="BA144" s="5">
        <f t="shared" si="322"/>
        <v>9.8519717307174348E-5</v>
      </c>
      <c r="BB144" s="5">
        <f t="shared" si="323"/>
        <v>1.5987201053688036E-5</v>
      </c>
      <c r="BC144" s="5">
        <f t="shared" si="324"/>
        <v>2.0754472669395817E-6</v>
      </c>
      <c r="BD144" s="5">
        <f t="shared" si="325"/>
        <v>1.1472883089495667E-5</v>
      </c>
      <c r="BE144" s="5">
        <f t="shared" si="326"/>
        <v>1.7830390038821489E-5</v>
      </c>
      <c r="BF144" s="5">
        <f t="shared" si="327"/>
        <v>1.3855401752833518E-5</v>
      </c>
      <c r="BG144" s="5">
        <f t="shared" si="328"/>
        <v>7.1777139036012003E-6</v>
      </c>
      <c r="BH144" s="5">
        <f t="shared" si="329"/>
        <v>2.7887811086791819E-6</v>
      </c>
      <c r="BI144" s="5">
        <f t="shared" si="330"/>
        <v>8.6682753607371817E-7</v>
      </c>
      <c r="BJ144" s="8">
        <f t="shared" si="331"/>
        <v>0.59136137626081131</v>
      </c>
      <c r="BK144" s="8">
        <f t="shared" si="332"/>
        <v>0.25471936563097208</v>
      </c>
      <c r="BL144" s="8">
        <f t="shared" si="333"/>
        <v>0.14914921497643396</v>
      </c>
      <c r="BM144" s="8">
        <f t="shared" si="334"/>
        <v>0.37701351844866154</v>
      </c>
      <c r="BN144" s="8">
        <f t="shared" si="335"/>
        <v>0.62184781703392999</v>
      </c>
    </row>
    <row r="145" spans="1:66" x14ac:dyDescent="0.25">
      <c r="A145" t="s">
        <v>99</v>
      </c>
      <c r="B145" t="s">
        <v>106</v>
      </c>
      <c r="C145" t="s">
        <v>114</v>
      </c>
      <c r="D145" s="11">
        <v>44350</v>
      </c>
      <c r="E145">
        <f>VLOOKUP(A145,home!$A$2:$E$405,3,FALSE)</f>
        <v>1.3333333333333299</v>
      </c>
      <c r="F145">
        <f>VLOOKUP(B145,home!$B$2:$E$405,3,FALSE)</f>
        <v>0.95</v>
      </c>
      <c r="G145">
        <f>VLOOKUP(C145,away!$B$2:$E$405,4,FALSE)</f>
        <v>0.7</v>
      </c>
      <c r="H145">
        <f>VLOOKUP(A145,away!$A$2:$E$405,3,FALSE)</f>
        <v>1.2876344086021501</v>
      </c>
      <c r="I145">
        <f>VLOOKUP(C145,away!$B$2:$E$405,3,FALSE)</f>
        <v>0.8</v>
      </c>
      <c r="J145">
        <f>VLOOKUP(B145,home!$B$2:$E$405,4,FALSE)</f>
        <v>1.61</v>
      </c>
      <c r="K145" s="3">
        <f t="shared" si="280"/>
        <v>0.88666666666666427</v>
      </c>
      <c r="L145" s="3">
        <f t="shared" si="281"/>
        <v>1.6584731182795696</v>
      </c>
      <c r="M145" s="5">
        <f t="shared" si="282"/>
        <v>7.8462083396008159E-2</v>
      </c>
      <c r="N145" s="5">
        <f t="shared" si="283"/>
        <v>6.956971394446039E-2</v>
      </c>
      <c r="O145" s="5">
        <f t="shared" si="284"/>
        <v>0.13012725611648929</v>
      </c>
      <c r="P145" s="5">
        <f t="shared" si="285"/>
        <v>0.11537950042328687</v>
      </c>
      <c r="Q145" s="5">
        <f t="shared" si="286"/>
        <v>3.0842573182044017E-2</v>
      </c>
      <c r="R145" s="5">
        <f t="shared" si="287"/>
        <v>0.10790627811233912</v>
      </c>
      <c r="S145" s="5">
        <f t="shared" si="288"/>
        <v>4.2416758967314581E-2</v>
      </c>
      <c r="T145" s="5">
        <f t="shared" si="289"/>
        <v>5.1151578520990372E-2</v>
      </c>
      <c r="U145" s="5">
        <f t="shared" si="290"/>
        <v>9.5676899926273776E-2</v>
      </c>
      <c r="V145" s="5">
        <f t="shared" si="291"/>
        <v>6.930487592647438E-3</v>
      </c>
      <c r="W145" s="5">
        <f t="shared" si="292"/>
        <v>9.1156938515818738E-3</v>
      </c>
      <c r="X145" s="5">
        <f t="shared" si="293"/>
        <v>1.5118133207314892E-2</v>
      </c>
      <c r="Y145" s="5">
        <f t="shared" si="294"/>
        <v>1.2536508761450722E-2</v>
      </c>
      <c r="Z145" s="5">
        <f t="shared" si="295"/>
        <v>5.9653220514304481E-2</v>
      </c>
      <c r="AA145" s="5">
        <f t="shared" si="296"/>
        <v>5.2892522189349839E-2</v>
      </c>
      <c r="AB145" s="5">
        <f t="shared" si="297"/>
        <v>2.3449018170611693E-2</v>
      </c>
      <c r="AC145" s="5">
        <f t="shared" si="298"/>
        <v>6.3696068336407746E-4</v>
      </c>
      <c r="AD145" s="5">
        <f t="shared" si="299"/>
        <v>2.0206454704339762E-3</v>
      </c>
      <c r="AE145" s="5">
        <f t="shared" si="300"/>
        <v>3.351186194288125E-3</v>
      </c>
      <c r="AF145" s="5">
        <f t="shared" si="301"/>
        <v>2.7789261087882355E-3</v>
      </c>
      <c r="AG145" s="5">
        <f t="shared" si="302"/>
        <v>1.5362580830368445E-3</v>
      </c>
      <c r="AH145" s="5">
        <f t="shared" si="303"/>
        <v>2.473331566044434E-2</v>
      </c>
      <c r="AI145" s="5">
        <f t="shared" si="304"/>
        <v>2.1930206552260592E-2</v>
      </c>
      <c r="AJ145" s="5">
        <f t="shared" si="305"/>
        <v>9.7223915715021671E-3</v>
      </c>
      <c r="AK145" s="5">
        <f t="shared" si="306"/>
        <v>2.8735068422439665E-3</v>
      </c>
      <c r="AL145" s="5">
        <f t="shared" si="307"/>
        <v>3.7466354322965469E-5</v>
      </c>
      <c r="AM145" s="5">
        <f t="shared" si="308"/>
        <v>3.5832779675695758E-4</v>
      </c>
      <c r="AN145" s="5">
        <f t="shared" si="309"/>
        <v>5.942770184537594E-4</v>
      </c>
      <c r="AO145" s="5">
        <f t="shared" si="310"/>
        <v>4.9279622995844594E-4</v>
      </c>
      <c r="AP145" s="5">
        <f t="shared" si="311"/>
        <v>2.7242976672519975E-4</v>
      </c>
      <c r="AQ145" s="5">
        <f t="shared" si="312"/>
        <v>1.1295436118322945E-4</v>
      </c>
      <c r="AR145" s="5">
        <f t="shared" si="313"/>
        <v>8.2039078297540084E-3</v>
      </c>
      <c r="AS145" s="5">
        <f t="shared" si="314"/>
        <v>7.2741316090485352E-3</v>
      </c>
      <c r="AT145" s="5">
        <f t="shared" si="315"/>
        <v>3.2248650133448417E-3</v>
      </c>
      <c r="AU145" s="5">
        <f t="shared" si="316"/>
        <v>9.5312677061080628E-4</v>
      </c>
      <c r="AV145" s="5">
        <f t="shared" si="317"/>
        <v>2.1127643415206146E-4</v>
      </c>
      <c r="AW145" s="5">
        <f t="shared" si="318"/>
        <v>1.530409855083065E-6</v>
      </c>
      <c r="AX145" s="5">
        <f t="shared" si="319"/>
        <v>5.2952885520750237E-5</v>
      </c>
      <c r="AY145" s="5">
        <f t="shared" si="320"/>
        <v>8.7820937171499729E-5</v>
      </c>
      <c r="AZ145" s="5">
        <f t="shared" si="321"/>
        <v>7.2824331760525674E-5</v>
      </c>
      <c r="BA145" s="5">
        <f t="shared" si="322"/>
        <v>4.0259065527168281E-5</v>
      </c>
      <c r="BB145" s="5">
        <f t="shared" si="323"/>
        <v>1.6692144485966078E-5</v>
      </c>
      <c r="BC145" s="5">
        <f t="shared" si="324"/>
        <v>5.5366945832826585E-6</v>
      </c>
      <c r="BD145" s="5">
        <f t="shared" si="325"/>
        <v>2.2676601000817171E-3</v>
      </c>
      <c r="BE145" s="5">
        <f t="shared" si="326"/>
        <v>2.0106586220724506E-3</v>
      </c>
      <c r="BF145" s="5">
        <f t="shared" si="327"/>
        <v>8.913919891187839E-4</v>
      </c>
      <c r="BG145" s="5">
        <f t="shared" si="328"/>
        <v>2.6345585456177324E-4</v>
      </c>
      <c r="BH145" s="5">
        <f t="shared" si="329"/>
        <v>5.8399381094526231E-5</v>
      </c>
      <c r="BI145" s="5">
        <f t="shared" si="330"/>
        <v>1.035615691409596E-5</v>
      </c>
      <c r="BJ145" s="8">
        <f t="shared" si="331"/>
        <v>0.20012808855651626</v>
      </c>
      <c r="BK145" s="8">
        <f t="shared" si="332"/>
        <v>0.24395107835411561</v>
      </c>
      <c r="BL145" s="8">
        <f t="shared" si="333"/>
        <v>0.49468062490226838</v>
      </c>
      <c r="BM145" s="8">
        <f t="shared" si="334"/>
        <v>0.46603931662526055</v>
      </c>
      <c r="BN145" s="8">
        <f t="shared" si="335"/>
        <v>0.53228740517462791</v>
      </c>
    </row>
    <row r="146" spans="1:66" x14ac:dyDescent="0.25">
      <c r="A146" t="s">
        <v>99</v>
      </c>
      <c r="B146" t="s">
        <v>121</v>
      </c>
      <c r="C146" t="s">
        <v>116</v>
      </c>
      <c r="D146" s="11">
        <v>44350</v>
      </c>
      <c r="E146">
        <f>VLOOKUP(A146,home!$A$2:$E$405,3,FALSE)</f>
        <v>1.3333333333333299</v>
      </c>
      <c r="F146">
        <f>VLOOKUP(B146,home!$B$2:$E$405,3,FALSE)</f>
        <v>1.41</v>
      </c>
      <c r="G146">
        <f>VLOOKUP(C146,away!$B$2:$E$405,4,FALSE)</f>
        <v>1.3</v>
      </c>
      <c r="H146">
        <f>VLOOKUP(A146,away!$A$2:$E$405,3,FALSE)</f>
        <v>1.2876344086021501</v>
      </c>
      <c r="I146">
        <f>VLOOKUP(C146,away!$B$2:$E$405,3,FALSE)</f>
        <v>0.8</v>
      </c>
      <c r="J146">
        <f>VLOOKUP(B146,home!$B$2:$E$405,4,FALSE)</f>
        <v>0.87</v>
      </c>
      <c r="K146" s="3">
        <f t="shared" si="280"/>
        <v>2.4439999999999937</v>
      </c>
      <c r="L146" s="3">
        <f t="shared" si="281"/>
        <v>0.89619354838709653</v>
      </c>
      <c r="M146" s="5">
        <f t="shared" si="282"/>
        <v>3.5430099619296961E-2</v>
      </c>
      <c r="N146" s="5">
        <f t="shared" si="283"/>
        <v>8.6591163469561541E-2</v>
      </c>
      <c r="O146" s="5">
        <f t="shared" si="284"/>
        <v>3.1752226697526059E-2</v>
      </c>
      <c r="P146" s="5">
        <f t="shared" si="285"/>
        <v>7.7602442048753495E-2</v>
      </c>
      <c r="Q146" s="5">
        <f t="shared" si="286"/>
        <v>0.10581440175980396</v>
      </c>
      <c r="R146" s="5">
        <f t="shared" si="287"/>
        <v>1.422807035662369E-2</v>
      </c>
      <c r="S146" s="5">
        <f t="shared" si="288"/>
        <v>4.2493099628840687E-2</v>
      </c>
      <c r="T146" s="5">
        <f t="shared" si="289"/>
        <v>9.4830184183576541E-2</v>
      </c>
      <c r="U146" s="5">
        <f t="shared" si="290"/>
        <v>3.4773403951588205E-2</v>
      </c>
      <c r="V146" s="5">
        <f t="shared" si="291"/>
        <v>1.0341390000943975E-2</v>
      </c>
      <c r="W146" s="5">
        <f t="shared" si="292"/>
        <v>8.6203465966986748E-2</v>
      </c>
      <c r="X146" s="5">
        <f t="shared" si="293"/>
        <v>7.7254990048220173E-2</v>
      </c>
      <c r="Y146" s="5">
        <f t="shared" si="294"/>
        <v>3.4617711830962128E-2</v>
      </c>
      <c r="Z146" s="5">
        <f t="shared" si="295"/>
        <v>4.2503682865346155E-3</v>
      </c>
      <c r="AA146" s="5">
        <f t="shared" si="296"/>
        <v>1.0387900092290573E-2</v>
      </c>
      <c r="AB146" s="5">
        <f t="shared" si="297"/>
        <v>1.2694013912779051E-2</v>
      </c>
      <c r="AC146" s="5">
        <f t="shared" si="298"/>
        <v>1.4156697392806714E-3</v>
      </c>
      <c r="AD146" s="5">
        <f t="shared" si="299"/>
        <v>5.2670317705828765E-2</v>
      </c>
      <c r="AE146" s="5">
        <f t="shared" si="300"/>
        <v>4.7202798919462406E-2</v>
      </c>
      <c r="AF146" s="5">
        <f t="shared" si="301"/>
        <v>2.1151421928717808E-2</v>
      </c>
      <c r="AG146" s="5">
        <f t="shared" si="302"/>
        <v>6.3185892905767522E-3</v>
      </c>
      <c r="AH146" s="5">
        <f t="shared" si="303"/>
        <v>9.5228815916536006E-4</v>
      </c>
      <c r="AI146" s="5">
        <f t="shared" si="304"/>
        <v>2.327392261000134E-3</v>
      </c>
      <c r="AJ146" s="5">
        <f t="shared" si="305"/>
        <v>2.8440733429421568E-3</v>
      </c>
      <c r="AK146" s="5">
        <f t="shared" si="306"/>
        <v>2.3169717500502048E-3</v>
      </c>
      <c r="AL146" s="5">
        <f t="shared" si="307"/>
        <v>1.2402948914415975E-4</v>
      </c>
      <c r="AM146" s="5">
        <f t="shared" si="308"/>
        <v>2.5745251294609025E-2</v>
      </c>
      <c r="AN146" s="5">
        <f t="shared" si="309"/>
        <v>2.3072728111833155E-2</v>
      </c>
      <c r="AO146" s="5">
        <f t="shared" si="310"/>
        <v>1.0338815038757233E-2</v>
      </c>
      <c r="AP146" s="5">
        <f t="shared" si="311"/>
        <v>3.0885264452339073E-3</v>
      </c>
      <c r="AQ146" s="5">
        <f t="shared" si="312"/>
        <v>6.9197936856039012E-4</v>
      </c>
      <c r="AR146" s="5">
        <f t="shared" si="313"/>
        <v>1.7068690088988407E-4</v>
      </c>
      <c r="AS146" s="5">
        <f t="shared" si="314"/>
        <v>4.1715878577487561E-4</v>
      </c>
      <c r="AT146" s="5">
        <f t="shared" si="315"/>
        <v>5.0976803621689674E-4</v>
      </c>
      <c r="AU146" s="5">
        <f t="shared" si="316"/>
        <v>4.1529102683803085E-4</v>
      </c>
      <c r="AV146" s="5">
        <f t="shared" si="317"/>
        <v>2.5374281739803624E-4</v>
      </c>
      <c r="AW146" s="5">
        <f t="shared" si="318"/>
        <v>7.5461506106926655E-6</v>
      </c>
      <c r="AX146" s="5">
        <f t="shared" si="319"/>
        <v>1.048689902733738E-2</v>
      </c>
      <c r="AY146" s="5">
        <f t="shared" si="320"/>
        <v>9.3982912508866791E-3</v>
      </c>
      <c r="AZ146" s="5">
        <f t="shared" si="321"/>
        <v>4.2113439924537678E-3</v>
      </c>
      <c r="BA146" s="5">
        <f t="shared" si="322"/>
        <v>1.2580597720252748E-3</v>
      </c>
      <c r="BB146" s="5">
        <f t="shared" si="323"/>
        <v>2.8186626279359816E-4</v>
      </c>
      <c r="BC146" s="5">
        <f t="shared" si="324"/>
        <v>5.0521345244720927E-5</v>
      </c>
      <c r="BD146" s="5">
        <f t="shared" si="325"/>
        <v>2.5494749895283636E-5</v>
      </c>
      <c r="BE146" s="5">
        <f t="shared" si="326"/>
        <v>6.2309168744073039E-5</v>
      </c>
      <c r="BF146" s="5">
        <f t="shared" si="327"/>
        <v>7.6141804205257077E-5</v>
      </c>
      <c r="BG146" s="5">
        <f t="shared" si="328"/>
        <v>6.2030189825882607E-5</v>
      </c>
      <c r="BH146" s="5">
        <f t="shared" si="329"/>
        <v>3.7900445983614181E-5</v>
      </c>
      <c r="BI146" s="5">
        <f t="shared" si="330"/>
        <v>1.8525737996790557E-5</v>
      </c>
      <c r="BJ146" s="8">
        <f t="shared" si="331"/>
        <v>0.70127932701343199</v>
      </c>
      <c r="BK146" s="8">
        <f t="shared" si="332"/>
        <v>0.17680502177714663</v>
      </c>
      <c r="BL146" s="8">
        <f t="shared" si="333"/>
        <v>0.11432539018773406</v>
      </c>
      <c r="BM146" s="8">
        <f t="shared" si="334"/>
        <v>0.6358509582130053</v>
      </c>
      <c r="BN146" s="8">
        <f t="shared" si="335"/>
        <v>0.35141840395156571</v>
      </c>
    </row>
    <row r="147" spans="1:66" x14ac:dyDescent="0.25">
      <c r="A147" t="s">
        <v>99</v>
      </c>
      <c r="B147" t="s">
        <v>110</v>
      </c>
      <c r="C147" t="s">
        <v>104</v>
      </c>
      <c r="D147" s="11">
        <v>44350</v>
      </c>
      <c r="E147">
        <f>VLOOKUP(A147,home!$A$2:$E$405,3,FALSE)</f>
        <v>1.3333333333333299</v>
      </c>
      <c r="F147">
        <f>VLOOKUP(B147,home!$B$2:$E$405,3,FALSE)</f>
        <v>0.8</v>
      </c>
      <c r="G147">
        <f>VLOOKUP(C147,away!$B$2:$E$405,4,FALSE)</f>
        <v>1.22</v>
      </c>
      <c r="H147">
        <f>VLOOKUP(A147,away!$A$2:$E$405,3,FALSE)</f>
        <v>1.2876344086021501</v>
      </c>
      <c r="I147">
        <f>VLOOKUP(C147,away!$B$2:$E$405,3,FALSE)</f>
        <v>0.61</v>
      </c>
      <c r="J147">
        <f>VLOOKUP(B147,home!$B$2:$E$405,4,FALSE)</f>
        <v>0.44</v>
      </c>
      <c r="K147" s="3">
        <f t="shared" si="280"/>
        <v>1.3013333333333301</v>
      </c>
      <c r="L147" s="3">
        <f t="shared" si="281"/>
        <v>0.34560107526881706</v>
      </c>
      <c r="M147" s="5">
        <f t="shared" si="282"/>
        <v>0.19263955851962244</v>
      </c>
      <c r="N147" s="5">
        <f t="shared" si="283"/>
        <v>0.25068827882020139</v>
      </c>
      <c r="O147" s="5">
        <f t="shared" si="284"/>
        <v>6.657643856369172E-2</v>
      </c>
      <c r="P147" s="5">
        <f t="shared" si="285"/>
        <v>8.663813871755062E-2</v>
      </c>
      <c r="Q147" s="5">
        <f t="shared" si="286"/>
        <v>0.16311450675234401</v>
      </c>
      <c r="R147" s="5">
        <f t="shared" si="287"/>
        <v>1.1504444377590097E-2</v>
      </c>
      <c r="S147" s="5">
        <f t="shared" si="288"/>
        <v>9.7412067621575234E-3</v>
      </c>
      <c r="T147" s="5">
        <f t="shared" si="289"/>
        <v>5.6372548925552809E-2</v>
      </c>
      <c r="U147" s="5">
        <f t="shared" si="290"/>
        <v>1.497111695003721E-2</v>
      </c>
      <c r="V147" s="5">
        <f t="shared" si="291"/>
        <v>4.8678130587607158E-4</v>
      </c>
      <c r="W147" s="5">
        <f t="shared" si="292"/>
        <v>7.0755448262349918E-2</v>
      </c>
      <c r="X147" s="5">
        <f t="shared" si="293"/>
        <v>2.4453159000595283E-2</v>
      </c>
      <c r="Y147" s="5">
        <f t="shared" si="294"/>
        <v>4.2255190221625405E-3</v>
      </c>
      <c r="Z147" s="5">
        <f t="shared" si="295"/>
        <v>1.3253161157551453E-3</v>
      </c>
      <c r="AA147" s="5">
        <f t="shared" si="296"/>
        <v>1.7246780386360246E-3</v>
      </c>
      <c r="AB147" s="5">
        <f t="shared" si="297"/>
        <v>1.1221905104725042E-3</v>
      </c>
      <c r="AC147" s="5">
        <f t="shared" si="298"/>
        <v>1.3682880942164347E-5</v>
      </c>
      <c r="AD147" s="5">
        <f t="shared" si="299"/>
        <v>2.3019105834684448E-2</v>
      </c>
      <c r="AE147" s="5">
        <f t="shared" si="300"/>
        <v>7.955427728193647E-3</v>
      </c>
      <c r="AF147" s="5">
        <f t="shared" si="301"/>
        <v>1.3747021885435432E-3</v>
      </c>
      <c r="AG147" s="5">
        <f t="shared" si="302"/>
        <v>1.583661848450149E-4</v>
      </c>
      <c r="AH147" s="5">
        <f t="shared" si="303"/>
        <v>1.1450766866901754E-4</v>
      </c>
      <c r="AI147" s="5">
        <f t="shared" si="304"/>
        <v>1.4901264616128113E-4</v>
      </c>
      <c r="AJ147" s="5">
        <f t="shared" si="305"/>
        <v>9.6957561768940028E-5</v>
      </c>
      <c r="AK147" s="5">
        <f t="shared" si="306"/>
        <v>4.2058035682882318E-5</v>
      </c>
      <c r="AL147" s="5">
        <f t="shared" si="307"/>
        <v>2.461507586983413E-7</v>
      </c>
      <c r="AM147" s="5">
        <f t="shared" si="308"/>
        <v>5.9911059452405239E-3</v>
      </c>
      <c r="AN147" s="5">
        <f t="shared" si="309"/>
        <v>2.0705326567245276E-3</v>
      </c>
      <c r="AO147" s="5">
        <f t="shared" si="310"/>
        <v>3.5778915627159859E-4</v>
      </c>
      <c r="AP147" s="5">
        <f t="shared" si="311"/>
        <v>4.1217439042329106E-5</v>
      </c>
      <c r="AQ147" s="5">
        <f t="shared" si="312"/>
        <v>3.5611978132139651E-6</v>
      </c>
      <c r="AR147" s="5">
        <f t="shared" si="313"/>
        <v>7.9147946837075811E-6</v>
      </c>
      <c r="AS147" s="5">
        <f t="shared" si="314"/>
        <v>1.0299786148398107E-5</v>
      </c>
      <c r="AT147" s="5">
        <f t="shared" si="315"/>
        <v>6.7017275205576861E-6</v>
      </c>
      <c r="AU147" s="5">
        <f t="shared" si="316"/>
        <v>2.9070604711396816E-6</v>
      </c>
      <c r="AV147" s="5">
        <f t="shared" si="317"/>
        <v>9.4576367327744083E-7</v>
      </c>
      <c r="AW147" s="5">
        <f t="shared" si="318"/>
        <v>3.0751217658946822E-9</v>
      </c>
      <c r="AX147" s="5">
        <f t="shared" si="319"/>
        <v>1.2994043116788295E-3</v>
      </c>
      <c r="AY147" s="5">
        <f t="shared" si="320"/>
        <v>4.4907552732514059E-4</v>
      </c>
      <c r="AZ147" s="5">
        <f t="shared" si="321"/>
        <v>7.7600492560239804E-5</v>
      </c>
      <c r="BA147" s="5">
        <f t="shared" si="322"/>
        <v>8.9396045567362393E-6</v>
      </c>
      <c r="BB147" s="5">
        <f t="shared" si="323"/>
        <v>7.7238423682151523E-7</v>
      </c>
      <c r="BC147" s="5">
        <f t="shared" si="324"/>
        <v>5.3387364553240076E-8</v>
      </c>
      <c r="BD147" s="5">
        <f t="shared" si="325"/>
        <v>4.5589359220354265E-7</v>
      </c>
      <c r="BE147" s="5">
        <f t="shared" si="326"/>
        <v>5.9326952798754205E-7</v>
      </c>
      <c r="BF147" s="5">
        <f t="shared" si="327"/>
        <v>3.8602070621055982E-7</v>
      </c>
      <c r="BG147" s="5">
        <f t="shared" si="328"/>
        <v>1.674472041162246E-7</v>
      </c>
      <c r="BH147" s="5">
        <f t="shared" si="329"/>
        <v>5.4476157072478271E-8</v>
      </c>
      <c r="BI147" s="5">
        <f t="shared" si="330"/>
        <v>1.417832781406364E-8</v>
      </c>
      <c r="BJ147" s="8">
        <f t="shared" si="331"/>
        <v>0.612417114822287</v>
      </c>
      <c r="BK147" s="8">
        <f t="shared" si="332"/>
        <v>0.28996868986423269</v>
      </c>
      <c r="BL147" s="8">
        <f t="shared" si="333"/>
        <v>9.6331844770722166E-2</v>
      </c>
      <c r="BM147" s="8">
        <f t="shared" si="334"/>
        <v>0.22843252736979341</v>
      </c>
      <c r="BN147" s="8">
        <f t="shared" si="335"/>
        <v>0.77116136575100025</v>
      </c>
    </row>
    <row r="148" spans="1:66" x14ac:dyDescent="0.25">
      <c r="A148" t="s">
        <v>99</v>
      </c>
      <c r="B148" t="s">
        <v>395</v>
      </c>
      <c r="C148" t="s">
        <v>117</v>
      </c>
      <c r="D148" s="11">
        <v>44350</v>
      </c>
      <c r="E148">
        <f>VLOOKUP(A148,home!$A$2:$E$405,3,FALSE)</f>
        <v>1.3333333333333299</v>
      </c>
      <c r="F148">
        <f>VLOOKUP(B148,home!$B$2:$E$405,3,FALSE)</f>
        <v>1.1200000000000001</v>
      </c>
      <c r="G148">
        <f>VLOOKUP(C148,away!$B$2:$E$405,4,FALSE)</f>
        <v>1.1200000000000001</v>
      </c>
      <c r="H148">
        <f>VLOOKUP(A148,away!$A$2:$E$405,3,FALSE)</f>
        <v>1.2876344086021501</v>
      </c>
      <c r="I148">
        <f>VLOOKUP(C148,away!$B$2:$E$405,3,FALSE)</f>
        <v>0.75</v>
      </c>
      <c r="J148">
        <f>VLOOKUP(B148,home!$B$2:$E$405,4,FALSE)</f>
        <v>1.02</v>
      </c>
      <c r="K148" s="3">
        <f t="shared" si="280"/>
        <v>1.6725333333333294</v>
      </c>
      <c r="L148" s="3">
        <f t="shared" si="281"/>
        <v>0.98504032258064478</v>
      </c>
      <c r="M148" s="5">
        <f t="shared" si="282"/>
        <v>7.011814626312457E-2</v>
      </c>
      <c r="N148" s="5">
        <f t="shared" si="283"/>
        <v>0.11727493689661765</v>
      </c>
      <c r="O148" s="5">
        <f t="shared" si="284"/>
        <v>6.9069201413785059E-2</v>
      </c>
      <c r="P148" s="5">
        <f t="shared" si="285"/>
        <v>0.115520541671269</v>
      </c>
      <c r="Q148" s="5">
        <f t="shared" si="286"/>
        <v>9.8073120562077926E-2</v>
      </c>
      <c r="R148" s="5">
        <f t="shared" si="287"/>
        <v>3.4017974220511178E-2</v>
      </c>
      <c r="S148" s="5">
        <f t="shared" si="288"/>
        <v>4.7580392021293334E-2</v>
      </c>
      <c r="T148" s="5">
        <f t="shared" si="289"/>
        <v>9.6605978314959706E-2</v>
      </c>
      <c r="U148" s="5">
        <f t="shared" si="290"/>
        <v>5.6896195816278812E-2</v>
      </c>
      <c r="V148" s="5">
        <f t="shared" si="291"/>
        <v>8.7099226284685933E-3</v>
      </c>
      <c r="W148" s="5">
        <f t="shared" si="292"/>
        <v>5.4676854414697884E-2</v>
      </c>
      <c r="X148" s="5">
        <f t="shared" si="293"/>
        <v>5.3858906310348953E-2</v>
      </c>
      <c r="Y148" s="5">
        <f t="shared" si="294"/>
        <v>2.6526597222893428E-2</v>
      </c>
      <c r="Z148" s="5">
        <f t="shared" si="295"/>
        <v>1.116969209990413E-2</v>
      </c>
      <c r="AA148" s="5">
        <f t="shared" si="296"/>
        <v>1.8681682360159605E-2</v>
      </c>
      <c r="AB148" s="5">
        <f t="shared" si="297"/>
        <v>1.562286823505611E-2</v>
      </c>
      <c r="AC148" s="5">
        <f t="shared" si="298"/>
        <v>8.9685679953996366E-4</v>
      </c>
      <c r="AD148" s="5">
        <f t="shared" si="299"/>
        <v>2.2862215392598965E-2</v>
      </c>
      <c r="AE148" s="5">
        <f t="shared" si="300"/>
        <v>2.2520204025233866E-2</v>
      </c>
      <c r="AF148" s="5">
        <f t="shared" si="301"/>
        <v>1.1091654518799151E-2</v>
      </c>
      <c r="AG148" s="5">
        <f t="shared" si="302"/>
        <v>3.6419089817169938E-3</v>
      </c>
      <c r="AH148" s="5">
        <f t="shared" si="303"/>
        <v>2.7506492773040105E-3</v>
      </c>
      <c r="AI148" s="5">
        <f t="shared" si="304"/>
        <v>4.6005526046001893E-3</v>
      </c>
      <c r="AJ148" s="5">
        <f t="shared" si="305"/>
        <v>3.8472887914736439E-3</v>
      </c>
      <c r="AK148" s="5">
        <f t="shared" si="306"/>
        <v>2.1449062488997899E-3</v>
      </c>
      <c r="AL148" s="5">
        <f t="shared" si="307"/>
        <v>5.9103321354577158E-5</v>
      </c>
      <c r="AM148" s="5">
        <f t="shared" si="308"/>
        <v>7.6475634635936188E-3</v>
      </c>
      <c r="AN148" s="5">
        <f t="shared" si="309"/>
        <v>7.5331583811342109E-3</v>
      </c>
      <c r="AO148" s="5">
        <f t="shared" si="310"/>
        <v>3.7102323809017649E-3</v>
      </c>
      <c r="AP148" s="5">
        <f t="shared" si="311"/>
        <v>1.2182428337775429E-3</v>
      </c>
      <c r="AQ148" s="5">
        <f t="shared" si="312"/>
        <v>3.0000457849144738E-4</v>
      </c>
      <c r="AR148" s="5">
        <f t="shared" si="313"/>
        <v>5.4190009028435215E-4</v>
      </c>
      <c r="AS148" s="5">
        <f t="shared" si="314"/>
        <v>9.0634596433691948E-4</v>
      </c>
      <c r="AT148" s="5">
        <f t="shared" si="315"/>
        <v>7.5794691844281975E-4</v>
      </c>
      <c r="AU148" s="5">
        <f t="shared" si="316"/>
        <v>4.2256382866429808E-4</v>
      </c>
      <c r="AV148" s="5">
        <f t="shared" si="317"/>
        <v>1.7668802222549815E-4</v>
      </c>
      <c r="AW148" s="5">
        <f t="shared" si="318"/>
        <v>2.7048188035814386E-6</v>
      </c>
      <c r="AX148" s="5">
        <f t="shared" si="319"/>
        <v>2.1318008019404005E-3</v>
      </c>
      <c r="AY148" s="5">
        <f t="shared" si="320"/>
        <v>2.0999097496210493E-3</v>
      </c>
      <c r="AZ148" s="5">
        <f t="shared" si="321"/>
        <v>1.0342478885784795E-3</v>
      </c>
      <c r="BA148" s="5">
        <f t="shared" si="322"/>
        <v>3.3959195793123209E-4</v>
      </c>
      <c r="BB148" s="5">
        <f t="shared" si="323"/>
        <v>8.3627942946593397E-5</v>
      </c>
      <c r="BC148" s="5">
        <f t="shared" si="324"/>
        <v>1.6475379179373627E-5</v>
      </c>
      <c r="BD148" s="5">
        <f t="shared" si="325"/>
        <v>8.896557329002976E-5</v>
      </c>
      <c r="BE148" s="5">
        <f t="shared" si="326"/>
        <v>1.4879788684668408E-4</v>
      </c>
      <c r="BF148" s="5">
        <f t="shared" si="327"/>
        <v>1.2443471284032009E-4</v>
      </c>
      <c r="BG148" s="5">
        <f t="shared" si="328"/>
        <v>6.9373735016398726E-5</v>
      </c>
      <c r="BH148" s="5">
        <f t="shared" si="329"/>
        <v>2.900747106819013E-5</v>
      </c>
      <c r="BI148" s="5">
        <f t="shared" si="330"/>
        <v>9.7031924554500294E-6</v>
      </c>
      <c r="BJ148" s="8">
        <f t="shared" si="331"/>
        <v>0.53324723199804025</v>
      </c>
      <c r="BK148" s="8">
        <f t="shared" si="332"/>
        <v>0.2449848724546711</v>
      </c>
      <c r="BL148" s="8">
        <f t="shared" si="333"/>
        <v>0.2109070463635393</v>
      </c>
      <c r="BM148" s="8">
        <f t="shared" si="334"/>
        <v>0.49413771695795206</v>
      </c>
      <c r="BN148" s="8">
        <f t="shared" si="335"/>
        <v>0.50407392102738546</v>
      </c>
    </row>
    <row r="149" spans="1:66" x14ac:dyDescent="0.25">
      <c r="A149" t="s">
        <v>99</v>
      </c>
      <c r="B149" t="s">
        <v>112</v>
      </c>
      <c r="C149" t="s">
        <v>109</v>
      </c>
      <c r="D149" s="11">
        <v>44350</v>
      </c>
      <c r="E149">
        <f>VLOOKUP(A149,home!$A$2:$E$405,3,FALSE)</f>
        <v>1.3333333333333299</v>
      </c>
      <c r="F149">
        <f>VLOOKUP(B149,home!$B$2:$E$405,3,FALSE)</f>
        <v>0.47</v>
      </c>
      <c r="G149">
        <f>VLOOKUP(C149,away!$B$2:$E$405,4,FALSE)</f>
        <v>0.7</v>
      </c>
      <c r="H149">
        <f>VLOOKUP(A149,away!$A$2:$E$405,3,FALSE)</f>
        <v>1.2876344086021501</v>
      </c>
      <c r="I149">
        <f>VLOOKUP(C149,away!$B$2:$E$405,3,FALSE)</f>
        <v>1.34</v>
      </c>
      <c r="J149">
        <f>VLOOKUP(B149,home!$B$2:$E$405,4,FALSE)</f>
        <v>0.97</v>
      </c>
      <c r="K149" s="3">
        <f t="shared" si="280"/>
        <v>0.43866666666666548</v>
      </c>
      <c r="L149" s="3">
        <f t="shared" si="281"/>
        <v>1.6736672043010747</v>
      </c>
      <c r="M149" s="5">
        <f t="shared" si="282"/>
        <v>0.12095534259540663</v>
      </c>
      <c r="N149" s="5">
        <f t="shared" si="283"/>
        <v>5.3059076951851566E-2</v>
      </c>
      <c r="O149" s="5">
        <f t="shared" si="284"/>
        <v>0.20243899008693289</v>
      </c>
      <c r="P149" s="5">
        <f t="shared" si="285"/>
        <v>8.8803236984800984E-2</v>
      </c>
      <c r="Q149" s="5">
        <f t="shared" si="286"/>
        <v>1.1637624211439412E-2</v>
      </c>
      <c r="R149" s="5">
        <f t="shared" si="287"/>
        <v>0.16940774929016506</v>
      </c>
      <c r="S149" s="5">
        <f t="shared" si="288"/>
        <v>1.629943483637036E-2</v>
      </c>
      <c r="T149" s="5">
        <f t="shared" si="289"/>
        <v>1.9477509978666298E-2</v>
      </c>
      <c r="U149" s="5">
        <f t="shared" si="290"/>
        <v>7.4313532688618858E-2</v>
      </c>
      <c r="V149" s="5">
        <f t="shared" si="291"/>
        <v>1.3296390987817222E-3</v>
      </c>
      <c r="W149" s="5">
        <f t="shared" si="292"/>
        <v>1.7016792735838027E-3</v>
      </c>
      <c r="X149" s="5">
        <f t="shared" si="293"/>
        <v>2.8480447924360865E-3</v>
      </c>
      <c r="Y149" s="5">
        <f t="shared" si="294"/>
        <v>2.3833395827403707E-3</v>
      </c>
      <c r="Z149" s="5">
        <f t="shared" si="295"/>
        <v>9.4510731380469309E-2</v>
      </c>
      <c r="AA149" s="5">
        <f t="shared" si="296"/>
        <v>4.1458707498899093E-2</v>
      </c>
      <c r="AB149" s="5">
        <f t="shared" si="297"/>
        <v>9.0932765114251756E-3</v>
      </c>
      <c r="AC149" s="5">
        <f t="shared" si="298"/>
        <v>6.1012319433221205E-5</v>
      </c>
      <c r="AD149" s="5">
        <f t="shared" si="299"/>
        <v>1.8661749366968985E-4</v>
      </c>
      <c r="AE149" s="5">
        <f t="shared" si="300"/>
        <v>3.1233557890382327E-4</v>
      </c>
      <c r="AF149" s="5">
        <f t="shared" si="301"/>
        <v>2.6137290757385987E-4</v>
      </c>
      <c r="AG149" s="5">
        <f t="shared" si="302"/>
        <v>1.4581708783306178E-4</v>
      </c>
      <c r="AH149" s="5">
        <f t="shared" si="303"/>
        <v>3.9544877891499991E-2</v>
      </c>
      <c r="AI149" s="5">
        <f t="shared" si="304"/>
        <v>1.7347019768404616E-2</v>
      </c>
      <c r="AJ149" s="5">
        <f t="shared" si="305"/>
        <v>3.8047796692034018E-3</v>
      </c>
      <c r="AK149" s="5">
        <f t="shared" si="306"/>
        <v>5.5634333829685152E-4</v>
      </c>
      <c r="AL149" s="5">
        <f t="shared" si="307"/>
        <v>1.7917659014845289E-6</v>
      </c>
      <c r="AM149" s="5">
        <f t="shared" si="308"/>
        <v>1.6372574777954082E-5</v>
      </c>
      <c r="AN149" s="5">
        <f t="shared" si="309"/>
        <v>2.7402241455828692E-5</v>
      </c>
      <c r="AO149" s="5">
        <f t="shared" si="310"/>
        <v>2.2931116424479918E-5</v>
      </c>
      <c r="AP149" s="5">
        <f t="shared" si="311"/>
        <v>1.2793019172553921E-5</v>
      </c>
      <c r="AQ149" s="5">
        <f t="shared" si="312"/>
        <v>5.3528141582745934E-6</v>
      </c>
      <c r="AR149" s="5">
        <f t="shared" si="313"/>
        <v>1.3236993045018826E-2</v>
      </c>
      <c r="AS149" s="5">
        <f t="shared" si="314"/>
        <v>5.8066276157482423E-3</v>
      </c>
      <c r="AT149" s="5">
        <f t="shared" si="315"/>
        <v>1.2735869903874443E-3</v>
      </c>
      <c r="AU149" s="5">
        <f t="shared" si="316"/>
        <v>1.8622671992776359E-4</v>
      </c>
      <c r="AV149" s="5">
        <f t="shared" si="317"/>
        <v>2.0422863618744682E-5</v>
      </c>
      <c r="AW149" s="5">
        <f t="shared" si="318"/>
        <v>3.6541174930213626E-8</v>
      </c>
      <c r="AX149" s="5">
        <f t="shared" si="319"/>
        <v>1.1970171337659725E-6</v>
      </c>
      <c r="AY149" s="5">
        <f t="shared" si="320"/>
        <v>2.0034083197705806E-6</v>
      </c>
      <c r="AZ149" s="5">
        <f t="shared" si="321"/>
        <v>1.6765194008119711E-6</v>
      </c>
      <c r="BA149" s="5">
        <f t="shared" si="322"/>
        <v>9.3531184617116159E-7</v>
      </c>
      <c r="BB149" s="5">
        <f t="shared" si="323"/>
        <v>3.9135019068274129E-7</v>
      </c>
      <c r="BC149" s="5">
        <f t="shared" si="324"/>
        <v>1.3099799590853516E-7</v>
      </c>
      <c r="BD149" s="5">
        <f t="shared" si="325"/>
        <v>3.6923868571682398E-3</v>
      </c>
      <c r="BE149" s="5">
        <f t="shared" si="326"/>
        <v>1.6197270346777967E-3</v>
      </c>
      <c r="BF149" s="5">
        <f t="shared" si="327"/>
        <v>3.5526012960599579E-4</v>
      </c>
      <c r="BG149" s="5">
        <f t="shared" si="328"/>
        <v>5.1946925617943248E-5</v>
      </c>
      <c r="BH149" s="5">
        <f t="shared" si="329"/>
        <v>5.6968461761010934E-6</v>
      </c>
      <c r="BI149" s="5">
        <f t="shared" si="330"/>
        <v>4.9980330451660125E-7</v>
      </c>
      <c r="BJ149" s="8">
        <f t="shared" si="331"/>
        <v>9.2104604229574144E-2</v>
      </c>
      <c r="BK149" s="8">
        <f t="shared" si="332"/>
        <v>0.22745246100901417</v>
      </c>
      <c r="BL149" s="8">
        <f t="shared" si="333"/>
        <v>0.58421465157469754</v>
      </c>
      <c r="BM149" s="8">
        <f t="shared" si="334"/>
        <v>0.35197846120601378</v>
      </c>
      <c r="BN149" s="8">
        <f t="shared" si="335"/>
        <v>0.64630202012059657</v>
      </c>
    </row>
    <row r="150" spans="1:66" x14ac:dyDescent="0.25">
      <c r="A150" t="s">
        <v>99</v>
      </c>
      <c r="B150" t="s">
        <v>113</v>
      </c>
      <c r="C150" t="s">
        <v>105</v>
      </c>
      <c r="D150" s="11">
        <v>44350</v>
      </c>
      <c r="E150">
        <f>VLOOKUP(A150,home!$A$2:$E$405,3,FALSE)</f>
        <v>1.3333333333333299</v>
      </c>
      <c r="F150">
        <f>VLOOKUP(B150,home!$B$2:$E$405,3,FALSE)</f>
        <v>1.02</v>
      </c>
      <c r="G150">
        <f>VLOOKUP(C150,away!$B$2:$E$405,4,FALSE)</f>
        <v>0.66</v>
      </c>
      <c r="H150">
        <f>VLOOKUP(A150,away!$A$2:$E$405,3,FALSE)</f>
        <v>1.2876344086021501</v>
      </c>
      <c r="I150">
        <f>VLOOKUP(C150,away!$B$2:$E$405,3,FALSE)</f>
        <v>0.97</v>
      </c>
      <c r="J150">
        <f>VLOOKUP(B150,home!$B$2:$E$405,4,FALSE)</f>
        <v>0.67</v>
      </c>
      <c r="K150" s="3">
        <f t="shared" si="280"/>
        <v>0.89759999999999773</v>
      </c>
      <c r="L150" s="3">
        <f t="shared" si="281"/>
        <v>0.83683360215053737</v>
      </c>
      <c r="M150" s="5">
        <f t="shared" si="282"/>
        <v>0.17650014128093774</v>
      </c>
      <c r="N150" s="5">
        <f t="shared" si="283"/>
        <v>0.15842652681376931</v>
      </c>
      <c r="O150" s="5">
        <f t="shared" si="284"/>
        <v>0.14770124900820591</v>
      </c>
      <c r="P150" s="5">
        <f t="shared" si="285"/>
        <v>0.13257664110976528</v>
      </c>
      <c r="Q150" s="5">
        <f t="shared" si="286"/>
        <v>7.1101825234019492E-2</v>
      </c>
      <c r="R150" s="5">
        <f t="shared" si="287"/>
        <v>6.1800684124835199E-2</v>
      </c>
      <c r="S150" s="5">
        <f t="shared" si="288"/>
        <v>2.4895965578818766E-2</v>
      </c>
      <c r="T150" s="5">
        <f t="shared" si="289"/>
        <v>5.9500396530062512E-2</v>
      </c>
      <c r="U150" s="5">
        <f t="shared" si="290"/>
        <v>5.5472294070451934E-2</v>
      </c>
      <c r="V150" s="5">
        <f t="shared" si="291"/>
        <v>2.077822380619375E-3</v>
      </c>
      <c r="W150" s="5">
        <f t="shared" si="292"/>
        <v>2.1273666110018585E-2</v>
      </c>
      <c r="X150" s="5">
        <f t="shared" si="293"/>
        <v>1.7802518641794662E-2</v>
      </c>
      <c r="Y150" s="5">
        <f t="shared" si="294"/>
        <v>7.4488729011825579E-3</v>
      </c>
      <c r="Z150" s="5">
        <f t="shared" si="295"/>
        <v>1.723896303718446E-2</v>
      </c>
      <c r="AA150" s="5">
        <f t="shared" si="296"/>
        <v>1.5473693222176732E-2</v>
      </c>
      <c r="AB150" s="5">
        <f t="shared" si="297"/>
        <v>6.9445935181128996E-3</v>
      </c>
      <c r="AC150" s="5">
        <f t="shared" si="298"/>
        <v>9.7546208053292101E-5</v>
      </c>
      <c r="AD150" s="5">
        <f t="shared" si="299"/>
        <v>4.7738106750881562E-3</v>
      </c>
      <c r="AE150" s="5">
        <f t="shared" si="300"/>
        <v>3.9948851832187111E-3</v>
      </c>
      <c r="AF150" s="5">
        <f t="shared" si="301"/>
        <v>1.6715270790253613E-3</v>
      </c>
      <c r="AG150" s="5">
        <f t="shared" si="302"/>
        <v>4.662633422109864E-4</v>
      </c>
      <c r="AH150" s="5">
        <f t="shared" si="303"/>
        <v>3.6065358839367598E-3</v>
      </c>
      <c r="AI150" s="5">
        <f t="shared" si="304"/>
        <v>3.237226609421627E-3</v>
      </c>
      <c r="AJ150" s="5">
        <f t="shared" si="305"/>
        <v>1.4528673023084227E-3</v>
      </c>
      <c r="AK150" s="5">
        <f t="shared" si="306"/>
        <v>4.3469789685067906E-4</v>
      </c>
      <c r="AL150" s="5">
        <f t="shared" si="307"/>
        <v>2.9308415331215426E-6</v>
      </c>
      <c r="AM150" s="5">
        <f t="shared" si="308"/>
        <v>8.5699449239182396E-4</v>
      </c>
      <c r="AN150" s="5">
        <f t="shared" si="309"/>
        <v>7.1716178809142135E-4</v>
      </c>
      <c r="AO150" s="5">
        <f t="shared" si="310"/>
        <v>3.0007254122663217E-4</v>
      </c>
      <c r="AP150" s="5">
        <f t="shared" si="311"/>
        <v>8.3703595193716099E-5</v>
      </c>
      <c r="AQ150" s="5">
        <f t="shared" si="312"/>
        <v>1.7511495269726959E-5</v>
      </c>
      <c r="AR150" s="5">
        <f t="shared" si="313"/>
        <v>6.036140830079944E-4</v>
      </c>
      <c r="AS150" s="5">
        <f t="shared" si="314"/>
        <v>5.4180400090797444E-4</v>
      </c>
      <c r="AT150" s="5">
        <f t="shared" si="315"/>
        <v>2.4316163560749831E-4</v>
      </c>
      <c r="AU150" s="5">
        <f t="shared" si="316"/>
        <v>7.2753961373763325E-5</v>
      </c>
      <c r="AV150" s="5">
        <f t="shared" si="317"/>
        <v>1.6325988932272444E-5</v>
      </c>
      <c r="AW150" s="5">
        <f t="shared" si="318"/>
        <v>6.1152158492196083E-8</v>
      </c>
      <c r="AX150" s="5">
        <f t="shared" si="319"/>
        <v>1.2820637606181649E-4</v>
      </c>
      <c r="AY150" s="5">
        <f t="shared" si="320"/>
        <v>1.0728740349847634E-4</v>
      </c>
      <c r="AZ150" s="5">
        <f t="shared" si="321"/>
        <v>4.4890852167504048E-5</v>
      </c>
      <c r="BA150" s="5">
        <f t="shared" si="322"/>
        <v>1.2522057840979891E-5</v>
      </c>
      <c r="BB150" s="5">
        <f t="shared" si="323"/>
        <v>2.6197196923511455E-6</v>
      </c>
      <c r="BC150" s="5">
        <f t="shared" si="324"/>
        <v>4.3845389335498155E-7</v>
      </c>
      <c r="BD150" s="5">
        <f t="shared" si="325"/>
        <v>8.4187424565395521E-5</v>
      </c>
      <c r="BE150" s="5">
        <f t="shared" si="326"/>
        <v>7.5566632289898825E-5</v>
      </c>
      <c r="BF150" s="5">
        <f t="shared" si="327"/>
        <v>3.3914304571706506E-5</v>
      </c>
      <c r="BG150" s="5">
        <f t="shared" si="328"/>
        <v>1.0147159927854564E-5</v>
      </c>
      <c r="BH150" s="5">
        <f t="shared" si="329"/>
        <v>2.2770226878105578E-6</v>
      </c>
      <c r="BI150" s="5">
        <f t="shared" si="330"/>
        <v>4.0877111291575044E-7</v>
      </c>
      <c r="BJ150" s="8">
        <f t="shared" si="331"/>
        <v>0.34873170128571823</v>
      </c>
      <c r="BK150" s="8">
        <f t="shared" si="332"/>
        <v>0.33625833480322609</v>
      </c>
      <c r="BL150" s="8">
        <f t="shared" si="333"/>
        <v>0.29780800262128526</v>
      </c>
      <c r="BM150" s="8">
        <f t="shared" si="334"/>
        <v>0.25182270792454103</v>
      </c>
      <c r="BN150" s="8">
        <f t="shared" si="335"/>
        <v>0.748107067571533</v>
      </c>
    </row>
    <row r="151" spans="1:66" x14ac:dyDescent="0.25">
      <c r="A151" t="s">
        <v>99</v>
      </c>
      <c r="B151" t="s">
        <v>417</v>
      </c>
      <c r="C151" t="s">
        <v>108</v>
      </c>
      <c r="D151" s="11">
        <v>44350</v>
      </c>
      <c r="E151">
        <f>VLOOKUP(A151,home!$A$2:$E$405,3,FALSE)</f>
        <v>1.3333333333333299</v>
      </c>
      <c r="F151">
        <f>VLOOKUP(B151,home!$B$2:$E$405,3,FALSE)</f>
        <v>1.07</v>
      </c>
      <c r="G151">
        <f>VLOOKUP(C151,away!$B$2:$E$405,4,FALSE)</f>
        <v>0.89</v>
      </c>
      <c r="H151">
        <f>VLOOKUP(A151,away!$A$2:$E$405,3,FALSE)</f>
        <v>1.2876344086021501</v>
      </c>
      <c r="I151">
        <f>VLOOKUP(C151,away!$B$2:$E$405,3,FALSE)</f>
        <v>0.7</v>
      </c>
      <c r="J151">
        <f>VLOOKUP(B151,home!$B$2:$E$405,4,FALSE)</f>
        <v>1</v>
      </c>
      <c r="K151" s="3">
        <f t="shared" si="280"/>
        <v>1.2697333333333303</v>
      </c>
      <c r="L151" s="3">
        <f t="shared" si="281"/>
        <v>0.90134408602150495</v>
      </c>
      <c r="M151" s="5">
        <f t="shared" si="282"/>
        <v>0.1140546659832361</v>
      </c>
      <c r="N151" s="5">
        <f t="shared" si="283"/>
        <v>0.14481901122111399</v>
      </c>
      <c r="O151" s="5">
        <f t="shared" si="284"/>
        <v>0.10280249866714798</v>
      </c>
      <c r="P151" s="5">
        <f t="shared" si="285"/>
        <v>0.13053175930763306</v>
      </c>
      <c r="Q151" s="5">
        <f t="shared" si="286"/>
        <v>9.1940762923911026E-2</v>
      </c>
      <c r="R151" s="5">
        <f t="shared" si="287"/>
        <v>4.6330212100933736E-2</v>
      </c>
      <c r="S151" s="5">
        <f t="shared" si="288"/>
        <v>3.7347310697596087E-2</v>
      </c>
      <c r="T151" s="5">
        <f t="shared" si="289"/>
        <v>8.2870262925772459E-2</v>
      </c>
      <c r="U151" s="5">
        <f t="shared" si="290"/>
        <v>5.8827014644958792E-2</v>
      </c>
      <c r="V151" s="5">
        <f t="shared" si="291"/>
        <v>4.7491945382698584E-3</v>
      </c>
      <c r="W151" s="5">
        <f t="shared" si="292"/>
        <v>3.8913417125528996E-2</v>
      </c>
      <c r="X151" s="5">
        <f t="shared" si="293"/>
        <v>3.507437839298351E-2</v>
      </c>
      <c r="Y151" s="5">
        <f t="shared" si="294"/>
        <v>1.5807041767698069E-2</v>
      </c>
      <c r="Z151" s="5">
        <f t="shared" si="295"/>
        <v>1.3919820893766198E-2</v>
      </c>
      <c r="AA151" s="5">
        <f t="shared" si="296"/>
        <v>1.7674460582844692E-2</v>
      </c>
      <c r="AB151" s="5">
        <f t="shared" si="297"/>
        <v>1.1220925875361975E-2</v>
      </c>
      <c r="AC151" s="5">
        <f t="shared" si="298"/>
        <v>3.3970591702145014E-4</v>
      </c>
      <c r="AD151" s="5">
        <f t="shared" si="299"/>
        <v>1.235241570954706E-2</v>
      </c>
      <c r="AE151" s="5">
        <f t="shared" si="300"/>
        <v>1.1133776847879376E-2</v>
      </c>
      <c r="AF151" s="5">
        <f t="shared" si="301"/>
        <v>5.0176819584596133E-3</v>
      </c>
      <c r="AG151" s="5">
        <f t="shared" si="302"/>
        <v>1.5075526529314586E-3</v>
      </c>
      <c r="AH151" s="5">
        <f t="shared" si="303"/>
        <v>3.1366370602686849E-3</v>
      </c>
      <c r="AI151" s="5">
        <f t="shared" si="304"/>
        <v>3.982692629991816E-3</v>
      </c>
      <c r="AJ151" s="5">
        <f t="shared" si="305"/>
        <v>2.5284787943607983E-3</v>
      </c>
      <c r="AK151" s="5">
        <f t="shared" si="306"/>
        <v>1.0701646026087918E-3</v>
      </c>
      <c r="AL151" s="5">
        <f t="shared" si="307"/>
        <v>1.555128345298567E-5</v>
      </c>
      <c r="AM151" s="5">
        <f t="shared" si="308"/>
        <v>3.1368547947204354E-3</v>
      </c>
      <c r="AN151" s="5">
        <f t="shared" si="309"/>
        <v>2.8273855179294666E-3</v>
      </c>
      <c r="AO151" s="5">
        <f t="shared" si="310"/>
        <v>1.2742236077442871E-3</v>
      </c>
      <c r="AP151" s="5">
        <f t="shared" si="311"/>
        <v>3.8283797103643314E-4</v>
      </c>
      <c r="AQ151" s="5">
        <f t="shared" si="312"/>
        <v>8.626718527454029E-5</v>
      </c>
      <c r="AR151" s="5">
        <f t="shared" si="313"/>
        <v>5.6543785285381168E-4</v>
      </c>
      <c r="AS151" s="5">
        <f t="shared" si="314"/>
        <v>7.1795528969691147E-4</v>
      </c>
      <c r="AT151" s="5">
        <f t="shared" si="315"/>
        <v>4.5580588158557818E-4</v>
      </c>
      <c r="AU151" s="5">
        <f t="shared" si="316"/>
        <v>1.9291730712619773E-4</v>
      </c>
      <c r="AV151" s="5">
        <f t="shared" si="317"/>
        <v>6.1238383858759244E-5</v>
      </c>
      <c r="AW151" s="5">
        <f t="shared" si="318"/>
        <v>4.9438680495647995E-7</v>
      </c>
      <c r="AX151" s="5">
        <f t="shared" si="319"/>
        <v>6.638281824471701E-4</v>
      </c>
      <c r="AY151" s="5">
        <f t="shared" si="320"/>
        <v>5.9833760638316135E-4</v>
      </c>
      <c r="AZ151" s="5">
        <f t="shared" si="321"/>
        <v>2.6965403147886279E-4</v>
      </c>
      <c r="BA151" s="5">
        <f t="shared" si="322"/>
        <v>8.1017022181776571E-5</v>
      </c>
      <c r="BB151" s="5">
        <f t="shared" si="323"/>
        <v>1.8256053452654347E-5</v>
      </c>
      <c r="BC151" s="5">
        <f t="shared" si="324"/>
        <v>3.2909971627284949E-6</v>
      </c>
      <c r="BD151" s="5">
        <f t="shared" si="325"/>
        <v>8.4942344113746816E-5</v>
      </c>
      <c r="BE151" s="5">
        <f t="shared" si="326"/>
        <v>1.0785412573269453E-4</v>
      </c>
      <c r="BF151" s="5">
        <f t="shared" si="327"/>
        <v>6.8472989290163181E-5</v>
      </c>
      <c r="BG151" s="5">
        <f t="shared" si="328"/>
        <v>2.8980812311565432E-5</v>
      </c>
      <c r="BH151" s="5">
        <f t="shared" si="329"/>
        <v>9.1994758547679002E-6</v>
      </c>
      <c r="BI151" s="5">
        <f t="shared" si="330"/>
        <v>2.336176228398786E-6</v>
      </c>
      <c r="BJ151" s="8">
        <f t="shared" si="331"/>
        <v>0.44877825449563713</v>
      </c>
      <c r="BK151" s="8">
        <f t="shared" si="332"/>
        <v>0.28763652533359274</v>
      </c>
      <c r="BL151" s="8">
        <f t="shared" si="333"/>
        <v>0.24986822559712984</v>
      </c>
      <c r="BM151" s="8">
        <f t="shared" si="334"/>
        <v>0.36912607289657157</v>
      </c>
      <c r="BN151" s="8">
        <f t="shared" si="335"/>
        <v>0.63047891020397584</v>
      </c>
    </row>
    <row r="152" spans="1:66" x14ac:dyDescent="0.25">
      <c r="A152" t="s">
        <v>99</v>
      </c>
      <c r="B152" t="s">
        <v>101</v>
      </c>
      <c r="C152" t="s">
        <v>118</v>
      </c>
      <c r="D152" s="11">
        <v>44350</v>
      </c>
      <c r="E152">
        <f>VLOOKUP(A152,home!$A$2:$E$405,3,FALSE)</f>
        <v>1.3333333333333299</v>
      </c>
      <c r="F152">
        <f>VLOOKUP(B152,home!$B$2:$E$405,3,FALSE)</f>
        <v>0.98</v>
      </c>
      <c r="G152">
        <f>VLOOKUP(C152,away!$B$2:$E$405,4,FALSE)</f>
        <v>1.22</v>
      </c>
      <c r="H152">
        <f>VLOOKUP(A152,away!$A$2:$E$405,3,FALSE)</f>
        <v>1.2876344086021501</v>
      </c>
      <c r="I152">
        <f>VLOOKUP(C152,away!$B$2:$E$405,3,FALSE)</f>
        <v>1.1200000000000001</v>
      </c>
      <c r="J152">
        <f>VLOOKUP(B152,home!$B$2:$E$405,4,FALSE)</f>
        <v>0.78</v>
      </c>
      <c r="K152" s="3">
        <f t="shared" si="280"/>
        <v>1.5941333333333292</v>
      </c>
      <c r="L152" s="3">
        <f t="shared" si="281"/>
        <v>1.1248774193548383</v>
      </c>
      <c r="M152" s="5">
        <f t="shared" si="282"/>
        <v>6.5939953093623049E-2</v>
      </c>
      <c r="N152" s="5">
        <f t="shared" si="283"/>
        <v>0.10511707722498068</v>
      </c>
      <c r="O152" s="5">
        <f t="shared" si="284"/>
        <v>7.4174364268333765E-2</v>
      </c>
      <c r="P152" s="5">
        <f t="shared" si="285"/>
        <v>0.1182438265589595</v>
      </c>
      <c r="Q152" s="5">
        <f t="shared" si="286"/>
        <v>8.3785318353457719E-2</v>
      </c>
      <c r="R152" s="5">
        <f t="shared" si="287"/>
        <v>4.1718533730224522E-2</v>
      </c>
      <c r="S152" s="5">
        <f t="shared" si="288"/>
        <v>5.3008843134350989E-2</v>
      </c>
      <c r="T152" s="5">
        <f t="shared" si="289"/>
        <v>9.4248212689261091E-2</v>
      </c>
      <c r="U152" s="5">
        <f t="shared" si="290"/>
        <v>6.6504905237141754E-2</v>
      </c>
      <c r="V152" s="5">
        <f t="shared" si="291"/>
        <v>1.0561744536089747E-2</v>
      </c>
      <c r="W152" s="5">
        <f t="shared" si="292"/>
        <v>4.4521656277063899E-2</v>
      </c>
      <c r="X152" s="5">
        <f t="shared" si="293"/>
        <v>5.0081405818346775E-2</v>
      </c>
      <c r="Y152" s="5">
        <f t="shared" si="294"/>
        <v>2.8167721267302159E-2</v>
      </c>
      <c r="Z152" s="5">
        <f t="shared" si="295"/>
        <v>1.5642745520574243E-2</v>
      </c>
      <c r="AA152" s="5">
        <f t="shared" si="296"/>
        <v>2.493662205919802E-2</v>
      </c>
      <c r="AB152" s="5">
        <f t="shared" si="297"/>
        <v>1.9876150222651386E-2</v>
      </c>
      <c r="AC152" s="5">
        <f t="shared" si="298"/>
        <v>1.1837105488536992E-3</v>
      </c>
      <c r="AD152" s="5">
        <f t="shared" si="299"/>
        <v>1.7743364081619167E-2</v>
      </c>
      <c r="AE152" s="5">
        <f t="shared" si="300"/>
        <v>1.9959109598805098E-2</v>
      </c>
      <c r="AF152" s="5">
        <f t="shared" si="301"/>
        <v>1.1225775849062135E-2</v>
      </c>
      <c r="AG152" s="5">
        <f t="shared" si="302"/>
        <v>4.2092072557829594E-3</v>
      </c>
      <c r="AH152" s="5">
        <f t="shared" si="303"/>
        <v>4.3990428032020029E-3</v>
      </c>
      <c r="AI152" s="5">
        <f t="shared" si="304"/>
        <v>7.0126607673444011E-3</v>
      </c>
      <c r="AJ152" s="5">
        <f t="shared" si="305"/>
        <v>5.5895581422912973E-3</v>
      </c>
      <c r="AK152" s="5">
        <f t="shared" si="306"/>
        <v>2.9701669844104249E-3</v>
      </c>
      <c r="AL152" s="5">
        <f t="shared" si="307"/>
        <v>8.4905407582525823E-5</v>
      </c>
      <c r="AM152" s="5">
        <f t="shared" si="308"/>
        <v>5.657057625595683E-3</v>
      </c>
      <c r="AN152" s="5">
        <f t="shared" si="309"/>
        <v>6.3634963830216801E-3</v>
      </c>
      <c r="AO152" s="5">
        <f t="shared" si="310"/>
        <v>3.5790766947036388E-3</v>
      </c>
      <c r="AP152" s="5">
        <f t="shared" si="311"/>
        <v>1.3420075186704242E-3</v>
      </c>
      <c r="AQ152" s="5">
        <f t="shared" si="312"/>
        <v>3.7739848858919426E-4</v>
      </c>
      <c r="AR152" s="5">
        <f t="shared" si="313"/>
        <v>9.8967678321946854E-4</v>
      </c>
      <c r="AS152" s="5">
        <f t="shared" si="314"/>
        <v>1.5776767493562579E-3</v>
      </c>
      <c r="AT152" s="5">
        <f t="shared" si="315"/>
        <v>1.2575135476868915E-3</v>
      </c>
      <c r="AU152" s="5">
        <f t="shared" si="316"/>
        <v>6.6821475449530812E-4</v>
      </c>
      <c r="AV152" s="5">
        <f t="shared" si="317"/>
        <v>2.6630585349152967E-4</v>
      </c>
      <c r="AW152" s="5">
        <f t="shared" si="318"/>
        <v>4.2292435167204184E-6</v>
      </c>
      <c r="AX152" s="5">
        <f t="shared" si="319"/>
        <v>1.5030173549249286E-3</v>
      </c>
      <c r="AY152" s="5">
        <f t="shared" si="320"/>
        <v>1.6907102834534888E-3</v>
      </c>
      <c r="AZ152" s="5">
        <f t="shared" si="321"/>
        <v>9.5092091026392409E-4</v>
      </c>
      <c r="BA152" s="5">
        <f t="shared" si="322"/>
        <v>3.5655648651607879E-4</v>
      </c>
      <c r="BB152" s="5">
        <f t="shared" si="323"/>
        <v>1.0027058510160874E-4</v>
      </c>
      <c r="BC152" s="5">
        <f t="shared" si="324"/>
        <v>2.2558423401259464E-5</v>
      </c>
      <c r="BD152" s="5">
        <f t="shared" si="325"/>
        <v>1.8554417765055204E-4</v>
      </c>
      <c r="BE152" s="5">
        <f t="shared" si="326"/>
        <v>2.957821583986659E-4</v>
      </c>
      <c r="BF152" s="5">
        <f t="shared" si="327"/>
        <v>2.3575809905429607E-4</v>
      </c>
      <c r="BG152" s="5">
        <f t="shared" si="328"/>
        <v>1.2527661476858471E-4</v>
      </c>
      <c r="BH152" s="5">
        <f t="shared" si="329"/>
        <v>4.9926906872439864E-5</v>
      </c>
      <c r="BI152" s="5">
        <f t="shared" si="330"/>
        <v>1.5918029295117045E-5</v>
      </c>
      <c r="BJ152" s="8">
        <f t="shared" si="331"/>
        <v>0.48100191916992352</v>
      </c>
      <c r="BK152" s="8">
        <f t="shared" si="332"/>
        <v>0.25071369356291295</v>
      </c>
      <c r="BL152" s="8">
        <f t="shared" si="333"/>
        <v>0.25284959788908667</v>
      </c>
      <c r="BM152" s="8">
        <f t="shared" si="334"/>
        <v>0.50954240187298172</v>
      </c>
      <c r="BN152" s="8">
        <f t="shared" si="335"/>
        <v>0.48897907322957923</v>
      </c>
    </row>
    <row r="153" spans="1:66" x14ac:dyDescent="0.25">
      <c r="A153" t="s">
        <v>99</v>
      </c>
      <c r="B153" t="s">
        <v>119</v>
      </c>
      <c r="C153" t="s">
        <v>115</v>
      </c>
      <c r="D153" s="11">
        <v>44350</v>
      </c>
      <c r="E153">
        <f>VLOOKUP(A153,home!$A$2:$E$405,3,FALSE)</f>
        <v>1.3333333333333299</v>
      </c>
      <c r="F153">
        <f>VLOOKUP(B153,home!$B$2:$E$405,3,FALSE)</f>
        <v>0.7</v>
      </c>
      <c r="G153">
        <f>VLOOKUP(C153,away!$B$2:$E$405,4,FALSE)</f>
        <v>1.1000000000000001</v>
      </c>
      <c r="H153">
        <f>VLOOKUP(A153,away!$A$2:$E$405,3,FALSE)</f>
        <v>1.2876344086021501</v>
      </c>
      <c r="I153">
        <f>VLOOKUP(C153,away!$B$2:$E$405,3,FALSE)</f>
        <v>1.01</v>
      </c>
      <c r="J153">
        <f>VLOOKUP(B153,home!$B$2:$E$405,4,FALSE)</f>
        <v>1.7</v>
      </c>
      <c r="K153" s="3">
        <f t="shared" si="280"/>
        <v>1.0266666666666642</v>
      </c>
      <c r="L153" s="3">
        <f t="shared" si="281"/>
        <v>2.2108682795698917</v>
      </c>
      <c r="M153" s="5">
        <f t="shared" si="282"/>
        <v>3.9260555293333665E-2</v>
      </c>
      <c r="N153" s="5">
        <f t="shared" si="283"/>
        <v>4.0307503434489127E-2</v>
      </c>
      <c r="O153" s="5">
        <f t="shared" si="284"/>
        <v>8.6799916336331204E-2</v>
      </c>
      <c r="P153" s="5">
        <f t="shared" si="285"/>
        <v>8.9114580771966476E-2</v>
      </c>
      <c r="Q153" s="5">
        <f t="shared" si="286"/>
        <v>2.0691185096371037E-2</v>
      </c>
      <c r="R153" s="5">
        <f t="shared" si="287"/>
        <v>9.5951590848657578E-2</v>
      </c>
      <c r="S153" s="5">
        <f t="shared" si="288"/>
        <v>5.0568620634816708E-2</v>
      </c>
      <c r="T153" s="5">
        <f t="shared" si="289"/>
        <v>4.5745484796276013E-2</v>
      </c>
      <c r="U153" s="5">
        <f t="shared" si="290"/>
        <v>9.8510299937954862E-2</v>
      </c>
      <c r="V153" s="5">
        <f t="shared" si="291"/>
        <v>1.2753545283466965E-2</v>
      </c>
      <c r="W153" s="5">
        <f t="shared" si="292"/>
        <v>7.0809833440914054E-3</v>
      </c>
      <c r="X153" s="5">
        <f t="shared" si="293"/>
        <v>1.5655121463614422E-2</v>
      </c>
      <c r="Y153" s="5">
        <f t="shared" si="294"/>
        <v>1.7305705728359457E-2</v>
      </c>
      <c r="Z153" s="5">
        <f t="shared" si="295"/>
        <v>7.0712109527188594E-2</v>
      </c>
      <c r="AA153" s="5">
        <f t="shared" si="296"/>
        <v>7.259776578124677E-2</v>
      </c>
      <c r="AB153" s="5">
        <f t="shared" si="297"/>
        <v>3.7266853101039922E-2</v>
      </c>
      <c r="AC153" s="5">
        <f t="shared" si="298"/>
        <v>1.8092695594868278E-3</v>
      </c>
      <c r="AD153" s="5">
        <f t="shared" si="299"/>
        <v>1.8174523916501225E-3</v>
      </c>
      <c r="AE153" s="5">
        <f t="shared" si="300"/>
        <v>4.0181478423276917E-3</v>
      </c>
      <c r="AF153" s="5">
        <f t="shared" si="301"/>
        <v>4.4417978036122487E-3</v>
      </c>
      <c r="AG153" s="5">
        <f t="shared" si="302"/>
        <v>3.2734099560898459E-3</v>
      </c>
      <c r="AH153" s="5">
        <f t="shared" si="303"/>
        <v>3.9083789983783292E-2</v>
      </c>
      <c r="AI153" s="5">
        <f t="shared" si="304"/>
        <v>4.0126024383350743E-2</v>
      </c>
      <c r="AJ153" s="5">
        <f t="shared" si="305"/>
        <v>2.0598025850119998E-2</v>
      </c>
      <c r="AK153" s="5">
        <f t="shared" si="306"/>
        <v>7.049102179818828E-3</v>
      </c>
      <c r="AL153" s="5">
        <f t="shared" si="307"/>
        <v>1.6426899425391072E-4</v>
      </c>
      <c r="AM153" s="5">
        <f t="shared" si="308"/>
        <v>3.7318355775215774E-4</v>
      </c>
      <c r="AN153" s="5">
        <f t="shared" si="309"/>
        <v>8.2505969029128426E-4</v>
      </c>
      <c r="AO153" s="5">
        <f t="shared" si="310"/>
        <v>9.1204914900837981E-4</v>
      </c>
      <c r="AP153" s="5">
        <f t="shared" si="311"/>
        <v>6.7214017765044698E-4</v>
      </c>
      <c r="AQ153" s="5">
        <f t="shared" si="312"/>
        <v>3.7150334954796118E-4</v>
      </c>
      <c r="AR153" s="5">
        <f t="shared" si="313"/>
        <v>1.7281822304103595E-2</v>
      </c>
      <c r="AS153" s="5">
        <f t="shared" si="314"/>
        <v>1.774267089887965E-2</v>
      </c>
      <c r="AT153" s="5">
        <f t="shared" si="315"/>
        <v>9.1079043947581984E-3</v>
      </c>
      <c r="AU153" s="5">
        <f t="shared" si="316"/>
        <v>3.1169272817616871E-3</v>
      </c>
      <c r="AV153" s="5">
        <f t="shared" si="317"/>
        <v>8.0001133565216426E-4</v>
      </c>
      <c r="AW153" s="5">
        <f t="shared" si="318"/>
        <v>1.0357273100328531E-5</v>
      </c>
      <c r="AX153" s="5">
        <f t="shared" si="319"/>
        <v>6.3855853215369021E-5</v>
      </c>
      <c r="AY153" s="5">
        <f t="shared" si="320"/>
        <v>1.4117688033873043E-4</v>
      </c>
      <c r="AZ153" s="5">
        <f t="shared" si="321"/>
        <v>1.5606174327476675E-4</v>
      </c>
      <c r="BA153" s="5">
        <f t="shared" si="322"/>
        <v>1.1501065262018725E-4</v>
      </c>
      <c r="BB153" s="5">
        <f t="shared" si="323"/>
        <v>6.3568350922650949E-5</v>
      </c>
      <c r="BC153" s="5">
        <f t="shared" si="324"/>
        <v>2.8108250127891309E-5</v>
      </c>
      <c r="BD153" s="5">
        <f t="shared" si="325"/>
        <v>6.3679721242176782E-3</v>
      </c>
      <c r="BE153" s="5">
        <f t="shared" si="326"/>
        <v>6.5377847141967994E-3</v>
      </c>
      <c r="BF153" s="5">
        <f t="shared" si="327"/>
        <v>3.3560628199543491E-3</v>
      </c>
      <c r="BG153" s="5">
        <f t="shared" si="328"/>
        <v>1.1485192761621524E-3</v>
      </c>
      <c r="BH153" s="5">
        <f t="shared" si="329"/>
        <v>2.9478661421495169E-4</v>
      </c>
      <c r="BI153" s="5">
        <f t="shared" si="330"/>
        <v>6.0529518118803282E-5</v>
      </c>
      <c r="BJ153" s="8">
        <f t="shared" si="331"/>
        <v>0.16405850951163117</v>
      </c>
      <c r="BK153" s="8">
        <f t="shared" si="332"/>
        <v>0.19381201741766332</v>
      </c>
      <c r="BL153" s="8">
        <f t="shared" si="333"/>
        <v>0.56379835968432324</v>
      </c>
      <c r="BM153" s="8">
        <f t="shared" si="334"/>
        <v>0.62012484475241891</v>
      </c>
      <c r="BN153" s="8">
        <f t="shared" si="335"/>
        <v>0.37212533178114909</v>
      </c>
    </row>
    <row r="154" spans="1:66" x14ac:dyDescent="0.25">
      <c r="A154" t="s">
        <v>122</v>
      </c>
      <c r="B154" t="s">
        <v>136</v>
      </c>
      <c r="C154" t="s">
        <v>137</v>
      </c>
      <c r="D154" s="11">
        <v>44350</v>
      </c>
      <c r="E154">
        <f>VLOOKUP(A154,home!$A$2:$E$405,3,FALSE)</f>
        <v>1.3037634408602199</v>
      </c>
      <c r="F154">
        <f>VLOOKUP(B154,home!$B$2:$E$405,3,FALSE)</f>
        <v>1.48</v>
      </c>
      <c r="G154">
        <f>VLOOKUP(C154,away!$B$2:$E$405,4,FALSE)</f>
        <v>0.92</v>
      </c>
      <c r="H154">
        <f>VLOOKUP(A154,away!$A$2:$E$405,3,FALSE)</f>
        <v>1.14247311827957</v>
      </c>
      <c r="I154">
        <f>VLOOKUP(C154,away!$B$2:$E$405,3,FALSE)</f>
        <v>0.72</v>
      </c>
      <c r="J154">
        <f>VLOOKUP(B154,home!$B$2:$E$405,4,FALSE)</f>
        <v>0.93</v>
      </c>
      <c r="K154" s="3">
        <f t="shared" si="280"/>
        <v>1.7752043010752756</v>
      </c>
      <c r="L154" s="3">
        <f t="shared" si="281"/>
        <v>0.76500000000000012</v>
      </c>
      <c r="M154" s="5">
        <f t="shared" si="282"/>
        <v>7.8850288946182054E-2</v>
      </c>
      <c r="N154" s="5">
        <f t="shared" si="283"/>
        <v>0.13997537207829067</v>
      </c>
      <c r="O154" s="5">
        <f t="shared" si="284"/>
        <v>6.0320471043829281E-2</v>
      </c>
      <c r="P154" s="5">
        <f t="shared" si="285"/>
        <v>0.10708115963989237</v>
      </c>
      <c r="Q154" s="5">
        <f t="shared" si="286"/>
        <v>0.12424244127899682</v>
      </c>
      <c r="R154" s="5">
        <f t="shared" si="287"/>
        <v>2.3072580174264702E-2</v>
      </c>
      <c r="S154" s="5">
        <f t="shared" si="288"/>
        <v>3.6354891348750466E-2</v>
      </c>
      <c r="T154" s="5">
        <f t="shared" si="289"/>
        <v>9.5045467578432574E-2</v>
      </c>
      <c r="U154" s="5">
        <f t="shared" si="290"/>
        <v>4.0958543562258837E-2</v>
      </c>
      <c r="V154" s="5">
        <f t="shared" si="291"/>
        <v>5.4856755564312238E-3</v>
      </c>
      <c r="W154" s="5">
        <f t="shared" si="292"/>
        <v>7.3518572044855832E-2</v>
      </c>
      <c r="X154" s="5">
        <f t="shared" si="293"/>
        <v>5.6241707614314719E-2</v>
      </c>
      <c r="Y154" s="5">
        <f t="shared" si="294"/>
        <v>2.1512453162475385E-2</v>
      </c>
      <c r="Z154" s="5">
        <f t="shared" si="295"/>
        <v>5.8835079444375009E-3</v>
      </c>
      <c r="AA154" s="5">
        <f t="shared" si="296"/>
        <v>1.0444428608376006E-2</v>
      </c>
      <c r="AB154" s="5">
        <f t="shared" si="297"/>
        <v>9.2704972939313714E-3</v>
      </c>
      <c r="AC154" s="5">
        <f t="shared" si="298"/>
        <v>4.6560744088696056E-4</v>
      </c>
      <c r="AD154" s="5">
        <f t="shared" si="299"/>
        <v>3.262762132573517E-2</v>
      </c>
      <c r="AE154" s="5">
        <f t="shared" si="300"/>
        <v>2.4960130314187406E-2</v>
      </c>
      <c r="AF154" s="5">
        <f t="shared" si="301"/>
        <v>9.5472498451766846E-3</v>
      </c>
      <c r="AG154" s="5">
        <f t="shared" si="302"/>
        <v>2.434548710520055E-3</v>
      </c>
      <c r="AH154" s="5">
        <f t="shared" si="303"/>
        <v>1.125220894373672E-3</v>
      </c>
      <c r="AI154" s="5">
        <f t="shared" si="304"/>
        <v>1.9974969713519113E-3</v>
      </c>
      <c r="AJ154" s="5">
        <f t="shared" si="305"/>
        <v>1.7729826074643748E-3</v>
      </c>
      <c r="AK154" s="5">
        <f t="shared" si="306"/>
        <v>1.0491354501674715E-3</v>
      </c>
      <c r="AL154" s="5">
        <f t="shared" si="307"/>
        <v>2.5292378949260658E-5</v>
      </c>
      <c r="AM154" s="5">
        <f t="shared" si="308"/>
        <v>1.1584138742260091E-2</v>
      </c>
      <c r="AN154" s="5">
        <f t="shared" si="309"/>
        <v>8.8618661378289717E-3</v>
      </c>
      <c r="AO154" s="5">
        <f t="shared" si="310"/>
        <v>3.389663797719582E-3</v>
      </c>
      <c r="AP154" s="5">
        <f t="shared" si="311"/>
        <v>8.6436426841849355E-4</v>
      </c>
      <c r="AQ154" s="5">
        <f t="shared" si="312"/>
        <v>1.6530966633503691E-4</v>
      </c>
      <c r="AR154" s="5">
        <f t="shared" si="313"/>
        <v>1.721587968391719E-4</v>
      </c>
      <c r="AS154" s="5">
        <f t="shared" si="314"/>
        <v>3.0561703661684259E-4</v>
      </c>
      <c r="AT154" s="5">
        <f t="shared" si="315"/>
        <v>2.7126633894204949E-4</v>
      </c>
      <c r="AU154" s="5">
        <f t="shared" si="316"/>
        <v>1.6051772387562323E-4</v>
      </c>
      <c r="AV154" s="5">
        <f t="shared" si="317"/>
        <v>7.1237938455705001E-5</v>
      </c>
      <c r="AW154" s="5">
        <f t="shared" si="318"/>
        <v>9.5410672277200714E-7</v>
      </c>
      <c r="AX154" s="5">
        <f t="shared" si="319"/>
        <v>3.4273688199188087E-3</v>
      </c>
      <c r="AY154" s="5">
        <f t="shared" si="320"/>
        <v>2.6219371472378889E-3</v>
      </c>
      <c r="AZ154" s="5">
        <f t="shared" si="321"/>
        <v>1.0028909588184927E-3</v>
      </c>
      <c r="BA154" s="5">
        <f t="shared" si="322"/>
        <v>2.5573719449871571E-4</v>
      </c>
      <c r="BB154" s="5">
        <f t="shared" si="323"/>
        <v>4.8909738447879378E-5</v>
      </c>
      <c r="BC154" s="5">
        <f t="shared" si="324"/>
        <v>7.4831899825255484E-6</v>
      </c>
      <c r="BD154" s="5">
        <f t="shared" si="325"/>
        <v>2.1950246596994413E-5</v>
      </c>
      <c r="BE154" s="5">
        <f t="shared" si="326"/>
        <v>3.8966172168647414E-5</v>
      </c>
      <c r="BF154" s="5">
        <f t="shared" si="327"/>
        <v>3.4586458215111298E-5</v>
      </c>
      <c r="BG154" s="5">
        <f t="shared" si="328"/>
        <v>2.0466009794141958E-5</v>
      </c>
      <c r="BH154" s="5">
        <f t="shared" si="329"/>
        <v>9.082837153102386E-6</v>
      </c>
      <c r="BI154" s="5">
        <f t="shared" si="330"/>
        <v>3.224778316030733E-6</v>
      </c>
      <c r="BJ154" s="8">
        <f t="shared" si="331"/>
        <v>0.61233523361445164</v>
      </c>
      <c r="BK154" s="8">
        <f t="shared" si="332"/>
        <v>0.23088485245833024</v>
      </c>
      <c r="BL154" s="8">
        <f t="shared" si="333"/>
        <v>0.15112043094299096</v>
      </c>
      <c r="BM154" s="8">
        <f t="shared" si="334"/>
        <v>0.46406072875823989</v>
      </c>
      <c r="BN154" s="8">
        <f t="shared" si="335"/>
        <v>0.53354231316145595</v>
      </c>
    </row>
    <row r="155" spans="1:66" s="10" customFormat="1" x14ac:dyDescent="0.25">
      <c r="A155" t="s">
        <v>122</v>
      </c>
      <c r="B155" t="s">
        <v>123</v>
      </c>
      <c r="C155" t="s">
        <v>401</v>
      </c>
      <c r="D155" s="11">
        <v>44350</v>
      </c>
      <c r="E155">
        <f>VLOOKUP(A155,home!$A$2:$E$405,3,FALSE)</f>
        <v>1.3037634408602199</v>
      </c>
      <c r="F155">
        <f>VLOOKUP(B155,home!$B$2:$E$405,3,FALSE)</f>
        <v>1.02</v>
      </c>
      <c r="G155">
        <f>VLOOKUP(C155,away!$B$2:$E$405,4,FALSE)</f>
        <v>0.86</v>
      </c>
      <c r="H155">
        <f>VLOOKUP(A155,away!$A$2:$E$405,3,FALSE)</f>
        <v>1.14247311827957</v>
      </c>
      <c r="I155">
        <f>VLOOKUP(C155,away!$B$2:$E$405,3,FALSE)</f>
        <v>0.91</v>
      </c>
      <c r="J155">
        <f>VLOOKUP(B155,home!$B$2:$E$405,4,FALSE)</f>
        <v>1.23</v>
      </c>
      <c r="K155" s="3">
        <f t="shared" si="280"/>
        <v>1.1436612903225849</v>
      </c>
      <c r="L155" s="3">
        <f t="shared" si="281"/>
        <v>1.2787701612903226</v>
      </c>
      <c r="M155" s="5">
        <f t="shared" si="282"/>
        <v>8.8705671486672785E-2</v>
      </c>
      <c r="N155" s="5">
        <f t="shared" si="283"/>
        <v>0.10144924271137953</v>
      </c>
      <c r="O155" s="5">
        <f t="shared" si="284"/>
        <v>0.11343416583437893</v>
      </c>
      <c r="P155" s="5">
        <f t="shared" si="285"/>
        <v>0.1297302644648119</v>
      </c>
      <c r="Q155" s="5">
        <f t="shared" si="286"/>
        <v>5.8011785910772704E-2</v>
      </c>
      <c r="R155" s="5">
        <f t="shared" si="287"/>
        <v>7.2528113269931013E-2</v>
      </c>
      <c r="S155" s="5">
        <f t="shared" si="288"/>
        <v>4.7431977110501289E-2</v>
      </c>
      <c r="T155" s="5">
        <f t="shared" si="289"/>
        <v>7.4183740825858477E-2</v>
      </c>
      <c r="U155" s="5">
        <f t="shared" si="290"/>
        <v>8.294759560695189E-2</v>
      </c>
      <c r="V155" s="5">
        <f t="shared" si="291"/>
        <v>7.7075905213102123E-3</v>
      </c>
      <c r="W155" s="5">
        <f t="shared" si="292"/>
        <v>2.2115277976210608E-2</v>
      </c>
      <c r="X155" s="5">
        <f t="shared" si="293"/>
        <v>2.8280357584619158E-2</v>
      </c>
      <c r="Y155" s="5">
        <f t="shared" si="294"/>
        <v>1.8082038714915729E-2</v>
      </c>
      <c r="Z155" s="5">
        <f t="shared" si="295"/>
        <v>3.0915595701424145E-2</v>
      </c>
      <c r="AA155" s="5">
        <f t="shared" si="296"/>
        <v>3.5356970070982097E-2</v>
      </c>
      <c r="AB155" s="5">
        <f t="shared" si="297"/>
        <v>2.02181990066382E-2</v>
      </c>
      <c r="AC155" s="5">
        <f t="shared" si="298"/>
        <v>7.0451227917419528E-4</v>
      </c>
      <c r="AD155" s="5">
        <f t="shared" si="299"/>
        <v>6.3230968365289228E-3</v>
      </c>
      <c r="AE155" s="5">
        <f t="shared" si="300"/>
        <v>8.0857875615024197E-3</v>
      </c>
      <c r="AF155" s="5">
        <f t="shared" si="301"/>
        <v>5.1699319320908689E-3</v>
      </c>
      <c r="AG155" s="5">
        <f t="shared" si="302"/>
        <v>2.2037182302199424E-3</v>
      </c>
      <c r="AH155" s="5">
        <f t="shared" si="303"/>
        <v>9.8834853253741417E-3</v>
      </c>
      <c r="AI155" s="5">
        <f t="shared" si="304"/>
        <v>1.1303359580101724E-2</v>
      </c>
      <c r="AJ155" s="5">
        <f t="shared" si="305"/>
        <v>6.4636074011796447E-3</v>
      </c>
      <c r="AK155" s="5">
        <f t="shared" si="306"/>
        <v>2.4640591935239059E-3</v>
      </c>
      <c r="AL155" s="5">
        <f t="shared" si="307"/>
        <v>4.1213402824962419E-5</v>
      </c>
      <c r="AM155" s="5">
        <f t="shared" si="308"/>
        <v>1.4462962173798647E-3</v>
      </c>
      <c r="AN155" s="5">
        <f t="shared" si="309"/>
        <v>1.8494804471724331E-3</v>
      </c>
      <c r="AO155" s="5">
        <f t="shared" si="310"/>
        <v>1.1825302048669958E-3</v>
      </c>
      <c r="AP155" s="5">
        <f t="shared" si="311"/>
        <v>5.0406144693614866E-4</v>
      </c>
      <c r="AQ155" s="5">
        <f t="shared" si="312"/>
        <v>1.6114468444969308E-4</v>
      </c>
      <c r="AR155" s="5">
        <f t="shared" si="313"/>
        <v>2.5277412247278449E-3</v>
      </c>
      <c r="AS155" s="5">
        <f t="shared" si="314"/>
        <v>2.8908797906738383E-3</v>
      </c>
      <c r="AT155" s="5">
        <f t="shared" si="315"/>
        <v>1.6530936557847629E-3</v>
      </c>
      <c r="AU155" s="5">
        <f t="shared" si="316"/>
        <v>6.301930744662933E-4</v>
      </c>
      <c r="AV155" s="5">
        <f t="shared" si="317"/>
        <v>1.8018185617411963E-4</v>
      </c>
      <c r="AW155" s="5">
        <f t="shared" si="318"/>
        <v>1.6742715163684939E-6</v>
      </c>
      <c r="AX155" s="5">
        <f t="shared" si="319"/>
        <v>2.7567883302622082E-4</v>
      </c>
      <c r="AY155" s="5">
        <f t="shared" si="320"/>
        <v>3.5252986577326832E-4</v>
      </c>
      <c r="AZ155" s="5">
        <f t="shared" si="321"/>
        <v>2.2540233665726915E-4</v>
      </c>
      <c r="BA155" s="5">
        <f t="shared" si="322"/>
        <v>9.607926080081054E-5</v>
      </c>
      <c r="BB155" s="5">
        <f t="shared" si="323"/>
        <v>3.0715822957726874E-5</v>
      </c>
      <c r="BC155" s="5">
        <f t="shared" si="324"/>
        <v>7.8556955755634749E-6</v>
      </c>
      <c r="BD155" s="5">
        <f t="shared" si="325"/>
        <v>5.3873334227423652E-4</v>
      </c>
      <c r="BE155" s="5">
        <f t="shared" si="326"/>
        <v>6.1612846936515207E-4</v>
      </c>
      <c r="BF155" s="5">
        <f t="shared" si="327"/>
        <v>3.5232114013931454E-4</v>
      </c>
      <c r="BG155" s="5">
        <f t="shared" si="328"/>
        <v>1.3431201657988415E-4</v>
      </c>
      <c r="BH155" s="5">
        <f t="shared" si="329"/>
        <v>3.8401863546894718E-5</v>
      </c>
      <c r="BI155" s="5">
        <f t="shared" si="330"/>
        <v>8.7837449629666913E-6</v>
      </c>
      <c r="BJ155" s="8">
        <f t="shared" si="331"/>
        <v>0.33003675309969416</v>
      </c>
      <c r="BK155" s="8">
        <f t="shared" si="332"/>
        <v>0.27467375913106862</v>
      </c>
      <c r="BL155" s="8">
        <f t="shared" si="333"/>
        <v>0.36417032546775674</v>
      </c>
      <c r="BM155" s="8">
        <f t="shared" si="334"/>
        <v>0.43558633412773989</v>
      </c>
      <c r="BN155" s="8">
        <f t="shared" si="335"/>
        <v>0.56385924367794682</v>
      </c>
    </row>
    <row r="156" spans="1:66" x14ac:dyDescent="0.25">
      <c r="A156" t="s">
        <v>122</v>
      </c>
      <c r="B156" t="s">
        <v>127</v>
      </c>
      <c r="C156" t="s">
        <v>125</v>
      </c>
      <c r="D156" s="11">
        <v>44350</v>
      </c>
      <c r="E156">
        <f>VLOOKUP(A156,home!$A$2:$E$405,3,FALSE)</f>
        <v>1.3037634408602199</v>
      </c>
      <c r="F156">
        <f>VLOOKUP(B156,home!$B$2:$E$405,3,FALSE)</f>
        <v>0.82</v>
      </c>
      <c r="G156">
        <f>VLOOKUP(C156,away!$B$2:$E$405,4,FALSE)</f>
        <v>1.1200000000000001</v>
      </c>
      <c r="H156">
        <f>VLOOKUP(A156,away!$A$2:$E$405,3,FALSE)</f>
        <v>1.14247311827957</v>
      </c>
      <c r="I156">
        <f>VLOOKUP(C156,away!$B$2:$E$405,3,FALSE)</f>
        <v>1.1200000000000001</v>
      </c>
      <c r="J156">
        <f>VLOOKUP(B156,home!$B$2:$E$405,4,FALSE)</f>
        <v>0.76</v>
      </c>
      <c r="K156" s="3">
        <f t="shared" si="280"/>
        <v>1.1973763440860261</v>
      </c>
      <c r="L156" s="3">
        <f t="shared" si="281"/>
        <v>0.97247311827957006</v>
      </c>
      <c r="M156" s="5">
        <f t="shared" si="282"/>
        <v>0.11419480623297559</v>
      </c>
      <c r="N156" s="5">
        <f t="shared" si="283"/>
        <v>0.13673415960085245</v>
      </c>
      <c r="O156" s="5">
        <f t="shared" si="284"/>
        <v>0.11105137930871306</v>
      </c>
      <c r="P156" s="5">
        <f t="shared" si="285"/>
        <v>0.13297029456237738</v>
      </c>
      <c r="Q156" s="5">
        <f t="shared" si="286"/>
        <v>8.1861124067271973E-2</v>
      </c>
      <c r="R156" s="5">
        <f t="shared" si="287"/>
        <v>5.3997240562795749E-2</v>
      </c>
      <c r="S156" s="5">
        <f t="shared" si="288"/>
        <v>3.870819483666612E-2</v>
      </c>
      <c r="T156" s="5">
        <f t="shared" si="289"/>
        <v>7.9607742587570737E-2</v>
      </c>
      <c r="U156" s="5">
        <f t="shared" si="290"/>
        <v>6.4655018495814051E-2</v>
      </c>
      <c r="V156" s="5">
        <f t="shared" si="291"/>
        <v>5.0080503650817045E-3</v>
      </c>
      <c r="W156" s="5">
        <f t="shared" si="292"/>
        <v>3.2672857819480913E-2</v>
      </c>
      <c r="X156" s="5">
        <f t="shared" si="293"/>
        <v>3.1773475926815641E-2</v>
      </c>
      <c r="Y156" s="5">
        <f t="shared" si="294"/>
        <v>1.5449425606565627E-2</v>
      </c>
      <c r="Z156" s="5">
        <f t="shared" si="295"/>
        <v>1.7503621636198025E-2</v>
      </c>
      <c r="AA156" s="5">
        <f t="shared" si="296"/>
        <v>2.0958422483015857E-2</v>
      </c>
      <c r="AB156" s="5">
        <f t="shared" si="297"/>
        <v>1.2547559645261953E-2</v>
      </c>
      <c r="AC156" s="5">
        <f t="shared" si="298"/>
        <v>3.6446596948854919E-4</v>
      </c>
      <c r="AD156" s="5">
        <f t="shared" si="299"/>
        <v>9.780426761683142E-3</v>
      </c>
      <c r="AE156" s="5">
        <f t="shared" si="300"/>
        <v>9.5112021110389626E-3</v>
      </c>
      <c r="AF156" s="5">
        <f t="shared" si="301"/>
        <v>4.6246941877546447E-3</v>
      </c>
      <c r="AG156" s="5">
        <f t="shared" si="302"/>
        <v>1.4991302592850544E-3</v>
      </c>
      <c r="AH156" s="5">
        <f t="shared" si="303"/>
        <v>4.2554503784348096E-3</v>
      </c>
      <c r="AI156" s="5">
        <f t="shared" si="304"/>
        <v>5.0953756165697684E-3</v>
      </c>
      <c r="AJ156" s="5">
        <f t="shared" si="305"/>
        <v>3.0505411137566958E-3</v>
      </c>
      <c r="AK156" s="5">
        <f t="shared" si="306"/>
        <v>1.2175485887580358E-3</v>
      </c>
      <c r="AL156" s="5">
        <f t="shared" si="307"/>
        <v>1.6975604730037302E-5</v>
      </c>
      <c r="AM156" s="5">
        <f t="shared" si="308"/>
        <v>2.3421703279010576E-3</v>
      </c>
      <c r="AN156" s="5">
        <f t="shared" si="309"/>
        <v>2.2776976823158249E-3</v>
      </c>
      <c r="AO156" s="5">
        <f t="shared" si="310"/>
        <v>1.1074998838099097E-3</v>
      </c>
      <c r="AP156" s="5">
        <f t="shared" si="311"/>
        <v>3.5900462183429484E-4</v>
      </c>
      <c r="AQ156" s="5">
        <f t="shared" si="312"/>
        <v>8.7280586017993617E-5</v>
      </c>
      <c r="AR156" s="5">
        <f t="shared" si="313"/>
        <v>8.2766221984009541E-4</v>
      </c>
      <c r="AS156" s="5">
        <f t="shared" si="314"/>
        <v>9.9102316293025821E-4</v>
      </c>
      <c r="AT156" s="5">
        <f t="shared" si="315"/>
        <v>5.9331384586700149E-4</v>
      </c>
      <c r="AU156" s="5">
        <f t="shared" si="316"/>
        <v>2.3680665455328345E-4</v>
      </c>
      <c r="AV156" s="5">
        <f t="shared" si="317"/>
        <v>7.0886671571063231E-5</v>
      </c>
      <c r="AW156" s="5">
        <f t="shared" si="318"/>
        <v>5.4907419362021293E-7</v>
      </c>
      <c r="AX156" s="5">
        <f t="shared" si="319"/>
        <v>4.6740989074149051E-4</v>
      </c>
      <c r="AY156" s="5">
        <f t="shared" si="320"/>
        <v>4.5454355396409044E-4</v>
      </c>
      <c r="AZ156" s="5">
        <f t="shared" si="321"/>
        <v>2.2101569365866851E-4</v>
      </c>
      <c r="BA156" s="5">
        <f t="shared" si="322"/>
        <v>7.1643940266989193E-5</v>
      </c>
      <c r="BB156" s="5">
        <f t="shared" si="323"/>
        <v>1.7417951499318554E-5</v>
      </c>
      <c r="BC156" s="5">
        <f t="shared" si="324"/>
        <v>3.3876979217169263E-6</v>
      </c>
      <c r="BD156" s="5">
        <f t="shared" si="325"/>
        <v>1.3414654330168142E-4</v>
      </c>
      <c r="BE156" s="5">
        <f t="shared" si="326"/>
        <v>1.6062389759034508E-4</v>
      </c>
      <c r="BF156" s="5">
        <f t="shared" si="327"/>
        <v>9.6163627634787845E-5</v>
      </c>
      <c r="BG156" s="5">
        <f t="shared" si="328"/>
        <v>3.8381350963797409E-5</v>
      </c>
      <c r="BH156" s="5">
        <f t="shared" si="329"/>
        <v>1.1489230424528601E-5</v>
      </c>
      <c r="BI156" s="5">
        <f t="shared" si="330"/>
        <v>2.7513865444167986E-6</v>
      </c>
      <c r="BJ156" s="8">
        <f t="shared" si="331"/>
        <v>0.41092331075825056</v>
      </c>
      <c r="BK156" s="8">
        <f t="shared" si="332"/>
        <v>0.29171733112528342</v>
      </c>
      <c r="BL156" s="8">
        <f t="shared" si="333"/>
        <v>0.27999178478434139</v>
      </c>
      <c r="BM156" s="8">
        <f t="shared" si="334"/>
        <v>0.36887304948931665</v>
      </c>
      <c r="BN156" s="8">
        <f t="shared" si="335"/>
        <v>0.63080900433498621</v>
      </c>
    </row>
    <row r="157" spans="1:66" x14ac:dyDescent="0.25">
      <c r="A157" t="s">
        <v>122</v>
      </c>
      <c r="B157" t="s">
        <v>130</v>
      </c>
      <c r="C157" t="s">
        <v>143</v>
      </c>
      <c r="D157" s="11">
        <v>44350</v>
      </c>
      <c r="E157">
        <f>VLOOKUP(A157,home!$A$2:$E$405,3,FALSE)</f>
        <v>1.3037634408602199</v>
      </c>
      <c r="F157">
        <f>VLOOKUP(B157,home!$B$2:$E$405,3,FALSE)</f>
        <v>0.99</v>
      </c>
      <c r="G157">
        <f>VLOOKUP(C157,away!$B$2:$E$405,4,FALSE)</f>
        <v>1.04</v>
      </c>
      <c r="H157">
        <f>VLOOKUP(A157,away!$A$2:$E$405,3,FALSE)</f>
        <v>1.14247311827957</v>
      </c>
      <c r="I157">
        <f>VLOOKUP(C157,away!$B$2:$E$405,3,FALSE)</f>
        <v>1.04</v>
      </c>
      <c r="J157">
        <f>VLOOKUP(B157,home!$B$2:$E$405,4,FALSE)</f>
        <v>0.72</v>
      </c>
      <c r="K157" s="3">
        <f t="shared" si="280"/>
        <v>1.3423548387096824</v>
      </c>
      <c r="L157" s="3">
        <f t="shared" si="281"/>
        <v>0.85548387096774192</v>
      </c>
      <c r="M157" s="5">
        <f t="shared" si="282"/>
        <v>0.11104289513327367</v>
      </c>
      <c r="N157" s="5">
        <f t="shared" si="283"/>
        <v>0.14905896758648174</v>
      </c>
      <c r="O157" s="5">
        <f t="shared" si="284"/>
        <v>9.499540577207799E-2</v>
      </c>
      <c r="P157" s="5">
        <f t="shared" si="285"/>
        <v>0.12751754259333858</v>
      </c>
      <c r="Q157" s="5">
        <f t="shared" si="286"/>
        <v>0.10004501319639177</v>
      </c>
      <c r="R157" s="5">
        <f t="shared" si="287"/>
        <v>4.0633518727024323E-2</v>
      </c>
      <c r="S157" s="5">
        <f t="shared" si="288"/>
        <v>3.6609104187908206E-2</v>
      </c>
      <c r="T157" s="5">
        <f t="shared" si="289"/>
        <v>8.5586895160268045E-2</v>
      </c>
      <c r="U157" s="5">
        <f t="shared" si="290"/>
        <v>5.4544600477021594E-2</v>
      </c>
      <c r="V157" s="5">
        <f t="shared" si="291"/>
        <v>4.6711708389633854E-3</v>
      </c>
      <c r="W157" s="5">
        <f t="shared" si="292"/>
        <v>4.4765302517650173E-2</v>
      </c>
      <c r="X157" s="5">
        <f t="shared" si="293"/>
        <v>3.8295994282841368E-2</v>
      </c>
      <c r="Y157" s="5">
        <f t="shared" si="294"/>
        <v>1.6380802715821825E-2</v>
      </c>
      <c r="Z157" s="5">
        <f t="shared" si="295"/>
        <v>1.1587106630545001E-2</v>
      </c>
      <c r="AA157" s="5">
        <f t="shared" si="296"/>
        <v>1.5554008652157126E-2</v>
      </c>
      <c r="AB157" s="5">
        <f t="shared" si="297"/>
        <v>1.0439499387777695E-2</v>
      </c>
      <c r="AC157" s="5">
        <f t="shared" si="298"/>
        <v>3.3526245966894604E-4</v>
      </c>
      <c r="AD157" s="5">
        <f t="shared" si="299"/>
        <v>1.5022730110217614E-2</v>
      </c>
      <c r="AE157" s="5">
        <f t="shared" si="300"/>
        <v>1.2851703307192618E-2</v>
      </c>
      <c r="AF157" s="5">
        <f t="shared" si="301"/>
        <v>5.4972124468830354E-3</v>
      </c>
      <c r="AG157" s="5">
        <f t="shared" si="302"/>
        <v>1.5675921945305174E-3</v>
      </c>
      <c r="AH157" s="5">
        <f t="shared" si="303"/>
        <v>2.4781457084036562E-3</v>
      </c>
      <c r="AI157" s="5">
        <f t="shared" si="304"/>
        <v>3.3265508827032813E-3</v>
      </c>
      <c r="AJ157" s="5">
        <f t="shared" si="305"/>
        <v>2.2327058368053578E-3</v>
      </c>
      <c r="AK157" s="5">
        <f t="shared" si="306"/>
        <v>9.9902782781700764E-4</v>
      </c>
      <c r="AL157" s="5">
        <f t="shared" si="307"/>
        <v>1.5400119000669604E-5</v>
      </c>
      <c r="AM157" s="5">
        <f t="shared" si="308"/>
        <v>4.0331668908160463E-3</v>
      </c>
      <c r="AN157" s="5">
        <f t="shared" si="309"/>
        <v>3.4503092240142437E-3</v>
      </c>
      <c r="AO157" s="5">
        <f t="shared" si="310"/>
        <v>1.4758419454977056E-3</v>
      </c>
      <c r="AP157" s="5">
        <f t="shared" si="311"/>
        <v>4.2085299349031344E-4</v>
      </c>
      <c r="AQ157" s="5">
        <f t="shared" si="312"/>
        <v>9.000823699486378E-5</v>
      </c>
      <c r="AR157" s="5">
        <f t="shared" si="313"/>
        <v>4.240027366894515E-4</v>
      </c>
      <c r="AS157" s="5">
        <f t="shared" si="314"/>
        <v>5.6916212522123259E-4</v>
      </c>
      <c r="AT157" s="5">
        <f t="shared" si="315"/>
        <v>3.8200876640050397E-4</v>
      </c>
      <c r="AU157" s="5">
        <f t="shared" si="316"/>
        <v>1.7093043866907775E-4</v>
      </c>
      <c r="AV157" s="5">
        <f t="shared" si="317"/>
        <v>5.7362325357551302E-5</v>
      </c>
      <c r="AW157" s="5">
        <f t="shared" si="318"/>
        <v>4.9124793127452451E-7</v>
      </c>
      <c r="AX157" s="5">
        <f t="shared" si="319"/>
        <v>9.0232351520176744E-4</v>
      </c>
      <c r="AY157" s="5">
        <f t="shared" si="320"/>
        <v>7.719232136500281E-4</v>
      </c>
      <c r="AZ157" s="5">
        <f t="shared" si="321"/>
        <v>3.3018392945159268E-4</v>
      </c>
      <c r="BA157" s="5">
        <f t="shared" si="322"/>
        <v>9.415567536619611E-5</v>
      </c>
      <c r="BB157" s="5">
        <f t="shared" si="323"/>
        <v>2.013716540896387E-5</v>
      </c>
      <c r="BC157" s="5">
        <f t="shared" si="324"/>
        <v>3.4454040428756264E-6</v>
      </c>
      <c r="BD157" s="5">
        <f t="shared" si="325"/>
        <v>6.0454583747334671E-5</v>
      </c>
      <c r="BE157" s="5">
        <f t="shared" si="326"/>
        <v>8.1151503015414419E-5</v>
      </c>
      <c r="BF157" s="5">
        <f t="shared" si="327"/>
        <v>5.4467056370652475E-5</v>
      </c>
      <c r="BG157" s="5">
        <f t="shared" si="328"/>
        <v>2.4371372223139461E-5</v>
      </c>
      <c r="BH157" s="5">
        <f t="shared" si="329"/>
        <v>8.1787573574315046E-6</v>
      </c>
      <c r="BI157" s="5">
        <f t="shared" si="330"/>
        <v>2.1957589026761165E-6</v>
      </c>
      <c r="BJ157" s="8">
        <f t="shared" si="331"/>
        <v>0.48066456171221322</v>
      </c>
      <c r="BK157" s="8">
        <f t="shared" si="332"/>
        <v>0.2809632985458036</v>
      </c>
      <c r="BL157" s="8">
        <f t="shared" si="333"/>
        <v>0.22703774869574245</v>
      </c>
      <c r="BM157" s="8">
        <f t="shared" si="334"/>
        <v>0.3761879406099975</v>
      </c>
      <c r="BN157" s="8">
        <f t="shared" si="335"/>
        <v>0.62329334300858819</v>
      </c>
    </row>
    <row r="158" spans="1:66" x14ac:dyDescent="0.25">
      <c r="A158" t="s">
        <v>122</v>
      </c>
      <c r="B158" t="s">
        <v>126</v>
      </c>
      <c r="C158" t="s">
        <v>132</v>
      </c>
      <c r="D158" s="11">
        <v>44350</v>
      </c>
      <c r="E158">
        <f>VLOOKUP(A158,home!$A$2:$E$405,3,FALSE)</f>
        <v>1.3037634408602199</v>
      </c>
      <c r="F158">
        <f>VLOOKUP(B158,home!$B$2:$E$405,3,FALSE)</f>
        <v>1.07</v>
      </c>
      <c r="G158">
        <f>VLOOKUP(C158,away!$B$2:$E$405,4,FALSE)</f>
        <v>1.29</v>
      </c>
      <c r="H158">
        <f>VLOOKUP(A158,away!$A$2:$E$405,3,FALSE)</f>
        <v>1.14247311827957</v>
      </c>
      <c r="I158">
        <f>VLOOKUP(C158,away!$B$2:$E$405,3,FALSE)</f>
        <v>0.96</v>
      </c>
      <c r="J158">
        <f>VLOOKUP(B158,home!$B$2:$E$405,4,FALSE)</f>
        <v>0.88</v>
      </c>
      <c r="K158" s="3">
        <f t="shared" si="280"/>
        <v>1.7995846774193618</v>
      </c>
      <c r="L158" s="3">
        <f t="shared" si="281"/>
        <v>0.9651612903225808</v>
      </c>
      <c r="M158" s="5">
        <f t="shared" si="282"/>
        <v>6.2992099340907229E-2</v>
      </c>
      <c r="N158" s="5">
        <f t="shared" si="283"/>
        <v>0.11335961677237491</v>
      </c>
      <c r="O158" s="5">
        <f t="shared" si="284"/>
        <v>6.0797535879998206E-2</v>
      </c>
      <c r="P158" s="5">
        <f t="shared" si="285"/>
        <v>0.10941031399449863</v>
      </c>
      <c r="Q158" s="5">
        <f t="shared" si="286"/>
        <v>0.10200011469084841</v>
      </c>
      <c r="R158" s="5">
        <f t="shared" si="287"/>
        <v>2.9339714089186234E-2</v>
      </c>
      <c r="S158" s="5">
        <f t="shared" si="288"/>
        <v>4.7508405552539823E-2</v>
      </c>
      <c r="T158" s="5">
        <f t="shared" si="289"/>
        <v>9.8446562308070473E-2</v>
      </c>
      <c r="U158" s="5">
        <f t="shared" si="290"/>
        <v>5.2799299914764501E-2</v>
      </c>
      <c r="V158" s="5">
        <f t="shared" si="291"/>
        <v>9.1685388119526565E-3</v>
      </c>
      <c r="W158" s="5">
        <f t="shared" si="292"/>
        <v>6.1185947830889452E-2</v>
      </c>
      <c r="X158" s="5">
        <f t="shared" si="293"/>
        <v>5.9054308358071378E-2</v>
      </c>
      <c r="Y158" s="5">
        <f t="shared" si="294"/>
        <v>2.8498466226991866E-2</v>
      </c>
      <c r="Z158" s="5">
        <f t="shared" si="295"/>
        <v>9.4391854360048651E-3</v>
      </c>
      <c r="AA158" s="5">
        <f t="shared" si="296"/>
        <v>1.6986613477954351E-2</v>
      </c>
      <c r="AB158" s="5">
        <f t="shared" si="297"/>
        <v>1.5284424668085935E-2</v>
      </c>
      <c r="AC158" s="5">
        <f t="shared" si="298"/>
        <v>9.9529615696092007E-4</v>
      </c>
      <c r="AD158" s="5">
        <f t="shared" si="299"/>
        <v>2.752732354746228E-2</v>
      </c>
      <c r="AE158" s="5">
        <f t="shared" si="300"/>
        <v>2.6568307114195854E-2</v>
      </c>
      <c r="AF158" s="5">
        <f t="shared" si="301"/>
        <v>1.2821350788011936E-2</v>
      </c>
      <c r="AG158" s="5">
        <f t="shared" si="302"/>
        <v>4.1248904900786799E-3</v>
      </c>
      <c r="AH158" s="5">
        <f t="shared" si="303"/>
        <v>2.2775840987521415E-3</v>
      </c>
      <c r="AI158" s="5">
        <f t="shared" si="304"/>
        <v>4.0987054456483396E-3</v>
      </c>
      <c r="AJ158" s="5">
        <f t="shared" si="305"/>
        <v>3.6879837586220252E-3</v>
      </c>
      <c r="AK158" s="5">
        <f t="shared" si="306"/>
        <v>2.2122796875292212E-3</v>
      </c>
      <c r="AL158" s="5">
        <f t="shared" si="307"/>
        <v>6.9148776554519374E-5</v>
      </c>
      <c r="AM158" s="5">
        <f t="shared" si="308"/>
        <v>9.9075499332756528E-3</v>
      </c>
      <c r="AN158" s="5">
        <f t="shared" si="309"/>
        <v>9.5623836775357261E-3</v>
      </c>
      <c r="AO158" s="5">
        <f t="shared" si="310"/>
        <v>4.6146212843849836E-3</v>
      </c>
      <c r="AP158" s="5">
        <f t="shared" si="311"/>
        <v>1.4846179443956857E-3</v>
      </c>
      <c r="AQ158" s="5">
        <f t="shared" si="312"/>
        <v>3.5822394271224926E-4</v>
      </c>
      <c r="AR158" s="5">
        <f t="shared" si="313"/>
        <v>4.3964720151396197E-4</v>
      </c>
      <c r="AS158" s="5">
        <f t="shared" si="314"/>
        <v>7.9118236731482827E-4</v>
      </c>
      <c r="AT158" s="5">
        <f t="shared" si="315"/>
        <v>7.1189983263207125E-4</v>
      </c>
      <c r="AU158" s="5">
        <f t="shared" si="316"/>
        <v>4.2704134355402791E-4</v>
      </c>
      <c r="AV158" s="5">
        <f t="shared" si="317"/>
        <v>1.9212426462110157E-4</v>
      </c>
      <c r="AW158" s="5">
        <f t="shared" si="318"/>
        <v>3.3362161614643922E-6</v>
      </c>
      <c r="AX158" s="5">
        <f t="shared" si="319"/>
        <v>2.9715791751150126E-3</v>
      </c>
      <c r="AY158" s="5">
        <f t="shared" si="320"/>
        <v>2.8680531909497159E-3</v>
      </c>
      <c r="AZ158" s="5">
        <f t="shared" si="321"/>
        <v>1.3840669592454114E-3</v>
      </c>
      <c r="BA158" s="5">
        <f t="shared" si="322"/>
        <v>4.4528261742605079E-4</v>
      </c>
      <c r="BB158" s="5">
        <f t="shared" si="323"/>
        <v>1.074423863982858E-4</v>
      </c>
      <c r="BC158" s="5">
        <f t="shared" si="324"/>
        <v>2.0739846458301369E-5</v>
      </c>
      <c r="BD158" s="5">
        <f t="shared" si="325"/>
        <v>7.0721743383321184E-5</v>
      </c>
      <c r="BE158" s="5">
        <f t="shared" si="326"/>
        <v>1.2726976575300891E-4</v>
      </c>
      <c r="BF158" s="5">
        <f t="shared" si="327"/>
        <v>1.1451636017393317E-4</v>
      </c>
      <c r="BG158" s="5">
        <f t="shared" si="328"/>
        <v>6.8693962360949002E-5</v>
      </c>
      <c r="BH158" s="5">
        <f t="shared" si="329"/>
        <v>3.090515052399655E-5</v>
      </c>
      <c r="BI158" s="5">
        <f t="shared" si="330"/>
        <v>1.1123287067264621E-5</v>
      </c>
      <c r="BJ158" s="8">
        <f t="shared" si="331"/>
        <v>0.56731144908489239</v>
      </c>
      <c r="BK158" s="8">
        <f t="shared" si="332"/>
        <v>0.23301185582436346</v>
      </c>
      <c r="BL158" s="8">
        <f t="shared" si="333"/>
        <v>0.19046926629943939</v>
      </c>
      <c r="BM158" s="8">
        <f t="shared" si="334"/>
        <v>0.51946764490209818</v>
      </c>
      <c r="BN158" s="8">
        <f t="shared" si="335"/>
        <v>0.47789939476781362</v>
      </c>
    </row>
    <row r="159" spans="1:66" x14ac:dyDescent="0.25">
      <c r="A159" t="s">
        <v>122</v>
      </c>
      <c r="B159" t="s">
        <v>129</v>
      </c>
      <c r="C159" t="s">
        <v>139</v>
      </c>
      <c r="D159" s="11">
        <v>44350</v>
      </c>
      <c r="E159">
        <f>VLOOKUP(A159,home!$A$2:$E$405,3,FALSE)</f>
        <v>1.3037634408602199</v>
      </c>
      <c r="F159">
        <f>VLOOKUP(B159,home!$B$2:$E$405,3,FALSE)</f>
        <v>1.18</v>
      </c>
      <c r="G159">
        <f>VLOOKUP(C159,away!$B$2:$E$405,4,FALSE)</f>
        <v>0.86</v>
      </c>
      <c r="H159">
        <f>VLOOKUP(A159,away!$A$2:$E$405,3,FALSE)</f>
        <v>1.14247311827957</v>
      </c>
      <c r="I159">
        <f>VLOOKUP(C159,away!$B$2:$E$405,3,FALSE)</f>
        <v>1.01</v>
      </c>
      <c r="J159">
        <f>VLOOKUP(B159,home!$B$2:$E$405,4,FALSE)</f>
        <v>0.99</v>
      </c>
      <c r="K159" s="3">
        <f t="shared" si="280"/>
        <v>1.3230591397849512</v>
      </c>
      <c r="L159" s="3">
        <f t="shared" si="281"/>
        <v>1.1423588709677421</v>
      </c>
      <c r="M159" s="5">
        <f t="shared" si="282"/>
        <v>8.4973315187404003E-2</v>
      </c>
      <c r="N159" s="5">
        <f t="shared" si="283"/>
        <v>0.11242472129652227</v>
      </c>
      <c r="O159" s="5">
        <f t="shared" si="284"/>
        <v>9.7070020399868936E-2</v>
      </c>
      <c r="P159" s="5">
        <f t="shared" si="285"/>
        <v>0.12842937768915827</v>
      </c>
      <c r="Q159" s="5">
        <f t="shared" si="286"/>
        <v>7.4372277524569805E-2</v>
      </c>
      <c r="R159" s="5">
        <f t="shared" si="287"/>
        <v>5.5444399454404998E-2</v>
      </c>
      <c r="S159" s="5">
        <f t="shared" si="288"/>
        <v>4.8527308300398822E-2</v>
      </c>
      <c r="T159" s="5">
        <f t="shared" si="289"/>
        <v>8.4959830984267154E-2</v>
      </c>
      <c r="U159" s="5">
        <f t="shared" si="290"/>
        <v>7.3356219448038301E-2</v>
      </c>
      <c r="V159" s="5">
        <f t="shared" si="291"/>
        <v>8.1493976369785143E-3</v>
      </c>
      <c r="W159" s="5">
        <f t="shared" si="292"/>
        <v>3.2799640508501669E-2</v>
      </c>
      <c r="X159" s="5">
        <f t="shared" si="293"/>
        <v>3.7468960299439788E-2</v>
      </c>
      <c r="Y159" s="5">
        <f t="shared" si="294"/>
        <v>2.1401499592001598E-2</v>
      </c>
      <c r="Z159" s="5">
        <f t="shared" si="295"/>
        <v>2.1112467187406198E-2</v>
      </c>
      <c r="AA159" s="5">
        <f t="shared" si="296"/>
        <v>2.7933042675707655E-2</v>
      </c>
      <c r="AB159" s="5">
        <f t="shared" si="297"/>
        <v>1.8478533707049046E-2</v>
      </c>
      <c r="AC159" s="5">
        <f t="shared" si="298"/>
        <v>7.6981672477881681E-4</v>
      </c>
      <c r="AD159" s="5">
        <f t="shared" si="299"/>
        <v>1.0848966039108459E-2</v>
      </c>
      <c r="AE159" s="5">
        <f t="shared" si="300"/>
        <v>1.2393412595603318E-2</v>
      </c>
      <c r="AF159" s="5">
        <f t="shared" si="301"/>
        <v>7.0788624100754016E-3</v>
      </c>
      <c r="AG159" s="5">
        <f t="shared" si="302"/>
        <v>2.6955337568365756E-3</v>
      </c>
      <c r="AH159" s="5">
        <f t="shared" si="303"/>
        <v>6.0295035448872129E-3</v>
      </c>
      <c r="AI159" s="5">
        <f t="shared" si="304"/>
        <v>7.9773897734287894E-3</v>
      </c>
      <c r="AJ159" s="5">
        <f t="shared" si="305"/>
        <v>5.2772792256809802E-3</v>
      </c>
      <c r="AK159" s="5">
        <f t="shared" si="306"/>
        <v>2.3273841709114903E-3</v>
      </c>
      <c r="AL159" s="5">
        <f t="shared" si="307"/>
        <v>4.6540296882617108E-5</v>
      </c>
      <c r="AM159" s="5">
        <f t="shared" si="308"/>
        <v>2.8707647350517972E-3</v>
      </c>
      <c r="AN159" s="5">
        <f t="shared" si="309"/>
        <v>3.2794435615477804E-3</v>
      </c>
      <c r="AO159" s="5">
        <f t="shared" si="310"/>
        <v>1.8731507221860773E-3</v>
      </c>
      <c r="AP159" s="5">
        <f t="shared" si="311"/>
        <v>7.132701147162994E-4</v>
      </c>
      <c r="AQ159" s="5">
        <f t="shared" si="312"/>
        <v>2.0370261073558596E-4</v>
      </c>
      <c r="AR159" s="5">
        <f t="shared" si="313"/>
        <v>1.3775713724066714E-3</v>
      </c>
      <c r="AS159" s="5">
        <f t="shared" si="314"/>
        <v>1.8226083949687457E-3</v>
      </c>
      <c r="AT159" s="5">
        <f t="shared" si="315"/>
        <v>1.2057093476060894E-3</v>
      </c>
      <c r="AU159" s="5">
        <f t="shared" si="316"/>
        <v>5.3174159075812923E-4</v>
      </c>
      <c r="AV159" s="5">
        <f t="shared" si="317"/>
        <v>1.7588139291408291E-4</v>
      </c>
      <c r="AW159" s="5">
        <f t="shared" si="318"/>
        <v>1.9539275859462841E-6</v>
      </c>
      <c r="AX159" s="5">
        <f t="shared" si="319"/>
        <v>6.3303192014710016E-4</v>
      </c>
      <c r="AY159" s="5">
        <f t="shared" si="320"/>
        <v>7.2314962958578322E-4</v>
      </c>
      <c r="AZ159" s="5">
        <f t="shared" si="321"/>
        <v>4.1304819719717824E-4</v>
      </c>
      <c r="BA159" s="5">
        <f t="shared" si="322"/>
        <v>1.5728309073514328E-4</v>
      </c>
      <c r="BB159" s="5">
        <f t="shared" si="323"/>
        <v>4.4918433488628815E-5</v>
      </c>
      <c r="BC159" s="5">
        <f t="shared" si="324"/>
        <v>1.0262594193141931E-5</v>
      </c>
      <c r="BD159" s="5">
        <f t="shared" si="325"/>
        <v>2.6228014627666102E-4</v>
      </c>
      <c r="BE159" s="5">
        <f t="shared" si="326"/>
        <v>3.4701214471547035E-4</v>
      </c>
      <c r="BF159" s="5">
        <f t="shared" si="327"/>
        <v>2.2955879484109056E-4</v>
      </c>
      <c r="BG159" s="5">
        <f t="shared" si="328"/>
        <v>1.0123995387750781E-4</v>
      </c>
      <c r="BH159" s="5">
        <f t="shared" si="329"/>
        <v>3.3486611572260889E-5</v>
      </c>
      <c r="BI159" s="5">
        <f t="shared" si="330"/>
        <v>8.8609535002216548E-6</v>
      </c>
      <c r="BJ159" s="8">
        <f t="shared" si="331"/>
        <v>0.40736573061651055</v>
      </c>
      <c r="BK159" s="8">
        <f t="shared" si="332"/>
        <v>0.27161890546518686</v>
      </c>
      <c r="BL159" s="8">
        <f t="shared" si="333"/>
        <v>0.29998972310341443</v>
      </c>
      <c r="BM159" s="8">
        <f t="shared" si="334"/>
        <v>0.44665151911858991</v>
      </c>
      <c r="BN159" s="8">
        <f t="shared" si="335"/>
        <v>0.55271411155192829</v>
      </c>
    </row>
    <row r="160" spans="1:66" x14ac:dyDescent="0.25">
      <c r="A160" t="s">
        <v>122</v>
      </c>
      <c r="B160" t="s">
        <v>133</v>
      </c>
      <c r="C160" t="s">
        <v>131</v>
      </c>
      <c r="D160" s="11">
        <v>44350</v>
      </c>
      <c r="E160">
        <f>VLOOKUP(A160,home!$A$2:$E$405,3,FALSE)</f>
        <v>1.3037634408602199</v>
      </c>
      <c r="F160">
        <f>VLOOKUP(B160,home!$B$2:$E$405,3,FALSE)</f>
        <v>0.56000000000000005</v>
      </c>
      <c r="G160">
        <f>VLOOKUP(C160,away!$B$2:$E$405,4,FALSE)</f>
        <v>0.77</v>
      </c>
      <c r="H160">
        <f>VLOOKUP(A160,away!$A$2:$E$405,3,FALSE)</f>
        <v>1.14247311827957</v>
      </c>
      <c r="I160">
        <f>VLOOKUP(C160,away!$B$2:$E$405,3,FALSE)</f>
        <v>1.01</v>
      </c>
      <c r="J160">
        <f>VLOOKUP(B160,home!$B$2:$E$405,4,FALSE)</f>
        <v>1.28</v>
      </c>
      <c r="K160" s="3">
        <f t="shared" si="280"/>
        <v>0.56218279569892693</v>
      </c>
      <c r="L160" s="3">
        <f t="shared" si="281"/>
        <v>1.4769892473118282</v>
      </c>
      <c r="M160" s="5">
        <f t="shared" si="282"/>
        <v>0.13013641363887421</v>
      </c>
      <c r="N160" s="5">
        <f t="shared" si="283"/>
        <v>7.3160452841734266E-2</v>
      </c>
      <c r="O160" s="5">
        <f t="shared" si="284"/>
        <v>0.19221008362834158</v>
      </c>
      <c r="P160" s="5">
        <f t="shared" si="285"/>
        <v>0.10805720217570561</v>
      </c>
      <c r="Q160" s="5">
        <f t="shared" si="286"/>
        <v>2.0564773956582832E-2</v>
      </c>
      <c r="R160" s="5">
        <f t="shared" si="287"/>
        <v>0.1419461133719839</v>
      </c>
      <c r="S160" s="5">
        <f t="shared" si="288"/>
        <v>2.2430998779563269E-2</v>
      </c>
      <c r="T160" s="5">
        <f t="shared" si="289"/>
        <v>3.0373950007271167E-2</v>
      </c>
      <c r="U160" s="5">
        <f t="shared" si="290"/>
        <v>7.9799662854058734E-2</v>
      </c>
      <c r="V160" s="5">
        <f t="shared" si="291"/>
        <v>2.0694788238409178E-3</v>
      </c>
      <c r="W160" s="5">
        <f t="shared" si="292"/>
        <v>3.8537207052760738E-3</v>
      </c>
      <c r="X160" s="5">
        <f t="shared" si="293"/>
        <v>5.6919040438357157E-3</v>
      </c>
      <c r="Y160" s="5">
        <f t="shared" si="294"/>
        <v>4.2034405347380326E-3</v>
      </c>
      <c r="Z160" s="5">
        <f t="shared" si="295"/>
        <v>6.9884294382708614E-2</v>
      </c>
      <c r="AA160" s="5">
        <f t="shared" si="296"/>
        <v>3.9287747991517942E-2</v>
      </c>
      <c r="AB160" s="5">
        <f t="shared" si="297"/>
        <v>1.1043448001293227E-2</v>
      </c>
      <c r="AC160" s="5">
        <f t="shared" si="298"/>
        <v>1.0739792451877942E-4</v>
      </c>
      <c r="AD160" s="5">
        <f t="shared" si="299"/>
        <v>5.4162386998373574E-4</v>
      </c>
      <c r="AE160" s="5">
        <f t="shared" si="300"/>
        <v>7.999726320533975E-4</v>
      </c>
      <c r="AF160" s="5">
        <f t="shared" si="301"/>
        <v>5.907754878433048E-4</v>
      </c>
      <c r="AG160" s="5">
        <f t="shared" si="302"/>
        <v>2.9085634770665354E-4</v>
      </c>
      <c r="AH160" s="5">
        <f t="shared" si="303"/>
        <v>2.5804587839808761E-2</v>
      </c>
      <c r="AI160" s="5">
        <f t="shared" si="304"/>
        <v>1.4506895333642222E-2</v>
      </c>
      <c r="AJ160" s="5">
        <f t="shared" si="305"/>
        <v>4.0777634877893496E-3</v>
      </c>
      <c r="AK160" s="5">
        <f t="shared" si="306"/>
        <v>7.6414949258814138E-4</v>
      </c>
      <c r="AL160" s="5">
        <f t="shared" si="307"/>
        <v>3.5670628745558886E-6</v>
      </c>
      <c r="AM160" s="5">
        <f t="shared" si="308"/>
        <v>6.0898324288945759E-5</v>
      </c>
      <c r="AN160" s="5">
        <f t="shared" si="309"/>
        <v>8.9946170154081616E-5</v>
      </c>
      <c r="AO160" s="5">
        <f t="shared" si="310"/>
        <v>6.642476307722932E-5</v>
      </c>
      <c r="AP160" s="5">
        <f t="shared" si="311"/>
        <v>3.2702886940101143E-5</v>
      </c>
      <c r="AQ160" s="5">
        <f t="shared" si="312"/>
        <v>1.2075453091645952E-5</v>
      </c>
      <c r="AR160" s="5">
        <f t="shared" si="313"/>
        <v>7.6226197541422189E-3</v>
      </c>
      <c r="AS160" s="5">
        <f t="shared" si="314"/>
        <v>4.2853056839335388E-3</v>
      </c>
      <c r="AT160" s="5">
        <f t="shared" si="315"/>
        <v>1.2045625649091294E-3</v>
      </c>
      <c r="AU160" s="5">
        <f t="shared" si="316"/>
        <v>2.2572811677829484E-4</v>
      </c>
      <c r="AV160" s="5">
        <f t="shared" si="317"/>
        <v>3.1725115939568905E-5</v>
      </c>
      <c r="AW160" s="5">
        <f t="shared" si="318"/>
        <v>8.2274101509561053E-8</v>
      </c>
      <c r="AX160" s="5">
        <f t="shared" si="319"/>
        <v>5.7059983670232297E-6</v>
      </c>
      <c r="AY160" s="5">
        <f t="shared" si="320"/>
        <v>8.4276982332721606E-6</v>
      </c>
      <c r="AZ160" s="5">
        <f t="shared" si="321"/>
        <v>6.2238098350659371E-6</v>
      </c>
      <c r="BA160" s="5">
        <f t="shared" si="322"/>
        <v>3.0641667345686628E-6</v>
      </c>
      <c r="BB160" s="5">
        <f t="shared" si="323"/>
        <v>1.1314353297321283E-6</v>
      </c>
      <c r="BC160" s="5">
        <f t="shared" si="324"/>
        <v>3.342235632086132E-7</v>
      </c>
      <c r="BD160" s="5">
        <f t="shared" si="325"/>
        <v>1.8764212355357962E-3</v>
      </c>
      <c r="BE160" s="5">
        <f t="shared" si="326"/>
        <v>1.0548917361023484E-3</v>
      </c>
      <c r="BF160" s="5">
        <f t="shared" si="327"/>
        <v>2.9652099268085639E-4</v>
      </c>
      <c r="BG160" s="5">
        <f t="shared" si="328"/>
        <v>5.5566333549581635E-5</v>
      </c>
      <c r="BH160" s="5">
        <f t="shared" si="329"/>
        <v>7.8096091854107198E-6</v>
      </c>
      <c r="BI160" s="5">
        <f t="shared" si="330"/>
        <v>8.7808558503404376E-7</v>
      </c>
      <c r="BJ160" s="8">
        <f t="shared" si="331"/>
        <v>0.14035840535664004</v>
      </c>
      <c r="BK160" s="8">
        <f t="shared" si="332"/>
        <v>0.26281348610361066</v>
      </c>
      <c r="BL160" s="8">
        <f t="shared" si="333"/>
        <v>0.52610248122936576</v>
      </c>
      <c r="BM160" s="8">
        <f t="shared" si="334"/>
        <v>0.33307528203497089</v>
      </c>
      <c r="BN160" s="8">
        <f t="shared" si="335"/>
        <v>0.66607503961322245</v>
      </c>
    </row>
    <row r="161" spans="1:66" x14ac:dyDescent="0.25">
      <c r="A161" t="s">
        <v>122</v>
      </c>
      <c r="B161" t="s">
        <v>138</v>
      </c>
      <c r="C161" t="s">
        <v>362</v>
      </c>
      <c r="D161" s="11">
        <v>44350</v>
      </c>
      <c r="E161">
        <f>VLOOKUP(A161,home!$A$2:$E$405,3,FALSE)</f>
        <v>1.3037634408602199</v>
      </c>
      <c r="F161">
        <f>VLOOKUP(B161,home!$B$2:$E$405,3,FALSE)</f>
        <v>1.1200000000000001</v>
      </c>
      <c r="G161">
        <f>VLOOKUP(C161,away!$B$2:$E$405,4,FALSE)</f>
        <v>0.71</v>
      </c>
      <c r="H161">
        <f>VLOOKUP(A161,away!$A$2:$E$405,3,FALSE)</f>
        <v>1.14247311827957</v>
      </c>
      <c r="I161">
        <f>VLOOKUP(C161,away!$B$2:$E$405,3,FALSE)</f>
        <v>0.6</v>
      </c>
      <c r="J161">
        <f>VLOOKUP(B161,home!$B$2:$E$405,4,FALSE)</f>
        <v>0.99</v>
      </c>
      <c r="K161" s="3">
        <f t="shared" si="280"/>
        <v>1.0367526881720468</v>
      </c>
      <c r="L161" s="3">
        <f t="shared" si="281"/>
        <v>0.67862903225806459</v>
      </c>
      <c r="M161" s="5">
        <f t="shared" si="282"/>
        <v>0.17989503799386969</v>
      </c>
      <c r="N161" s="5">
        <f t="shared" si="283"/>
        <v>0.18650666422895687</v>
      </c>
      <c r="O161" s="5">
        <f t="shared" si="284"/>
        <v>0.12208199554180753</v>
      </c>
      <c r="P161" s="5">
        <f t="shared" si="285"/>
        <v>0.12656883705537678</v>
      </c>
      <c r="Q161" s="5">
        <f t="shared" si="286"/>
        <v>9.6680642750686177E-2</v>
      </c>
      <c r="R161" s="5">
        <f t="shared" si="287"/>
        <v>4.1424193245335098E-2</v>
      </c>
      <c r="S161" s="5">
        <f t="shared" si="288"/>
        <v>2.2262524153245998E-2</v>
      </c>
      <c r="T161" s="5">
        <f t="shared" si="289"/>
        <v>6.5610291027985823E-2</v>
      </c>
      <c r="U161" s="5">
        <f t="shared" si="290"/>
        <v>4.29466437024595E-2</v>
      </c>
      <c r="V161" s="5">
        <f t="shared" si="291"/>
        <v>1.7403616287809415E-3</v>
      </c>
      <c r="W161" s="5">
        <f t="shared" si="292"/>
        <v>3.3411305421991735E-2</v>
      </c>
      <c r="X161" s="5">
        <f t="shared" si="293"/>
        <v>2.2673881865004877E-2</v>
      </c>
      <c r="Y161" s="5">
        <f t="shared" si="294"/>
        <v>7.6935772537909701E-3</v>
      </c>
      <c r="Z161" s="5">
        <f t="shared" si="295"/>
        <v>9.3705533913842724E-3</v>
      </c>
      <c r="AA161" s="5">
        <f t="shared" si="296"/>
        <v>9.7149464181773334E-3</v>
      </c>
      <c r="AB161" s="5">
        <f t="shared" si="297"/>
        <v>5.0359984072463736E-3</v>
      </c>
      <c r="AC161" s="5">
        <f t="shared" si="298"/>
        <v>7.6529190947623407E-5</v>
      </c>
      <c r="AD161" s="5">
        <f t="shared" si="299"/>
        <v>8.6598151778968045E-3</v>
      </c>
      <c r="AE161" s="5">
        <f t="shared" si="300"/>
        <v>5.8768019937098064E-3</v>
      </c>
      <c r="AF161" s="5">
        <f t="shared" si="301"/>
        <v>1.9940842248817752E-3</v>
      </c>
      <c r="AG161" s="5">
        <f t="shared" si="302"/>
        <v>4.5108114925753069E-4</v>
      </c>
      <c r="AH161" s="5">
        <f t="shared" si="303"/>
        <v>1.5897823949294083E-3</v>
      </c>
      <c r="AI161" s="5">
        <f t="shared" si="304"/>
        <v>1.6482111715516584E-3</v>
      </c>
      <c r="AJ161" s="5">
        <f t="shared" si="305"/>
        <v>8.5439368139069024E-4</v>
      </c>
      <c r="AK161" s="5">
        <f t="shared" si="306"/>
        <v>2.9526498197966983E-4</v>
      </c>
      <c r="AL161" s="5">
        <f t="shared" si="307"/>
        <v>2.1537471643569505E-6</v>
      </c>
      <c r="AM161" s="5">
        <f t="shared" si="308"/>
        <v>1.7956173329515207E-3</v>
      </c>
      <c r="AN161" s="5">
        <f t="shared" si="309"/>
        <v>1.2185580529666974E-3</v>
      </c>
      <c r="AO161" s="5">
        <f t="shared" si="310"/>
        <v>4.1347443611753064E-4</v>
      </c>
      <c r="AP161" s="5">
        <f t="shared" si="311"/>
        <v>9.3531918815296263E-5</v>
      </c>
      <c r="AQ161" s="5">
        <f t="shared" si="312"/>
        <v>1.586836888771609E-5</v>
      </c>
      <c r="AR161" s="5">
        <f t="shared" si="313"/>
        <v>2.1577449763437057E-4</v>
      </c>
      <c r="AS161" s="5">
        <f t="shared" si="314"/>
        <v>2.2370479046140661E-4</v>
      </c>
      <c r="AT161" s="5">
        <f t="shared" si="315"/>
        <v>1.1596327143391388E-4</v>
      </c>
      <c r="AU161" s="5">
        <f t="shared" si="316"/>
        <v>4.0075077796111653E-5</v>
      </c>
      <c r="AV161" s="5">
        <f t="shared" si="317"/>
        <v>1.0386986158455664E-5</v>
      </c>
      <c r="AW161" s="5">
        <f t="shared" si="318"/>
        <v>4.2092025337523004E-8</v>
      </c>
      <c r="AX161" s="5">
        <f t="shared" si="319"/>
        <v>3.1026851614430161E-4</v>
      </c>
      <c r="AY161" s="5">
        <f t="shared" si="320"/>
        <v>2.1055722285115308E-4</v>
      </c>
      <c r="AZ161" s="5">
        <f t="shared" si="321"/>
        <v>7.1445122189211824E-5</v>
      </c>
      <c r="BA161" s="5">
        <f t="shared" si="322"/>
        <v>1.6161578043608002E-5</v>
      </c>
      <c r="BB161" s="5">
        <f t="shared" si="323"/>
        <v>2.7419290168742208E-6</v>
      </c>
      <c r="BC161" s="5">
        <f t="shared" si="324"/>
        <v>3.7215052704833182E-7</v>
      </c>
      <c r="BD161" s="5">
        <f t="shared" si="325"/>
        <v>2.440513975259715E-5</v>
      </c>
      <c r="BE161" s="5">
        <f t="shared" si="326"/>
        <v>2.5302094243719575E-5</v>
      </c>
      <c r="BF161" s="5">
        <f t="shared" si="327"/>
        <v>1.3116007111779369E-5</v>
      </c>
      <c r="BG161" s="5">
        <f t="shared" si="328"/>
        <v>4.5326852104069817E-6</v>
      </c>
      <c r="BH161" s="5">
        <f t="shared" si="329"/>
        <v>1.1748183941317795E-6</v>
      </c>
      <c r="BI161" s="5">
        <f t="shared" si="330"/>
        <v>2.4359922564601798E-7</v>
      </c>
      <c r="BJ161" s="8">
        <f t="shared" si="331"/>
        <v>0.43370674172267343</v>
      </c>
      <c r="BK161" s="8">
        <f t="shared" si="332"/>
        <v>0.33075600099223645</v>
      </c>
      <c r="BL161" s="8">
        <f t="shared" si="333"/>
        <v>0.22626610851229984</v>
      </c>
      <c r="BM161" s="8">
        <f t="shared" si="334"/>
        <v>0.24673151867173604</v>
      </c>
      <c r="BN161" s="8">
        <f t="shared" si="335"/>
        <v>0.75315737081603218</v>
      </c>
    </row>
    <row r="162" spans="1:66" x14ac:dyDescent="0.25">
      <c r="A162" t="s">
        <v>122</v>
      </c>
      <c r="B162" t="s">
        <v>144</v>
      </c>
      <c r="C162" t="s">
        <v>134</v>
      </c>
      <c r="D162" s="11">
        <v>44350</v>
      </c>
      <c r="E162">
        <f>VLOOKUP(A162,home!$A$2:$E$405,3,FALSE)</f>
        <v>1.3037634408602199</v>
      </c>
      <c r="F162">
        <f>VLOOKUP(B162,home!$B$2:$E$405,3,FALSE)</f>
        <v>1.01</v>
      </c>
      <c r="G162">
        <f>VLOOKUP(C162,away!$B$2:$E$405,4,FALSE)</f>
        <v>1.1499999999999999</v>
      </c>
      <c r="H162">
        <f>VLOOKUP(A162,away!$A$2:$E$405,3,FALSE)</f>
        <v>1.14247311827957</v>
      </c>
      <c r="I162">
        <f>VLOOKUP(C162,away!$B$2:$E$405,3,FALSE)</f>
        <v>0.38</v>
      </c>
      <c r="J162">
        <f>VLOOKUP(B162,home!$B$2:$E$405,4,FALSE)</f>
        <v>1.59</v>
      </c>
      <c r="K162" s="3">
        <f t="shared" si="280"/>
        <v>1.5143212365591454</v>
      </c>
      <c r="L162" s="3">
        <f t="shared" si="281"/>
        <v>0.69028225806451626</v>
      </c>
      <c r="M162" s="5">
        <f t="shared" si="282"/>
        <v>0.11029424889825974</v>
      </c>
      <c r="N162" s="5">
        <f t="shared" si="283"/>
        <v>0.16702092337697486</v>
      </c>
      <c r="O162" s="5">
        <f t="shared" si="284"/>
        <v>7.6134163181020523E-2</v>
      </c>
      <c r="P162" s="5">
        <f t="shared" si="285"/>
        <v>0.11529158013267876</v>
      </c>
      <c r="Q162" s="5">
        <f t="shared" si="286"/>
        <v>0.12646166560973546</v>
      </c>
      <c r="R162" s="5">
        <f t="shared" si="287"/>
        <v>2.6277031038223597E-2</v>
      </c>
      <c r="S162" s="5">
        <f t="shared" si="288"/>
        <v>3.0128833965203276E-2</v>
      </c>
      <c r="T162" s="5">
        <f t="shared" si="289"/>
        <v>8.7294244095687978E-2</v>
      </c>
      <c r="U162" s="5">
        <f t="shared" si="290"/>
        <v>3.9791866134905804E-2</v>
      </c>
      <c r="V162" s="5">
        <f t="shared" si="291"/>
        <v>3.4993270880209096E-3</v>
      </c>
      <c r="W162" s="5">
        <f t="shared" si="292"/>
        <v>6.3834528614487893E-2</v>
      </c>
      <c r="X162" s="5">
        <f t="shared" si="293"/>
        <v>4.406384255449268E-2</v>
      </c>
      <c r="Y162" s="5">
        <f t="shared" si="294"/>
        <v>1.5208244368757264E-2</v>
      </c>
      <c r="Z162" s="5">
        <f t="shared" si="295"/>
        <v>6.0461894400987886E-3</v>
      </c>
      <c r="AA162" s="5">
        <f t="shared" si="296"/>
        <v>9.1558730694012453E-3</v>
      </c>
      <c r="AB162" s="5">
        <f t="shared" si="297"/>
        <v>6.9324665141171377E-3</v>
      </c>
      <c r="AC162" s="5">
        <f t="shared" si="298"/>
        <v>2.2861739925758137E-4</v>
      </c>
      <c r="AD162" s="5">
        <f t="shared" si="299"/>
        <v>2.4166495576665368E-2</v>
      </c>
      <c r="AE162" s="5">
        <f t="shared" si="300"/>
        <v>1.6681703136166716E-2</v>
      </c>
      <c r="AF162" s="5">
        <f t="shared" si="301"/>
        <v>5.75754185459754E-3</v>
      </c>
      <c r="AG162" s="5">
        <f t="shared" si="302"/>
        <v>1.3247763307641844E-3</v>
      </c>
      <c r="AH162" s="5">
        <f t="shared" si="303"/>
        <v>1.0433943248493061E-3</v>
      </c>
      <c r="AI162" s="5">
        <f t="shared" si="304"/>
        <v>1.5800341842245958E-3</v>
      </c>
      <c r="AJ162" s="5">
        <f t="shared" si="305"/>
        <v>1.1963396598303555E-3</v>
      </c>
      <c r="AK162" s="5">
        <f t="shared" si="306"/>
        <v>6.0388085100635024E-4</v>
      </c>
      <c r="AL162" s="5">
        <f t="shared" si="307"/>
        <v>9.5590337554385276E-6</v>
      </c>
      <c r="AM162" s="5">
        <f t="shared" si="308"/>
        <v>7.3191674929914095E-3</v>
      </c>
      <c r="AN162" s="5">
        <f t="shared" si="309"/>
        <v>5.0522914642145145E-3</v>
      </c>
      <c r="AO162" s="5">
        <f t="shared" si="310"/>
        <v>1.743753580159038E-3</v>
      </c>
      <c r="AP162" s="5">
        <f t="shared" si="311"/>
        <v>4.0122738627342176E-4</v>
      </c>
      <c r="AQ162" s="5">
        <f t="shared" si="312"/>
        <v>6.9240036548535351E-5</v>
      </c>
      <c r="AR162" s="5">
        <f t="shared" si="313"/>
        <v>1.4404731812173613E-4</v>
      </c>
      <c r="AS162" s="5">
        <f t="shared" si="314"/>
        <v>2.1813391290113608E-4</v>
      </c>
      <c r="AT162" s="5">
        <f t="shared" si="315"/>
        <v>1.6516240835996669E-4</v>
      </c>
      <c r="AU162" s="5">
        <f t="shared" si="316"/>
        <v>8.3369647486917077E-5</v>
      </c>
      <c r="AV162" s="5">
        <f t="shared" si="317"/>
        <v>3.1562106918472082E-5</v>
      </c>
      <c r="AW162" s="5">
        <f t="shared" si="318"/>
        <v>2.7755957793076978E-7</v>
      </c>
      <c r="AX162" s="5">
        <f t="shared" si="319"/>
        <v>1.8472617947617072E-3</v>
      </c>
      <c r="AY162" s="5">
        <f t="shared" si="320"/>
        <v>1.2751320429244223E-3</v>
      </c>
      <c r="AZ162" s="5">
        <f t="shared" si="321"/>
        <v>4.4010051296014486E-4</v>
      </c>
      <c r="BA162" s="5">
        <f t="shared" si="322"/>
        <v>1.0126452528716026E-4</v>
      </c>
      <c r="BB162" s="5">
        <f t="shared" si="323"/>
        <v>1.7475276294263067E-5</v>
      </c>
      <c r="BC162" s="5">
        <f t="shared" si="324"/>
        <v>2.4125746361410453E-6</v>
      </c>
      <c r="BD162" s="5">
        <f t="shared" si="325"/>
        <v>1.6572218003534949E-5</v>
      </c>
      <c r="BE162" s="5">
        <f t="shared" si="326"/>
        <v>2.5095661659640776E-5</v>
      </c>
      <c r="BF162" s="5">
        <f t="shared" si="327"/>
        <v>1.9001446698348582E-5</v>
      </c>
      <c r="BG162" s="5">
        <f t="shared" si="328"/>
        <v>9.5914314202186364E-6</v>
      </c>
      <c r="BH162" s="5">
        <f t="shared" si="329"/>
        <v>3.6311270721594317E-6</v>
      </c>
      <c r="BI162" s="5">
        <f t="shared" si="330"/>
        <v>1.0997385676031729E-6</v>
      </c>
      <c r="BJ162" s="8">
        <f t="shared" si="331"/>
        <v>0.57008329220538068</v>
      </c>
      <c r="BK162" s="8">
        <f t="shared" si="332"/>
        <v>0.26072729856010007</v>
      </c>
      <c r="BL162" s="8">
        <f t="shared" si="333"/>
        <v>0.16343231597478858</v>
      </c>
      <c r="BM162" s="8">
        <f t="shared" si="334"/>
        <v>0.37753462946012872</v>
      </c>
      <c r="BN162" s="8">
        <f t="shared" si="335"/>
        <v>0.62147961223689285</v>
      </c>
    </row>
    <row r="163" spans="1:66" x14ac:dyDescent="0.25">
      <c r="A163" t="s">
        <v>122</v>
      </c>
      <c r="B163" t="s">
        <v>140</v>
      </c>
      <c r="C163" t="s">
        <v>124</v>
      </c>
      <c r="D163" s="11">
        <v>44350</v>
      </c>
      <c r="E163">
        <f>VLOOKUP(A163,home!$A$2:$E$405,3,FALSE)</f>
        <v>1.3037634408602199</v>
      </c>
      <c r="F163">
        <f>VLOOKUP(B163,home!$B$2:$E$405,3,FALSE)</f>
        <v>1.29</v>
      </c>
      <c r="G163">
        <f>VLOOKUP(C163,away!$B$2:$E$405,4,FALSE)</f>
        <v>0.92</v>
      </c>
      <c r="H163">
        <f>VLOOKUP(A163,away!$A$2:$E$405,3,FALSE)</f>
        <v>1.14247311827957</v>
      </c>
      <c r="I163">
        <f>VLOOKUP(C163,away!$B$2:$E$405,3,FALSE)</f>
        <v>0.72</v>
      </c>
      <c r="J163">
        <f>VLOOKUP(B163,home!$B$2:$E$405,4,FALSE)</f>
        <v>0.6</v>
      </c>
      <c r="K163" s="3">
        <f t="shared" si="280"/>
        <v>1.5473064516129091</v>
      </c>
      <c r="L163" s="3">
        <f t="shared" si="281"/>
        <v>0.49354838709677418</v>
      </c>
      <c r="M163" s="5">
        <f t="shared" si="282"/>
        <v>0.12991760479865166</v>
      </c>
      <c r="N163" s="5">
        <f t="shared" si="283"/>
        <v>0.20102234808304995</v>
      </c>
      <c r="O163" s="5">
        <f t="shared" si="284"/>
        <v>6.412062430385064E-2</v>
      </c>
      <c r="P163" s="5">
        <f t="shared" si="285"/>
        <v>9.9214255666795606E-2</v>
      </c>
      <c r="Q163" s="5">
        <f t="shared" si="286"/>
        <v>0.15552158805363958</v>
      </c>
      <c r="R163" s="5">
        <f t="shared" si="287"/>
        <v>1.5823315352401848E-2</v>
      </c>
      <c r="S163" s="5">
        <f t="shared" si="288"/>
        <v>1.8941752626158413E-2</v>
      </c>
      <c r="T163" s="5">
        <f t="shared" si="289"/>
        <v>7.6757428942602748E-2</v>
      </c>
      <c r="U163" s="5">
        <f t="shared" si="290"/>
        <v>2.4483517930676973E-2</v>
      </c>
      <c r="V163" s="5">
        <f t="shared" si="291"/>
        <v>1.6072510733428438E-3</v>
      </c>
      <c r="W163" s="5">
        <f t="shared" si="292"/>
        <v>8.021318552016056E-2</v>
      </c>
      <c r="X163" s="5">
        <f t="shared" si="293"/>
        <v>3.9589088337369564E-2</v>
      </c>
      <c r="Y163" s="5">
        <f t="shared" si="294"/>
        <v>9.7695653477702284E-3</v>
      </c>
      <c r="Z163" s="5">
        <f t="shared" si="295"/>
        <v>2.6031905902338523E-3</v>
      </c>
      <c r="AA163" s="5">
        <f t="shared" si="296"/>
        <v>4.0279335950468564E-3</v>
      </c>
      <c r="AB163" s="5">
        <f t="shared" si="297"/>
        <v>3.1162238191421903E-3</v>
      </c>
      <c r="AC163" s="5">
        <f t="shared" si="298"/>
        <v>7.6713149826050149E-5</v>
      </c>
      <c r="AD163" s="5">
        <f t="shared" si="299"/>
        <v>3.1028594864941913E-2</v>
      </c>
      <c r="AE163" s="5">
        <f t="shared" si="300"/>
        <v>1.5314112949471329E-2</v>
      </c>
      <c r="AF163" s="5">
        <f t="shared" si="301"/>
        <v>3.7791278730146976E-3</v>
      </c>
      <c r="AG163" s="5">
        <f t="shared" si="302"/>
        <v>6.2172748878628887E-4</v>
      </c>
      <c r="AH163" s="5">
        <f t="shared" si="303"/>
        <v>3.2120012927885428E-4</v>
      </c>
      <c r="AI163" s="5">
        <f t="shared" si="304"/>
        <v>4.9699503229207165E-4</v>
      </c>
      <c r="AJ163" s="5">
        <f t="shared" si="305"/>
        <v>3.8450180994254439E-4</v>
      </c>
      <c r="AK163" s="5">
        <f t="shared" si="306"/>
        <v>1.9831404372697988E-4</v>
      </c>
      <c r="AL163" s="5">
        <f t="shared" si="307"/>
        <v>2.3433430970783819E-6</v>
      </c>
      <c r="AM163" s="5">
        <f t="shared" si="308"/>
        <v>9.6021490038015606E-3</v>
      </c>
      <c r="AN163" s="5">
        <f t="shared" si="309"/>
        <v>4.7391251534891566E-3</v>
      </c>
      <c r="AO163" s="5">
        <f t="shared" si="310"/>
        <v>1.1694937878771623E-3</v>
      </c>
      <c r="AP163" s="5">
        <f t="shared" si="311"/>
        <v>1.9240059090882349E-4</v>
      </c>
      <c r="AQ163" s="5">
        <f t="shared" si="312"/>
        <v>2.3739750329879024E-5</v>
      </c>
      <c r="AR163" s="5">
        <f t="shared" si="313"/>
        <v>3.1705561148170793E-5</v>
      </c>
      <c r="AS163" s="5">
        <f t="shared" si="314"/>
        <v>4.9058219316572265E-5</v>
      </c>
      <c r="AT163" s="5">
        <f t="shared" si="315"/>
        <v>3.7954049626586663E-5</v>
      </c>
      <c r="AU163" s="5">
        <f t="shared" si="316"/>
        <v>1.9575515284018025E-5</v>
      </c>
      <c r="AV163" s="5">
        <f t="shared" si="317"/>
        <v>7.5723302731520512E-6</v>
      </c>
      <c r="AW163" s="5">
        <f t="shared" si="318"/>
        <v>4.9709506590067107E-8</v>
      </c>
      <c r="AX163" s="5">
        <f t="shared" si="319"/>
        <v>2.4762445171551037E-3</v>
      </c>
      <c r="AY163" s="5">
        <f t="shared" si="320"/>
        <v>1.2221464874991317E-3</v>
      </c>
      <c r="AZ163" s="5">
        <f t="shared" si="321"/>
        <v>3.015942138505921E-4</v>
      </c>
      <c r="BA163" s="5">
        <f t="shared" si="322"/>
        <v>4.9617112601226435E-5</v>
      </c>
      <c r="BB163" s="5">
        <f t="shared" si="323"/>
        <v>6.1221114741835835E-6</v>
      </c>
      <c r="BC163" s="5">
        <f t="shared" si="324"/>
        <v>6.0431164874199269E-7</v>
      </c>
      <c r="BD163" s="5">
        <f t="shared" si="325"/>
        <v>2.6080380944463052E-6</v>
      </c>
      <c r="BE163" s="5">
        <f t="shared" si="326"/>
        <v>4.0354341695890056E-6</v>
      </c>
      <c r="BF163" s="5">
        <f t="shared" si="327"/>
        <v>3.1220266628321263E-6</v>
      </c>
      <c r="BG163" s="5">
        <f t="shared" si="328"/>
        <v>1.6102439991692235E-6</v>
      </c>
      <c r="BH163" s="5">
        <f t="shared" si="329"/>
        <v>6.2288523214637799E-7</v>
      </c>
      <c r="BI163" s="5">
        <f t="shared" si="330"/>
        <v>1.9275886766289903E-7</v>
      </c>
      <c r="BJ163" s="8">
        <f t="shared" si="331"/>
        <v>0.6334000045014424</v>
      </c>
      <c r="BK163" s="8">
        <f t="shared" si="332"/>
        <v>0.25098206714537075</v>
      </c>
      <c r="BL163" s="8">
        <f t="shared" si="333"/>
        <v>0.1131306830790333</v>
      </c>
      <c r="BM163" s="8">
        <f t="shared" si="334"/>
        <v>0.33327411227969839</v>
      </c>
      <c r="BN163" s="8">
        <f t="shared" si="335"/>
        <v>0.66561973625838933</v>
      </c>
    </row>
    <row r="164" spans="1:66" x14ac:dyDescent="0.25">
      <c r="A164" t="s">
        <v>122</v>
      </c>
      <c r="B164" t="s">
        <v>141</v>
      </c>
      <c r="C164" t="s">
        <v>135</v>
      </c>
      <c r="D164" s="11">
        <v>44350</v>
      </c>
      <c r="E164">
        <f>VLOOKUP(A164,home!$A$2:$E$405,3,FALSE)</f>
        <v>1.3037634408602199</v>
      </c>
      <c r="F164">
        <f>VLOOKUP(B164,home!$B$2:$E$405,3,FALSE)</f>
        <v>0.77</v>
      </c>
      <c r="G164">
        <f>VLOOKUP(C164,away!$B$2:$E$405,4,FALSE)</f>
        <v>0.99</v>
      </c>
      <c r="H164">
        <f>VLOOKUP(A164,away!$A$2:$E$405,3,FALSE)</f>
        <v>1.14247311827957</v>
      </c>
      <c r="I164">
        <f>VLOOKUP(C164,away!$B$2:$E$405,3,FALSE)</f>
        <v>1.08</v>
      </c>
      <c r="J164">
        <f>VLOOKUP(B164,home!$B$2:$E$405,4,FALSE)</f>
        <v>0.66</v>
      </c>
      <c r="K164" s="3">
        <f t="shared" si="280"/>
        <v>0.99385887096774572</v>
      </c>
      <c r="L164" s="3">
        <f t="shared" si="281"/>
        <v>0.81435483870967762</v>
      </c>
      <c r="M164" s="5">
        <f t="shared" si="282"/>
        <v>0.16394673185557823</v>
      </c>
      <c r="N164" s="5">
        <f t="shared" si="283"/>
        <v>0.16293991382083672</v>
      </c>
      <c r="O164" s="5">
        <f t="shared" si="284"/>
        <v>0.13351081437722817</v>
      </c>
      <c r="P164" s="5">
        <f t="shared" si="285"/>
        <v>0.13269090723893626</v>
      </c>
      <c r="Q164" s="5">
        <f t="shared" si="286"/>
        <v>8.0969639392779291E-2</v>
      </c>
      <c r="R164" s="5">
        <f t="shared" si="287"/>
        <v>5.4362588854082676E-2</v>
      </c>
      <c r="S164" s="5">
        <f t="shared" si="288"/>
        <v>2.6848471855178548E-2</v>
      </c>
      <c r="T164" s="5">
        <f t="shared" si="289"/>
        <v>6.5938017628087528E-2</v>
      </c>
      <c r="U164" s="5">
        <f t="shared" si="290"/>
        <v>5.4028741181402357E-2</v>
      </c>
      <c r="V164" s="5">
        <f t="shared" si="291"/>
        <v>2.4144346887154111E-3</v>
      </c>
      <c r="W164" s="5">
        <f t="shared" si="292"/>
        <v>2.6824131463191046E-2</v>
      </c>
      <c r="X164" s="5">
        <f t="shared" si="293"/>
        <v>2.1844361251234134E-2</v>
      </c>
      <c r="Y164" s="5">
        <f t="shared" si="294"/>
        <v>8.8945306417323507E-3</v>
      </c>
      <c r="Z164" s="5">
        <f t="shared" si="295"/>
        <v>1.4756812426035671E-2</v>
      </c>
      <c r="AA164" s="5">
        <f t="shared" si="296"/>
        <v>1.4666188936822611E-2</v>
      </c>
      <c r="AB164" s="5">
        <f t="shared" si="297"/>
        <v>7.2880609890750821E-3</v>
      </c>
      <c r="AC164" s="5">
        <f t="shared" si="298"/>
        <v>1.2213324020276359E-4</v>
      </c>
      <c r="AD164" s="5">
        <f t="shared" si="299"/>
        <v>6.6648502526743588E-3</v>
      </c>
      <c r="AE164" s="5">
        <f t="shared" si="300"/>
        <v>5.4275530525407815E-3</v>
      </c>
      <c r="AF164" s="5">
        <f t="shared" si="301"/>
        <v>2.209977045345033E-3</v>
      </c>
      <c r="AG164" s="5">
        <f t="shared" si="302"/>
        <v>5.9990183343801469E-4</v>
      </c>
      <c r="AH164" s="5">
        <f t="shared" si="303"/>
        <v>3.0043204007683113E-3</v>
      </c>
      <c r="AI164" s="5">
        <f t="shared" si="304"/>
        <v>2.9858704815329587E-3</v>
      </c>
      <c r="AJ164" s="5">
        <f t="shared" si="305"/>
        <v>1.483766932816133E-3</v>
      </c>
      <c r="AK164" s="5">
        <f t="shared" si="306"/>
        <v>4.9155164287597241E-4</v>
      </c>
      <c r="AL164" s="5">
        <f t="shared" si="307"/>
        <v>3.9539599876407622E-6</v>
      </c>
      <c r="AM164" s="5">
        <f t="shared" si="308"/>
        <v>1.3247841094584068E-3</v>
      </c>
      <c r="AN164" s="5">
        <f t="shared" si="309"/>
        <v>1.0788443497831447E-3</v>
      </c>
      <c r="AO164" s="5">
        <f t="shared" si="310"/>
        <v>4.3928105823024991E-4</v>
      </c>
      <c r="AP164" s="5">
        <f t="shared" si="311"/>
        <v>1.1924355177443721E-4</v>
      </c>
      <c r="AQ164" s="5">
        <f t="shared" si="312"/>
        <v>2.4276640843110229E-5</v>
      </c>
      <c r="AR164" s="5">
        <f t="shared" si="313"/>
        <v>4.893165710799746E-4</v>
      </c>
      <c r="AS164" s="5">
        <f t="shared" si="314"/>
        <v>4.863116148793522E-4</v>
      </c>
      <c r="AT164" s="5">
        <f t="shared" si="315"/>
        <v>2.4166255625124709E-4</v>
      </c>
      <c r="AU164" s="5">
        <f t="shared" si="316"/>
        <v>8.0059491770347927E-5</v>
      </c>
      <c r="AV164" s="5">
        <f t="shared" si="317"/>
        <v>1.9891959025282378E-5</v>
      </c>
      <c r="AW164" s="5">
        <f t="shared" si="318"/>
        <v>8.8893124005782602E-8</v>
      </c>
      <c r="AX164" s="5">
        <f t="shared" si="319"/>
        <v>2.1944140655039035E-4</v>
      </c>
      <c r="AY164" s="5">
        <f t="shared" si="320"/>
        <v>1.7870317123756791E-4</v>
      </c>
      <c r="AZ164" s="5">
        <f t="shared" si="321"/>
        <v>7.2763896095038756E-5</v>
      </c>
      <c r="BA164" s="5">
        <f t="shared" si="322"/>
        <v>1.9751876956121007E-5</v>
      </c>
      <c r="BB164" s="5">
        <f t="shared" si="323"/>
        <v>4.0212591432038305E-6</v>
      </c>
      <c r="BC164" s="5">
        <f t="shared" si="324"/>
        <v>6.5494636819471459E-7</v>
      </c>
      <c r="BD164" s="5">
        <f t="shared" si="325"/>
        <v>6.6412886219967501E-5</v>
      </c>
      <c r="BE164" s="5">
        <f t="shared" si="326"/>
        <v>6.6005036116286247E-5</v>
      </c>
      <c r="BF164" s="5">
        <f t="shared" si="327"/>
        <v>3.2799845336358769E-5</v>
      </c>
      <c r="BG164" s="5">
        <f t="shared" si="328"/>
        <v>1.0866139084636736E-5</v>
      </c>
      <c r="BH164" s="5">
        <f t="shared" si="329"/>
        <v>2.6998521806088896E-6</v>
      </c>
      <c r="BI164" s="5">
        <f t="shared" si="330"/>
        <v>5.3665440799995159E-7</v>
      </c>
      <c r="BJ164" s="8">
        <f t="shared" si="331"/>
        <v>0.38579464264829927</v>
      </c>
      <c r="BK164" s="8">
        <f t="shared" si="332"/>
        <v>0.32620533600983642</v>
      </c>
      <c r="BL164" s="8">
        <f t="shared" si="333"/>
        <v>0.27331846640295643</v>
      </c>
      <c r="BM164" s="8">
        <f t="shared" si="334"/>
        <v>0.27147604766957284</v>
      </c>
      <c r="BN164" s="8">
        <f t="shared" si="335"/>
        <v>0.72842059553944138</v>
      </c>
    </row>
    <row r="165" spans="1:66" x14ac:dyDescent="0.25">
      <c r="A165" t="s">
        <v>122</v>
      </c>
      <c r="B165" t="s">
        <v>142</v>
      </c>
      <c r="C165" t="s">
        <v>128</v>
      </c>
      <c r="D165" s="11">
        <v>44350</v>
      </c>
      <c r="E165">
        <f>VLOOKUP(A165,home!$A$2:$E$405,3,FALSE)</f>
        <v>1.3037634408602199</v>
      </c>
      <c r="F165">
        <f>VLOOKUP(B165,home!$B$2:$E$405,3,FALSE)</f>
        <v>1.2</v>
      </c>
      <c r="G165">
        <f>VLOOKUP(C165,away!$B$2:$E$405,4,FALSE)</f>
        <v>1.28</v>
      </c>
      <c r="H165">
        <f>VLOOKUP(A165,away!$A$2:$E$405,3,FALSE)</f>
        <v>1.14247311827957</v>
      </c>
      <c r="I165">
        <f>VLOOKUP(C165,away!$B$2:$E$405,3,FALSE)</f>
        <v>0.92</v>
      </c>
      <c r="J165">
        <f>VLOOKUP(B165,home!$B$2:$E$405,4,FALSE)</f>
        <v>0.98</v>
      </c>
      <c r="K165" s="3">
        <f t="shared" si="280"/>
        <v>2.0025806451612977</v>
      </c>
      <c r="L165" s="3">
        <f t="shared" si="281"/>
        <v>1.0300537634408604</v>
      </c>
      <c r="M165" s="5">
        <f t="shared" si="282"/>
        <v>4.8188522504130006E-2</v>
      </c>
      <c r="N165" s="5">
        <f t="shared" si="283"/>
        <v>9.6501402485690349E-2</v>
      </c>
      <c r="O165" s="5">
        <f t="shared" si="284"/>
        <v>4.9636768960033703E-2</v>
      </c>
      <c r="P165" s="5">
        <f t="shared" si="285"/>
        <v>9.9401632807706544E-2</v>
      </c>
      <c r="Q165" s="5">
        <f t="shared" si="286"/>
        <v>9.6625920424381964E-2</v>
      </c>
      <c r="R165" s="5">
        <f t="shared" si="287"/>
        <v>2.5564270336163597E-2</v>
      </c>
      <c r="S165" s="5">
        <f t="shared" si="288"/>
        <v>5.1260570418979447E-2</v>
      </c>
      <c r="T165" s="5">
        <f t="shared" si="289"/>
        <v>9.9529892979071735E-2</v>
      </c>
      <c r="U165" s="5">
        <f t="shared" si="290"/>
        <v>5.1194512982872309E-2</v>
      </c>
      <c r="V165" s="5">
        <f t="shared" si="291"/>
        <v>1.1748727551979211E-2</v>
      </c>
      <c r="W165" s="5">
        <f t="shared" si="292"/>
        <v>6.4500399354254362E-2</v>
      </c>
      <c r="X165" s="5">
        <f t="shared" si="293"/>
        <v>6.6438879098288148E-2</v>
      </c>
      <c r="Y165" s="5">
        <f t="shared" si="294"/>
        <v>3.4217808726992004E-2</v>
      </c>
      <c r="Z165" s="5">
        <f t="shared" si="295"/>
        <v>8.7775242897949537E-3</v>
      </c>
      <c r="AA165" s="5">
        <f t="shared" si="296"/>
        <v>1.7577700255176538E-2</v>
      </c>
      <c r="AB165" s="5">
        <f t="shared" si="297"/>
        <v>1.7600381158731675E-2</v>
      </c>
      <c r="AC165" s="5">
        <f t="shared" si="298"/>
        <v>1.514679535437526E-3</v>
      </c>
      <c r="AD165" s="5">
        <f t="shared" si="299"/>
        <v>3.2291812838001005E-2</v>
      </c>
      <c r="AE165" s="5">
        <f t="shared" si="300"/>
        <v>3.3262303342110826E-2</v>
      </c>
      <c r="AF165" s="5">
        <f t="shared" si="301"/>
        <v>1.7130980369126379E-2</v>
      </c>
      <c r="AG165" s="5">
        <f t="shared" si="302"/>
        <v>5.8819436002167094E-3</v>
      </c>
      <c r="AH165" s="5">
        <f t="shared" si="303"/>
        <v>2.2603304820992143E-3</v>
      </c>
      <c r="AI165" s="5">
        <f t="shared" si="304"/>
        <v>4.5264940751199908E-3</v>
      </c>
      <c r="AJ165" s="5">
        <f t="shared" si="305"/>
        <v>4.5323347126362927E-3</v>
      </c>
      <c r="AK165" s="5">
        <f t="shared" si="306"/>
        <v>3.025455257639378E-3</v>
      </c>
      <c r="AL165" s="5">
        <f t="shared" si="307"/>
        <v>1.2497716151393078E-4</v>
      </c>
      <c r="AM165" s="5">
        <f t="shared" si="308"/>
        <v>1.2933391877310385E-2</v>
      </c>
      <c r="AN165" s="5">
        <f t="shared" si="309"/>
        <v>1.3322088977279016E-2</v>
      </c>
      <c r="AO165" s="5">
        <f t="shared" si="310"/>
        <v>6.8612339439701256E-3</v>
      </c>
      <c r="AP165" s="5">
        <f t="shared" si="311"/>
        <v>2.3558132819448685E-3</v>
      </c>
      <c r="AQ165" s="5">
        <f t="shared" si="312"/>
        <v>6.0665358425781907E-4</v>
      </c>
      <c r="AR165" s="5">
        <f t="shared" si="313"/>
        <v>4.6565238394127818E-4</v>
      </c>
      <c r="AS165" s="5">
        <f t="shared" si="314"/>
        <v>9.3250645145402102E-4</v>
      </c>
      <c r="AT165" s="5">
        <f t="shared" si="315"/>
        <v>9.3370968558493324E-4</v>
      </c>
      <c r="AU165" s="5">
        <f t="shared" si="316"/>
        <v>6.232763148506761E-4</v>
      </c>
      <c r="AV165" s="5">
        <f t="shared" si="317"/>
        <v>3.1204027117685568E-4</v>
      </c>
      <c r="AW165" s="5">
        <f t="shared" si="318"/>
        <v>7.1610723839273768E-6</v>
      </c>
      <c r="AX165" s="5">
        <f t="shared" si="319"/>
        <v>4.3166933749646851E-3</v>
      </c>
      <c r="AY165" s="5">
        <f t="shared" si="320"/>
        <v>4.4464262565026029E-3</v>
      </c>
      <c r="AZ165" s="5">
        <f t="shared" si="321"/>
        <v>2.2900290496863812E-3</v>
      </c>
      <c r="BA165" s="5">
        <f t="shared" si="322"/>
        <v>7.8628434700611801E-4</v>
      </c>
      <c r="BB165" s="5">
        <f t="shared" si="323"/>
        <v>2.024787876920728E-4</v>
      </c>
      <c r="BC165" s="5">
        <f t="shared" si="324"/>
        <v>4.1712807455832526E-5</v>
      </c>
      <c r="BD165" s="5">
        <f t="shared" si="325"/>
        <v>7.9941165088986981E-5</v>
      </c>
      <c r="BE165" s="5">
        <f t="shared" si="326"/>
        <v>1.6008862995884932E-4</v>
      </c>
      <c r="BF165" s="5">
        <f t="shared" si="327"/>
        <v>1.6029519593299042E-4</v>
      </c>
      <c r="BG165" s="5">
        <f t="shared" si="328"/>
        <v>1.0700135229591488E-4</v>
      </c>
      <c r="BH165" s="5">
        <f t="shared" si="329"/>
        <v>5.3569709278471115E-5</v>
      </c>
      <c r="BI165" s="5">
        <f t="shared" si="330"/>
        <v>2.1455532593596768E-5</v>
      </c>
      <c r="BJ165" s="8">
        <f t="shared" si="331"/>
        <v>0.59454414950620316</v>
      </c>
      <c r="BK165" s="8">
        <f t="shared" si="332"/>
        <v>0.21668553623624925</v>
      </c>
      <c r="BL165" s="8">
        <f t="shared" si="333"/>
        <v>0.17976778491262924</v>
      </c>
      <c r="BM165" s="8">
        <f t="shared" si="334"/>
        <v>0.57941721224265186</v>
      </c>
      <c r="BN165" s="8">
        <f t="shared" si="335"/>
        <v>0.41591851751810616</v>
      </c>
    </row>
    <row r="166" spans="1:66" x14ac:dyDescent="0.25">
      <c r="A166" t="s">
        <v>145</v>
      </c>
      <c r="B166" t="s">
        <v>366</v>
      </c>
      <c r="C166" t="s">
        <v>147</v>
      </c>
      <c r="D166" s="11">
        <v>44350</v>
      </c>
      <c r="E166">
        <f>VLOOKUP(A166,home!$A$2:$E$405,3,FALSE)</f>
        <v>1.4511278195488699</v>
      </c>
      <c r="F166">
        <f>VLOOKUP(B166,home!$B$2:$E$405,3,FALSE)</f>
        <v>1.25</v>
      </c>
      <c r="G166">
        <f>VLOOKUP(C166,away!$B$2:$E$405,4,FALSE)</f>
        <v>1.17</v>
      </c>
      <c r="H166">
        <f>VLOOKUP(A166,away!$A$2:$E$405,3,FALSE)</f>
        <v>1.22556390977444</v>
      </c>
      <c r="I166">
        <f>VLOOKUP(C166,away!$B$2:$E$405,3,FALSE)</f>
        <v>1.06</v>
      </c>
      <c r="J166">
        <f>VLOOKUP(B166,home!$B$2:$E$405,4,FALSE)</f>
        <v>0.74</v>
      </c>
      <c r="K166" s="3">
        <f t="shared" si="280"/>
        <v>2.1222744360902221</v>
      </c>
      <c r="L166" s="3">
        <f t="shared" si="281"/>
        <v>0.9613323308270707</v>
      </c>
      <c r="M166" s="5">
        <f t="shared" si="282"/>
        <v>4.5793790900188938E-2</v>
      </c>
      <c r="N166" s="5">
        <f t="shared" si="283"/>
        <v>9.7186991759132021E-2</v>
      </c>
      <c r="O166" s="5">
        <f t="shared" si="284"/>
        <v>4.4023051743486134E-2</v>
      </c>
      <c r="P166" s="5">
        <f t="shared" si="285"/>
        <v>9.3428997313877701E-2</v>
      </c>
      <c r="Q166" s="5">
        <f t="shared" si="286"/>
        <v>0.10312873406545851</v>
      </c>
      <c r="R166" s="5">
        <f t="shared" si="287"/>
        <v>2.1160391471343128E-2</v>
      </c>
      <c r="S166" s="5">
        <f t="shared" si="288"/>
        <v>4.7653717717441431E-2</v>
      </c>
      <c r="T166" s="5">
        <f t="shared" si="289"/>
        <v>9.9140986294392358E-2</v>
      </c>
      <c r="U166" s="5">
        <f t="shared" si="290"/>
        <v>4.4908157877293083E-2</v>
      </c>
      <c r="V166" s="5">
        <f t="shared" si="291"/>
        <v>1.0802626724665499E-2</v>
      </c>
      <c r="W166" s="5">
        <f t="shared" si="292"/>
        <v>7.2955825311156478E-2</v>
      </c>
      <c r="X166" s="5">
        <f t="shared" si="293"/>
        <v>7.013479359378666E-2</v>
      </c>
      <c r="Y166" s="5">
        <f t="shared" si="294"/>
        <v>3.3711422298795216E-2</v>
      </c>
      <c r="Z166" s="5">
        <f t="shared" si="295"/>
        <v>6.7807228181198534E-3</v>
      </c>
      <c r="AA166" s="5">
        <f t="shared" si="296"/>
        <v>1.4390554695109413E-2</v>
      </c>
      <c r="AB166" s="5">
        <f t="shared" si="297"/>
        <v>1.5270353175294418E-2</v>
      </c>
      <c r="AC166" s="5">
        <f t="shared" si="298"/>
        <v>1.3774773874931485E-3</v>
      </c>
      <c r="AD166" s="5">
        <f t="shared" si="299"/>
        <v>3.8708070755432852E-2</v>
      </c>
      <c r="AE166" s="5">
        <f t="shared" si="300"/>
        <v>3.7211319881139439E-2</v>
      </c>
      <c r="AF166" s="5">
        <f t="shared" si="301"/>
        <v>1.7886222437243741E-2</v>
      </c>
      <c r="AG166" s="5">
        <f t="shared" si="302"/>
        <v>5.7315346350956592E-3</v>
      </c>
      <c r="AH166" s="5">
        <f t="shared" si="303"/>
        <v>1.6296320178588654E-3</v>
      </c>
      <c r="AI166" s="5">
        <f t="shared" si="304"/>
        <v>3.4585263717359939E-3</v>
      </c>
      <c r="AJ166" s="5">
        <f t="shared" si="305"/>
        <v>3.6699710526395851E-3</v>
      </c>
      <c r="AK166" s="5">
        <f t="shared" si="306"/>
        <v>2.5962285820693718E-3</v>
      </c>
      <c r="AL166" s="5">
        <f t="shared" si="307"/>
        <v>1.1241378239816674E-4</v>
      </c>
      <c r="AM166" s="5">
        <f t="shared" si="308"/>
        <v>1.6429829806925332E-2</v>
      </c>
      <c r="AN166" s="5">
        <f t="shared" si="309"/>
        <v>1.5794526583383612E-2</v>
      </c>
      <c r="AO166" s="5">
        <f t="shared" si="310"/>
        <v>7.5918945273571485E-3</v>
      </c>
      <c r="AP166" s="5">
        <f t="shared" si="311"/>
        <v>2.4327778871258434E-3</v>
      </c>
      <c r="AQ166" s="5">
        <f t="shared" si="312"/>
        <v>5.8467700915381077E-4</v>
      </c>
      <c r="AR166" s="5">
        <f t="shared" si="313"/>
        <v>3.1332358922373725E-4</v>
      </c>
      <c r="AS166" s="5">
        <f t="shared" si="314"/>
        <v>6.6495864363357135E-4</v>
      </c>
      <c r="AT166" s="5">
        <f t="shared" si="315"/>
        <v>7.0561236522037846E-4</v>
      </c>
      <c r="AU166" s="5">
        <f t="shared" si="316"/>
        <v>4.9916769483212219E-4</v>
      </c>
      <c r="AV166" s="5">
        <f t="shared" si="317"/>
        <v>2.6484270951607458E-4</v>
      </c>
      <c r="AW166" s="5">
        <f t="shared" si="318"/>
        <v>6.3707733001842282E-6</v>
      </c>
      <c r="AX166" s="5">
        <f t="shared" si="319"/>
        <v>5.8114346314251343E-3</v>
      </c>
      <c r="AY166" s="5">
        <f t="shared" si="320"/>
        <v>5.5867199996770837E-3</v>
      </c>
      <c r="AZ166" s="5">
        <f t="shared" si="321"/>
        <v>2.6853472794838907E-3</v>
      </c>
      <c r="BA166" s="5">
        <f t="shared" si="322"/>
        <v>8.6050371975546073E-4</v>
      </c>
      <c r="BB166" s="5">
        <f t="shared" si="323"/>
        <v>2.0680751164947034E-4</v>
      </c>
      <c r="BC166" s="5">
        <f t="shared" si="324"/>
        <v>3.9762149441306399E-5</v>
      </c>
      <c r="BD166" s="5">
        <f t="shared" si="325"/>
        <v>5.020134938859314E-5</v>
      </c>
      <c r="BE166" s="5">
        <f t="shared" si="326"/>
        <v>1.0654104046464472E-4</v>
      </c>
      <c r="BF166" s="5">
        <f t="shared" si="327"/>
        <v>1.1305466328628472E-4</v>
      </c>
      <c r="BG166" s="5">
        <f t="shared" si="328"/>
        <v>7.9977673924423289E-5</v>
      </c>
      <c r="BH166" s="5">
        <f t="shared" si="329"/>
        <v>4.2433643206940785E-5</v>
      </c>
      <c r="BI166" s="5">
        <f t="shared" si="330"/>
        <v>1.8011167241652785E-5</v>
      </c>
      <c r="BJ166" s="8">
        <f t="shared" si="331"/>
        <v>0.63382018213701097</v>
      </c>
      <c r="BK166" s="8">
        <f t="shared" si="332"/>
        <v>0.20475574382574196</v>
      </c>
      <c r="BL166" s="8">
        <f t="shared" si="333"/>
        <v>0.15396499152676843</v>
      </c>
      <c r="BM166" s="8">
        <f t="shared" si="334"/>
        <v>0.58901933382777805</v>
      </c>
      <c r="BN166" s="8">
        <f t="shared" si="335"/>
        <v>0.40472195725348648</v>
      </c>
    </row>
    <row r="167" spans="1:66" x14ac:dyDescent="0.25">
      <c r="A167" t="s">
        <v>145</v>
      </c>
      <c r="B167" t="s">
        <v>371</v>
      </c>
      <c r="C167" t="s">
        <v>357</v>
      </c>
      <c r="D167" s="11">
        <v>44350</v>
      </c>
      <c r="E167">
        <f>VLOOKUP(A167,home!$A$2:$E$405,3,FALSE)</f>
        <v>1.4511278195488699</v>
      </c>
      <c r="F167">
        <f>VLOOKUP(B167,home!$B$2:$E$405,3,FALSE)</f>
        <v>0.62</v>
      </c>
      <c r="G167">
        <f>VLOOKUP(C167,away!$B$2:$E$405,4,FALSE)</f>
        <v>0.64</v>
      </c>
      <c r="H167">
        <f>VLOOKUP(A167,away!$A$2:$E$405,3,FALSE)</f>
        <v>1.22556390977444</v>
      </c>
      <c r="I167">
        <f>VLOOKUP(C167,away!$B$2:$E$405,3,FALSE)</f>
        <v>0.89</v>
      </c>
      <c r="J167">
        <f>VLOOKUP(B167,home!$B$2:$E$405,4,FALSE)</f>
        <v>0.9</v>
      </c>
      <c r="K167" s="3">
        <f t="shared" si="280"/>
        <v>0.57580751879699155</v>
      </c>
      <c r="L167" s="3">
        <f t="shared" si="281"/>
        <v>0.98167669172932659</v>
      </c>
      <c r="M167" s="5">
        <f t="shared" si="282"/>
        <v>0.2106653948710086</v>
      </c>
      <c r="N167" s="5">
        <f t="shared" si="283"/>
        <v>0.12130271831706392</v>
      </c>
      <c r="O167" s="5">
        <f t="shared" si="284"/>
        <v>0.20680530789882393</v>
      </c>
      <c r="P167" s="5">
        <f t="shared" si="285"/>
        <v>0.11908005121526968</v>
      </c>
      <c r="Q167" s="5">
        <f t="shared" si="286"/>
        <v>3.4923508628739483E-2</v>
      </c>
      <c r="R167" s="5">
        <f t="shared" si="287"/>
        <v>0.10150797524509113</v>
      </c>
      <c r="S167" s="5">
        <f t="shared" si="288"/>
        <v>1.6827702772581339E-2</v>
      </c>
      <c r="T167" s="5">
        <f t="shared" si="289"/>
        <v>3.4283594414241558E-2</v>
      </c>
      <c r="U167" s="5">
        <f t="shared" si="290"/>
        <v>5.8449055363982358E-2</v>
      </c>
      <c r="V167" s="5">
        <f t="shared" si="291"/>
        <v>1.0568859732496038E-3</v>
      </c>
      <c r="W167" s="5">
        <f t="shared" si="292"/>
        <v>6.7030729503999359E-3</v>
      </c>
      <c r="X167" s="5">
        <f t="shared" si="293"/>
        <v>6.5802504783689436E-3</v>
      </c>
      <c r="Y167" s="5">
        <f t="shared" si="294"/>
        <v>3.2298392601777721E-3</v>
      </c>
      <c r="Z167" s="5">
        <f t="shared" si="295"/>
        <v>3.3216004440914486E-2</v>
      </c>
      <c r="AA167" s="5">
        <f t="shared" si="296"/>
        <v>1.9126025101472821E-2</v>
      </c>
      <c r="AB167" s="5">
        <f t="shared" si="297"/>
        <v>5.5064545290640227E-3</v>
      </c>
      <c r="AC167" s="5">
        <f t="shared" si="298"/>
        <v>3.7338250279644876E-5</v>
      </c>
      <c r="AD167" s="5">
        <f t="shared" si="299"/>
        <v>9.6491995097125406E-4</v>
      </c>
      <c r="AE167" s="5">
        <f t="shared" si="300"/>
        <v>9.4723942525308459E-4</v>
      </c>
      <c r="AF167" s="5">
        <f t="shared" si="301"/>
        <v>4.649414326290184E-4</v>
      </c>
      <c r="AG167" s="5">
        <f t="shared" si="302"/>
        <v>1.5214072247704948E-4</v>
      </c>
      <c r="AH167" s="5">
        <f t="shared" si="303"/>
        <v>8.1518443380058855E-3</v>
      </c>
      <c r="AI167" s="5">
        <f t="shared" si="304"/>
        <v>4.6938932618864736E-3</v>
      </c>
      <c r="AJ167" s="5">
        <f t="shared" si="305"/>
        <v>1.3513895163123838E-3</v>
      </c>
      <c r="AK167" s="5">
        <f t="shared" si="306"/>
        <v>2.593800814387001E-4</v>
      </c>
      <c r="AL167" s="5">
        <f t="shared" si="307"/>
        <v>8.4422802488488983E-7</v>
      </c>
      <c r="AM167" s="5">
        <f t="shared" si="308"/>
        <v>1.1112163256129457E-4</v>
      </c>
      <c r="AN167" s="5">
        <f t="shared" si="309"/>
        <v>1.0908551663233345E-4</v>
      </c>
      <c r="AO167" s="5">
        <f t="shared" si="310"/>
        <v>5.3543354541606765E-5</v>
      </c>
      <c r="AP167" s="5">
        <f t="shared" si="311"/>
        <v>1.7520754383498318E-5</v>
      </c>
      <c r="AQ167" s="5">
        <f t="shared" si="312"/>
        <v>4.2999290499486811E-6</v>
      </c>
      <c r="AR167" s="5">
        <f t="shared" si="313"/>
        <v>1.6004951162452128E-3</v>
      </c>
      <c r="AS167" s="5">
        <f t="shared" si="314"/>
        <v>9.2157712173185856E-4</v>
      </c>
      <c r="AT167" s="5">
        <f t="shared" si="315"/>
        <v>2.6532551792224726E-4</v>
      </c>
      <c r="AU167" s="5">
        <f t="shared" si="316"/>
        <v>5.0925476049445304E-5</v>
      </c>
      <c r="AV167" s="5">
        <f t="shared" si="317"/>
        <v>7.3308180018966798E-6</v>
      </c>
      <c r="AW167" s="5">
        <f t="shared" si="318"/>
        <v>1.3255712466868501E-8</v>
      </c>
      <c r="AX167" s="5">
        <f t="shared" si="319"/>
        <v>1.0664111921631661E-5</v>
      </c>
      <c r="AY167" s="5">
        <f t="shared" si="320"/>
        <v>1.0468710111458639E-5</v>
      </c>
      <c r="AZ167" s="5">
        <f t="shared" si="321"/>
        <v>5.138444354445034E-6</v>
      </c>
      <c r="BA167" s="5">
        <f t="shared" si="322"/>
        <v>1.6814303515022789E-6</v>
      </c>
      <c r="BB167" s="5">
        <f t="shared" si="323"/>
        <v>4.1265524620900888E-7</v>
      </c>
      <c r="BC167" s="5">
        <f t="shared" si="324"/>
        <v>8.1018807384642155E-8</v>
      </c>
      <c r="BD167" s="5">
        <f t="shared" si="325"/>
        <v>2.6186145847409062E-4</v>
      </c>
      <c r="BE167" s="5">
        <f t="shared" si="326"/>
        <v>1.5078179667252754E-4</v>
      </c>
      <c r="BF167" s="5">
        <f t="shared" si="327"/>
        <v>4.3410646110880285E-5</v>
      </c>
      <c r="BG167" s="5">
        <f t="shared" si="328"/>
        <v>8.3320588088267498E-6</v>
      </c>
      <c r="BH167" s="5">
        <f t="shared" si="329"/>
        <v>1.1994155272952869E-6</v>
      </c>
      <c r="BI167" s="5">
        <f t="shared" si="330"/>
        <v>1.3812649575569696E-7</v>
      </c>
      <c r="BJ167" s="8">
        <f t="shared" si="331"/>
        <v>0.20987624313828332</v>
      </c>
      <c r="BK167" s="8">
        <f t="shared" si="332"/>
        <v>0.34767868602052521</v>
      </c>
      <c r="BL167" s="8">
        <f t="shared" si="333"/>
        <v>0.40916270288811768</v>
      </c>
      <c r="BM167" s="8">
        <f t="shared" si="334"/>
        <v>0.20563822485744501</v>
      </c>
      <c r="BN167" s="8">
        <f t="shared" si="335"/>
        <v>0.7942849561759967</v>
      </c>
    </row>
    <row r="168" spans="1:66" x14ac:dyDescent="0.25">
      <c r="A168" t="s">
        <v>145</v>
      </c>
      <c r="B168" t="s">
        <v>375</v>
      </c>
      <c r="C168" t="s">
        <v>360</v>
      </c>
      <c r="D168" s="11">
        <v>44350</v>
      </c>
      <c r="E168">
        <f>VLOOKUP(A168,home!$A$2:$E$405,3,FALSE)</f>
        <v>1.4511278195488699</v>
      </c>
      <c r="F168">
        <f>VLOOKUP(B168,home!$B$2:$E$405,3,FALSE)</f>
        <v>0.85</v>
      </c>
      <c r="G168">
        <f>VLOOKUP(C168,away!$B$2:$E$405,4,FALSE)</f>
        <v>0.76</v>
      </c>
      <c r="H168">
        <f>VLOOKUP(A168,away!$A$2:$E$405,3,FALSE)</f>
        <v>1.22556390977444</v>
      </c>
      <c r="I168">
        <f>VLOOKUP(C168,away!$B$2:$E$405,3,FALSE)</f>
        <v>1.03</v>
      </c>
      <c r="J168">
        <f>VLOOKUP(B168,home!$B$2:$E$405,4,FALSE)</f>
        <v>0.56000000000000005</v>
      </c>
      <c r="K168" s="3">
        <f t="shared" si="280"/>
        <v>0.93742857142856995</v>
      </c>
      <c r="L168" s="3">
        <f t="shared" si="281"/>
        <v>0.70690526315789703</v>
      </c>
      <c r="M168" s="5">
        <f t="shared" si="282"/>
        <v>0.19314118392418997</v>
      </c>
      <c r="N168" s="5">
        <f t="shared" si="283"/>
        <v>0.18105606413007611</v>
      </c>
      <c r="O168" s="5">
        <f t="shared" si="284"/>
        <v>0.13653251944855729</v>
      </c>
      <c r="P168" s="5">
        <f t="shared" si="285"/>
        <v>0.12798948466020452</v>
      </c>
      <c r="Q168" s="5">
        <f t="shared" si="286"/>
        <v>8.4863563772968387E-2</v>
      </c>
      <c r="R168" s="5">
        <f t="shared" si="287"/>
        <v>4.8257778295196542E-2</v>
      </c>
      <c r="S168" s="5">
        <f t="shared" si="288"/>
        <v>2.1203800052834103E-2</v>
      </c>
      <c r="T168" s="5">
        <f t="shared" si="289"/>
        <v>5.9990499881447189E-2</v>
      </c>
      <c r="U168" s="5">
        <f t="shared" si="290"/>
        <v>4.5238220167582742E-2</v>
      </c>
      <c r="V168" s="5">
        <f t="shared" si="291"/>
        <v>1.5612433157621431E-3</v>
      </c>
      <c r="W168" s="5">
        <f t="shared" si="292"/>
        <v>2.6517843118010365E-2</v>
      </c>
      <c r="X168" s="5">
        <f t="shared" si="293"/>
        <v>1.8745602867716944E-2</v>
      </c>
      <c r="Y168" s="5">
        <f t="shared" si="294"/>
        <v>6.6256826641284371E-3</v>
      </c>
      <c r="Z168" s="5">
        <f t="shared" si="295"/>
        <v>1.1371225821727121E-2</v>
      </c>
      <c r="AA168" s="5">
        <f t="shared" si="296"/>
        <v>1.0659711977453322E-2</v>
      </c>
      <c r="AB168" s="5">
        <f t="shared" si="297"/>
        <v>4.9963592854320414E-3</v>
      </c>
      <c r="AC168" s="5">
        <f t="shared" si="298"/>
        <v>6.4662130621769096E-5</v>
      </c>
      <c r="AD168" s="5">
        <f t="shared" si="299"/>
        <v>6.2146459478708473E-3</v>
      </c>
      <c r="AE168" s="5">
        <f t="shared" si="300"/>
        <v>4.3931659292127997E-3</v>
      </c>
      <c r="AF168" s="5">
        <f t="shared" si="301"/>
        <v>1.5527760586432405E-3</v>
      </c>
      <c r="AG168" s="5">
        <f t="shared" si="302"/>
        <v>3.6588852278682737E-4</v>
      </c>
      <c r="AH168" s="5">
        <f t="shared" si="303"/>
        <v>2.009594845483971E-3</v>
      </c>
      <c r="AI168" s="5">
        <f t="shared" si="304"/>
        <v>1.8838516251522568E-3</v>
      </c>
      <c r="AJ168" s="5">
        <f t="shared" si="305"/>
        <v>8.8298816887493489E-4</v>
      </c>
      <c r="AK168" s="5">
        <f t="shared" si="306"/>
        <v>2.7591277924558636E-4</v>
      </c>
      <c r="AL168" s="5">
        <f t="shared" si="307"/>
        <v>1.7139944173811233E-6</v>
      </c>
      <c r="AM168" s="5">
        <f t="shared" si="308"/>
        <v>1.1651573345693841E-3</v>
      </c>
      <c r="AN168" s="5">
        <f t="shared" si="309"/>
        <v>8.2365585221412421E-4</v>
      </c>
      <c r="AO168" s="5">
        <f t="shared" si="310"/>
        <v>2.9112332848048371E-4</v>
      </c>
      <c r="AP168" s="5">
        <f t="shared" si="311"/>
        <v>6.8598871043633078E-5</v>
      </c>
      <c r="AQ168" s="5">
        <f t="shared" si="312"/>
        <v>1.2123225746858521E-5</v>
      </c>
      <c r="AR168" s="5">
        <f t="shared" si="313"/>
        <v>2.8411863461752003E-4</v>
      </c>
      <c r="AS168" s="5">
        <f t="shared" si="314"/>
        <v>2.6634092576573767E-4</v>
      </c>
      <c r="AT168" s="5">
        <f t="shared" si="315"/>
        <v>1.2483779677676911E-4</v>
      </c>
      <c r="AU168" s="5">
        <f t="shared" si="316"/>
        <v>3.9008839164245602E-5</v>
      </c>
      <c r="AV168" s="5">
        <f t="shared" si="317"/>
        <v>9.1420000927064007E-6</v>
      </c>
      <c r="AW168" s="5">
        <f t="shared" si="318"/>
        <v>3.1550504163429849E-8</v>
      </c>
      <c r="AX168" s="5">
        <f t="shared" si="319"/>
        <v>1.8204196260581632E-4</v>
      </c>
      <c r="AY168" s="5">
        <f t="shared" si="320"/>
        <v>1.2868642148164462E-4</v>
      </c>
      <c r="AZ168" s="5">
        <f t="shared" si="321"/>
        <v>4.5484554321165013E-5</v>
      </c>
      <c r="BA168" s="5">
        <f t="shared" si="322"/>
        <v>1.0717756947340939E-5</v>
      </c>
      <c r="BB168" s="5">
        <f t="shared" si="323"/>
        <v>1.8941096988306065E-6</v>
      </c>
      <c r="BC168" s="5">
        <f t="shared" si="324"/>
        <v>2.6779122302035503E-7</v>
      </c>
      <c r="BD168" s="5">
        <f t="shared" si="325"/>
        <v>3.3474159695393382E-5</v>
      </c>
      <c r="BE168" s="5">
        <f t="shared" si="326"/>
        <v>3.1379633703024435E-5</v>
      </c>
      <c r="BF168" s="5">
        <f t="shared" si="327"/>
        <v>1.4708082597089001E-5</v>
      </c>
      <c r="BG168" s="5">
        <f t="shared" si="328"/>
        <v>4.5959256191475178E-6</v>
      </c>
      <c r="BH168" s="5">
        <f t="shared" si="329"/>
        <v>1.0770879968873556E-6</v>
      </c>
      <c r="BI168" s="5">
        <f t="shared" si="330"/>
        <v>2.0193861244499481E-7</v>
      </c>
      <c r="BJ168" s="8">
        <f t="shared" si="331"/>
        <v>0.3930554841011934</v>
      </c>
      <c r="BK168" s="8">
        <f t="shared" si="332"/>
        <v>0.34409077449951159</v>
      </c>
      <c r="BL168" s="8">
        <f t="shared" si="333"/>
        <v>0.25154582161761962</v>
      </c>
      <c r="BM168" s="8">
        <f t="shared" si="334"/>
        <v>0.22809405693788146</v>
      </c>
      <c r="BN168" s="8">
        <f t="shared" si="335"/>
        <v>0.77184059423119278</v>
      </c>
    </row>
    <row r="169" spans="1:66" x14ac:dyDescent="0.25">
      <c r="A169" t="s">
        <v>145</v>
      </c>
      <c r="B169" t="s">
        <v>419</v>
      </c>
      <c r="C169" t="s">
        <v>146</v>
      </c>
      <c r="D169" s="11">
        <v>44350</v>
      </c>
      <c r="E169">
        <f>VLOOKUP(A169,home!$A$2:$E$405,3,FALSE)</f>
        <v>1.4511278195488699</v>
      </c>
      <c r="F169">
        <f>VLOOKUP(B169,home!$B$2:$E$405,3,FALSE)</f>
        <v>1.07</v>
      </c>
      <c r="G169">
        <f>VLOOKUP(C169,away!$B$2:$E$405,4,FALSE)</f>
        <v>0.88</v>
      </c>
      <c r="H169">
        <f>VLOOKUP(A169,away!$A$2:$E$405,3,FALSE)</f>
        <v>1.22556390977444</v>
      </c>
      <c r="I169">
        <f>VLOOKUP(C169,away!$B$2:$E$405,3,FALSE)</f>
        <v>0.81</v>
      </c>
      <c r="J169">
        <f>VLOOKUP(B169,home!$B$2:$E$405,4,FALSE)</f>
        <v>0.54</v>
      </c>
      <c r="K169" s="3">
        <f t="shared" si="280"/>
        <v>1.366381954887216</v>
      </c>
      <c r="L169" s="3">
        <f t="shared" si="281"/>
        <v>0.53606165413534013</v>
      </c>
      <c r="M169" s="5">
        <f t="shared" si="282"/>
        <v>0.14920357818564228</v>
      </c>
      <c r="N169" s="5">
        <f t="shared" si="283"/>
        <v>0.20386907683746552</v>
      </c>
      <c r="O169" s="5">
        <f t="shared" si="284"/>
        <v>7.9982316925106961E-2</v>
      </c>
      <c r="P169" s="5">
        <f t="shared" si="285"/>
        <v>0.10928639455653653</v>
      </c>
      <c r="Q169" s="5">
        <f t="shared" si="286"/>
        <v>0.13928151387511412</v>
      </c>
      <c r="R169" s="5">
        <f t="shared" si="287"/>
        <v>2.1437726556224921E-2</v>
      </c>
      <c r="S169" s="5">
        <f t="shared" si="288"/>
        <v>2.0012113952633557E-2</v>
      </c>
      <c r="T169" s="5">
        <f t="shared" si="289"/>
        <v>7.4663478718368009E-2</v>
      </c>
      <c r="U169" s="5">
        <f t="shared" si="290"/>
        <v>2.9292122720232201E-2</v>
      </c>
      <c r="V169" s="5">
        <f t="shared" si="291"/>
        <v>1.6286858293682062E-3</v>
      </c>
      <c r="W169" s="5">
        <f t="shared" si="292"/>
        <v>6.3437249069443119E-2</v>
      </c>
      <c r="X169" s="5">
        <f t="shared" si="293"/>
        <v>3.4006276669961248E-2</v>
      </c>
      <c r="Y169" s="5">
        <f t="shared" si="294"/>
        <v>9.1147304613417249E-3</v>
      </c>
      <c r="Z169" s="5">
        <f t="shared" si="295"/>
        <v>3.8306477195436811E-3</v>
      </c>
      <c r="AA169" s="5">
        <f t="shared" si="296"/>
        <v>5.2341279195143517E-3</v>
      </c>
      <c r="AB169" s="5">
        <f t="shared" si="297"/>
        <v>3.5759089693978888E-3</v>
      </c>
      <c r="AC169" s="5">
        <f t="shared" si="298"/>
        <v>7.4559707415122509E-5</v>
      </c>
      <c r="AD169" s="5">
        <f t="shared" si="299"/>
        <v>2.1669878099043215E-2</v>
      </c>
      <c r="AE169" s="5">
        <f t="shared" si="300"/>
        <v>1.1616390698684285E-2</v>
      </c>
      <c r="AF169" s="5">
        <f t="shared" si="301"/>
        <v>3.1135508065095385E-3</v>
      </c>
      <c r="AG169" s="5">
        <f t="shared" si="302"/>
        <v>5.5635173185730866E-4</v>
      </c>
      <c r="AH169" s="5">
        <f t="shared" si="303"/>
        <v>5.1336583823708847E-4</v>
      </c>
      <c r="AI169" s="5">
        <f t="shared" si="304"/>
        <v>7.0145381762270727E-4</v>
      </c>
      <c r="AJ169" s="5">
        <f t="shared" si="305"/>
        <v>4.7922691929320782E-4</v>
      </c>
      <c r="AK169" s="5">
        <f t="shared" si="306"/>
        <v>2.1826900493947718E-4</v>
      </c>
      <c r="AL169" s="5">
        <f t="shared" si="307"/>
        <v>2.1844949569374655E-6</v>
      </c>
      <c r="AM169" s="5">
        <f t="shared" si="308"/>
        <v>5.9218660798276753E-3</v>
      </c>
      <c r="AN169" s="5">
        <f t="shared" si="309"/>
        <v>3.174485326320386E-3</v>
      </c>
      <c r="AO169" s="5">
        <f t="shared" si="310"/>
        <v>8.5085992752783539E-4</v>
      </c>
      <c r="AP169" s="5">
        <f t="shared" si="311"/>
        <v>1.5203779339601574E-4</v>
      </c>
      <c r="AQ169" s="5">
        <f t="shared" si="312"/>
        <v>2.0375407754738815E-5</v>
      </c>
      <c r="AR169" s="5">
        <f t="shared" si="313"/>
        <v>5.5039148084389822E-5</v>
      </c>
      <c r="AS169" s="5">
        <f t="shared" si="314"/>
        <v>7.5204498754875542E-5</v>
      </c>
      <c r="AT169" s="5">
        <f t="shared" si="315"/>
        <v>5.1379035012500031E-5</v>
      </c>
      <c r="AU169" s="5">
        <f t="shared" si="316"/>
        <v>2.3401128766866177E-5</v>
      </c>
      <c r="AV169" s="5">
        <f t="shared" si="317"/>
        <v>7.9937200177595119E-6</v>
      </c>
      <c r="AW169" s="5">
        <f t="shared" si="318"/>
        <v>4.4446278752851925E-8</v>
      </c>
      <c r="AX169" s="5">
        <f t="shared" si="319"/>
        <v>1.3485884917892037E-3</v>
      </c>
      <c r="AY169" s="5">
        <f t="shared" si="320"/>
        <v>7.2292657765640408E-4</v>
      </c>
      <c r="AZ169" s="5">
        <f t="shared" si="321"/>
        <v>1.9376660851844619E-4</v>
      </c>
      <c r="BA169" s="5">
        <f t="shared" si="322"/>
        <v>3.4623616226197725E-5</v>
      </c>
      <c r="BB169" s="5">
        <f t="shared" si="323"/>
        <v>4.6400982465906874E-6</v>
      </c>
      <c r="BC169" s="5">
        <f t="shared" si="324"/>
        <v>4.9747574828357913E-7</v>
      </c>
      <c r="BD169" s="5">
        <f t="shared" si="325"/>
        <v>4.9173961273863238E-6</v>
      </c>
      <c r="BE169" s="5">
        <f t="shared" si="326"/>
        <v>6.7190413334929523E-6</v>
      </c>
      <c r="BF169" s="5">
        <f t="shared" si="327"/>
        <v>4.5903884161130539E-6</v>
      </c>
      <c r="BG169" s="5">
        <f t="shared" si="328"/>
        <v>2.0907412992333958E-6</v>
      </c>
      <c r="BH169" s="5">
        <f t="shared" si="329"/>
        <v>7.141877959024907E-7</v>
      </c>
      <c r="BI169" s="5">
        <f t="shared" si="330"/>
        <v>1.9517066334436775E-7</v>
      </c>
      <c r="BJ169" s="8">
        <f t="shared" si="331"/>
        <v>0.57375316437079993</v>
      </c>
      <c r="BK169" s="8">
        <f t="shared" si="332"/>
        <v>0.28093044330420902</v>
      </c>
      <c r="BL169" s="8">
        <f t="shared" si="333"/>
        <v>0.14166676312684062</v>
      </c>
      <c r="BM169" s="8">
        <f t="shared" si="334"/>
        <v>0.29639752945392528</v>
      </c>
      <c r="BN169" s="8">
        <f t="shared" si="335"/>
        <v>0.70306060693609029</v>
      </c>
    </row>
    <row r="170" spans="1:66" x14ac:dyDescent="0.25">
      <c r="A170" t="s">
        <v>145</v>
      </c>
      <c r="B170" t="s">
        <v>427</v>
      </c>
      <c r="C170" t="s">
        <v>389</v>
      </c>
      <c r="D170" s="11">
        <v>44350</v>
      </c>
      <c r="E170">
        <f>VLOOKUP(A170,home!$A$2:$E$405,3,FALSE)</f>
        <v>1.4511278195488699</v>
      </c>
      <c r="F170">
        <f>VLOOKUP(B170,home!$B$2:$E$405,3,FALSE)</f>
        <v>1.21</v>
      </c>
      <c r="G170">
        <f>VLOOKUP(C170,away!$B$2:$E$405,4,FALSE)</f>
        <v>0.69</v>
      </c>
      <c r="H170">
        <f>VLOOKUP(A170,away!$A$2:$E$405,3,FALSE)</f>
        <v>1.22556390977444</v>
      </c>
      <c r="I170">
        <f>VLOOKUP(C170,away!$B$2:$E$405,3,FALSE)</f>
        <v>0.75</v>
      </c>
      <c r="J170">
        <f>VLOOKUP(B170,home!$B$2:$E$405,4,FALSE)</f>
        <v>0.82</v>
      </c>
      <c r="K170" s="3">
        <f t="shared" si="280"/>
        <v>1.2115466165413513</v>
      </c>
      <c r="L170" s="3">
        <f t="shared" si="281"/>
        <v>0.75372180451128057</v>
      </c>
      <c r="M170" s="5">
        <f t="shared" si="282"/>
        <v>0.14011827087385179</v>
      </c>
      <c r="N170" s="5">
        <f t="shared" si="283"/>
        <v>0.16975981699283968</v>
      </c>
      <c r="O170" s="5">
        <f t="shared" si="284"/>
        <v>0.10561019596803996</v>
      </c>
      <c r="P170" s="5">
        <f t="shared" si="285"/>
        <v>0.12795167559734785</v>
      </c>
      <c r="Q170" s="5">
        <f t="shared" si="286"/>
        <v>0.10283596595117697</v>
      </c>
      <c r="R170" s="5">
        <f t="shared" si="287"/>
        <v>3.9800353739910518E-2</v>
      </c>
      <c r="S170" s="5">
        <f t="shared" si="288"/>
        <v>2.9210379178366212E-2</v>
      </c>
      <c r="T170" s="5">
        <f t="shared" si="289"/>
        <v>7.7509709825381704E-2</v>
      </c>
      <c r="U170" s="5">
        <f t="shared" si="290"/>
        <v>4.82199839107375E-2</v>
      </c>
      <c r="V170" s="5">
        <f t="shared" si="291"/>
        <v>2.9637795250451273E-3</v>
      </c>
      <c r="W170" s="5">
        <f t="shared" si="292"/>
        <v>4.1530188868970024E-2</v>
      </c>
      <c r="X170" s="5">
        <f t="shared" si="293"/>
        <v>3.1302208896014379E-2</v>
      </c>
      <c r="Y170" s="5">
        <f t="shared" si="294"/>
        <v>1.1796578687146508E-2</v>
      </c>
      <c r="Z170" s="5">
        <f t="shared" si="295"/>
        <v>9.9994648136775537E-3</v>
      </c>
      <c r="AA170" s="5">
        <f t="shared" si="296"/>
        <v>1.2114817762235332E-2</v>
      </c>
      <c r="AB170" s="5">
        <f t="shared" si="297"/>
        <v>7.3388332349256426E-3</v>
      </c>
      <c r="AC170" s="5">
        <f t="shared" si="298"/>
        <v>1.6915199297601208E-4</v>
      </c>
      <c r="AD170" s="5">
        <f t="shared" si="299"/>
        <v>1.2578939952130979E-2</v>
      </c>
      <c r="AE170" s="5">
        <f t="shared" si="300"/>
        <v>9.4810213195592012E-3</v>
      </c>
      <c r="AF170" s="5">
        <f t="shared" si="301"/>
        <v>3.5730262487940418E-3</v>
      </c>
      <c r="AG170" s="5">
        <f t="shared" si="302"/>
        <v>8.9768926393573928E-4</v>
      </c>
      <c r="AH170" s="5">
        <f t="shared" si="303"/>
        <v>1.8842036658780247E-3</v>
      </c>
      <c r="AI170" s="5">
        <f t="shared" si="304"/>
        <v>2.2828005762693315E-3</v>
      </c>
      <c r="AJ170" s="5">
        <f t="shared" si="305"/>
        <v>1.382859657208878E-3</v>
      </c>
      <c r="AK170" s="5">
        <f t="shared" si="306"/>
        <v>5.5846631294764965E-4</v>
      </c>
      <c r="AL170" s="5">
        <f t="shared" si="307"/>
        <v>6.1785749415640359E-6</v>
      </c>
      <c r="AM170" s="5">
        <f t="shared" si="308"/>
        <v>3.0479944277362215E-3</v>
      </c>
      <c r="AN170" s="5">
        <f t="shared" si="309"/>
        <v>2.2973398602136727E-3</v>
      </c>
      <c r="AO170" s="5">
        <f t="shared" si="310"/>
        <v>8.6577757250797102E-4</v>
      </c>
      <c r="AP170" s="5">
        <f t="shared" si="311"/>
        <v>2.1751847808536807E-4</v>
      </c>
      <c r="AQ170" s="5">
        <f t="shared" si="312"/>
        <v>4.0987104954262748E-5</v>
      </c>
      <c r="AR170" s="5">
        <f t="shared" si="313"/>
        <v>2.8403307742247105E-4</v>
      </c>
      <c r="AS170" s="5">
        <f t="shared" si="314"/>
        <v>3.4411931393702242E-4</v>
      </c>
      <c r="AT170" s="5">
        <f t="shared" si="315"/>
        <v>2.0845829524346535E-4</v>
      </c>
      <c r="AU170" s="5">
        <f t="shared" si="316"/>
        <v>8.418564743073284E-5</v>
      </c>
      <c r="AV170" s="5">
        <f t="shared" si="317"/>
        <v>2.5498709076511868E-5</v>
      </c>
      <c r="AW170" s="5">
        <f t="shared" si="318"/>
        <v>1.567245480959602E-7</v>
      </c>
      <c r="AX170" s="5">
        <f t="shared" si="319"/>
        <v>6.1546455602678486E-4</v>
      </c>
      <c r="AY170" s="5">
        <f t="shared" si="320"/>
        <v>4.6388905578124235E-4</v>
      </c>
      <c r="AZ170" s="5">
        <f t="shared" si="321"/>
        <v>1.7482164810823602E-4</v>
      </c>
      <c r="BA170" s="5">
        <f t="shared" si="322"/>
        <v>4.3922296026591936E-5</v>
      </c>
      <c r="BB170" s="5">
        <f t="shared" si="323"/>
        <v>8.276298054860376E-6</v>
      </c>
      <c r="BC170" s="5">
        <f t="shared" si="324"/>
        <v>1.2476052609165133E-6</v>
      </c>
      <c r="BD170" s="5">
        <f t="shared" si="325"/>
        <v>3.5680320609292848E-5</v>
      </c>
      <c r="BE170" s="5">
        <f t="shared" si="326"/>
        <v>4.3228371711299389E-5</v>
      </c>
      <c r="BF170" s="5">
        <f t="shared" si="327"/>
        <v>2.6186593742708326E-5</v>
      </c>
      <c r="BG170" s="5">
        <f t="shared" si="328"/>
        <v>1.0575426349240398E-5</v>
      </c>
      <c r="BH170" s="5">
        <f t="shared" si="329"/>
        <v>3.2031555029761147E-6</v>
      </c>
      <c r="BI170" s="5">
        <f t="shared" si="330"/>
        <v>7.7615444237730394E-7</v>
      </c>
      <c r="BJ170" s="8">
        <f t="shared" si="331"/>
        <v>0.46904238490870542</v>
      </c>
      <c r="BK170" s="8">
        <f t="shared" si="332"/>
        <v>0.30088332479830981</v>
      </c>
      <c r="BL170" s="8">
        <f t="shared" si="333"/>
        <v>0.22025845989362097</v>
      </c>
      <c r="BM170" s="8">
        <f t="shared" si="334"/>
        <v>0.31364362295991377</v>
      </c>
      <c r="BN170" s="8">
        <f t="shared" si="335"/>
        <v>0.68607627912316671</v>
      </c>
    </row>
    <row r="171" spans="1:66" x14ac:dyDescent="0.25">
      <c r="A171" t="s">
        <v>145</v>
      </c>
      <c r="B171" t="s">
        <v>432</v>
      </c>
      <c r="C171" t="s">
        <v>388</v>
      </c>
      <c r="D171" s="11">
        <v>44350</v>
      </c>
      <c r="E171">
        <f>VLOOKUP(A171,home!$A$2:$E$405,3,FALSE)</f>
        <v>1.4511278195488699</v>
      </c>
      <c r="F171">
        <f>VLOOKUP(B171,home!$B$2:$E$405,3,FALSE)</f>
        <v>1.38</v>
      </c>
      <c r="G171">
        <f>VLOOKUP(C171,away!$B$2:$E$405,4,FALSE)</f>
        <v>0.85</v>
      </c>
      <c r="H171">
        <f>VLOOKUP(A171,away!$A$2:$E$405,3,FALSE)</f>
        <v>1.22556390977444</v>
      </c>
      <c r="I171">
        <f>VLOOKUP(C171,away!$B$2:$E$405,3,FALSE)</f>
        <v>0.95</v>
      </c>
      <c r="J171">
        <f>VLOOKUP(B171,home!$B$2:$E$405,4,FALSE)</f>
        <v>1.63</v>
      </c>
      <c r="K171" s="3">
        <f t="shared" si="280"/>
        <v>1.7021729323308243</v>
      </c>
      <c r="L171" s="3">
        <f t="shared" si="281"/>
        <v>1.8977857142857202</v>
      </c>
      <c r="M171" s="5">
        <f t="shared" si="282"/>
        <v>2.7324852399027856E-2</v>
      </c>
      <c r="N171" s="5">
        <f t="shared" si="283"/>
        <v>4.6511624133560192E-2</v>
      </c>
      <c r="O171" s="5">
        <f t="shared" si="284"/>
        <v>5.1856714527840957E-2</v>
      </c>
      <c r="P171" s="5">
        <f t="shared" si="285"/>
        <v>8.8269095828897484E-2</v>
      </c>
      <c r="Q171" s="5">
        <f t="shared" si="286"/>
        <v>3.9585413819445657E-2</v>
      </c>
      <c r="R171" s="5">
        <f t="shared" si="287"/>
        <v>4.9206466010364672E-2</v>
      </c>
      <c r="S171" s="5">
        <f t="shared" si="288"/>
        <v>7.1285227497956113E-2</v>
      </c>
      <c r="T171" s="5">
        <f t="shared" si="289"/>
        <v>7.5124632840632505E-2</v>
      </c>
      <c r="U171" s="5">
        <f t="shared" si="290"/>
        <v>8.3757914538499456E-2</v>
      </c>
      <c r="V171" s="5">
        <f t="shared" si="291"/>
        <v>2.5586323335560147E-2</v>
      </c>
      <c r="W171" s="5">
        <f t="shared" si="292"/>
        <v>2.2460406639524987E-2</v>
      </c>
      <c r="X171" s="5">
        <f t="shared" si="293"/>
        <v>4.2625038857538662E-2</v>
      </c>
      <c r="Y171" s="5">
        <f t="shared" si="294"/>
        <v>4.0446594907355297E-2</v>
      </c>
      <c r="Z171" s="5">
        <f t="shared" si="295"/>
        <v>3.1127776081651973E-2</v>
      </c>
      <c r="AA171" s="5">
        <f t="shared" si="296"/>
        <v>5.2984857889842828E-2</v>
      </c>
      <c r="AB171" s="5">
        <f t="shared" si="297"/>
        <v>4.5094695461742905E-2</v>
      </c>
      <c r="AC171" s="5">
        <f t="shared" si="298"/>
        <v>5.165813874844721E-3</v>
      </c>
      <c r="AD171" s="5">
        <f t="shared" si="299"/>
        <v>9.557874057735739E-3</v>
      </c>
      <c r="AE171" s="5">
        <f t="shared" si="300"/>
        <v>1.8138796845712978E-2</v>
      </c>
      <c r="AF171" s="5">
        <f t="shared" si="301"/>
        <v>1.7211774764062486E-2</v>
      </c>
      <c r="AG171" s="5">
        <f t="shared" si="302"/>
        <v>1.0888086754913753E-2</v>
      </c>
      <c r="AH171" s="5">
        <f t="shared" si="303"/>
        <v>1.4768462191310963E-2</v>
      </c>
      <c r="AI171" s="5">
        <f t="shared" si="304"/>
        <v>2.5138476594200689E-2</v>
      </c>
      <c r="AJ171" s="5">
        <f t="shared" si="305"/>
        <v>2.1395017209340193E-2</v>
      </c>
      <c r="AK171" s="5">
        <f t="shared" si="306"/>
        <v>1.2139339726830352E-2</v>
      </c>
      <c r="AL171" s="5">
        <f t="shared" si="307"/>
        <v>6.6749743170673337E-4</v>
      </c>
      <c r="AM171" s="5">
        <f t="shared" si="308"/>
        <v>3.2538309023409499E-3</v>
      </c>
      <c r="AN171" s="5">
        <f t="shared" si="309"/>
        <v>6.1750738031640696E-3</v>
      </c>
      <c r="AO171" s="5">
        <f t="shared" si="310"/>
        <v>5.859483424152382E-3</v>
      </c>
      <c r="AP171" s="5">
        <f t="shared" si="311"/>
        <v>3.7066813118167884E-3</v>
      </c>
      <c r="AQ171" s="5">
        <f t="shared" si="312"/>
        <v>1.7586217102439385E-3</v>
      </c>
      <c r="AR171" s="5">
        <f t="shared" si="313"/>
        <v>5.6054753137277447E-3</v>
      </c>
      <c r="AS171" s="5">
        <f t="shared" si="314"/>
        <v>9.5414883518760013E-3</v>
      </c>
      <c r="AT171" s="5">
        <f t="shared" si="315"/>
        <v>8.1206316033565901E-3</v>
      </c>
      <c r="AU171" s="5">
        <f t="shared" si="316"/>
        <v>4.607573102887951E-3</v>
      </c>
      <c r="AV171" s="5">
        <f t="shared" si="317"/>
        <v>1.9607215548678543E-3</v>
      </c>
      <c r="AW171" s="5">
        <f t="shared" si="318"/>
        <v>5.9896018125894934E-5</v>
      </c>
      <c r="AX171" s="5">
        <f t="shared" si="319"/>
        <v>9.2309714805772602E-4</v>
      </c>
      <c r="AY171" s="5">
        <f t="shared" si="320"/>
        <v>1.7518405804818431E-3</v>
      </c>
      <c r="AZ171" s="5">
        <f t="shared" si="321"/>
        <v>1.6623090136722227E-3</v>
      </c>
      <c r="BA171" s="5">
        <f t="shared" si="322"/>
        <v>1.0515687662918433E-3</v>
      </c>
      <c r="BB171" s="5">
        <f t="shared" si="323"/>
        <v>4.9891304556442986E-4</v>
      </c>
      <c r="BC171" s="5">
        <f t="shared" si="324"/>
        <v>1.8936601010859108E-4</v>
      </c>
      <c r="BD171" s="5">
        <f t="shared" si="325"/>
        <v>1.7729984953622972E-3</v>
      </c>
      <c r="BE171" s="5">
        <f t="shared" si="326"/>
        <v>3.0179500478689802E-3</v>
      </c>
      <c r="BF171" s="5">
        <f t="shared" si="327"/>
        <v>2.5685364413045478E-3</v>
      </c>
      <c r="BG171" s="5">
        <f t="shared" si="328"/>
        <v>1.4573644020313143E-3</v>
      </c>
      <c r="BH171" s="5">
        <f t="shared" si="329"/>
        <v>6.2017155942005009E-4</v>
      </c>
      <c r="BI171" s="5">
        <f t="shared" si="330"/>
        <v>2.111278483692412E-4</v>
      </c>
      <c r="BJ171" s="8">
        <f t="shared" si="331"/>
        <v>0.34938102933637699</v>
      </c>
      <c r="BK171" s="8">
        <f t="shared" si="332"/>
        <v>0.22005065094847492</v>
      </c>
      <c r="BL171" s="8">
        <f t="shared" si="333"/>
        <v>0.39582598287104559</v>
      </c>
      <c r="BM171" s="8">
        <f t="shared" si="334"/>
        <v>0.69193932795605673</v>
      </c>
      <c r="BN171" s="8">
        <f t="shared" si="335"/>
        <v>0.3027541667191368</v>
      </c>
    </row>
    <row r="172" spans="1:66" x14ac:dyDescent="0.25">
      <c r="A172" t="s">
        <v>145</v>
      </c>
      <c r="B172" t="s">
        <v>433</v>
      </c>
      <c r="C172" t="s">
        <v>423</v>
      </c>
      <c r="D172" s="11">
        <v>44350</v>
      </c>
      <c r="E172">
        <f>VLOOKUP(A172,home!$A$2:$E$405,3,FALSE)</f>
        <v>1.4511278195488699</v>
      </c>
      <c r="F172">
        <f>VLOOKUP(B172,home!$B$2:$E$405,3,FALSE)</f>
        <v>0.74</v>
      </c>
      <c r="G172">
        <f>VLOOKUP(C172,away!$B$2:$E$405,4,FALSE)</f>
        <v>0.75</v>
      </c>
      <c r="H172">
        <f>VLOOKUP(A172,away!$A$2:$E$405,3,FALSE)</f>
        <v>1.22556390977444</v>
      </c>
      <c r="I172">
        <f>VLOOKUP(C172,away!$B$2:$E$405,3,FALSE)</f>
        <v>1.03</v>
      </c>
      <c r="J172">
        <f>VLOOKUP(B172,home!$B$2:$E$405,4,FALSE)</f>
        <v>1.52</v>
      </c>
      <c r="K172" s="3">
        <f t="shared" si="280"/>
        <v>0.80537593984962286</v>
      </c>
      <c r="L172" s="3">
        <f t="shared" si="281"/>
        <v>1.9187428571428633</v>
      </c>
      <c r="M172" s="5">
        <f t="shared" si="282"/>
        <v>6.5603987685394827E-2</v>
      </c>
      <c r="N172" s="5">
        <f t="shared" si="283"/>
        <v>5.2835873240007949E-2</v>
      </c>
      <c r="O172" s="5">
        <f t="shared" si="284"/>
        <v>0.12587718277143967</v>
      </c>
      <c r="P172" s="5">
        <f t="shared" si="285"/>
        <v>0.10137845438017098</v>
      </c>
      <c r="Q172" s="5">
        <f t="shared" si="286"/>
        <v>2.1276370534223467E-2</v>
      </c>
      <c r="R172" s="5">
        <f t="shared" si="287"/>
        <v>0.12076297265998331</v>
      </c>
      <c r="S172" s="5">
        <f t="shared" si="288"/>
        <v>3.9165267901849182E-2</v>
      </c>
      <c r="T172" s="5">
        <f t="shared" si="289"/>
        <v>4.0823883988466154E-2</v>
      </c>
      <c r="U172" s="5">
        <f t="shared" si="290"/>
        <v>9.7259592605068376E-2</v>
      </c>
      <c r="V172" s="5">
        <f t="shared" si="291"/>
        <v>6.7247171083486068E-3</v>
      </c>
      <c r="W172" s="5">
        <f t="shared" si="292"/>
        <v>5.7118256385296825E-3</v>
      </c>
      <c r="X172" s="5">
        <f t="shared" si="293"/>
        <v>1.0959524645174301E-2</v>
      </c>
      <c r="Y172" s="5">
        <f t="shared" si="294"/>
        <v>1.0514254815304684E-2</v>
      </c>
      <c r="Z172" s="5">
        <f t="shared" si="295"/>
        <v>7.7237697066227309E-2</v>
      </c>
      <c r="AA172" s="5">
        <f t="shared" si="296"/>
        <v>6.2205382866533272E-2</v>
      </c>
      <c r="AB172" s="5">
        <f t="shared" si="297"/>
        <v>2.504935934491993E-2</v>
      </c>
      <c r="AC172" s="5">
        <f t="shared" si="298"/>
        <v>6.4948550637041564E-4</v>
      </c>
      <c r="AD172" s="5">
        <f t="shared" si="299"/>
        <v>1.1500417354720037E-3</v>
      </c>
      <c r="AE172" s="5">
        <f t="shared" si="300"/>
        <v>2.2066343653530888E-3</v>
      </c>
      <c r="AF172" s="5">
        <f t="shared" si="301"/>
        <v>2.1169819634236078E-3</v>
      </c>
      <c r="AG172" s="5">
        <f t="shared" si="302"/>
        <v>1.3539813403397741E-3</v>
      </c>
      <c r="AH172" s="5">
        <f t="shared" si="303"/>
        <v>3.7049819886996987E-2</v>
      </c>
      <c r="AI172" s="5">
        <f t="shared" si="304"/>
        <v>2.9839033512749448E-2</v>
      </c>
      <c r="AJ172" s="5">
        <f t="shared" si="305"/>
        <v>1.201581982976749E-2</v>
      </c>
      <c r="AK172" s="5">
        <f t="shared" si="306"/>
        <v>3.2257507294875757E-3</v>
      </c>
      <c r="AL172" s="5">
        <f t="shared" si="307"/>
        <v>4.0146240557150742E-5</v>
      </c>
      <c r="AM172" s="5">
        <f t="shared" si="308"/>
        <v>1.8524318871441131E-4</v>
      </c>
      <c r="AN172" s="5">
        <f t="shared" si="309"/>
        <v>3.5543404518014409E-4</v>
      </c>
      <c r="AO172" s="5">
        <f t="shared" si="310"/>
        <v>3.4099326768739769E-4</v>
      </c>
      <c r="AP172" s="5">
        <f t="shared" si="311"/>
        <v>2.1809279890299961E-4</v>
      </c>
      <c r="AQ172" s="5">
        <f t="shared" si="312"/>
        <v>1.0461600002235636E-4</v>
      </c>
      <c r="AR172" s="5">
        <f t="shared" si="313"/>
        <v>1.4217815453321002E-2</v>
      </c>
      <c r="AS172" s="5">
        <f t="shared" si="314"/>
        <v>1.1450686483326894E-2</v>
      </c>
      <c r="AT172" s="5">
        <f t="shared" si="315"/>
        <v>4.6110536942163844E-3</v>
      </c>
      <c r="AU172" s="5">
        <f t="shared" si="316"/>
        <v>1.2378772342255321E-3</v>
      </c>
      <c r="AV172" s="5">
        <f t="shared" si="317"/>
        <v>2.4923913523320989E-4</v>
      </c>
      <c r="AW172" s="5">
        <f t="shared" si="318"/>
        <v>1.7232877826031891E-6</v>
      </c>
      <c r="AX172" s="5">
        <f t="shared" si="319"/>
        <v>2.4865067868601669E-5</v>
      </c>
      <c r="AY172" s="5">
        <f t="shared" si="320"/>
        <v>4.7709671365251966E-5</v>
      </c>
      <c r="AZ172" s="5">
        <f t="shared" si="321"/>
        <v>4.5771295574355314E-5</v>
      </c>
      <c r="BA172" s="5">
        <f t="shared" si="322"/>
        <v>2.9274448815156343E-5</v>
      </c>
      <c r="BB172" s="5">
        <f t="shared" si="323"/>
        <v>1.40425348902189E-5</v>
      </c>
      <c r="BC172" s="5">
        <f t="shared" si="324"/>
        <v>5.3888027033573862E-6</v>
      </c>
      <c r="BD172" s="5">
        <f t="shared" si="325"/>
        <v>4.546721974205848E-3</v>
      </c>
      <c r="BE172" s="5">
        <f t="shared" si="326"/>
        <v>3.6618204832109679E-3</v>
      </c>
      <c r="BF172" s="5">
        <f t="shared" si="327"/>
        <v>1.4745710566133165E-3</v>
      </c>
      <c r="BG172" s="5">
        <f t="shared" si="328"/>
        <v>3.9586135019833378E-4</v>
      </c>
      <c r="BH172" s="5">
        <f t="shared" si="329"/>
        <v>7.9704301741530926E-5</v>
      </c>
      <c r="BI172" s="5">
        <f t="shared" si="330"/>
        <v>1.2838385385028684E-5</v>
      </c>
      <c r="BJ172" s="8">
        <f t="shared" si="331"/>
        <v>0.15032080338801893</v>
      </c>
      <c r="BK172" s="8">
        <f t="shared" si="332"/>
        <v>0.21360976849405641</v>
      </c>
      <c r="BL172" s="8">
        <f t="shared" si="333"/>
        <v>0.55522310375862416</v>
      </c>
      <c r="BM172" s="8">
        <f t="shared" si="334"/>
        <v>0.50861054505212377</v>
      </c>
      <c r="BN172" s="8">
        <f t="shared" si="335"/>
        <v>0.48773484127122019</v>
      </c>
    </row>
    <row r="173" spans="1:66" x14ac:dyDescent="0.25">
      <c r="A173" t="s">
        <v>145</v>
      </c>
      <c r="B173" t="s">
        <v>425</v>
      </c>
      <c r="C173" t="s">
        <v>148</v>
      </c>
      <c r="D173" s="11">
        <v>44350</v>
      </c>
      <c r="E173">
        <f>VLOOKUP(A173,home!$A$2:$E$405,3,FALSE)</f>
        <v>1.4511278195488699</v>
      </c>
      <c r="F173">
        <f>VLOOKUP(B173,home!$B$2:$E$405,3,FALSE)</f>
        <v>1.61</v>
      </c>
      <c r="G173">
        <f>VLOOKUP(C173,away!$B$2:$E$405,4,FALSE)</f>
        <v>1.06</v>
      </c>
      <c r="H173">
        <f>VLOOKUP(A173,away!$A$2:$E$405,3,FALSE)</f>
        <v>1.22556390977444</v>
      </c>
      <c r="I173">
        <f>VLOOKUP(C173,away!$B$2:$E$405,3,FALSE)</f>
        <v>0.85</v>
      </c>
      <c r="J173">
        <f>VLOOKUP(B173,home!$B$2:$E$405,4,FALSE)</f>
        <v>0.68</v>
      </c>
      <c r="K173" s="3">
        <f t="shared" si="280"/>
        <v>2.4764947368421018</v>
      </c>
      <c r="L173" s="3">
        <f t="shared" si="281"/>
        <v>0.70837593984962621</v>
      </c>
      <c r="M173" s="5">
        <f t="shared" si="282"/>
        <v>4.1383597318638381E-2</v>
      </c>
      <c r="N173" s="5">
        <f t="shared" si="283"/>
        <v>0.10248626095120085</v>
      </c>
      <c r="O173" s="5">
        <f t="shared" si="284"/>
        <v>2.9315144644948939E-2</v>
      </c>
      <c r="P173" s="5">
        <f t="shared" si="285"/>
        <v>7.259880142298096E-2</v>
      </c>
      <c r="Q173" s="5">
        <f t="shared" si="286"/>
        <v>0.12690334292213759</v>
      </c>
      <c r="R173" s="5">
        <f t="shared" si="287"/>
        <v>1.0383071569846719E-2</v>
      </c>
      <c r="S173" s="5">
        <f t="shared" si="288"/>
        <v>3.1839824891682696E-2</v>
      </c>
      <c r="T173" s="5">
        <f t="shared" si="289"/>
        <v>8.9895274812528653E-2</v>
      </c>
      <c r="U173" s="5">
        <f t="shared" si="290"/>
        <v>2.5713622094980255E-2</v>
      </c>
      <c r="V173" s="5">
        <f t="shared" si="291"/>
        <v>6.2062515221397423E-3</v>
      </c>
      <c r="W173" s="5">
        <f t="shared" si="292"/>
        <v>0.10475848694478071</v>
      </c>
      <c r="X173" s="5">
        <f t="shared" si="293"/>
        <v>7.4208391646733846E-2</v>
      </c>
      <c r="Y173" s="5">
        <f t="shared" si="294"/>
        <v>2.6283719588742115E-2</v>
      </c>
      <c r="Z173" s="5">
        <f t="shared" si="295"/>
        <v>2.4517060272720346E-3</v>
      </c>
      <c r="AA173" s="5">
        <f t="shared" si="296"/>
        <v>6.0716370728232513E-3</v>
      </c>
      <c r="AB173" s="5">
        <f t="shared" si="297"/>
        <v>7.5181886274310857E-3</v>
      </c>
      <c r="AC173" s="5">
        <f t="shared" si="298"/>
        <v>6.8047253475770524E-4</v>
      </c>
      <c r="AD173" s="5">
        <f t="shared" si="299"/>
        <v>6.4858460389572881E-2</v>
      </c>
      <c r="AE173" s="5">
        <f t="shared" si="300"/>
        <v>4.5944172835663454E-2</v>
      </c>
      <c r="AF173" s="5">
        <f t="shared" si="301"/>
        <v>1.6272873306538378E-2</v>
      </c>
      <c r="AG173" s="5">
        <f t="shared" si="302"/>
        <v>3.84243730752434E-3</v>
      </c>
      <c r="AH173" s="5">
        <f t="shared" si="303"/>
        <v>4.3418239032595512E-4</v>
      </c>
      <c r="AI173" s="5">
        <f t="shared" si="304"/>
        <v>1.0752504044717508E-3</v>
      </c>
      <c r="AJ173" s="5">
        <f t="shared" si="305"/>
        <v>1.3314259837308164E-3</v>
      </c>
      <c r="AK173" s="5">
        <f t="shared" si="306"/>
        <v>1.0990898137347282E-3</v>
      </c>
      <c r="AL173" s="5">
        <f t="shared" si="307"/>
        <v>4.7749827105936617E-5</v>
      </c>
      <c r="AM173" s="5">
        <f t="shared" si="308"/>
        <v>3.2124327158891811E-2</v>
      </c>
      <c r="AN173" s="5">
        <f t="shared" si="309"/>
        <v>2.275610044321686E-2</v>
      </c>
      <c r="AO173" s="5">
        <f t="shared" si="310"/>
        <v>8.0599370193881175E-3</v>
      </c>
      <c r="AP173" s="5">
        <f t="shared" si="311"/>
        <v>1.9031551537459512E-3</v>
      </c>
      <c r="AQ173" s="5">
        <f t="shared" si="312"/>
        <v>3.3703733017861198E-4</v>
      </c>
      <c r="AR173" s="5">
        <f t="shared" si="313"/>
        <v>6.1512871762661153E-5</v>
      </c>
      <c r="AS173" s="5">
        <f t="shared" si="314"/>
        <v>1.5233630316827348E-4</v>
      </c>
      <c r="AT173" s="5">
        <f t="shared" si="315"/>
        <v>1.8863002651310607E-4</v>
      </c>
      <c r="AU173" s="5">
        <f t="shared" si="316"/>
        <v>1.5571375595669777E-4</v>
      </c>
      <c r="AV173" s="5">
        <f t="shared" si="317"/>
        <v>9.6406074270169399E-5</v>
      </c>
      <c r="AW173" s="5">
        <f t="shared" si="318"/>
        <v>2.3268613926606529E-6</v>
      </c>
      <c r="AX173" s="5">
        <f t="shared" si="319"/>
        <v>1.3259287855598222E-2</v>
      </c>
      <c r="AY173" s="5">
        <f t="shared" si="320"/>
        <v>9.3925604964461267E-3</v>
      </c>
      <c r="AZ173" s="5">
        <f t="shared" si="321"/>
        <v>3.3267319346322478E-3</v>
      </c>
      <c r="BA173" s="5">
        <f t="shared" si="322"/>
        <v>7.8552562027429463E-4</v>
      </c>
      <c r="BB173" s="5">
        <f t="shared" si="323"/>
        <v>1.3911186238444099E-4</v>
      </c>
      <c r="BC173" s="5">
        <f t="shared" si="324"/>
        <v>1.9708699252162054E-5</v>
      </c>
      <c r="BD173" s="5">
        <f t="shared" si="325"/>
        <v>7.2623730579541031E-6</v>
      </c>
      <c r="BE173" s="5">
        <f t="shared" si="326"/>
        <v>1.7985228655007216E-5</v>
      </c>
      <c r="BF173" s="5">
        <f t="shared" si="327"/>
        <v>2.2270162052513568E-5</v>
      </c>
      <c r="BG173" s="5">
        <f t="shared" si="328"/>
        <v>1.8383979703890181E-5</v>
      </c>
      <c r="BH173" s="5">
        <f t="shared" si="329"/>
        <v>1.1381957244724015E-5</v>
      </c>
      <c r="BI173" s="5">
        <f t="shared" si="330"/>
        <v>5.6374714423041663E-6</v>
      </c>
      <c r="BJ173" s="8">
        <f t="shared" si="331"/>
        <v>0.74755690427943178</v>
      </c>
      <c r="BK173" s="8">
        <f t="shared" si="332"/>
        <v>0.16214925801375152</v>
      </c>
      <c r="BL173" s="8">
        <f t="shared" si="333"/>
        <v>8.3679132806120798E-2</v>
      </c>
      <c r="BM173" s="8">
        <f t="shared" si="334"/>
        <v>0.60337654866176937</v>
      </c>
      <c r="BN173" s="8">
        <f t="shared" si="335"/>
        <v>0.38307021882975345</v>
      </c>
    </row>
    <row r="174" spans="1:66" x14ac:dyDescent="0.25">
      <c r="A174" t="s">
        <v>175</v>
      </c>
      <c r="B174" t="s">
        <v>278</v>
      </c>
      <c r="C174" t="s">
        <v>178</v>
      </c>
      <c r="D174" s="11">
        <v>44350</v>
      </c>
      <c r="E174">
        <f>VLOOKUP(A174,home!$A$2:$E$405,3,FALSE)</f>
        <v>1.19161676646707</v>
      </c>
      <c r="F174">
        <f>VLOOKUP(B174,home!$B$2:$E$405,3,FALSE)</f>
        <v>0.7</v>
      </c>
      <c r="G174">
        <f>VLOOKUP(C174,away!$B$2:$E$405,4,FALSE)</f>
        <v>1.53</v>
      </c>
      <c r="H174">
        <f>VLOOKUP(A174,away!$A$2:$E$405,3,FALSE)</f>
        <v>1.07784431137725</v>
      </c>
      <c r="I174">
        <f>VLOOKUP(C174,away!$B$2:$E$405,3,FALSE)</f>
        <v>0.53</v>
      </c>
      <c r="J174">
        <f>VLOOKUP(B174,home!$B$2:$E$405,4,FALSE)</f>
        <v>1.62</v>
      </c>
      <c r="K174" s="3">
        <f t="shared" si="280"/>
        <v>1.2762215568862318</v>
      </c>
      <c r="L174" s="3">
        <f t="shared" si="281"/>
        <v>0.92543712574850701</v>
      </c>
      <c r="M174" s="5">
        <f t="shared" si="282"/>
        <v>0.11061952342582601</v>
      </c>
      <c r="N174" s="5">
        <f t="shared" si="283"/>
        <v>0.14117502040852065</v>
      </c>
      <c r="O174" s="5">
        <f t="shared" si="284"/>
        <v>0.10237141381086606</v>
      </c>
      <c r="P174" s="5">
        <f t="shared" si="285"/>
        <v>0.13064860511434817</v>
      </c>
      <c r="Q174" s="5">
        <f t="shared" si="286"/>
        <v>9.0085302169603906E-2</v>
      </c>
      <c r="R174" s="5">
        <f t="shared" si="287"/>
        <v>4.7369153477969453E-2</v>
      </c>
      <c r="S174" s="5">
        <f t="shared" si="288"/>
        <v>3.8576052150889634E-2</v>
      </c>
      <c r="T174" s="5">
        <f t="shared" si="289"/>
        <v>8.3368283112023989E-2</v>
      </c>
      <c r="U174" s="5">
        <f t="shared" si="290"/>
        <v>6.0453534800037026E-2</v>
      </c>
      <c r="V174" s="5">
        <f t="shared" si="291"/>
        <v>5.0623045033089909E-3</v>
      </c>
      <c r="W174" s="5">
        <f t="shared" si="292"/>
        <v>3.8322934862486169E-2</v>
      </c>
      <c r="X174" s="5">
        <f t="shared" si="293"/>
        <v>3.5465466689386459E-2</v>
      </c>
      <c r="Y174" s="5">
        <f t="shared" si="294"/>
        <v>1.6410529778177609E-2</v>
      </c>
      <c r="Z174" s="5">
        <f t="shared" si="295"/>
        <v>1.4612391081263981E-2</v>
      </c>
      <c r="AA174" s="5">
        <f t="shared" si="296"/>
        <v>1.8648648495561203E-2</v>
      </c>
      <c r="AB174" s="5">
        <f t="shared" si="297"/>
        <v>1.1899903608414605E-2</v>
      </c>
      <c r="AC174" s="5">
        <f t="shared" si="298"/>
        <v>3.7368122367707643E-4</v>
      </c>
      <c r="AD174" s="5">
        <f t="shared" si="299"/>
        <v>1.2227138898662941E-2</v>
      </c>
      <c r="AE174" s="5">
        <f t="shared" si="300"/>
        <v>1.1315448278506399E-2</v>
      </c>
      <c r="AF174" s="5">
        <f t="shared" si="301"/>
        <v>5.2358679657084264E-3</v>
      </c>
      <c r="AG174" s="5">
        <f t="shared" si="302"/>
        <v>1.615155533661296E-3</v>
      </c>
      <c r="AH174" s="5">
        <f t="shared" si="303"/>
        <v>3.3807123006395138E-3</v>
      </c>
      <c r="AI174" s="5">
        <f t="shared" si="304"/>
        <v>4.314537915706595E-3</v>
      </c>
      <c r="AJ174" s="5">
        <f t="shared" si="305"/>
        <v>2.7531531480138745E-3</v>
      </c>
      <c r="AK174" s="5">
        <f t="shared" si="306"/>
        <v>1.1712111323014989E-3</v>
      </c>
      <c r="AL174" s="5">
        <f t="shared" si="307"/>
        <v>1.7653639834588075E-5</v>
      </c>
      <c r="AM174" s="5">
        <f t="shared" si="308"/>
        <v>3.1209076483031642E-3</v>
      </c>
      <c r="AN174" s="5">
        <f t="shared" si="309"/>
        <v>2.8882038037722126E-3</v>
      </c>
      <c r="AO174" s="5">
        <f t="shared" si="310"/>
        <v>1.3364255133694305E-3</v>
      </c>
      <c r="AP174" s="5">
        <f t="shared" si="311"/>
        <v>4.1225926195652624E-4</v>
      </c>
      <c r="AQ174" s="5">
        <f t="shared" si="312"/>
        <v>9.5380006612062106E-5</v>
      </c>
      <c r="AR174" s="5">
        <f t="shared" si="313"/>
        <v>6.2572733489729096E-4</v>
      </c>
      <c r="AS174" s="5">
        <f t="shared" si="314"/>
        <v>7.9856671352889321E-4</v>
      </c>
      <c r="AT174" s="5">
        <f t="shared" si="315"/>
        <v>5.0957402720868295E-4</v>
      </c>
      <c r="AU174" s="5">
        <f t="shared" si="316"/>
        <v>2.1677645278435074E-4</v>
      </c>
      <c r="AV174" s="5">
        <f t="shared" si="317"/>
        <v>6.9163695517179726E-5</v>
      </c>
      <c r="AW174" s="5">
        <f t="shared" si="318"/>
        <v>5.7916826276616053E-7</v>
      </c>
      <c r="AX174" s="5">
        <f t="shared" si="319"/>
        <v>6.6382826963593575E-4</v>
      </c>
      <c r="AY174" s="5">
        <f t="shared" si="320"/>
        <v>6.1433132584248523E-4</v>
      </c>
      <c r="AZ174" s="5">
        <f t="shared" si="321"/>
        <v>2.842625082224695E-4</v>
      </c>
      <c r="BA174" s="5">
        <f t="shared" si="322"/>
        <v>8.7689026189154503E-5</v>
      </c>
      <c r="BB174" s="5">
        <f t="shared" si="323"/>
        <v>2.0287670089044176E-5</v>
      </c>
      <c r="BC174" s="5">
        <f t="shared" si="324"/>
        <v>3.7549926190678004E-6</v>
      </c>
      <c r="BD174" s="5">
        <f t="shared" si="325"/>
        <v>9.6511884384937067E-5</v>
      </c>
      <c r="BE174" s="5">
        <f t="shared" si="326"/>
        <v>1.2317054734776837E-4</v>
      </c>
      <c r="BF174" s="5">
        <f t="shared" si="327"/>
        <v>7.8596453849349152E-5</v>
      </c>
      <c r="BG174" s="5">
        <f t="shared" si="328"/>
        <v>3.3435496232451073E-5</v>
      </c>
      <c r="BH174" s="5">
        <f t="shared" si="329"/>
        <v>1.0667775264260615E-5</v>
      </c>
      <c r="BI174" s="5">
        <f t="shared" si="330"/>
        <v>2.7228889512534222E-6</v>
      </c>
      <c r="BJ174" s="8">
        <f t="shared" si="331"/>
        <v>0.44474847772334936</v>
      </c>
      <c r="BK174" s="8">
        <f t="shared" si="332"/>
        <v>0.28591215138372694</v>
      </c>
      <c r="BL174" s="8">
        <f t="shared" si="333"/>
        <v>0.25492718195947628</v>
      </c>
      <c r="BM174" s="8">
        <f t="shared" si="334"/>
        <v>0.37731743158310266</v>
      </c>
      <c r="BN174" s="8">
        <f t="shared" si="335"/>
        <v>0.62226901840713422</v>
      </c>
    </row>
    <row r="175" spans="1:66" x14ac:dyDescent="0.25">
      <c r="A175" t="s">
        <v>175</v>
      </c>
      <c r="B175" t="s">
        <v>285</v>
      </c>
      <c r="C175" t="s">
        <v>176</v>
      </c>
      <c r="D175" s="11">
        <v>44350</v>
      </c>
      <c r="E175">
        <f>VLOOKUP(A175,home!$A$2:$E$405,3,FALSE)</f>
        <v>1.19161676646707</v>
      </c>
      <c r="F175">
        <f>VLOOKUP(B175,home!$B$2:$E$405,3,FALSE)</f>
        <v>1.05</v>
      </c>
      <c r="G175">
        <f>VLOOKUP(C175,away!$B$2:$E$405,4,FALSE)</f>
        <v>0.98</v>
      </c>
      <c r="H175">
        <f>VLOOKUP(A175,away!$A$2:$E$405,3,FALSE)</f>
        <v>1.07784431137725</v>
      </c>
      <c r="I175">
        <f>VLOOKUP(C175,away!$B$2:$E$405,3,FALSE)</f>
        <v>0.91</v>
      </c>
      <c r="J175">
        <f>VLOOKUP(B175,home!$B$2:$E$405,4,FALSE)</f>
        <v>1.24</v>
      </c>
      <c r="K175" s="3">
        <f t="shared" si="280"/>
        <v>1.2261736526946152</v>
      </c>
      <c r="L175" s="3">
        <f t="shared" si="281"/>
        <v>1.216239520958089</v>
      </c>
      <c r="M175" s="5">
        <f t="shared" si="282"/>
        <v>8.695077077422507E-2</v>
      </c>
      <c r="N175" s="5">
        <f t="shared" si="283"/>
        <v>0.10661674420484374</v>
      </c>
      <c r="O175" s="5">
        <f t="shared" si="284"/>
        <v>0.1057529637933801</v>
      </c>
      <c r="P175" s="5">
        <f t="shared" si="285"/>
        <v>0.12967149789781027</v>
      </c>
      <c r="Q175" s="5">
        <f t="shared" si="286"/>
        <v>6.5365321340030355E-2</v>
      </c>
      <c r="R175" s="5">
        <f t="shared" si="287"/>
        <v>6.4310467011979372E-2</v>
      </c>
      <c r="S175" s="5">
        <f t="shared" si="288"/>
        <v>4.8345452309797747E-2</v>
      </c>
      <c r="T175" s="5">
        <f t="shared" si="289"/>
        <v>7.9499887113870071E-2</v>
      </c>
      <c r="U175" s="5">
        <f t="shared" si="290"/>
        <v>7.8855800242575297E-2</v>
      </c>
      <c r="V175" s="5">
        <f t="shared" si="291"/>
        <v>8.0109534800721742E-3</v>
      </c>
      <c r="W175" s="5">
        <f t="shared" si="292"/>
        <v>2.6716411609020767E-2</v>
      </c>
      <c r="X175" s="5">
        <f t="shared" si="293"/>
        <v>3.2493555657074548E-2</v>
      </c>
      <c r="Y175" s="5">
        <f t="shared" si="294"/>
        <v>1.9759973283292678E-2</v>
      </c>
      <c r="Z175" s="5">
        <f t="shared" si="295"/>
        <v>2.6072310530413593E-2</v>
      </c>
      <c r="AA175" s="5">
        <f t="shared" si="296"/>
        <v>3.1969180237265513E-2</v>
      </c>
      <c r="AB175" s="5">
        <f t="shared" si="297"/>
        <v>1.9599883252590183E-2</v>
      </c>
      <c r="AC175" s="5">
        <f t="shared" si="298"/>
        <v>7.4668137506217892E-4</v>
      </c>
      <c r="AD175" s="5">
        <f t="shared" si="299"/>
        <v>8.1897400023814588E-3</v>
      </c>
      <c r="AE175" s="5">
        <f t="shared" si="300"/>
        <v>9.9606854572677241E-3</v>
      </c>
      <c r="AF175" s="5">
        <f t="shared" si="301"/>
        <v>6.0572896544807504E-3</v>
      </c>
      <c r="AG175" s="5">
        <f t="shared" si="302"/>
        <v>2.4557050225566856E-3</v>
      </c>
      <c r="AH175" s="5">
        <f t="shared" si="303"/>
        <v>7.9275436174451892E-3</v>
      </c>
      <c r="AI175" s="5">
        <f t="shared" si="304"/>
        <v>9.720545114298651E-3</v>
      </c>
      <c r="AJ175" s="5">
        <f t="shared" si="305"/>
        <v>5.9595381544911875E-3</v>
      </c>
      <c r="AK175" s="5">
        <f t="shared" si="306"/>
        <v>2.4358095557551287E-3</v>
      </c>
      <c r="AL175" s="5">
        <f t="shared" si="307"/>
        <v>4.4541660295625894E-5</v>
      </c>
      <c r="AM175" s="5">
        <f t="shared" si="308"/>
        <v>2.008408682667853E-3</v>
      </c>
      <c r="AN175" s="5">
        <f t="shared" si="309"/>
        <v>2.4427060140960162E-3</v>
      </c>
      <c r="AO175" s="5">
        <f t="shared" si="310"/>
        <v>1.4854577962127909E-3</v>
      </c>
      <c r="AP175" s="5">
        <f t="shared" si="311"/>
        <v>6.022241594897678E-4</v>
      </c>
      <c r="AQ175" s="5">
        <f t="shared" si="312"/>
        <v>1.831122058118057E-4</v>
      </c>
      <c r="AR175" s="5">
        <f t="shared" si="313"/>
        <v>1.9283583703311781E-3</v>
      </c>
      <c r="AS175" s="5">
        <f t="shared" si="314"/>
        <v>2.3645022266532158E-3</v>
      </c>
      <c r="AT175" s="5">
        <f t="shared" si="315"/>
        <v>1.4496451660299626E-3</v>
      </c>
      <c r="AU175" s="5">
        <f t="shared" si="316"/>
        <v>5.9250556944735039E-4</v>
      </c>
      <c r="AV175" s="5">
        <f t="shared" si="317"/>
        <v>1.8162867958279027E-4</v>
      </c>
      <c r="AW175" s="5">
        <f t="shared" si="318"/>
        <v>1.8451640821711937E-6</v>
      </c>
      <c r="AX175" s="5">
        <f t="shared" si="319"/>
        <v>4.104429684217374E-4</v>
      </c>
      <c r="AY175" s="5">
        <f t="shared" si="320"/>
        <v>4.9919695929386996E-4</v>
      </c>
      <c r="AZ175" s="5">
        <f t="shared" si="321"/>
        <v>3.0357153531765553E-4</v>
      </c>
      <c r="BA175" s="5">
        <f t="shared" si="322"/>
        <v>1.2307189956375233E-4</v>
      </c>
      <c r="BB175" s="5">
        <f t="shared" si="323"/>
        <v>3.742122704220503E-5</v>
      </c>
      <c r="BC175" s="5">
        <f t="shared" si="324"/>
        <v>9.1026350502950637E-6</v>
      </c>
      <c r="BD175" s="5">
        <f t="shared" si="325"/>
        <v>3.9089094342785165E-4</v>
      </c>
      <c r="BE175" s="5">
        <f t="shared" si="326"/>
        <v>4.7930017590817301E-4</v>
      </c>
      <c r="BF175" s="5">
        <f t="shared" si="327"/>
        <v>2.9385262371524811E-4</v>
      </c>
      <c r="BG175" s="5">
        <f t="shared" si="328"/>
        <v>1.2010478165827402E-4</v>
      </c>
      <c r="BH175" s="5">
        <f t="shared" si="329"/>
        <v>3.6817329708003788E-5</v>
      </c>
      <c r="BI175" s="5">
        <f t="shared" si="330"/>
        <v>9.0288879301049822E-6</v>
      </c>
      <c r="BJ175" s="8">
        <f t="shared" si="331"/>
        <v>0.36522002942778659</v>
      </c>
      <c r="BK175" s="8">
        <f t="shared" si="332"/>
        <v>0.27426909445655689</v>
      </c>
      <c r="BL175" s="8">
        <f t="shared" si="333"/>
        <v>0.33437836573417273</v>
      </c>
      <c r="BM175" s="8">
        <f t="shared" si="334"/>
        <v>0.44077468333144926</v>
      </c>
      <c r="BN175" s="8">
        <f t="shared" si="335"/>
        <v>0.558667765022269</v>
      </c>
    </row>
    <row r="176" spans="1:66" x14ac:dyDescent="0.25">
      <c r="A176" t="s">
        <v>175</v>
      </c>
      <c r="B176" t="s">
        <v>277</v>
      </c>
      <c r="C176" t="s">
        <v>283</v>
      </c>
      <c r="D176" s="11">
        <v>44350</v>
      </c>
      <c r="E176">
        <f>VLOOKUP(A176,home!$A$2:$E$405,3,FALSE)</f>
        <v>1.19161676646707</v>
      </c>
      <c r="F176">
        <f>VLOOKUP(B176,home!$B$2:$E$405,3,FALSE)</f>
        <v>0.56000000000000005</v>
      </c>
      <c r="G176">
        <f>VLOOKUP(C176,away!$B$2:$E$405,4,FALSE)</f>
        <v>0.77</v>
      </c>
      <c r="H176">
        <f>VLOOKUP(A176,away!$A$2:$E$405,3,FALSE)</f>
        <v>1.07784431137725</v>
      </c>
      <c r="I176">
        <f>VLOOKUP(C176,away!$B$2:$E$405,3,FALSE)</f>
        <v>1.05</v>
      </c>
      <c r="J176">
        <f>VLOOKUP(B176,home!$B$2:$E$405,4,FALSE)</f>
        <v>1.01</v>
      </c>
      <c r="K176" s="3">
        <f t="shared" ref="K176:K239" si="336">E176*F176*G176</f>
        <v>0.51382514970060067</v>
      </c>
      <c r="L176" s="3">
        <f t="shared" ref="L176:L239" si="337">H176*I176*J176</f>
        <v>1.1430538922155737</v>
      </c>
      <c r="M176" s="5">
        <f t="shared" ref="M176:M239" si="338">_xlfn.POISSON.DIST(0,K176,FALSE) * _xlfn.POISSON.DIST(0,L176,FALSE)</f>
        <v>0.19073332286551872</v>
      </c>
      <c r="N176" s="5">
        <f t="shared" ref="N176:N239" si="339">_xlfn.POISSON.DIST(1,K176,FALSE) * _xlfn.POISSON.DIST(0,L176,FALSE)</f>
        <v>9.8003578174268163E-2</v>
      </c>
      <c r="O176" s="5">
        <f t="shared" ref="O176:O239" si="340">_xlfn.POISSON.DIST(0,K176,FALSE) * _xlfn.POISSON.DIST(1,L176,FALSE)</f>
        <v>0.21801846707664088</v>
      </c>
      <c r="P176" s="5">
        <f t="shared" ref="P176:P239" si="341">_xlfn.POISSON.DIST(1,K176,FALSE) * _xlfn.POISSON.DIST(1,L176,FALSE)</f>
        <v>0.11202337148315049</v>
      </c>
      <c r="Q176" s="5">
        <f t="shared" ref="Q176:Q239" si="342">_xlfn.POISSON.DIST(2,K176,FALSE) * _xlfn.POISSON.DIST(0,L176,FALSE)</f>
        <v>2.5178351613293924E-2</v>
      </c>
      <c r="R176" s="5">
        <f t="shared" ref="R176:R239" si="343">_xlfn.POISSON.DIST(0,K176,FALSE) * _xlfn.POISSON.DIST(2,L176,FALSE)</f>
        <v>0.12460342868341365</v>
      </c>
      <c r="S176" s="5">
        <f t="shared" ref="S176:S239" si="344">_xlfn.POISSON.DIST(2,K176,FALSE) * _xlfn.POISSON.DIST(2,L176,FALSE)</f>
        <v>1.6448667136287558E-2</v>
      </c>
      <c r="T176" s="5">
        <f t="shared" ref="T176:T239" si="345">_xlfn.POISSON.DIST(2,K176,FALSE) * _xlfn.POISSON.DIST(1,L176,FALSE)</f>
        <v>2.8780212811147891E-2</v>
      </c>
      <c r="U176" s="5">
        <f t="shared" ref="U176:U239" si="346">_xlfn.POISSON.DIST(1,K176,FALSE) * _xlfn.POISSON.DIST(2,L176,FALSE)</f>
        <v>6.4024375396463135E-2</v>
      </c>
      <c r="V176" s="5">
        <f t="shared" ref="V176:V239" si="347">_xlfn.POISSON.DIST(3,K176,FALSE) * _xlfn.POISSON.DIST(3,L176,FALSE)</f>
        <v>1.0734214436318428E-3</v>
      </c>
      <c r="W176" s="5">
        <f t="shared" ref="W176:W239" si="348">_xlfn.POISSON.DIST(3,K176,FALSE) * _xlfn.POISSON.DIST(0,L176,FALSE)</f>
        <v>4.3124234289717046E-3</v>
      </c>
      <c r="X176" s="5">
        <f t="shared" ref="X176:X239" si="349">_xlfn.POISSON.DIST(3,K176,FALSE) * _xlfn.POISSON.DIST(1,L176,FALSE)</f>
        <v>4.9293323853677384E-3</v>
      </c>
      <c r="Y176" s="5">
        <f t="shared" ref="Y176:Y239" si="350">_xlfn.POISSON.DIST(3,K176,FALSE) * _xlfn.POISSON.DIST(2,L176,FALSE)</f>
        <v>2.8172462845594357E-3</v>
      </c>
      <c r="Z176" s="5">
        <f t="shared" ref="Z176:Z239" si="351">_xlfn.POISSON.DIST(0,K176,FALSE) * _xlfn.POISSON.DIST(3,L176,FALSE)</f>
        <v>4.7476144713327229E-2</v>
      </c>
      <c r="AA176" s="5">
        <f t="shared" ref="AA176:AA239" si="352">_xlfn.POISSON.DIST(1,K176,FALSE) * _xlfn.POISSON.DIST(3,L176,FALSE)</f>
        <v>2.4394437164532747E-2</v>
      </c>
      <c r="AB176" s="5">
        <f t="shared" ref="AB176:AB239" si="353">_xlfn.POISSON.DIST(2,K176,FALSE) * _xlfn.POISSON.DIST(3,L176,FALSE)</f>
        <v>6.2672376639639656E-3</v>
      </c>
      <c r="AC176" s="5">
        <f t="shared" ref="AC176:AC239" si="354">_xlfn.POISSON.DIST(4,K176,FALSE) * _xlfn.POISSON.DIST(4,L176,FALSE)</f>
        <v>3.9403277614058324E-5</v>
      </c>
      <c r="AD176" s="5">
        <f t="shared" ref="AD176:AD239" si="355">_xlfn.POISSON.DIST(4,K176,FALSE) * _xlfn.POISSON.DIST(0,L176,FALSE)</f>
        <v>5.5395790349094091E-4</v>
      </c>
      <c r="AE176" s="5">
        <f t="shared" ref="AE176:AE239" si="356">_xlfn.POISSON.DIST(4,K176,FALSE) * _xlfn.POISSON.DIST(1,L176,FALSE)</f>
        <v>6.3320373770889922E-4</v>
      </c>
      <c r="AF176" s="5">
        <f t="shared" ref="AF176:AF239" si="357">_xlfn.POISSON.DIST(4,K176,FALSE) * _xlfn.POISSON.DIST(2,L176,FALSE)</f>
        <v>3.6189299847680324E-4</v>
      </c>
      <c r="AG176" s="5">
        <f t="shared" ref="AG176:AG239" si="358">_xlfn.POISSON.DIST(4,K176,FALSE) * _xlfn.POISSON.DIST(3,L176,FALSE)</f>
        <v>1.3788773349149161E-4</v>
      </c>
      <c r="AH176" s="5">
        <f t="shared" ref="AH176:AH239" si="359">_xlfn.POISSON.DIST(0,K176,FALSE) * _xlfn.POISSON.DIST(4,L176,FALSE)</f>
        <v>1.3566948000489638E-2</v>
      </c>
      <c r="AI176" s="5">
        <f t="shared" ref="AI176:AI239" si="360">_xlfn.POISSON.DIST(1,K176,FALSE) * _xlfn.POISSON.DIST(4,L176,FALSE)</f>
        <v>6.9710390873318536E-3</v>
      </c>
      <c r="AJ176" s="5">
        <f t="shared" ref="AJ176:AJ239" si="361">_xlfn.POISSON.DIST(2,K176,FALSE) * _xlfn.POISSON.DIST(4,L176,FALSE)</f>
        <v>1.7909476013085136E-3</v>
      </c>
      <c r="AK176" s="5">
        <f t="shared" ref="AK176:AK239" si="362">_xlfn.POISSON.DIST(3,K176,FALSE) * _xlfn.POISSON.DIST(4,L176,FALSE)</f>
        <v>3.0674463978275966E-4</v>
      </c>
      <c r="AL176" s="5">
        <f t="shared" ref="AL176:AL239" si="363">_xlfn.POISSON.DIST(5,K176,FALSE) * _xlfn.POISSON.DIST(5,L176,FALSE)</f>
        <v>9.2570882518009183E-7</v>
      </c>
      <c r="AM176" s="5">
        <f t="shared" ref="AM176:AM239" si="364">_xlfn.POISSON.DIST(5,K176,FALSE) * _xlfn.POISSON.DIST(0,L176,FALSE)</f>
        <v>5.6927500537812748E-5</v>
      </c>
      <c r="AN176" s="5">
        <f t="shared" ref="AN176:AN239" si="365">_xlfn.POISSON.DIST(5,K176,FALSE) * _xlfn.POISSON.DIST(1,L176,FALSE)</f>
        <v>6.5071201063851035E-5</v>
      </c>
      <c r="AO176" s="5">
        <f t="shared" ref="AO176:AO239" si="366">_xlfn.POISSON.DIST(5,K176,FALSE) * _xlfn.POISSON.DIST(2,L176,FALSE)</f>
        <v>3.7189944823588554E-5</v>
      </c>
      <c r="AP176" s="5">
        <f t="shared" ref="AP176:AP239" si="367">_xlfn.POISSON.DIST(5,K176,FALSE) * _xlfn.POISSON.DIST(3,L176,FALSE)</f>
        <v>1.4170037060628448E-5</v>
      </c>
      <c r="AQ176" s="5">
        <f t="shared" ref="AQ176:AQ239" si="368">_xlfn.POISSON.DIST(5,K176,FALSE) * _xlfn.POISSON.DIST(4,L176,FALSE)</f>
        <v>4.0492790037475706E-6</v>
      </c>
      <c r="AR176" s="5">
        <f t="shared" ref="AR176:AR239" si="369">_xlfn.POISSON.DIST(0,K176,FALSE) * _xlfn.POISSON.DIST(5,L176,FALSE)</f>
        <v>3.1015505434891935E-3</v>
      </c>
      <c r="AS176" s="5">
        <f t="shared" ref="AS176:AS239" si="370">_xlfn.POISSON.DIST(1,K176,FALSE) * _xlfn.POISSON.DIST(5,L176,FALSE)</f>
        <v>1.5936546723123144E-3</v>
      </c>
      <c r="AT176" s="5">
        <f t="shared" ref="AT176:AT239" si="371">_xlfn.POISSON.DIST(2,K176,FALSE) * _xlfn.POISSON.DIST(5,L176,FALSE)</f>
        <v>4.0942992528596823E-4</v>
      </c>
      <c r="AU176" s="5">
        <f t="shared" ref="AU176:AU239" si="372">_xlfn.POISSON.DIST(3,K176,FALSE) * _xlfn.POISSON.DIST(5,L176,FALSE)</f>
        <v>7.0125130883989475E-5</v>
      </c>
      <c r="AV176" s="5">
        <f t="shared" ref="AV176:AV239" si="373">_xlfn.POISSON.DIST(4,K176,FALSE) * _xlfn.POISSON.DIST(5,L176,FALSE)</f>
        <v>9.0080139685600267E-6</v>
      </c>
      <c r="AW176" s="5">
        <f t="shared" ref="AW176:AW239" si="374">_xlfn.POISSON.DIST(6,K176,FALSE) * _xlfn.POISSON.DIST(6,L176,FALSE)</f>
        <v>1.5102678157359517E-8</v>
      </c>
      <c r="AX176" s="5">
        <f t="shared" ref="AX176:AX239" si="375">_xlfn.POISSON.DIST(6,K176,FALSE) * _xlfn.POISSON.DIST(0,L176,FALSE)</f>
        <v>4.8751302476537742E-6</v>
      </c>
      <c r="AY176" s="5">
        <f t="shared" ref="AY176:AY239" si="376">_xlfn.POISSON.DIST(6,K176,FALSE) * _xlfn.POISSON.DIST(1,L176,FALSE)</f>
        <v>5.5725366046385203E-6</v>
      </c>
      <c r="AZ176" s="5">
        <f t="shared" ref="AZ176:AZ239" si="377">_xlfn.POISSON.DIST(6,K176,FALSE) * _xlfn.POISSON.DIST(2,L176,FALSE)</f>
        <v>3.1848548277229095E-6</v>
      </c>
      <c r="BA176" s="5">
        <f t="shared" ref="BA176:BA239" si="378">_xlfn.POISSON.DIST(6,K176,FALSE) * _xlfn.POISSON.DIST(3,L176,FALSE)</f>
        <v>1.2134869023234112E-6</v>
      </c>
      <c r="BB176" s="5">
        <f t="shared" ref="BB176:BB239" si="379">_xlfn.POISSON.DIST(6,K176,FALSE) * _xlfn.POISSON.DIST(4,L176,FALSE)</f>
        <v>3.4677023171334893E-7</v>
      </c>
      <c r="BC176" s="5">
        <f t="shared" ref="BC176:BC239" si="380">_xlfn.POISSON.DIST(6,K176,FALSE) * _xlfn.POISSON.DIST(5,L176,FALSE)</f>
        <v>7.9275412612887933E-8</v>
      </c>
      <c r="BD176" s="5">
        <f t="shared" ref="BD176:BD239" si="381">_xlfn.POISSON.DIST(0,K176,FALSE) * _xlfn.POISSON.DIST(6,L176,FALSE)</f>
        <v>5.9087323677310829E-4</v>
      </c>
      <c r="BE176" s="5">
        <f t="shared" ref="BE176:BE239" si="382">_xlfn.POISSON.DIST(1,K176,FALSE) * _xlfn.POISSON.DIST(6,L176,FALSE)</f>
        <v>3.0360552933902084E-4</v>
      </c>
      <c r="BF176" s="5">
        <f t="shared" ref="BF176:BF239" si="383">_xlfn.POISSON.DIST(2,K176,FALSE) * _xlfn.POISSON.DIST(6,L176,FALSE)</f>
        <v>7.8000078281276222E-5</v>
      </c>
      <c r="BG176" s="5">
        <f t="shared" ref="BG176:BG239" si="384">_xlfn.POISSON.DIST(3,K176,FALSE) * _xlfn.POISSON.DIST(6,L176,FALSE)</f>
        <v>1.3359467299845113E-5</v>
      </c>
      <c r="BH176" s="5">
        <f t="shared" ref="BH176:BH239" si="385">_xlfn.POISSON.DIST(4,K176,FALSE) * _xlfn.POISSON.DIST(6,L176,FALSE)</f>
        <v>1.7161075713157985E-6</v>
      </c>
      <c r="BI176" s="5">
        <f t="shared" ref="BI176:BI239" si="386">_xlfn.POISSON.DIST(5,K176,FALSE) * _xlfn.POISSON.DIST(6,L176,FALSE)</f>
        <v>1.7635584594673496E-7</v>
      </c>
      <c r="BJ176" s="8">
        <f t="shared" ref="BJ176:BJ239" si="387">SUM(N176,Q176,T176,W176,X176,Y176,AD176,AE176,AF176,AG176,AM176,AN176,AO176,AP176,AQ176,AX176,AY176,AZ176,BA176,BB176,BC176)</f>
        <v>0.16590076708749335</v>
      </c>
      <c r="BK176" s="8">
        <f t="shared" ref="BK176:BK239" si="388">SUM(M176,P176,S176,V176,AC176,AL176,AY176)</f>
        <v>0.32032468445163248</v>
      </c>
      <c r="BL176" s="8">
        <f t="shared" ref="BL176:BL239" si="389">SUM(O176,R176,U176,AA176,AB176,AH176,AI176,AJ176,AK176,AR176,AS176,AT176,AU176,AV176,BD176,BE176,BF176,BG176,BH176,BI176)</f>
        <v>0.46611512437497771</v>
      </c>
      <c r="BM176" s="8">
        <f t="shared" ref="BM176:BM239" si="390">SUM(S176:BI176)</f>
        <v>0.23125064329721851</v>
      </c>
      <c r="BN176" s="8">
        <f t="shared" ref="BN176:BN239" si="391">SUM(M176:R176)</f>
        <v>0.76856051989628582</v>
      </c>
    </row>
    <row r="177" spans="1:66" x14ac:dyDescent="0.25">
      <c r="A177" t="s">
        <v>24</v>
      </c>
      <c r="B177" t="s">
        <v>183</v>
      </c>
      <c r="C177" t="s">
        <v>289</v>
      </c>
      <c r="D177" s="11">
        <v>44350</v>
      </c>
      <c r="E177">
        <f>VLOOKUP(A177,home!$A$2:$E$405,3,FALSE)</f>
        <v>1.58704453441296</v>
      </c>
      <c r="F177">
        <f>VLOOKUP(B177,home!$B$2:$E$405,3,FALSE)</f>
        <v>0.74</v>
      </c>
      <c r="G177">
        <f>VLOOKUP(C177,away!$B$2:$E$405,4,FALSE)</f>
        <v>1.21</v>
      </c>
      <c r="H177">
        <f>VLOOKUP(A177,away!$A$2:$E$405,3,FALSE)</f>
        <v>1.3927125506072899</v>
      </c>
      <c r="I177">
        <f>VLOOKUP(C177,away!$B$2:$E$405,3,FALSE)</f>
        <v>0.68</v>
      </c>
      <c r="J177">
        <f>VLOOKUP(B177,home!$B$2:$E$405,4,FALSE)</f>
        <v>1.26</v>
      </c>
      <c r="K177" s="3">
        <f t="shared" si="336"/>
        <v>1.4210396761133643</v>
      </c>
      <c r="L177" s="3">
        <f t="shared" si="337"/>
        <v>1.193276113360326</v>
      </c>
      <c r="M177" s="5">
        <f t="shared" si="338"/>
        <v>7.3217867997633801E-2</v>
      </c>
      <c r="N177" s="5">
        <f t="shared" si="339"/>
        <v>0.10404549542506859</v>
      </c>
      <c r="O177" s="5">
        <f t="shared" si="340"/>
        <v>8.7369132952745857E-2</v>
      </c>
      <c r="P177" s="5">
        <f t="shared" si="341"/>
        <v>0.12415500439347543</v>
      </c>
      <c r="Q177" s="5">
        <f t="shared" si="342"/>
        <v>7.3926388559947015E-2</v>
      </c>
      <c r="R177" s="5">
        <f t="shared" si="343"/>
        <v>5.2127749698757074E-2</v>
      </c>
      <c r="S177" s="5">
        <f t="shared" si="344"/>
        <v>5.2632183705629269E-2</v>
      </c>
      <c r="T177" s="5">
        <f t="shared" si="345"/>
        <v>8.8214593615578832E-2</v>
      </c>
      <c r="U177" s="5">
        <f t="shared" si="346"/>
        <v>7.4075600548440271E-2</v>
      </c>
      <c r="V177" s="5">
        <f t="shared" si="347"/>
        <v>9.9164455312431982E-3</v>
      </c>
      <c r="W177" s="5">
        <f t="shared" si="348"/>
        <v>3.5017443751819283E-2</v>
      </c>
      <c r="X177" s="5">
        <f t="shared" si="349"/>
        <v>4.178547917998475E-2</v>
      </c>
      <c r="Y177" s="5">
        <f t="shared" si="350"/>
        <v>2.493080709539551E-2</v>
      </c>
      <c r="Z177" s="5">
        <f t="shared" si="351"/>
        <v>2.0734266186250915E-2</v>
      </c>
      <c r="AA177" s="5">
        <f t="shared" si="352"/>
        <v>2.946421490575828E-2</v>
      </c>
      <c r="AB177" s="5">
        <f t="shared" si="353"/>
        <v>2.0934909203306658E-2</v>
      </c>
      <c r="AC177" s="5">
        <f t="shared" si="354"/>
        <v>1.0509527695983204E-3</v>
      </c>
      <c r="AD177" s="5">
        <f t="shared" si="355"/>
        <v>1.2440294231850805E-2</v>
      </c>
      <c r="AE177" s="5">
        <f t="shared" si="356"/>
        <v>1.4844705950041812E-2</v>
      </c>
      <c r="AF177" s="5">
        <f t="shared" si="357"/>
        <v>8.8569165100213995E-3</v>
      </c>
      <c r="AG177" s="5">
        <f t="shared" si="358"/>
        <v>3.5229156364784127E-3</v>
      </c>
      <c r="AH177" s="5">
        <f t="shared" si="359"/>
        <v>6.1854261420269839E-3</v>
      </c>
      <c r="AI177" s="5">
        <f t="shared" si="360"/>
        <v>8.7897359614891608E-3</v>
      </c>
      <c r="AJ177" s="5">
        <f t="shared" si="361"/>
        <v>6.2452817719182751E-3</v>
      </c>
      <c r="AK177" s="5">
        <f t="shared" si="362"/>
        <v>2.9582643954678156E-3</v>
      </c>
      <c r="AL177" s="5">
        <f t="shared" si="363"/>
        <v>7.1283717647190387E-5</v>
      </c>
      <c r="AM177" s="5">
        <f t="shared" si="364"/>
        <v>3.5356303371968435E-3</v>
      </c>
      <c r="AN177" s="5">
        <f t="shared" si="365"/>
        <v>4.2189832270491077E-3</v>
      </c>
      <c r="AO177" s="5">
        <f t="shared" si="366"/>
        <v>2.5172059537527827E-3</v>
      </c>
      <c r="AP177" s="5">
        <f t="shared" si="367"/>
        <v>1.0012405790071977E-3</v>
      </c>
      <c r="AQ177" s="5">
        <f t="shared" si="368"/>
        <v>2.9868911666408794E-4</v>
      </c>
      <c r="AR177" s="5">
        <f t="shared" si="369"/>
        <v>1.4761842532470635E-3</v>
      </c>
      <c r="AS177" s="5">
        <f t="shared" si="370"/>
        <v>2.0977163931178554E-3</v>
      </c>
      <c r="AT177" s="5">
        <f t="shared" si="371"/>
        <v>1.4904691119269464E-3</v>
      </c>
      <c r="AU177" s="5">
        <f t="shared" si="372"/>
        <v>7.0600524802321405E-4</v>
      </c>
      <c r="AV177" s="5">
        <f t="shared" si="373"/>
        <v>2.5081536724631083E-4</v>
      </c>
      <c r="AW177" s="5">
        <f t="shared" si="374"/>
        <v>3.3576466600096449E-6</v>
      </c>
      <c r="AX177" s="5">
        <f t="shared" si="375"/>
        <v>8.3737849820446494E-4</v>
      </c>
      <c r="AY177" s="5">
        <f t="shared" si="376"/>
        <v>9.9922375974893047E-4</v>
      </c>
      <c r="AZ177" s="5">
        <f t="shared" si="377"/>
        <v>5.9617492220524803E-4</v>
      </c>
      <c r="BA177" s="5">
        <f t="shared" si="378"/>
        <v>2.3713376468399101E-4</v>
      </c>
      <c r="BB177" s="5">
        <f t="shared" si="379"/>
        <v>7.074151426715377E-5</v>
      </c>
      <c r="BC177" s="5">
        <f t="shared" si="380"/>
        <v>1.6882831839586666E-5</v>
      </c>
      <c r="BD177" s="5">
        <f t="shared" si="381"/>
        <v>2.9358256805306083E-4</v>
      </c>
      <c r="BE177" s="5">
        <f t="shared" si="382"/>
        <v>4.1719247741865126E-4</v>
      </c>
      <c r="BF177" s="5">
        <f t="shared" si="383"/>
        <v>2.9642353149396617E-4</v>
      </c>
      <c r="BG177" s="5">
        <f t="shared" si="384"/>
        <v>1.4040986639552182E-4</v>
      </c>
      <c r="BH177" s="5">
        <f t="shared" si="385"/>
        <v>4.9881997766453266E-5</v>
      </c>
      <c r="BI177" s="5">
        <f t="shared" si="386"/>
        <v>1.4176859589985655E-5</v>
      </c>
      <c r="BJ177" s="8">
        <f t="shared" si="387"/>
        <v>0.42191432446080579</v>
      </c>
      <c r="BK177" s="8">
        <f t="shared" si="388"/>
        <v>0.26204296187497617</v>
      </c>
      <c r="BL177" s="8">
        <f t="shared" si="389"/>
        <v>0.2953831732541895</v>
      </c>
      <c r="BM177" s="8">
        <f t="shared" si="390"/>
        <v>0.48423722063550562</v>
      </c>
      <c r="BN177" s="8">
        <f t="shared" si="391"/>
        <v>0.51484163902762781</v>
      </c>
    </row>
    <row r="178" spans="1:66" x14ac:dyDescent="0.25">
      <c r="A178" t="s">
        <v>24</v>
      </c>
      <c r="B178" t="s">
        <v>185</v>
      </c>
      <c r="C178" t="s">
        <v>290</v>
      </c>
      <c r="D178" s="11">
        <v>44350</v>
      </c>
      <c r="E178">
        <f>VLOOKUP(A178,home!$A$2:$E$405,3,FALSE)</f>
        <v>1.58704453441296</v>
      </c>
      <c r="F178">
        <f>VLOOKUP(B178,home!$B$2:$E$405,3,FALSE)</f>
        <v>0.53</v>
      </c>
      <c r="G178">
        <f>VLOOKUP(C178,away!$B$2:$E$405,4,FALSE)</f>
        <v>1</v>
      </c>
      <c r="H178">
        <f>VLOOKUP(A178,away!$A$2:$E$405,3,FALSE)</f>
        <v>1.3927125506072899</v>
      </c>
      <c r="I178">
        <f>VLOOKUP(C178,away!$B$2:$E$405,3,FALSE)</f>
        <v>1.1599999999999999</v>
      </c>
      <c r="J178">
        <f>VLOOKUP(B178,home!$B$2:$E$405,4,FALSE)</f>
        <v>0.72</v>
      </c>
      <c r="K178" s="3">
        <f t="shared" si="336"/>
        <v>0.84113360323886888</v>
      </c>
      <c r="L178" s="3">
        <f t="shared" si="337"/>
        <v>1.1631935222672085</v>
      </c>
      <c r="M178" s="5">
        <f t="shared" si="338"/>
        <v>0.13475093566506541</v>
      </c>
      <c r="N178" s="5">
        <f t="shared" si="339"/>
        <v>0.1133435400557655</v>
      </c>
      <c r="O178" s="5">
        <f t="shared" si="340"/>
        <v>0.15674141548504944</v>
      </c>
      <c r="P178" s="5">
        <f t="shared" si="341"/>
        <v>0.1318404715837003</v>
      </c>
      <c r="Q178" s="5">
        <f t="shared" si="342"/>
        <v>4.7668530125477539E-2</v>
      </c>
      <c r="R178" s="5">
        <f t="shared" si="343"/>
        <v>9.1160299581601351E-2</v>
      </c>
      <c r="S178" s="5">
        <f t="shared" si="344"/>
        <v>3.2248217538571787E-2</v>
      </c>
      <c r="T178" s="5">
        <f t="shared" si="345"/>
        <v>5.5447725457954754E-2</v>
      </c>
      <c r="U178" s="5">
        <f t="shared" si="346"/>
        <v>7.6677991259407094E-2</v>
      </c>
      <c r="V178" s="5">
        <f t="shared" si="347"/>
        <v>3.5057437115660998E-3</v>
      </c>
      <c r="W178" s="5">
        <f t="shared" si="348"/>
        <v>1.3365200835181166E-2</v>
      </c>
      <c r="X178" s="5">
        <f t="shared" si="349"/>
        <v>1.5546315035283016E-2</v>
      </c>
      <c r="Y178" s="5">
        <f t="shared" si="350"/>
        <v>9.0416864720832598E-3</v>
      </c>
      <c r="Z178" s="5">
        <f t="shared" si="351"/>
        <v>3.5345689987085614E-2</v>
      </c>
      <c r="AA178" s="5">
        <f t="shared" si="352"/>
        <v>2.9730447577801331E-2</v>
      </c>
      <c r="AB178" s="5">
        <f t="shared" si="353"/>
        <v>1.2503639248510166E-2</v>
      </c>
      <c r="AC178" s="5">
        <f t="shared" si="354"/>
        <v>2.1437648183261033E-4</v>
      </c>
      <c r="AD178" s="5">
        <f t="shared" si="355"/>
        <v>2.8104798841267677E-3</v>
      </c>
      <c r="AE178" s="5">
        <f t="shared" si="356"/>
        <v>3.2691319956785507E-3</v>
      </c>
      <c r="AF178" s="5">
        <f t="shared" si="357"/>
        <v>1.9013165804048816E-3</v>
      </c>
      <c r="AG178" s="5">
        <f t="shared" si="358"/>
        <v>7.3719971003539963E-4</v>
      </c>
      <c r="AH178" s="5">
        <f t="shared" si="359"/>
        <v>1.0278469408260729E-2</v>
      </c>
      <c r="AI178" s="5">
        <f t="shared" si="360"/>
        <v>8.6455660091508315E-3</v>
      </c>
      <c r="AJ178" s="5">
        <f t="shared" si="361"/>
        <v>3.6360380446582631E-3</v>
      </c>
      <c r="AK178" s="5">
        <f t="shared" si="362"/>
        <v>1.0194645940056722E-3</v>
      </c>
      <c r="AL178" s="5">
        <f t="shared" si="363"/>
        <v>8.3898479284825588E-6</v>
      </c>
      <c r="AM178" s="5">
        <f t="shared" si="364"/>
        <v>4.7279781435318152E-4</v>
      </c>
      <c r="AN178" s="5">
        <f t="shared" si="365"/>
        <v>5.499553549977149E-4</v>
      </c>
      <c r="AO178" s="5">
        <f t="shared" si="366"/>
        <v>3.1985225323475264E-4</v>
      </c>
      <c r="AP178" s="5">
        <f t="shared" si="367"/>
        <v>1.2401668968174505E-4</v>
      </c>
      <c r="AQ178" s="5">
        <f t="shared" si="368"/>
        <v>3.6063852522707102E-5</v>
      </c>
      <c r="AR178" s="5">
        <f t="shared" si="369"/>
        <v>2.3911698069021075E-3</v>
      </c>
      <c r="AS178" s="5">
        <f t="shared" si="370"/>
        <v>2.0112932756355603E-3</v>
      </c>
      <c r="AT178" s="5">
        <f t="shared" si="371"/>
        <v>8.4588318005272302E-4</v>
      </c>
      <c r="AU178" s="5">
        <f t="shared" si="372"/>
        <v>2.3716692238563331E-4</v>
      </c>
      <c r="AV178" s="5">
        <f t="shared" si="373"/>
        <v>4.9872266998825209E-5</v>
      </c>
      <c r="AW178" s="5">
        <f t="shared" si="374"/>
        <v>2.2801769261427707E-7</v>
      </c>
      <c r="AX178" s="5">
        <f t="shared" si="375"/>
        <v>6.6281021531725551E-5</v>
      </c>
      <c r="AY178" s="5">
        <f t="shared" si="376"/>
        <v>7.7097654894956526E-5</v>
      </c>
      <c r="AZ178" s="5">
        <f t="shared" si="377"/>
        <v>4.4839746377903095E-5</v>
      </c>
      <c r="BA178" s="5">
        <f t="shared" si="378"/>
        <v>1.7385767508960473E-5</v>
      </c>
      <c r="BB178" s="5">
        <f t="shared" si="379"/>
        <v>5.0557530365166311E-6</v>
      </c>
      <c r="BC178" s="5">
        <f t="shared" si="380"/>
        <v>1.1761638364517821E-6</v>
      </c>
      <c r="BD178" s="5">
        <f t="shared" si="381"/>
        <v>4.635655383382443E-4</v>
      </c>
      <c r="BE178" s="5">
        <f t="shared" si="382"/>
        <v>3.8992055159981349E-4</v>
      </c>
      <c r="BF178" s="5">
        <f t="shared" si="383"/>
        <v>1.6398763927201918E-4</v>
      </c>
      <c r="BG178" s="5">
        <f t="shared" si="384"/>
        <v>4.5978504635836447E-5</v>
      </c>
      <c r="BH178" s="5">
        <f t="shared" si="385"/>
        <v>9.6685163189690344E-6</v>
      </c>
      <c r="BI178" s="5">
        <f t="shared" si="386"/>
        <v>1.6265027938696463E-6</v>
      </c>
      <c r="BJ178" s="8">
        <f t="shared" si="387"/>
        <v>0.26484564822396739</v>
      </c>
      <c r="BK178" s="8">
        <f t="shared" si="388"/>
        <v>0.30264523248355962</v>
      </c>
      <c r="BL178" s="8">
        <f t="shared" si="389"/>
        <v>0.39700346391337848</v>
      </c>
      <c r="BM178" s="8">
        <f t="shared" si="390"/>
        <v>0.32425797247412924</v>
      </c>
      <c r="BN178" s="8">
        <f t="shared" si="391"/>
        <v>0.67550519249665952</v>
      </c>
    </row>
    <row r="179" spans="1:66" x14ac:dyDescent="0.25">
      <c r="A179" t="s">
        <v>24</v>
      </c>
      <c r="B179" t="s">
        <v>295</v>
      </c>
      <c r="C179" t="s">
        <v>25</v>
      </c>
      <c r="D179" s="11">
        <v>44350</v>
      </c>
      <c r="E179">
        <f>VLOOKUP(A179,home!$A$2:$E$405,3,FALSE)</f>
        <v>1.58704453441296</v>
      </c>
      <c r="F179">
        <f>VLOOKUP(B179,home!$B$2:$E$405,3,FALSE)</f>
        <v>1.37</v>
      </c>
      <c r="G179">
        <f>VLOOKUP(C179,away!$B$2:$E$405,4,FALSE)</f>
        <v>0.95</v>
      </c>
      <c r="H179">
        <f>VLOOKUP(A179,away!$A$2:$E$405,3,FALSE)</f>
        <v>1.3927125506072899</v>
      </c>
      <c r="I179">
        <f>VLOOKUP(C179,away!$B$2:$E$405,3,FALSE)</f>
        <v>1.05</v>
      </c>
      <c r="J179">
        <f>VLOOKUP(B179,home!$B$2:$E$405,4,FALSE)</f>
        <v>0.48</v>
      </c>
      <c r="K179" s="3">
        <f t="shared" si="336"/>
        <v>2.0655384615384675</v>
      </c>
      <c r="L179" s="3">
        <f t="shared" si="337"/>
        <v>0.70192712550607406</v>
      </c>
      <c r="M179" s="5">
        <f t="shared" si="338"/>
        <v>6.2821017555739184E-2</v>
      </c>
      <c r="N179" s="5">
        <f t="shared" si="339"/>
        <v>0.12975922795436254</v>
      </c>
      <c r="O179" s="5">
        <f t="shared" si="340"/>
        <v>4.4095776274266613E-2</v>
      </c>
      <c r="P179" s="5">
        <f t="shared" si="341"/>
        <v>9.1081521885893107E-2</v>
      </c>
      <c r="Q179" s="5">
        <f t="shared" si="342"/>
        <v>0.13401133803963672</v>
      </c>
      <c r="R179" s="5">
        <f t="shared" si="343"/>
        <v>1.5476010743577451E-2</v>
      </c>
      <c r="S179" s="5">
        <f t="shared" si="344"/>
        <v>3.3013806333564162E-2</v>
      </c>
      <c r="T179" s="5">
        <f t="shared" si="345"/>
        <v>9.4066193295384987E-2</v>
      </c>
      <c r="U179" s="5">
        <f t="shared" si="346"/>
        <v>3.1966295422041761E-2</v>
      </c>
      <c r="V179" s="5">
        <f t="shared" si="347"/>
        <v>5.3183682098452475E-3</v>
      </c>
      <c r="W179" s="5">
        <f t="shared" si="348"/>
        <v>9.2268524334367552E-2</v>
      </c>
      <c r="X179" s="5">
        <f t="shared" si="349"/>
        <v>6.4765780060709863E-2</v>
      </c>
      <c r="Y179" s="5">
        <f t="shared" si="350"/>
        <v>2.2730428914586338E-2</v>
      </c>
      <c r="Z179" s="5">
        <f t="shared" si="351"/>
        <v>3.6210105785134806E-3</v>
      </c>
      <c r="AA179" s="5">
        <f t="shared" si="352"/>
        <v>7.4793366195572506E-3</v>
      </c>
      <c r="AB179" s="5">
        <f t="shared" si="353"/>
        <v>7.7244287272443058E-3</v>
      </c>
      <c r="AC179" s="5">
        <f t="shared" si="354"/>
        <v>4.8192974396711683E-4</v>
      </c>
      <c r="AD179" s="5">
        <f t="shared" si="355"/>
        <v>4.7646046450508572E-2</v>
      </c>
      <c r="AE179" s="5">
        <f t="shared" si="356"/>
        <v>3.3444052426734358E-2</v>
      </c>
      <c r="AF179" s="5">
        <f t="shared" si="357"/>
        <v>1.1737643792586044E-2</v>
      </c>
      <c r="AG179" s="5">
        <f t="shared" si="358"/>
        <v>2.7463235225147122E-3</v>
      </c>
      <c r="AH179" s="5">
        <f t="shared" si="359"/>
        <v>6.3542138670076326E-4</v>
      </c>
      <c r="AI179" s="5">
        <f t="shared" si="360"/>
        <v>1.312487313514534E-3</v>
      </c>
      <c r="AJ179" s="5">
        <f t="shared" si="361"/>
        <v>1.3554965131727839E-3</v>
      </c>
      <c r="AK179" s="5">
        <f t="shared" si="362"/>
        <v>9.3327672747988951E-4</v>
      </c>
      <c r="AL179" s="5">
        <f t="shared" si="363"/>
        <v>2.7949177667271773E-5</v>
      </c>
      <c r="AM179" s="5">
        <f t="shared" si="364"/>
        <v>1.9682948296754769E-2</v>
      </c>
      <c r="AN179" s="5">
        <f t="shared" si="365"/>
        <v>1.3815995319425749E-2</v>
      </c>
      <c r="AO179" s="5">
        <f t="shared" si="366"/>
        <v>4.8489109402849451E-3</v>
      </c>
      <c r="AP179" s="5">
        <f t="shared" si="367"/>
        <v>1.1345273727163888E-3</v>
      </c>
      <c r="AQ179" s="5">
        <f t="shared" si="368"/>
        <v>1.9908888438469323E-4</v>
      </c>
      <c r="AR179" s="5">
        <f t="shared" si="369"/>
        <v>8.9203901490390088E-5</v>
      </c>
      <c r="AS179" s="5">
        <f t="shared" si="370"/>
        <v>1.8425408944768931E-4</v>
      </c>
      <c r="AT179" s="5">
        <f t="shared" si="371"/>
        <v>1.9029195422497577E-4</v>
      </c>
      <c r="AU179" s="5">
        <f t="shared" si="372"/>
        <v>1.3101845012433494E-4</v>
      </c>
      <c r="AV179" s="5">
        <f t="shared" si="373"/>
        <v>6.7655911975743338E-5</v>
      </c>
      <c r="AW179" s="5">
        <f t="shared" si="374"/>
        <v>1.1256201155288551E-6</v>
      </c>
      <c r="AX179" s="5">
        <f t="shared" si="375"/>
        <v>6.7759811239033419E-3</v>
      </c>
      <c r="AY179" s="5">
        <f t="shared" si="376"/>
        <v>4.7562449527848898E-3</v>
      </c>
      <c r="AZ179" s="5">
        <f t="shared" si="377"/>
        <v>1.6692686739555353E-3</v>
      </c>
      <c r="BA179" s="5">
        <f t="shared" si="378"/>
        <v>3.9056832066898165E-4</v>
      </c>
      <c r="BB179" s="5">
        <f t="shared" si="379"/>
        <v>6.8537624660228191E-5</v>
      </c>
      <c r="BC179" s="5">
        <f t="shared" si="380"/>
        <v>9.6216835733536423E-6</v>
      </c>
      <c r="BD179" s="5">
        <f t="shared" si="381"/>
        <v>1.0435773026179415E-5</v>
      </c>
      <c r="BE179" s="5">
        <f t="shared" si="382"/>
        <v>2.1555490561459265E-5</v>
      </c>
      <c r="BF179" s="5">
        <f t="shared" si="383"/>
        <v>2.2261847406011771E-5</v>
      </c>
      <c r="BG179" s="5">
        <f t="shared" si="384"/>
        <v>1.5327567347339221E-5</v>
      </c>
      <c r="BH179" s="5">
        <f t="shared" si="385"/>
        <v>7.9149199694375782E-6</v>
      </c>
      <c r="BI179" s="5">
        <f t="shared" si="386"/>
        <v>3.2697143233744387E-6</v>
      </c>
      <c r="BJ179" s="8">
        <f t="shared" si="387"/>
        <v>0.68652725198450448</v>
      </c>
      <c r="BK179" s="8">
        <f t="shared" si="388"/>
        <v>0.19750083785946099</v>
      </c>
      <c r="BL179" s="8">
        <f t="shared" si="389"/>
        <v>0.1117217193474523</v>
      </c>
      <c r="BM179" s="8">
        <f t="shared" si="390"/>
        <v>0.51737080798378632</v>
      </c>
      <c r="BN179" s="8">
        <f t="shared" si="391"/>
        <v>0.47724489245347562</v>
      </c>
    </row>
    <row r="180" spans="1:66" x14ac:dyDescent="0.25">
      <c r="A180" t="s">
        <v>27</v>
      </c>
      <c r="B180" t="s">
        <v>189</v>
      </c>
      <c r="C180" t="s">
        <v>31</v>
      </c>
      <c r="D180" s="11">
        <v>44350</v>
      </c>
      <c r="E180">
        <f>VLOOKUP(A180,home!$A$2:$E$405,3,FALSE)</f>
        <v>1.2846153846153801</v>
      </c>
      <c r="F180">
        <f>VLOOKUP(B180,home!$B$2:$E$405,3,FALSE)</f>
        <v>0.48</v>
      </c>
      <c r="G180">
        <f>VLOOKUP(C180,away!$B$2:$E$405,4,FALSE)</f>
        <v>1.02</v>
      </c>
      <c r="H180">
        <f>VLOOKUP(A180,away!$A$2:$E$405,3,FALSE)</f>
        <v>1.1192307692307699</v>
      </c>
      <c r="I180">
        <f>VLOOKUP(C180,away!$B$2:$E$405,3,FALSE)</f>
        <v>0.9</v>
      </c>
      <c r="J180">
        <f>VLOOKUP(B180,home!$B$2:$E$405,4,FALSE)</f>
        <v>0.82</v>
      </c>
      <c r="K180" s="3">
        <f t="shared" si="336"/>
        <v>0.6289476923076901</v>
      </c>
      <c r="L180" s="3">
        <f t="shared" si="337"/>
        <v>0.82599230769230814</v>
      </c>
      <c r="M180" s="5">
        <f t="shared" si="338"/>
        <v>0.23341436834311488</v>
      </c>
      <c r="N180" s="5">
        <f t="shared" si="339"/>
        <v>0.14680542832085924</v>
      </c>
      <c r="O180" s="5">
        <f t="shared" si="340"/>
        <v>0.1927984727562719</v>
      </c>
      <c r="P180" s="5">
        <f t="shared" si="341"/>
        <v>0.12126015452050426</v>
      </c>
      <c r="Q180" s="5">
        <f t="shared" si="342"/>
        <v>4.616646768032321E-2</v>
      </c>
      <c r="R180" s="5">
        <f t="shared" si="343"/>
        <v>7.9625027715752819E-2</v>
      </c>
      <c r="S180" s="5">
        <f t="shared" si="344"/>
        <v>1.5748843118262881E-2</v>
      </c>
      <c r="T180" s="5">
        <f t="shared" si="345"/>
        <v>3.8133147177272529E-2</v>
      </c>
      <c r="U180" s="5">
        <f t="shared" si="346"/>
        <v>5.0079977431758599E-2</v>
      </c>
      <c r="V180" s="5">
        <f t="shared" si="347"/>
        <v>9.0906864407693043E-4</v>
      </c>
      <c r="W180" s="5">
        <f t="shared" si="348"/>
        <v>9.6787644365122841E-3</v>
      </c>
      <c r="X180" s="5">
        <f t="shared" si="349"/>
        <v>7.9945849725250231E-3</v>
      </c>
      <c r="Y180" s="5">
        <f t="shared" si="350"/>
        <v>3.3017328452490959E-3</v>
      </c>
      <c r="Z180" s="5">
        <f t="shared" si="351"/>
        <v>2.1923220130999555E-2</v>
      </c>
      <c r="AA180" s="5">
        <f t="shared" si="352"/>
        <v>1.3788558709345665E-2</v>
      </c>
      <c r="AB180" s="5">
        <f t="shared" si="353"/>
        <v>4.3361410902460285E-3</v>
      </c>
      <c r="AC180" s="5">
        <f t="shared" si="354"/>
        <v>2.9516660926072518E-5</v>
      </c>
      <c r="AD180" s="5">
        <f t="shared" si="355"/>
        <v>1.5218591391835351E-3</v>
      </c>
      <c r="AE180" s="5">
        <f t="shared" si="356"/>
        <v>1.2570439423568378E-3</v>
      </c>
      <c r="AF180" s="5">
        <f t="shared" si="357"/>
        <v>5.191543134089806E-4</v>
      </c>
      <c r="AG180" s="5">
        <f t="shared" si="358"/>
        <v>1.4293915646036658E-4</v>
      </c>
      <c r="AH180" s="5">
        <f t="shared" si="359"/>
        <v>4.527102797012697E-3</v>
      </c>
      <c r="AI180" s="5">
        <f t="shared" si="360"/>
        <v>2.8473108570208246E-3</v>
      </c>
      <c r="AJ180" s="5">
        <f t="shared" si="361"/>
        <v>8.954047964029394E-4</v>
      </c>
      <c r="AK180" s="5">
        <f t="shared" si="362"/>
        <v>1.8772092679295531E-4</v>
      </c>
      <c r="AL180" s="5">
        <f t="shared" si="363"/>
        <v>6.1336324584158134E-7</v>
      </c>
      <c r="AM180" s="5">
        <f t="shared" si="364"/>
        <v>1.9143395872137046E-4</v>
      </c>
      <c r="AN180" s="5">
        <f t="shared" si="365"/>
        <v>1.5812297733493885E-4</v>
      </c>
      <c r="AO180" s="5">
        <f t="shared" si="366"/>
        <v>6.5304181474032345E-5</v>
      </c>
      <c r="AP180" s="5">
        <f t="shared" si="367"/>
        <v>1.7980250519231083E-5</v>
      </c>
      <c r="AQ180" s="5">
        <f t="shared" si="368"/>
        <v>3.7128871548163757E-6</v>
      </c>
      <c r="AR180" s="5">
        <f t="shared" si="369"/>
        <v>7.4787041729296416E-4</v>
      </c>
      <c r="AS180" s="5">
        <f t="shared" si="370"/>
        <v>4.7037137310159901E-4</v>
      </c>
      <c r="AT180" s="5">
        <f t="shared" si="371"/>
        <v>1.4791949481992507E-4</v>
      </c>
      <c r="AU180" s="5">
        <f t="shared" si="372"/>
        <v>3.1011208304770404E-5</v>
      </c>
      <c r="AV180" s="5">
        <f t="shared" si="373"/>
        <v>4.8761069747396045E-6</v>
      </c>
      <c r="AW180" s="5">
        <f t="shared" si="374"/>
        <v>8.8512738687648732E-9</v>
      </c>
      <c r="AX180" s="5">
        <f t="shared" si="375"/>
        <v>2.0066991094521926E-5</v>
      </c>
      <c r="AY180" s="5">
        <f t="shared" si="376"/>
        <v>1.6575180282605162E-5</v>
      </c>
      <c r="AZ180" s="5">
        <f t="shared" si="377"/>
        <v>6.8454857060225408E-6</v>
      </c>
      <c r="BA180" s="5">
        <f t="shared" si="378"/>
        <v>1.8847728451974226E-6</v>
      </c>
      <c r="BB180" s="5">
        <f t="shared" si="379"/>
        <v>3.8920196797010414E-7</v>
      </c>
      <c r="BC180" s="5">
        <f t="shared" si="380"/>
        <v>6.4295566336402824E-8</v>
      </c>
      <c r="BD180" s="5">
        <f t="shared" si="381"/>
        <v>1.0295586863910412E-4</v>
      </c>
      <c r="BE180" s="5">
        <f t="shared" si="382"/>
        <v>6.4753855990098215E-5</v>
      </c>
      <c r="BF180" s="5">
        <f t="shared" si="383"/>
        <v>2.0363394146498383E-5</v>
      </c>
      <c r="BG180" s="5">
        <f t="shared" si="384"/>
        <v>4.2691699186640282E-6</v>
      </c>
      <c r="BH180" s="5">
        <f t="shared" si="385"/>
        <v>6.7127114210328737E-7</v>
      </c>
      <c r="BI180" s="5">
        <f t="shared" si="386"/>
        <v>8.4438887147722023E-8</v>
      </c>
      <c r="BJ180" s="8">
        <f t="shared" si="387"/>
        <v>0.25600350216681805</v>
      </c>
      <c r="BK180" s="8">
        <f t="shared" si="388"/>
        <v>0.37137913983041343</v>
      </c>
      <c r="BL180" s="8">
        <f t="shared" si="389"/>
        <v>0.3506808636798221</v>
      </c>
      <c r="BM180" s="8">
        <f t="shared" si="390"/>
        <v>0.17990024014221814</v>
      </c>
      <c r="BN180" s="8">
        <f t="shared" si="391"/>
        <v>0.82006991933682627</v>
      </c>
    </row>
    <row r="181" spans="1:66" x14ac:dyDescent="0.25">
      <c r="A181" t="s">
        <v>27</v>
      </c>
      <c r="B181" t="s">
        <v>297</v>
      </c>
      <c r="C181" t="s">
        <v>299</v>
      </c>
      <c r="D181" s="11">
        <v>44350</v>
      </c>
      <c r="E181">
        <f>VLOOKUP(A181,home!$A$2:$E$405,3,FALSE)</f>
        <v>1.2846153846153801</v>
      </c>
      <c r="F181">
        <f>VLOOKUP(B181,home!$B$2:$E$405,3,FALSE)</f>
        <v>0.96</v>
      </c>
      <c r="G181">
        <f>VLOOKUP(C181,away!$B$2:$E$405,4,FALSE)</f>
        <v>1.08</v>
      </c>
      <c r="H181">
        <f>VLOOKUP(A181,away!$A$2:$E$405,3,FALSE)</f>
        <v>1.1192307692307699</v>
      </c>
      <c r="I181">
        <f>VLOOKUP(C181,away!$B$2:$E$405,3,FALSE)</f>
        <v>0.66</v>
      </c>
      <c r="J181">
        <f>VLOOKUP(B181,home!$B$2:$E$405,4,FALSE)</f>
        <v>1.17</v>
      </c>
      <c r="K181" s="3">
        <f t="shared" si="336"/>
        <v>1.3318892307692263</v>
      </c>
      <c r="L181" s="3">
        <f t="shared" si="337"/>
        <v>0.86427000000000054</v>
      </c>
      <c r="M181" s="5">
        <f t="shared" si="338"/>
        <v>0.11122954602780243</v>
      </c>
      <c r="N181" s="5">
        <f t="shared" si="339"/>
        <v>0.14814543449778</v>
      </c>
      <c r="O181" s="5">
        <f t="shared" si="340"/>
        <v>9.6132359745448842E-2</v>
      </c>
      <c r="P181" s="5">
        <f t="shared" si="341"/>
        <v>0.12803765467339639</v>
      </c>
      <c r="Q181" s="5">
        <f t="shared" si="342"/>
        <v>9.8656654397610538E-2</v>
      </c>
      <c r="R181" s="5">
        <f t="shared" si="343"/>
        <v>4.1542157278599563E-2</v>
      </c>
      <c r="S181" s="5">
        <f t="shared" si="344"/>
        <v>3.6846417160972304E-2</v>
      </c>
      <c r="T181" s="5">
        <f t="shared" si="345"/>
        <v>8.5265986696222901E-2</v>
      </c>
      <c r="U181" s="5">
        <f t="shared" si="346"/>
        <v>5.5329551902288179E-2</v>
      </c>
      <c r="V181" s="5">
        <f t="shared" si="347"/>
        <v>4.7127054964626993E-3</v>
      </c>
      <c r="W181" s="5">
        <f t="shared" si="348"/>
        <v>4.3799911845299612E-2</v>
      </c>
      <c r="X181" s="5">
        <f t="shared" si="349"/>
        <v>3.7854949810537115E-2</v>
      </c>
      <c r="Y181" s="5">
        <f t="shared" si="350"/>
        <v>1.6358448736376464E-2</v>
      </c>
      <c r="Z181" s="5">
        <f t="shared" si="351"/>
        <v>1.1967880090391757E-2</v>
      </c>
      <c r="AA181" s="5">
        <f t="shared" si="352"/>
        <v>1.5939890607530215E-2</v>
      </c>
      <c r="AB181" s="5">
        <f t="shared" si="353"/>
        <v>1.0615084319904518E-2</v>
      </c>
      <c r="AC181" s="5">
        <f t="shared" si="354"/>
        <v>3.39053212749046E-4</v>
      </c>
      <c r="AD181" s="5">
        <f t="shared" si="355"/>
        <v>1.4584157723849016E-2</v>
      </c>
      <c r="AE181" s="5">
        <f t="shared" si="356"/>
        <v>1.2604649995990995E-2</v>
      </c>
      <c r="AF181" s="5">
        <f t="shared" si="357"/>
        <v>5.446910426017572E-3</v>
      </c>
      <c r="AG181" s="5">
        <f t="shared" si="358"/>
        <v>1.5692004246314034E-3</v>
      </c>
      <c r="AH181" s="5">
        <f t="shared" si="359"/>
        <v>2.5858699314307227E-3</v>
      </c>
      <c r="AI181" s="5">
        <f t="shared" si="360"/>
        <v>3.4440923138425368E-3</v>
      </c>
      <c r="AJ181" s="5">
        <f t="shared" si="361"/>
        <v>2.293574731290971E-3</v>
      </c>
      <c r="AK181" s="5">
        <f t="shared" si="362"/>
        <v>1.0182624948569549E-3</v>
      </c>
      <c r="AL181" s="5">
        <f t="shared" si="363"/>
        <v>1.5611527591425023E-5</v>
      </c>
      <c r="AM181" s="5">
        <f t="shared" si="364"/>
        <v>3.8848965224468645E-3</v>
      </c>
      <c r="AN181" s="5">
        <f t="shared" si="365"/>
        <v>3.3575995174551531E-3</v>
      </c>
      <c r="AO181" s="5">
        <f t="shared" si="366"/>
        <v>1.4509362674754835E-3</v>
      </c>
      <c r="AP181" s="5">
        <f t="shared" si="367"/>
        <v>4.1800022929701234E-4</v>
      </c>
      <c r="AQ181" s="5">
        <f t="shared" si="368"/>
        <v>9.0316264543632274E-5</v>
      </c>
      <c r="AR181" s="5">
        <f t="shared" si="369"/>
        <v>4.469779611275264E-4</v>
      </c>
      <c r="AS181" s="5">
        <f t="shared" si="370"/>
        <v>5.9532513281693818E-4</v>
      </c>
      <c r="AT181" s="5">
        <f t="shared" si="371"/>
        <v>3.9645356660256977E-4</v>
      </c>
      <c r="AU181" s="5">
        <f t="shared" si="372"/>
        <v>1.7601074528600421E-4</v>
      </c>
      <c r="AV181" s="5">
        <f t="shared" si="373"/>
        <v>5.8606704036523634E-5</v>
      </c>
      <c r="AW181" s="5">
        <f t="shared" si="374"/>
        <v>4.9918375758807599E-7</v>
      </c>
      <c r="AX181" s="5">
        <f t="shared" si="375"/>
        <v>8.6237530681663153E-4</v>
      </c>
      <c r="AY181" s="5">
        <f t="shared" si="376"/>
        <v>7.453251064224104E-4</v>
      </c>
      <c r="AZ181" s="5">
        <f t="shared" si="377"/>
        <v>3.220810648638485E-4</v>
      </c>
      <c r="BA181" s="5">
        <f t="shared" si="378"/>
        <v>9.2788333976626187E-5</v>
      </c>
      <c r="BB181" s="5">
        <f t="shared" si="379"/>
        <v>2.0048543351494692E-5</v>
      </c>
      <c r="BC181" s="5">
        <f t="shared" si="380"/>
        <v>3.4654709124792657E-6</v>
      </c>
      <c r="BD181" s="5">
        <f t="shared" si="381"/>
        <v>6.4384940410614559E-5</v>
      </c>
      <c r="BE181" s="5">
        <f t="shared" si="382"/>
        <v>8.5753608756615907E-5</v>
      </c>
      <c r="BF181" s="5">
        <f t="shared" si="383"/>
        <v>5.7107154001267183E-5</v>
      </c>
      <c r="BG181" s="5">
        <f t="shared" si="384"/>
        <v>2.5353467804722486E-5</v>
      </c>
      <c r="BH181" s="5">
        <f t="shared" si="385"/>
        <v>8.4420026829410494E-6</v>
      </c>
      <c r="BI181" s="5">
        <f t="shared" si="386"/>
        <v>2.2487624919068182E-6</v>
      </c>
      <c r="BJ181" s="8">
        <f t="shared" si="387"/>
        <v>0.47553413718187731</v>
      </c>
      <c r="BK181" s="8">
        <f t="shared" si="388"/>
        <v>0.28192631320539668</v>
      </c>
      <c r="BL181" s="8">
        <f t="shared" si="389"/>
        <v>0.2308175073712101</v>
      </c>
      <c r="BM181" s="8">
        <f t="shared" si="390"/>
        <v>0.37575720530557338</v>
      </c>
      <c r="BN181" s="8">
        <f t="shared" si="391"/>
        <v>0.62374380662063778</v>
      </c>
    </row>
    <row r="182" spans="1:66" x14ac:dyDescent="0.25">
      <c r="A182" t="s">
        <v>27</v>
      </c>
      <c r="B182" t="s">
        <v>296</v>
      </c>
      <c r="C182" t="s">
        <v>328</v>
      </c>
      <c r="D182" s="11">
        <v>44350</v>
      </c>
      <c r="E182">
        <f>VLOOKUP(A182,home!$A$2:$E$405,3,FALSE)</f>
        <v>1.2846153846153801</v>
      </c>
      <c r="F182">
        <f>VLOOKUP(B182,home!$B$2:$E$405,3,FALSE)</f>
        <v>0.66</v>
      </c>
      <c r="G182">
        <f>VLOOKUP(C182,away!$B$2:$E$405,4,FALSE)</f>
        <v>0.84</v>
      </c>
      <c r="H182">
        <f>VLOOKUP(A182,away!$A$2:$E$405,3,FALSE)</f>
        <v>1.1192307692307699</v>
      </c>
      <c r="I182">
        <f>VLOOKUP(C182,away!$B$2:$E$405,3,FALSE)</f>
        <v>0.72</v>
      </c>
      <c r="J182">
        <f>VLOOKUP(B182,home!$B$2:$E$405,4,FALSE)</f>
        <v>1.37</v>
      </c>
      <c r="K182" s="3">
        <f t="shared" si="336"/>
        <v>0.71219076923076674</v>
      </c>
      <c r="L182" s="3">
        <f t="shared" si="337"/>
        <v>1.1040092307692315</v>
      </c>
      <c r="M182" s="5">
        <f t="shared" si="338"/>
        <v>0.16264262009653979</v>
      </c>
      <c r="N182" s="5">
        <f t="shared" si="339"/>
        <v>0.11583257271626202</v>
      </c>
      <c r="O182" s="5">
        <f t="shared" si="340"/>
        <v>0.17955895390307325</v>
      </c>
      <c r="P182" s="5">
        <f t="shared" si="341"/>
        <v>0.1278802295025015</v>
      </c>
      <c r="Q182" s="5">
        <f t="shared" si="342"/>
        <v>4.1247444532386691E-2</v>
      </c>
      <c r="R182" s="5">
        <f t="shared" si="343"/>
        <v>9.9117371288129918E-2</v>
      </c>
      <c r="S182" s="5">
        <f t="shared" si="344"/>
        <v>2.5136943022538622E-2</v>
      </c>
      <c r="T182" s="5">
        <f t="shared" si="345"/>
        <v>4.5537559509396773E-2</v>
      </c>
      <c r="U182" s="5">
        <f t="shared" si="346"/>
        <v>7.0590476901824753E-2</v>
      </c>
      <c r="V182" s="5">
        <f t="shared" si="347"/>
        <v>2.196033679244785E-3</v>
      </c>
      <c r="W182" s="5">
        <f t="shared" si="348"/>
        <v>9.7920164167746224E-3</v>
      </c>
      <c r="X182" s="5">
        <f t="shared" si="349"/>
        <v>1.0810476511963037E-2</v>
      </c>
      <c r="Y182" s="5">
        <f t="shared" si="350"/>
        <v>5.9674329291105801E-3</v>
      </c>
      <c r="Z182" s="5">
        <f t="shared" si="351"/>
        <v>3.6475497610558877E-2</v>
      </c>
      <c r="AA182" s="5">
        <f t="shared" si="352"/>
        <v>2.5977512701338919E-2</v>
      </c>
      <c r="AB182" s="5">
        <f t="shared" si="353"/>
        <v>9.2504723767342905E-3</v>
      </c>
      <c r="AC182" s="5">
        <f t="shared" si="354"/>
        <v>1.0791655145894181E-4</v>
      </c>
      <c r="AD182" s="5">
        <f t="shared" si="355"/>
        <v>1.7434459260457533E-3</v>
      </c>
      <c r="AE182" s="5">
        <f t="shared" si="356"/>
        <v>1.9247803957015224E-3</v>
      </c>
      <c r="AF182" s="5">
        <f t="shared" si="357"/>
        <v>1.0624876620290676E-3</v>
      </c>
      <c r="AG182" s="5">
        <f t="shared" si="358"/>
        <v>3.9099872881950349E-4</v>
      </c>
      <c r="AH182" s="5">
        <f t="shared" si="359"/>
        <v>1.006732151473951E-2</v>
      </c>
      <c r="AI182" s="5">
        <f t="shared" si="360"/>
        <v>7.1698534536757778E-3</v>
      </c>
      <c r="AJ182" s="5">
        <f t="shared" si="361"/>
        <v>2.5531517232226116E-3</v>
      </c>
      <c r="AK182" s="5">
        <f t="shared" si="362"/>
        <v>6.0611036324158989E-4</v>
      </c>
      <c r="AL182" s="5">
        <f t="shared" si="363"/>
        <v>3.3940410845561864E-6</v>
      </c>
      <c r="AM182" s="5">
        <f t="shared" si="364"/>
        <v>2.4833321903655435E-4</v>
      </c>
      <c r="AN182" s="5">
        <f t="shared" si="365"/>
        <v>2.7416216612299345E-4</v>
      </c>
      <c r="AO182" s="5">
        <f t="shared" si="366"/>
        <v>1.5133878106373614E-4</v>
      </c>
      <c r="AP182" s="5">
        <f t="shared" si="367"/>
        <v>5.5693137089242841E-5</v>
      </c>
      <c r="AQ182" s="5">
        <f t="shared" si="368"/>
        <v>1.5371434359255082E-5</v>
      </c>
      <c r="AR182" s="5">
        <f t="shared" si="369"/>
        <v>2.2228831762788194E-3</v>
      </c>
      <c r="AS182" s="5">
        <f t="shared" si="370"/>
        <v>1.5831168792241424E-3</v>
      </c>
      <c r="AT182" s="5">
        <f t="shared" si="371"/>
        <v>5.637406139984265E-4</v>
      </c>
      <c r="AU182" s="5">
        <f t="shared" si="372"/>
        <v>1.3383028717672138E-4</v>
      </c>
      <c r="AV182" s="5">
        <f t="shared" si="373"/>
        <v>2.3828173792690901E-5</v>
      </c>
      <c r="AW182" s="5">
        <f t="shared" si="374"/>
        <v>7.4128231540952395E-8</v>
      </c>
      <c r="AX182" s="5">
        <f t="shared" si="375"/>
        <v>2.9476771048532687E-5</v>
      </c>
      <c r="AY182" s="5">
        <f t="shared" si="376"/>
        <v>3.2542627330851323E-5</v>
      </c>
      <c r="AZ182" s="5">
        <f t="shared" si="377"/>
        <v>1.7963680483371471E-5</v>
      </c>
      <c r="BA182" s="5">
        <f t="shared" si="378"/>
        <v>6.6106896907437336E-6</v>
      </c>
      <c r="BB182" s="5">
        <f t="shared" si="379"/>
        <v>1.824565610083019E-6</v>
      </c>
      <c r="BC182" s="5">
        <f t="shared" si="380"/>
        <v>4.0286745513514933E-7</v>
      </c>
      <c r="BD182" s="5">
        <f t="shared" si="381"/>
        <v>4.0901392425557448E-4</v>
      </c>
      <c r="BE182" s="5">
        <f t="shared" si="382"/>
        <v>2.912959413416721E-4</v>
      </c>
      <c r="BF182" s="5">
        <f t="shared" si="383"/>
        <v>1.037291402689629E-4</v>
      </c>
      <c r="BG182" s="5">
        <f t="shared" si="384"/>
        <v>2.4624978733266267E-5</v>
      </c>
      <c r="BH182" s="5">
        <f t="shared" si="385"/>
        <v>4.3844206365840426E-6</v>
      </c>
      <c r="BI182" s="5">
        <f t="shared" si="386"/>
        <v>6.2450878116000759E-7</v>
      </c>
      <c r="BJ182" s="8">
        <f t="shared" si="387"/>
        <v>0.2351429352677801</v>
      </c>
      <c r="BK182" s="8">
        <f t="shared" si="388"/>
        <v>0.31799967952069902</v>
      </c>
      <c r="BL182" s="8">
        <f t="shared" si="389"/>
        <v>0.41025229627046866</v>
      </c>
      <c r="BM182" s="8">
        <f t="shared" si="390"/>
        <v>0.27355874813151426</v>
      </c>
      <c r="BN182" s="8">
        <f t="shared" si="391"/>
        <v>0.72627919203889313</v>
      </c>
    </row>
    <row r="183" spans="1:66" x14ac:dyDescent="0.25">
      <c r="A183" t="s">
        <v>27</v>
      </c>
      <c r="B183" t="s">
        <v>190</v>
      </c>
      <c r="C183" t="s">
        <v>194</v>
      </c>
      <c r="D183" s="11">
        <v>44350</v>
      </c>
      <c r="E183">
        <f>VLOOKUP(A183,home!$A$2:$E$405,3,FALSE)</f>
        <v>1.2846153846153801</v>
      </c>
      <c r="F183">
        <f>VLOOKUP(B183,home!$B$2:$E$405,3,FALSE)</f>
        <v>0.9</v>
      </c>
      <c r="G183">
        <f>VLOOKUP(C183,away!$B$2:$E$405,4,FALSE)</f>
        <v>1.08</v>
      </c>
      <c r="H183">
        <f>VLOOKUP(A183,away!$A$2:$E$405,3,FALSE)</f>
        <v>1.1192307692307699</v>
      </c>
      <c r="I183">
        <f>VLOOKUP(C183,away!$B$2:$E$405,3,FALSE)</f>
        <v>0.96</v>
      </c>
      <c r="J183">
        <f>VLOOKUP(B183,home!$B$2:$E$405,4,FALSE)</f>
        <v>0.96</v>
      </c>
      <c r="K183" s="3">
        <f t="shared" si="336"/>
        <v>1.2486461538461495</v>
      </c>
      <c r="L183" s="3">
        <f t="shared" si="337"/>
        <v>1.0314830769230774</v>
      </c>
      <c r="M183" s="5">
        <f t="shared" si="338"/>
        <v>0.10227098930289044</v>
      </c>
      <c r="N183" s="5">
        <f t="shared" si="339"/>
        <v>0.12770027744309487</v>
      </c>
      <c r="O183" s="5">
        <f t="shared" si="340"/>
        <v>0.10549079472611257</v>
      </c>
      <c r="P183" s="5">
        <f t="shared" si="341"/>
        <v>0.13172067510093413</v>
      </c>
      <c r="Q183" s="5">
        <f t="shared" si="342"/>
        <v>7.9726230137203313E-2</v>
      </c>
      <c r="R183" s="5">
        <f t="shared" si="343"/>
        <v>5.4405984765575663E-2</v>
      </c>
      <c r="S183" s="5">
        <f t="shared" si="344"/>
        <v>4.2412653791927983E-2</v>
      </c>
      <c r="T183" s="5">
        <f t="shared" si="345"/>
        <v>8.2236257173399857E-2</v>
      </c>
      <c r="U183" s="5">
        <f t="shared" si="346"/>
        <v>6.7933823623748252E-2</v>
      </c>
      <c r="V183" s="5">
        <f t="shared" si="347"/>
        <v>6.069521146574562E-3</v>
      </c>
      <c r="W183" s="5">
        <f t="shared" si="348"/>
        <v>3.3183283540490632E-2</v>
      </c>
      <c r="X183" s="5">
        <f t="shared" si="349"/>
        <v>3.4227995408756193E-2</v>
      </c>
      <c r="Y183" s="5">
        <f t="shared" si="350"/>
        <v>1.7652799010566399E-2</v>
      </c>
      <c r="Z183" s="5">
        <f t="shared" si="351"/>
        <v>1.8706284189675355E-2</v>
      </c>
      <c r="AA183" s="5">
        <f t="shared" si="352"/>
        <v>2.3357529806191168E-2</v>
      </c>
      <c r="AB183" s="5">
        <f t="shared" si="353"/>
        <v>1.4582644877923703E-2</v>
      </c>
      <c r="AC183" s="5">
        <f t="shared" si="354"/>
        <v>4.8858028338223084E-4</v>
      </c>
      <c r="AD183" s="5">
        <f t="shared" si="355"/>
        <v>1.0358544841204969E-2</v>
      </c>
      <c r="AE183" s="5">
        <f t="shared" si="356"/>
        <v>1.0684663705251772E-2</v>
      </c>
      <c r="AF183" s="5">
        <f t="shared" si="357"/>
        <v>5.5105248972907124E-3</v>
      </c>
      <c r="AG183" s="5">
        <f t="shared" si="358"/>
        <v>1.8946710588395499E-3</v>
      </c>
      <c r="AH183" s="5">
        <f t="shared" si="359"/>
        <v>4.8238038934409616E-3</v>
      </c>
      <c r="AI183" s="5">
        <f t="shared" si="360"/>
        <v>6.0232241784531383E-3</v>
      </c>
      <c r="AJ183" s="5">
        <f t="shared" si="361"/>
        <v>3.7604378520893233E-3</v>
      </c>
      <c r="AK183" s="5">
        <f t="shared" si="362"/>
        <v>1.565152086929603E-3</v>
      </c>
      <c r="AL183" s="5">
        <f t="shared" si="363"/>
        <v>2.5170823204814484E-5</v>
      </c>
      <c r="AM183" s="5">
        <f t="shared" si="364"/>
        <v>2.5868314350826925E-3</v>
      </c>
      <c r="AN183" s="5">
        <f t="shared" si="365"/>
        <v>2.6682728481404357E-3</v>
      </c>
      <c r="AO183" s="5">
        <f t="shared" si="366"/>
        <v>1.3761391437350997E-3</v>
      </c>
      <c r="AP183" s="5">
        <f t="shared" si="367"/>
        <v>4.7315474608472329E-4</v>
      </c>
      <c r="AQ183" s="5">
        <f t="shared" si="368"/>
        <v>1.2201277833805693E-4</v>
      </c>
      <c r="AR183" s="5">
        <f t="shared" si="369"/>
        <v>9.9513441649600105E-4</v>
      </c>
      <c r="AS183" s="5">
        <f t="shared" si="370"/>
        <v>1.2425707617176641E-3</v>
      </c>
      <c r="AT183" s="5">
        <f t="shared" si="371"/>
        <v>7.7576560125022093E-4</v>
      </c>
      <c r="AU183" s="5">
        <f t="shared" si="372"/>
        <v>3.2288557809574469E-4</v>
      </c>
      <c r="AV183" s="5">
        <f t="shared" si="373"/>
        <v>1.0079245880541055E-4</v>
      </c>
      <c r="AW183" s="5">
        <f t="shared" si="374"/>
        <v>9.0052631738047001E-7</v>
      </c>
      <c r="AX183" s="5">
        <f t="shared" si="375"/>
        <v>5.3833952034405277E-4</v>
      </c>
      <c r="AY183" s="5">
        <f t="shared" si="376"/>
        <v>5.5528810487377712E-4</v>
      </c>
      <c r="AZ183" s="5">
        <f t="shared" si="377"/>
        <v>2.8638514149699403E-4</v>
      </c>
      <c r="BA183" s="5">
        <f t="shared" si="378"/>
        <v>9.8467142312123434E-5</v>
      </c>
      <c r="BB183" s="5">
        <f t="shared" si="379"/>
        <v>2.5391797731982903E-5</v>
      </c>
      <c r="BC183" s="5">
        <f t="shared" si="380"/>
        <v>5.2382419306388301E-6</v>
      </c>
      <c r="BD183" s="5">
        <f t="shared" si="381"/>
        <v>1.7107738497989101E-4</v>
      </c>
      <c r="BE183" s="5">
        <f t="shared" si="382"/>
        <v>2.1361511876519793E-4</v>
      </c>
      <c r="BF183" s="5">
        <f t="shared" si="383"/>
        <v>1.3336484822477646E-4</v>
      </c>
      <c r="BG183" s="5">
        <f t="shared" si="384"/>
        <v>5.550850159804754E-5</v>
      </c>
      <c r="BH183" s="5">
        <f t="shared" si="385"/>
        <v>1.7327619256541226E-5</v>
      </c>
      <c r="BI183" s="5">
        <f t="shared" si="386"/>
        <v>4.3272130279981375E-6</v>
      </c>
      <c r="BJ183" s="8">
        <f t="shared" si="387"/>
        <v>0.41191076811616872</v>
      </c>
      <c r="BK183" s="8">
        <f t="shared" si="388"/>
        <v>0.2835428785537879</v>
      </c>
      <c r="BL183" s="8">
        <f t="shared" si="389"/>
        <v>0.28597576531268193</v>
      </c>
      <c r="BM183" s="8">
        <f t="shared" si="390"/>
        <v>0.39826635711794656</v>
      </c>
      <c r="BN183" s="8">
        <f t="shared" si="391"/>
        <v>0.60131495147581104</v>
      </c>
    </row>
    <row r="184" spans="1:66" x14ac:dyDescent="0.25">
      <c r="A184" t="s">
        <v>27</v>
      </c>
      <c r="B184" t="s">
        <v>29</v>
      </c>
      <c r="C184" t="s">
        <v>187</v>
      </c>
      <c r="D184" s="11">
        <v>44350</v>
      </c>
      <c r="E184">
        <f>VLOOKUP(A184,home!$A$2:$E$405,3,FALSE)</f>
        <v>1.2846153846153801</v>
      </c>
      <c r="F184">
        <f>VLOOKUP(B184,home!$B$2:$E$405,3,FALSE)</f>
        <v>0.84</v>
      </c>
      <c r="G184">
        <f>VLOOKUP(C184,away!$B$2:$E$405,4,FALSE)</f>
        <v>1.1399999999999999</v>
      </c>
      <c r="H184">
        <f>VLOOKUP(A184,away!$A$2:$E$405,3,FALSE)</f>
        <v>1.1192307692307699</v>
      </c>
      <c r="I184">
        <f>VLOOKUP(C184,away!$B$2:$E$405,3,FALSE)</f>
        <v>0.66</v>
      </c>
      <c r="J184">
        <f>VLOOKUP(B184,home!$B$2:$E$405,4,FALSE)</f>
        <v>1.65</v>
      </c>
      <c r="K184" s="3">
        <f t="shared" si="336"/>
        <v>1.2301476923076879</v>
      </c>
      <c r="L184" s="3">
        <f t="shared" si="337"/>
        <v>1.2188423076923085</v>
      </c>
      <c r="M184" s="5">
        <f t="shared" si="338"/>
        <v>8.6380787050600788E-2</v>
      </c>
      <c r="N184" s="5">
        <f t="shared" si="339"/>
        <v>0.10626112585001835</v>
      </c>
      <c r="O184" s="5">
        <f t="shared" si="340"/>
        <v>0.10528455782903214</v>
      </c>
      <c r="P184" s="5">
        <f t="shared" si="341"/>
        <v>0.12951555584901919</v>
      </c>
      <c r="Q184" s="5">
        <f t="shared" si="342"/>
        <v>6.5358439373208468E-2</v>
      </c>
      <c r="R184" s="5">
        <f t="shared" si="343"/>
        <v>6.4162636714350921E-2</v>
      </c>
      <c r="S184" s="5">
        <f t="shared" si="344"/>
        <v>4.8547483125658063E-2</v>
      </c>
      <c r="T184" s="5">
        <f t="shared" si="345"/>
        <v>7.9661631072809241E-2</v>
      </c>
      <c r="U184" s="5">
        <f t="shared" si="346"/>
        <v>7.8929519486535302E-2</v>
      </c>
      <c r="V184" s="5">
        <f t="shared" si="347"/>
        <v>8.0877736264910304E-3</v>
      </c>
      <c r="W184" s="5">
        <f t="shared" si="348"/>
        <v>2.6800177789261435E-2</v>
      </c>
      <c r="X184" s="5">
        <f t="shared" si="349"/>
        <v>3.2665190543227557E-2</v>
      </c>
      <c r="Y184" s="5">
        <f t="shared" si="350"/>
        <v>1.9906858111458224E-2</v>
      </c>
      <c r="Z184" s="5">
        <f t="shared" si="351"/>
        <v>2.6068045400180907E-2</v>
      </c>
      <c r="AA184" s="5">
        <f t="shared" si="352"/>
        <v>3.2067545892004577E-2</v>
      </c>
      <c r="AB184" s="5">
        <f t="shared" si="353"/>
        <v>1.9723908788510162E-2</v>
      </c>
      <c r="AC184" s="5">
        <f t="shared" si="354"/>
        <v>7.5790327092818742E-4</v>
      </c>
      <c r="AD184" s="5">
        <f t="shared" si="355"/>
        <v>8.2420442152239311E-3</v>
      </c>
      <c r="AE184" s="5">
        <f t="shared" si="356"/>
        <v>1.0045752191385579E-2</v>
      </c>
      <c r="AF184" s="5">
        <f t="shared" si="357"/>
        <v>6.1220938917267327E-3</v>
      </c>
      <c r="AG184" s="5">
        <f t="shared" si="358"/>
        <v>2.4872890156337323E-3</v>
      </c>
      <c r="AH184" s="5">
        <f t="shared" si="359"/>
        <v>7.9432091531460945E-3</v>
      </c>
      <c r="AI184" s="5">
        <f t="shared" si="360"/>
        <v>9.7713204092599697E-3</v>
      </c>
      <c r="AJ184" s="5">
        <f t="shared" si="361"/>
        <v>6.0100836261250843E-3</v>
      </c>
      <c r="AK184" s="5">
        <f t="shared" si="362"/>
        <v>2.4644301677513307E-3</v>
      </c>
      <c r="AL184" s="5">
        <f t="shared" si="363"/>
        <v>4.5454674246740886E-5</v>
      </c>
      <c r="AM184" s="5">
        <f t="shared" si="364"/>
        <v>2.0277863342511265E-3</v>
      </c>
      <c r="AN184" s="5">
        <f t="shared" si="365"/>
        <v>2.4715517751455699E-3</v>
      </c>
      <c r="AO184" s="5">
        <f t="shared" si="366"/>
        <v>1.506215934599724E-3</v>
      </c>
      <c r="AP184" s="5">
        <f t="shared" si="367"/>
        <v>6.1194656853681825E-4</v>
      </c>
      <c r="AQ184" s="5">
        <f t="shared" si="368"/>
        <v>1.8646659194495132E-4</v>
      </c>
      <c r="AR184" s="5">
        <f t="shared" si="369"/>
        <v>1.9363038749406502E-3</v>
      </c>
      <c r="AS184" s="5">
        <f t="shared" si="370"/>
        <v>2.3819397433646741E-3</v>
      </c>
      <c r="AT184" s="5">
        <f t="shared" si="371"/>
        <v>1.4650688392580109E-3</v>
      </c>
      <c r="AU184" s="5">
        <f t="shared" si="372"/>
        <v>6.007503505617149E-4</v>
      </c>
      <c r="AV184" s="5">
        <f t="shared" si="373"/>
        <v>1.8475291434913213E-4</v>
      </c>
      <c r="AW184" s="5">
        <f t="shared" si="374"/>
        <v>1.8931316924400784E-6</v>
      </c>
      <c r="AX184" s="5">
        <f t="shared" si="375"/>
        <v>4.1574611326201531E-4</v>
      </c>
      <c r="AY184" s="5">
        <f t="shared" si="376"/>
        <v>5.0672895210238263E-4</v>
      </c>
      <c r="AZ184" s="5">
        <f t="shared" si="377"/>
        <v>3.0881134267748668E-4</v>
      </c>
      <c r="BA184" s="5">
        <f t="shared" si="378"/>
        <v>1.2546410985019604E-4</v>
      </c>
      <c r="BB184" s="5">
        <f t="shared" si="379"/>
        <v>3.8230241295593571E-5</v>
      </c>
      <c r="BC184" s="5">
        <f t="shared" si="380"/>
        <v>9.3193271048710098E-6</v>
      </c>
      <c r="BD184" s="5">
        <f t="shared" si="381"/>
        <v>3.9334151388770378E-4</v>
      </c>
      <c r="BE184" s="5">
        <f t="shared" si="382"/>
        <v>4.8386815559777114E-4</v>
      </c>
      <c r="BF184" s="5">
        <f t="shared" si="383"/>
        <v>2.9761464749488781E-4</v>
      </c>
      <c r="BG184" s="5">
        <f t="shared" si="384"/>
        <v>1.2203665727093406E-4</v>
      </c>
      <c r="BH184" s="5">
        <f t="shared" si="385"/>
        <v>3.7530778079695964E-5</v>
      </c>
      <c r="BI184" s="5">
        <f t="shared" si="386"/>
        <v>9.2336800090499741E-6</v>
      </c>
      <c r="BJ184" s="8">
        <f t="shared" si="387"/>
        <v>0.36575886934472385</v>
      </c>
      <c r="BK184" s="8">
        <f t="shared" si="388"/>
        <v>0.27384168654904639</v>
      </c>
      <c r="BL184" s="8">
        <f t="shared" si="389"/>
        <v>0.33426965322152979</v>
      </c>
      <c r="BM184" s="8">
        <f t="shared" si="390"/>
        <v>0.44247031602884118</v>
      </c>
      <c r="BN184" s="8">
        <f t="shared" si="391"/>
        <v>0.55696310266622984</v>
      </c>
    </row>
    <row r="185" spans="1:66" x14ac:dyDescent="0.25">
      <c r="A185" t="s">
        <v>27</v>
      </c>
      <c r="B185" t="s">
        <v>193</v>
      </c>
      <c r="C185" t="s">
        <v>191</v>
      </c>
      <c r="D185" s="11">
        <v>44350</v>
      </c>
      <c r="E185">
        <f>VLOOKUP(A185,home!$A$2:$E$405,3,FALSE)</f>
        <v>1.2846153846153801</v>
      </c>
      <c r="F185">
        <f>VLOOKUP(B185,home!$B$2:$E$405,3,FALSE)</f>
        <v>1.2</v>
      </c>
      <c r="G185">
        <f>VLOOKUP(C185,away!$B$2:$E$405,4,FALSE)</f>
        <v>1.23</v>
      </c>
      <c r="H185">
        <f>VLOOKUP(A185,away!$A$2:$E$405,3,FALSE)</f>
        <v>1.1192307692307699</v>
      </c>
      <c r="I185">
        <f>VLOOKUP(C185,away!$B$2:$E$405,3,FALSE)</f>
        <v>0.91</v>
      </c>
      <c r="J185">
        <f>VLOOKUP(B185,home!$B$2:$E$405,4,FALSE)</f>
        <v>0.82</v>
      </c>
      <c r="K185" s="3">
        <f t="shared" si="336"/>
        <v>1.8960923076923009</v>
      </c>
      <c r="L185" s="3">
        <f t="shared" si="337"/>
        <v>0.83517000000000041</v>
      </c>
      <c r="M185" s="5">
        <f t="shared" si="338"/>
        <v>6.5137014796119802E-2</v>
      </c>
      <c r="N185" s="5">
        <f t="shared" si="339"/>
        <v>0.12350579270096236</v>
      </c>
      <c r="O185" s="5">
        <f t="shared" si="340"/>
        <v>5.4400480647275394E-2</v>
      </c>
      <c r="P185" s="5">
        <f t="shared" si="341"/>
        <v>0.10314833289006277</v>
      </c>
      <c r="Q185" s="5">
        <f t="shared" si="342"/>
        <v>0.11708919174786732</v>
      </c>
      <c r="R185" s="5">
        <f t="shared" si="343"/>
        <v>2.2716824711092511E-2</v>
      </c>
      <c r="S185" s="5">
        <f t="shared" si="344"/>
        <v>4.0835378360910869E-2</v>
      </c>
      <c r="T185" s="5">
        <f t="shared" si="345"/>
        <v>9.7789380272066392E-2</v>
      </c>
      <c r="U185" s="5">
        <f t="shared" si="346"/>
        <v>4.3073196589896889E-2</v>
      </c>
      <c r="V185" s="5">
        <f t="shared" si="347"/>
        <v>7.1850275301256431E-3</v>
      </c>
      <c r="W185" s="5">
        <f t="shared" si="348"/>
        <v>7.400397192901334E-2</v>
      </c>
      <c r="X185" s="5">
        <f t="shared" si="349"/>
        <v>6.1805897235954095E-2</v>
      </c>
      <c r="Y185" s="5">
        <f t="shared" si="350"/>
        <v>2.5809215597275906E-2</v>
      </c>
      <c r="Z185" s="5">
        <f t="shared" si="351"/>
        <v>6.3241368313210469E-3</v>
      </c>
      <c r="AA185" s="5">
        <f t="shared" si="352"/>
        <v>1.19911471986614E-2</v>
      </c>
      <c r="AB185" s="5">
        <f t="shared" si="353"/>
        <v>1.1368160981893981E-2</v>
      </c>
      <c r="AC185" s="5">
        <f t="shared" si="354"/>
        <v>7.1111987345194366E-4</v>
      </c>
      <c r="AD185" s="5">
        <f t="shared" si="355"/>
        <v>3.5079590478319808E-2</v>
      </c>
      <c r="AE185" s="5">
        <f t="shared" si="356"/>
        <v>2.9297421579778365E-2</v>
      </c>
      <c r="AF185" s="5">
        <f t="shared" si="357"/>
        <v>1.2234163790391757E-2</v>
      </c>
      <c r="AG185" s="5">
        <f t="shared" si="358"/>
        <v>3.4058688576071626E-3</v>
      </c>
      <c r="AH185" s="5">
        <f t="shared" si="359"/>
        <v>1.3204323393536E-3</v>
      </c>
      <c r="AI185" s="5">
        <f t="shared" si="360"/>
        <v>2.5036616014765109E-3</v>
      </c>
      <c r="AJ185" s="5">
        <f t="shared" si="361"/>
        <v>2.3735867518121E-3</v>
      </c>
      <c r="AK185" s="5">
        <f t="shared" si="362"/>
        <v>1.5001798605837587E-3</v>
      </c>
      <c r="AL185" s="5">
        <f t="shared" si="363"/>
        <v>4.5044022764107342E-5</v>
      </c>
      <c r="AM185" s="5">
        <f t="shared" si="364"/>
        <v>1.3302828332587655E-2</v>
      </c>
      <c r="AN185" s="5">
        <f t="shared" si="365"/>
        <v>1.1110123138527234E-2</v>
      </c>
      <c r="AO185" s="5">
        <f t="shared" si="366"/>
        <v>4.6394207708018989E-3</v>
      </c>
      <c r="AP185" s="5">
        <f t="shared" si="367"/>
        <v>1.2915683483835411E-3</v>
      </c>
      <c r="AQ185" s="5">
        <f t="shared" si="368"/>
        <v>2.6966978437987057E-4</v>
      </c>
      <c r="AR185" s="5">
        <f t="shared" si="369"/>
        <v>2.2055709537158942E-4</v>
      </c>
      <c r="AS185" s="5">
        <f t="shared" si="370"/>
        <v>4.1819661194102793E-4</v>
      </c>
      <c r="AT185" s="5">
        <f t="shared" si="371"/>
        <v>3.9646968950218266E-4</v>
      </c>
      <c r="AU185" s="5">
        <f t="shared" si="372"/>
        <v>2.5058104283274776E-4</v>
      </c>
      <c r="AV185" s="5">
        <f t="shared" si="373"/>
        <v>1.1878119694217207E-4</v>
      </c>
      <c r="AW185" s="5">
        <f t="shared" si="374"/>
        <v>1.981385728615652E-6</v>
      </c>
      <c r="AX185" s="5">
        <f t="shared" si="375"/>
        <v>4.2038984119951023E-3</v>
      </c>
      <c r="AY185" s="5">
        <f t="shared" si="376"/>
        <v>3.5109698367459504E-3</v>
      </c>
      <c r="AZ185" s="5">
        <f t="shared" si="377"/>
        <v>1.4661283392775587E-3</v>
      </c>
      <c r="BA185" s="5">
        <f t="shared" si="378"/>
        <v>4.0815546837147973E-4</v>
      </c>
      <c r="BB185" s="5">
        <f t="shared" si="379"/>
        <v>8.5219800629952213E-5</v>
      </c>
      <c r="BC185" s="5">
        <f t="shared" si="380"/>
        <v>1.423460417842345E-5</v>
      </c>
      <c r="BD185" s="5">
        <f t="shared" si="381"/>
        <v>3.0700444890248387E-5</v>
      </c>
      <c r="BE185" s="5">
        <f t="shared" si="382"/>
        <v>5.8210877399131383E-5</v>
      </c>
      <c r="BF185" s="5">
        <f t="shared" si="383"/>
        <v>5.5186598430256314E-5</v>
      </c>
      <c r="BG185" s="5">
        <f t="shared" si="384"/>
        <v>3.4879628257104329E-5</v>
      </c>
      <c r="BH185" s="5">
        <f t="shared" si="385"/>
        <v>1.6533748708365643E-5</v>
      </c>
      <c r="BI185" s="5">
        <f t="shared" si="386"/>
        <v>6.2699027486499217E-6</v>
      </c>
      <c r="BJ185" s="8">
        <f t="shared" si="387"/>
        <v>0.62032271102511494</v>
      </c>
      <c r="BK185" s="8">
        <f t="shared" si="388"/>
        <v>0.2205728873101811</v>
      </c>
      <c r="BL185" s="8">
        <f t="shared" si="389"/>
        <v>0.15285403751906962</v>
      </c>
      <c r="BM185" s="8">
        <f t="shared" si="390"/>
        <v>0.51056714674128933</v>
      </c>
      <c r="BN185" s="8">
        <f t="shared" si="391"/>
        <v>0.48599763749338015</v>
      </c>
    </row>
    <row r="186" spans="1:66" x14ac:dyDescent="0.25">
      <c r="A186" t="s">
        <v>27</v>
      </c>
      <c r="B186" t="s">
        <v>188</v>
      </c>
      <c r="C186" t="s">
        <v>192</v>
      </c>
      <c r="D186" s="11">
        <v>44350</v>
      </c>
      <c r="E186">
        <f>VLOOKUP(A186,home!$A$2:$E$405,3,FALSE)</f>
        <v>1.2846153846153801</v>
      </c>
      <c r="F186">
        <f>VLOOKUP(B186,home!$B$2:$E$405,3,FALSE)</f>
        <v>1.17</v>
      </c>
      <c r="G186">
        <f>VLOOKUP(C186,away!$B$2:$E$405,4,FALSE)</f>
        <v>0.6</v>
      </c>
      <c r="H186">
        <f>VLOOKUP(A186,away!$A$2:$E$405,3,FALSE)</f>
        <v>1.1192307692307699</v>
      </c>
      <c r="I186">
        <f>VLOOKUP(C186,away!$B$2:$E$405,3,FALSE)</f>
        <v>0.66</v>
      </c>
      <c r="J186">
        <f>VLOOKUP(B186,home!$B$2:$E$405,4,FALSE)</f>
        <v>0.6</v>
      </c>
      <c r="K186" s="3">
        <f t="shared" si="336"/>
        <v>0.90179999999999672</v>
      </c>
      <c r="L186" s="3">
        <f t="shared" si="337"/>
        <v>0.4432153846153849</v>
      </c>
      <c r="M186" s="5">
        <f t="shared" si="338"/>
        <v>0.26053569958761147</v>
      </c>
      <c r="N186" s="5">
        <f t="shared" si="339"/>
        <v>0.2349510938881072</v>
      </c>
      <c r="O186" s="5">
        <f t="shared" si="340"/>
        <v>0.1154734302987616</v>
      </c>
      <c r="P186" s="5">
        <f t="shared" si="341"/>
        <v>0.10413393944342283</v>
      </c>
      <c r="Q186" s="5">
        <f t="shared" si="342"/>
        <v>0.10593944823414714</v>
      </c>
      <c r="R186" s="5">
        <f t="shared" si="343"/>
        <v>2.5589800411361725E-2</v>
      </c>
      <c r="S186" s="5">
        <f t="shared" si="344"/>
        <v>1.0405366098744494E-2</v>
      </c>
      <c r="T186" s="5">
        <f t="shared" si="345"/>
        <v>4.695399329503918E-2</v>
      </c>
      <c r="U186" s="5">
        <f t="shared" si="346"/>
        <v>2.3076882010965919E-2</v>
      </c>
      <c r="V186" s="5">
        <f t="shared" si="347"/>
        <v>4.6210419741939492E-4</v>
      </c>
      <c r="W186" s="5">
        <f t="shared" si="348"/>
        <v>3.1845398139184515E-2</v>
      </c>
      <c r="X186" s="5">
        <f t="shared" si="349"/>
        <v>1.4114370384488727E-2</v>
      </c>
      <c r="Y186" s="5">
        <f t="shared" si="350"/>
        <v>3.127853049282584E-3</v>
      </c>
      <c r="Z186" s="5">
        <f t="shared" si="351"/>
        <v>3.7805977438508738E-3</v>
      </c>
      <c r="AA186" s="5">
        <f t="shared" si="352"/>
        <v>3.4093430454047056E-3</v>
      </c>
      <c r="AB186" s="5">
        <f t="shared" si="353"/>
        <v>1.537272779172976E-3</v>
      </c>
      <c r="AC186" s="5">
        <f t="shared" si="354"/>
        <v>1.1543698854607687E-5</v>
      </c>
      <c r="AD186" s="5">
        <f t="shared" si="355"/>
        <v>7.1795450104791209E-3</v>
      </c>
      <c r="AE186" s="5">
        <f t="shared" si="356"/>
        <v>3.182084803182971E-3</v>
      </c>
      <c r="AF186" s="5">
        <f t="shared" si="357"/>
        <v>7.0517446996075578E-4</v>
      </c>
      <c r="AG186" s="5">
        <f t="shared" si="358"/>
        <v>1.0418139130820219E-4</v>
      </c>
      <c r="AH186" s="5">
        <f t="shared" si="359"/>
        <v>4.1890477077923037E-4</v>
      </c>
      <c r="AI186" s="5">
        <f t="shared" si="360"/>
        <v>3.7776832228870858E-4</v>
      </c>
      <c r="AJ186" s="5">
        <f t="shared" si="361"/>
        <v>1.7033573651997806E-4</v>
      </c>
      <c r="AK186" s="5">
        <f t="shared" si="362"/>
        <v>5.1202922397905224E-5</v>
      </c>
      <c r="AL186" s="5">
        <f t="shared" si="363"/>
        <v>1.8455679423304438E-7</v>
      </c>
      <c r="AM186" s="5">
        <f t="shared" si="364"/>
        <v>1.29490273809001E-3</v>
      </c>
      <c r="AN186" s="5">
        <f t="shared" si="365"/>
        <v>5.7392081510207883E-4</v>
      </c>
      <c r="AO186" s="5">
        <f t="shared" si="366"/>
        <v>1.2718526740212151E-4</v>
      </c>
      <c r="AP186" s="5">
        <f t="shared" si="367"/>
        <v>1.8790155736347285E-5</v>
      </c>
      <c r="AQ186" s="5">
        <f t="shared" si="368"/>
        <v>2.0820215254170356E-6</v>
      </c>
      <c r="AR186" s="5">
        <f t="shared" si="369"/>
        <v>3.7133007819627248E-5</v>
      </c>
      <c r="AS186" s="5">
        <f t="shared" si="370"/>
        <v>3.3486546451739731E-5</v>
      </c>
      <c r="AT186" s="5">
        <f t="shared" si="371"/>
        <v>1.5099083795089388E-5</v>
      </c>
      <c r="AU186" s="5">
        <f t="shared" si="372"/>
        <v>4.5387845888038538E-6</v>
      </c>
      <c r="AV186" s="5">
        <f t="shared" si="373"/>
        <v>1.0232689855458249E-6</v>
      </c>
      <c r="AW186" s="5">
        <f t="shared" si="374"/>
        <v>2.049050184011491E-9</v>
      </c>
      <c r="AX186" s="5">
        <f t="shared" si="375"/>
        <v>1.9462388153492773E-4</v>
      </c>
      <c r="AY186" s="5">
        <f t="shared" si="376"/>
        <v>8.6260298509842093E-5</v>
      </c>
      <c r="AZ186" s="5">
        <f t="shared" si="377"/>
        <v>1.9115945690538786E-5</v>
      </c>
      <c r="BA186" s="5">
        <f t="shared" si="378"/>
        <v>2.8241604071729854E-6</v>
      </c>
      <c r="BB186" s="5">
        <f t="shared" si="379"/>
        <v>3.1292783527017923E-7</v>
      </c>
      <c r="BC186" s="5">
        <f t="shared" si="380"/>
        <v>2.7738886173226458E-8</v>
      </c>
      <c r="BD186" s="5">
        <f t="shared" si="381"/>
        <v>2.7429867237836974E-6</v>
      </c>
      <c r="BE186" s="5">
        <f t="shared" si="382"/>
        <v>2.4736254275081291E-6</v>
      </c>
      <c r="BF186" s="5">
        <f t="shared" si="383"/>
        <v>1.1153577052634113E-6</v>
      </c>
      <c r="BG186" s="5">
        <f t="shared" si="384"/>
        <v>3.3527652620218022E-7</v>
      </c>
      <c r="BH186" s="5">
        <f t="shared" si="385"/>
        <v>7.5588092832281238E-8</v>
      </c>
      <c r="BI186" s="5">
        <f t="shared" si="386"/>
        <v>1.36330684232302E-8</v>
      </c>
      <c r="BJ186" s="8">
        <f t="shared" si="387"/>
        <v>0.45042318861590036</v>
      </c>
      <c r="BK186" s="8">
        <f t="shared" si="388"/>
        <v>0.37563509788135685</v>
      </c>
      <c r="BL186" s="8">
        <f t="shared" si="389"/>
        <v>0.17020297745683763</v>
      </c>
      <c r="BM186" s="8">
        <f t="shared" si="390"/>
        <v>0.15333219158507405</v>
      </c>
      <c r="BN186" s="8">
        <f t="shared" si="391"/>
        <v>0.84662341186341195</v>
      </c>
    </row>
    <row r="187" spans="1:66" x14ac:dyDescent="0.25">
      <c r="A187" t="s">
        <v>196</v>
      </c>
      <c r="B187" t="s">
        <v>307</v>
      </c>
      <c r="C187" t="s">
        <v>304</v>
      </c>
      <c r="D187" s="11">
        <v>44350</v>
      </c>
      <c r="E187">
        <f>VLOOKUP(A187,home!$A$2:$E$405,3,FALSE)</f>
        <v>1.6121495327102799</v>
      </c>
      <c r="F187">
        <f>VLOOKUP(B187,home!$B$2:$E$405,3,FALSE)</f>
        <v>1.3</v>
      </c>
      <c r="G187">
        <f>VLOOKUP(C187,away!$B$2:$E$405,4,FALSE)</f>
        <v>1.45</v>
      </c>
      <c r="H187">
        <f>VLOOKUP(A187,away!$A$2:$E$405,3,FALSE)</f>
        <v>1.4672897196261701</v>
      </c>
      <c r="I187">
        <f>VLOOKUP(C187,away!$B$2:$E$405,3,FALSE)</f>
        <v>1.0900000000000001</v>
      </c>
      <c r="J187">
        <f>VLOOKUP(B187,home!$B$2:$E$405,4,FALSE)</f>
        <v>0.56000000000000005</v>
      </c>
      <c r="K187" s="3">
        <f t="shared" si="336"/>
        <v>3.0389018691588778</v>
      </c>
      <c r="L187" s="3">
        <f t="shared" si="337"/>
        <v>0.89563364485981445</v>
      </c>
      <c r="M187" s="5">
        <f t="shared" si="338"/>
        <v>1.9554780139598917E-2</v>
      </c>
      <c r="N187" s="5">
        <f t="shared" si="339"/>
        <v>5.9425057917218055E-2</v>
      </c>
      <c r="O187" s="5">
        <f t="shared" si="340"/>
        <v>1.7513919010861287E-2</v>
      </c>
      <c r="P187" s="5">
        <f t="shared" si="341"/>
        <v>5.3223081218403571E-2</v>
      </c>
      <c r="Q187" s="5">
        <f t="shared" si="342"/>
        <v>9.0293459789754255E-2</v>
      </c>
      <c r="R187" s="5">
        <f t="shared" si="343"/>
        <v>7.843027559738645E-3</v>
      </c>
      <c r="S187" s="5">
        <f t="shared" si="344"/>
        <v>3.6214883958788448E-2</v>
      </c>
      <c r="T187" s="5">
        <f t="shared" si="345"/>
        <v>8.0869860498500687E-2</v>
      </c>
      <c r="U187" s="5">
        <f t="shared" si="346"/>
        <v>2.3834191111154361E-2</v>
      </c>
      <c r="V187" s="5">
        <f t="shared" si="347"/>
        <v>1.0951955347398033E-2</v>
      </c>
      <c r="W187" s="5">
        <f t="shared" si="348"/>
        <v>9.1464321242635413E-2</v>
      </c>
      <c r="X187" s="5">
        <f t="shared" si="349"/>
        <v>8.1918523409170496E-2</v>
      </c>
      <c r="Y187" s="5">
        <f t="shared" si="350"/>
        <v>3.6684492851244699E-2</v>
      </c>
      <c r="Z187" s="5">
        <f t="shared" si="351"/>
        <v>2.3414931200215665E-3</v>
      </c>
      <c r="AA187" s="5">
        <f t="shared" si="352"/>
        <v>7.1155678190561915E-3</v>
      </c>
      <c r="AB187" s="5">
        <f t="shared" si="353"/>
        <v>1.081175617272831E-2</v>
      </c>
      <c r="AC187" s="5">
        <f t="shared" si="354"/>
        <v>1.8630253216658337E-3</v>
      </c>
      <c r="AD187" s="5">
        <f t="shared" si="355"/>
        <v>6.9487774196398205E-2</v>
      </c>
      <c r="AE187" s="5">
        <f t="shared" si="356"/>
        <v>6.2235588476715877E-2</v>
      </c>
      <c r="AF187" s="5">
        <f t="shared" si="357"/>
        <v>2.7870143473698251E-2</v>
      </c>
      <c r="AG187" s="5">
        <f t="shared" si="358"/>
        <v>8.3204793940381133E-3</v>
      </c>
      <c r="AH187" s="5">
        <f t="shared" si="359"/>
        <v>5.2428000437477356E-4</v>
      </c>
      <c r="AI187" s="5">
        <f t="shared" si="360"/>
        <v>1.5932354852571241E-3</v>
      </c>
      <c r="AJ187" s="5">
        <f t="shared" si="361"/>
        <v>2.4208431470790631E-3</v>
      </c>
      <c r="AK187" s="5">
        <f t="shared" si="362"/>
        <v>2.4522349215330089E-3</v>
      </c>
      <c r="AL187" s="5">
        <f t="shared" si="363"/>
        <v>2.0282702704730473E-4</v>
      </c>
      <c r="AM187" s="5">
        <f t="shared" si="364"/>
        <v>4.2233305377824916E-2</v>
      </c>
      <c r="AN187" s="5">
        <f t="shared" si="365"/>
        <v>3.7825569230018931E-2</v>
      </c>
      <c r="AO187" s="5">
        <f t="shared" si="366"/>
        <v>1.6938926219189548E-2</v>
      </c>
      <c r="AP187" s="5">
        <f t="shared" si="367"/>
        <v>5.0570240765680707E-3</v>
      </c>
      <c r="AQ187" s="5">
        <f t="shared" si="368"/>
        <v>1.1323102264601246E-3</v>
      </c>
      <c r="AR187" s="5">
        <f t="shared" si="369"/>
        <v>9.3912562249059625E-5</v>
      </c>
      <c r="AS187" s="5">
        <f t="shared" si="370"/>
        <v>2.8539106095616678E-4</v>
      </c>
      <c r="AT187" s="5">
        <f t="shared" si="371"/>
        <v>4.3363771429046516E-4</v>
      </c>
      <c r="AU187" s="5">
        <f t="shared" si="372"/>
        <v>4.3926082016502614E-4</v>
      </c>
      <c r="AV187" s="5">
        <f t="shared" si="373"/>
        <v>3.3371763186193992E-4</v>
      </c>
      <c r="AW187" s="5">
        <f t="shared" si="374"/>
        <v>1.5334527552231083E-5</v>
      </c>
      <c r="AX187" s="5">
        <f t="shared" si="375"/>
        <v>2.1390478442238296E-2</v>
      </c>
      <c r="AY187" s="5">
        <f t="shared" si="376"/>
        <v>1.9158032172517169E-2</v>
      </c>
      <c r="AZ187" s="5">
        <f t="shared" si="377"/>
        <v>8.57928909150657E-3</v>
      </c>
      <c r="BA187" s="5">
        <f t="shared" si="378"/>
        <v>2.5612999864440254E-3</v>
      </c>
      <c r="BB187" s="5">
        <f t="shared" si="379"/>
        <v>5.7349661060956394E-4</v>
      </c>
      <c r="BC187" s="5">
        <f t="shared" si="380"/>
        <v>1.0272857193499873E-4</v>
      </c>
      <c r="BD187" s="5">
        <f t="shared" si="381"/>
        <v>1.4018541737541571E-5</v>
      </c>
      <c r="BE187" s="5">
        <f t="shared" si="382"/>
        <v>4.2600972689096828E-5</v>
      </c>
      <c r="BF187" s="5">
        <f t="shared" si="383"/>
        <v>6.4730087766441316E-5</v>
      </c>
      <c r="BG187" s="5">
        <f t="shared" si="384"/>
        <v>6.55694615680856E-5</v>
      </c>
      <c r="BH187" s="5">
        <f t="shared" si="385"/>
        <v>4.9814789829749131E-5</v>
      </c>
      <c r="BI187" s="5">
        <f t="shared" si="386"/>
        <v>3.0276451585076265E-5</v>
      </c>
      <c r="BJ187" s="8">
        <f t="shared" si="387"/>
        <v>0.76412216125468624</v>
      </c>
      <c r="BK187" s="8">
        <f t="shared" si="388"/>
        <v>0.14116858518541928</v>
      </c>
      <c r="BL187" s="8">
        <f t="shared" si="389"/>
        <v>7.5961985326481435E-2</v>
      </c>
      <c r="BM187" s="8">
        <f t="shared" si="390"/>
        <v>0.71659820160606891</v>
      </c>
      <c r="BN187" s="8">
        <f t="shared" si="391"/>
        <v>0.24785332563557472</v>
      </c>
    </row>
    <row r="188" spans="1:66" x14ac:dyDescent="0.25">
      <c r="A188" t="s">
        <v>196</v>
      </c>
      <c r="B188" t="s">
        <v>303</v>
      </c>
      <c r="C188" t="s">
        <v>301</v>
      </c>
      <c r="D188" s="11">
        <v>44350</v>
      </c>
      <c r="E188">
        <f>VLOOKUP(A188,home!$A$2:$E$405,3,FALSE)</f>
        <v>1.6121495327102799</v>
      </c>
      <c r="F188">
        <f>VLOOKUP(B188,home!$B$2:$E$405,3,FALSE)</f>
        <v>0.83</v>
      </c>
      <c r="G188">
        <f>VLOOKUP(C188,away!$B$2:$E$405,4,FALSE)</f>
        <v>1.34</v>
      </c>
      <c r="H188">
        <f>VLOOKUP(A188,away!$A$2:$E$405,3,FALSE)</f>
        <v>1.4672897196261701</v>
      </c>
      <c r="I188">
        <f>VLOOKUP(C188,away!$B$2:$E$405,3,FALSE)</f>
        <v>0.56999999999999995</v>
      </c>
      <c r="J188">
        <f>VLOOKUP(B188,home!$B$2:$E$405,4,FALSE)</f>
        <v>0.97</v>
      </c>
      <c r="K188" s="3">
        <f t="shared" si="336"/>
        <v>1.7930327102803736</v>
      </c>
      <c r="L188" s="3">
        <f t="shared" si="337"/>
        <v>0.81126448598130929</v>
      </c>
      <c r="M188" s="5">
        <f t="shared" si="338"/>
        <v>7.3955094854530917E-2</v>
      </c>
      <c r="N188" s="5">
        <f t="shared" si="339"/>
        <v>0.13260390416606166</v>
      </c>
      <c r="O188" s="5">
        <f t="shared" si="340"/>
        <v>5.9997142012859987E-2</v>
      </c>
      <c r="P188" s="5">
        <f t="shared" si="341"/>
        <v>0.10757683815239479</v>
      </c>
      <c r="Q188" s="5">
        <f t="shared" si="342"/>
        <v>0.11888156884031624</v>
      </c>
      <c r="R188" s="5">
        <f t="shared" si="343"/>
        <v>2.433677528770524E-2</v>
      </c>
      <c r="S188" s="5">
        <f t="shared" si="344"/>
        <v>3.912095620196996E-2</v>
      </c>
      <c r="T188" s="5">
        <f t="shared" si="345"/>
        <v>9.6444394837890787E-2</v>
      </c>
      <c r="U188" s="5">
        <f t="shared" si="346"/>
        <v>4.3636634153598537E-2</v>
      </c>
      <c r="V188" s="5">
        <f t="shared" si="347"/>
        <v>6.3229191563765868E-3</v>
      </c>
      <c r="W188" s="5">
        <f t="shared" si="348"/>
        <v>7.1052847193378357E-2</v>
      </c>
      <c r="X188" s="5">
        <f t="shared" si="349"/>
        <v>5.7642651555844603E-2</v>
      </c>
      <c r="Y188" s="5">
        <f t="shared" si="350"/>
        <v>2.3381718042525999E-2</v>
      </c>
      <c r="Z188" s="5">
        <f t="shared" si="351"/>
        <v>6.581187164740941E-3</v>
      </c>
      <c r="AA188" s="5">
        <f t="shared" si="352"/>
        <v>1.1800283858857855E-2</v>
      </c>
      <c r="AB188" s="5">
        <f t="shared" si="353"/>
        <v>1.0579147474762825E-2</v>
      </c>
      <c r="AC188" s="5">
        <f t="shared" si="354"/>
        <v>5.7484177736008947E-4</v>
      </c>
      <c r="AD188" s="5">
        <f t="shared" si="355"/>
        <v>3.1850019794070115E-2</v>
      </c>
      <c r="AE188" s="5">
        <f t="shared" si="356"/>
        <v>2.5838789936730819E-2</v>
      </c>
      <c r="AF188" s="5">
        <f t="shared" si="357"/>
        <v>1.0481046318200479E-2</v>
      </c>
      <c r="AG188" s="5">
        <f t="shared" si="358"/>
        <v>2.834300217960402E-3</v>
      </c>
      <c r="AH188" s="5">
        <f t="shared" si="359"/>
        <v>1.334770855587587E-3</v>
      </c>
      <c r="AI188" s="5">
        <f t="shared" si="360"/>
        <v>2.3932878047974639E-3</v>
      </c>
      <c r="AJ188" s="5">
        <f t="shared" si="361"/>
        <v>2.1456216595584815E-3</v>
      </c>
      <c r="AK188" s="5">
        <f t="shared" si="362"/>
        <v>1.282389939824806E-3</v>
      </c>
      <c r="AL188" s="5">
        <f t="shared" si="363"/>
        <v>3.3447140304769769E-5</v>
      </c>
      <c r="AM188" s="5">
        <f t="shared" si="364"/>
        <v>1.1421625462769014E-2</v>
      </c>
      <c r="AN188" s="5">
        <f t="shared" si="365"/>
        <v>9.2659591101243357E-3</v>
      </c>
      <c r="AO188" s="5">
        <f t="shared" si="366"/>
        <v>3.7585717772994254E-3</v>
      </c>
      <c r="AP188" s="5">
        <f t="shared" si="367"/>
        <v>1.0163986003115582E-3</v>
      </c>
      <c r="AQ188" s="5">
        <f t="shared" si="368"/>
        <v>2.0614202200846957E-4</v>
      </c>
      <c r="AR188" s="5">
        <f t="shared" si="369"/>
        <v>2.1657043841221931E-4</v>
      </c>
      <c r="AS188" s="5">
        <f t="shared" si="370"/>
        <v>3.8831788015287024E-4</v>
      </c>
      <c r="AT188" s="5">
        <f t="shared" si="371"/>
        <v>3.481333305504152E-4</v>
      </c>
      <c r="AU188" s="5">
        <f t="shared" si="372"/>
        <v>2.0807148307191474E-4</v>
      </c>
      <c r="AV188" s="5">
        <f t="shared" si="373"/>
        <v>9.3269743806123062E-5</v>
      </c>
      <c r="AW188" s="5">
        <f t="shared" si="374"/>
        <v>1.3514723609209414E-6</v>
      </c>
      <c r="AX188" s="5">
        <f t="shared" si="375"/>
        <v>3.4132246765526783E-3</v>
      </c>
      <c r="AY188" s="5">
        <f t="shared" si="376"/>
        <v>2.7690279627622292E-3</v>
      </c>
      <c r="AZ188" s="5">
        <f t="shared" si="377"/>
        <v>1.1232070234390859E-3</v>
      </c>
      <c r="BA188" s="5">
        <f t="shared" si="378"/>
        <v>3.0373932284030221E-4</v>
      </c>
      <c r="BB188" s="5">
        <f t="shared" si="379"/>
        <v>6.1603231404087162E-5</v>
      </c>
      <c r="BC188" s="5">
        <f t="shared" si="380"/>
        <v>9.9953027719648872E-6</v>
      </c>
      <c r="BD188" s="5">
        <f t="shared" si="381"/>
        <v>2.928265089953931E-5</v>
      </c>
      <c r="BE188" s="5">
        <f t="shared" si="382"/>
        <v>5.2504750906594978E-5</v>
      </c>
      <c r="BF188" s="5">
        <f t="shared" si="383"/>
        <v>4.7071367910323955E-5</v>
      </c>
      <c r="BG188" s="5">
        <f t="shared" si="384"/>
        <v>2.8133500793617597E-5</v>
      </c>
      <c r="BH188" s="5">
        <f t="shared" si="385"/>
        <v>1.2611071794413803E-5</v>
      </c>
      <c r="BI188" s="5">
        <f t="shared" si="386"/>
        <v>4.522412847815629E-6</v>
      </c>
      <c r="BJ188" s="8">
        <f t="shared" si="387"/>
        <v>0.60436073539526258</v>
      </c>
      <c r="BK188" s="8">
        <f t="shared" si="388"/>
        <v>0.23035312524569934</v>
      </c>
      <c r="BL188" s="8">
        <f t="shared" si="389"/>
        <v>0.15893454167869864</v>
      </c>
      <c r="BM188" s="8">
        <f t="shared" si="390"/>
        <v>0.48011058968013132</v>
      </c>
      <c r="BN188" s="8">
        <f t="shared" si="391"/>
        <v>0.51735132331386879</v>
      </c>
    </row>
    <row r="189" spans="1:66" s="10" customFormat="1" x14ac:dyDescent="0.25">
      <c r="A189" t="s">
        <v>196</v>
      </c>
      <c r="B189" t="s">
        <v>305</v>
      </c>
      <c r="C189" t="s">
        <v>206</v>
      </c>
      <c r="D189" s="11">
        <v>44350</v>
      </c>
      <c r="E189">
        <f>VLOOKUP(A189,home!$A$2:$E$405,3,FALSE)</f>
        <v>1.6121495327102799</v>
      </c>
      <c r="F189">
        <f>VLOOKUP(B189,home!$B$2:$E$405,3,FALSE)</f>
        <v>0.96</v>
      </c>
      <c r="G189">
        <f>VLOOKUP(C189,away!$B$2:$E$405,4,FALSE)</f>
        <v>1.4</v>
      </c>
      <c r="H189">
        <f>VLOOKUP(A189,away!$A$2:$E$405,3,FALSE)</f>
        <v>1.4672897196261701</v>
      </c>
      <c r="I189">
        <f>VLOOKUP(C189,away!$B$2:$E$405,3,FALSE)</f>
        <v>0.47</v>
      </c>
      <c r="J189">
        <f>VLOOKUP(B189,home!$B$2:$E$405,4,FALSE)</f>
        <v>0.74</v>
      </c>
      <c r="K189" s="3">
        <f t="shared" si="336"/>
        <v>2.1667289719626157</v>
      </c>
      <c r="L189" s="3">
        <f t="shared" si="337"/>
        <v>0.51032336448598192</v>
      </c>
      <c r="M189" s="5">
        <f t="shared" si="338"/>
        <v>6.8765553420668646E-2</v>
      </c>
      <c r="N189" s="5">
        <f t="shared" si="339"/>
        <v>0.14899631686960571</v>
      </c>
      <c r="O189" s="5">
        <f t="shared" si="340"/>
        <v>3.5092668582376148E-2</v>
      </c>
      <c r="P189" s="5">
        <f t="shared" si="341"/>
        <v>7.603630172091666E-2</v>
      </c>
      <c r="Q189" s="5">
        <f t="shared" si="342"/>
        <v>0.16141731823854849</v>
      </c>
      <c r="R189" s="5">
        <f t="shared" si="343"/>
        <v>8.9543043498748545E-3</v>
      </c>
      <c r="S189" s="5">
        <f t="shared" si="344"/>
        <v>2.1018950956542947E-2</v>
      </c>
      <c r="T189" s="5">
        <f t="shared" si="345"/>
        <v>8.2375028929800517E-2</v>
      </c>
      <c r="U189" s="5">
        <f t="shared" si="346"/>
        <v>1.9401550658644722E-2</v>
      </c>
      <c r="V189" s="5">
        <f t="shared" si="347"/>
        <v>2.5823706093271383E-3</v>
      </c>
      <c r="W189" s="5">
        <f t="shared" si="348"/>
        <v>0.11658252666799086</v>
      </c>
      <c r="X189" s="5">
        <f t="shared" si="349"/>
        <v>5.9494787249485807E-2</v>
      </c>
      <c r="Y189" s="5">
        <f t="shared" si="350"/>
        <v>1.5180789999267646E-2</v>
      </c>
      <c r="Z189" s="5">
        <f t="shared" si="351"/>
        <v>1.5231969074865333E-3</v>
      </c>
      <c r="AA189" s="5">
        <f t="shared" si="352"/>
        <v>3.3003548694549318E-3</v>
      </c>
      <c r="AB189" s="5">
        <f t="shared" si="353"/>
        <v>3.5754872567029489E-3</v>
      </c>
      <c r="AC189" s="5">
        <f t="shared" si="354"/>
        <v>1.7846318127191869E-4</v>
      </c>
      <c r="AD189" s="5">
        <f t="shared" si="355"/>
        <v>6.3150684539034996E-2</v>
      </c>
      <c r="AE189" s="5">
        <f t="shared" si="356"/>
        <v>3.222726980355322E-2</v>
      </c>
      <c r="AF189" s="5">
        <f t="shared" si="357"/>
        <v>8.2231643771733844E-3</v>
      </c>
      <c r="AG189" s="5">
        <f t="shared" si="358"/>
        <v>1.3988243038934654E-3</v>
      </c>
      <c r="AH189" s="5">
        <f t="shared" si="359"/>
        <v>1.9433074265079261E-4</v>
      </c>
      <c r="AI189" s="5">
        <f t="shared" si="360"/>
        <v>4.2106205024448353E-4</v>
      </c>
      <c r="AJ189" s="5">
        <f t="shared" si="361"/>
        <v>4.5616367162935059E-4</v>
      </c>
      <c r="AK189" s="5">
        <f t="shared" si="362"/>
        <v>3.2946101442538501E-4</v>
      </c>
      <c r="AL189" s="5">
        <f t="shared" si="363"/>
        <v>7.8933010045041846E-6</v>
      </c>
      <c r="AM189" s="5">
        <f t="shared" si="364"/>
        <v>2.736608355799974E-2</v>
      </c>
      <c r="AN189" s="5">
        <f t="shared" si="365"/>
        <v>1.3965551834122937E-2</v>
      </c>
      <c r="AO189" s="5">
        <f t="shared" si="366"/>
        <v>3.5634736994464965E-3</v>
      </c>
      <c r="AP189" s="5">
        <f t="shared" si="367"/>
        <v>6.0617462918628176E-4</v>
      </c>
      <c r="AQ189" s="5">
        <f t="shared" si="368"/>
        <v>7.7336269058096433E-5</v>
      </c>
      <c r="AR189" s="5">
        <f t="shared" si="369"/>
        <v>1.9834303682522404E-5</v>
      </c>
      <c r="AS189" s="5">
        <f t="shared" si="370"/>
        <v>4.2975560427626094E-5</v>
      </c>
      <c r="AT189" s="5">
        <f t="shared" si="371"/>
        <v>4.6558195932433788E-5</v>
      </c>
      <c r="AU189" s="5">
        <f t="shared" si="372"/>
        <v>3.362633066970543E-5</v>
      </c>
      <c r="AV189" s="5">
        <f t="shared" si="373"/>
        <v>1.8214786220711452E-5</v>
      </c>
      <c r="AW189" s="5">
        <f t="shared" si="374"/>
        <v>2.424410781340501E-7</v>
      </c>
      <c r="AX189" s="5">
        <f t="shared" si="375"/>
        <v>9.8824810157113075E-3</v>
      </c>
      <c r="AY189" s="5">
        <f t="shared" si="376"/>
        <v>5.0432609614066383E-3</v>
      </c>
      <c r="AZ189" s="5">
        <f t="shared" si="377"/>
        <v>1.2868469509029219E-3</v>
      </c>
      <c r="BA189" s="5">
        <f t="shared" si="378"/>
        <v>2.1890268852110212E-4</v>
      </c>
      <c r="BB189" s="5">
        <f t="shared" si="379"/>
        <v>2.7927789125278938E-5</v>
      </c>
      <c r="BC189" s="5">
        <f t="shared" si="380"/>
        <v>2.8504406618134742E-6</v>
      </c>
      <c r="BD189" s="5">
        <f t="shared" si="381"/>
        <v>1.6869847645835884E-6</v>
      </c>
      <c r="BE189" s="5">
        <f t="shared" si="382"/>
        <v>3.6552387646827943E-6</v>
      </c>
      <c r="BF189" s="5">
        <f t="shared" si="383"/>
        <v>3.9599558654395268E-6</v>
      </c>
      <c r="BG189" s="5">
        <f t="shared" si="384"/>
        <v>2.8600503671137053E-6</v>
      </c>
      <c r="BH189" s="5">
        <f t="shared" si="385"/>
        <v>1.5492384979243947E-6</v>
      </c>
      <c r="BI189" s="5">
        <f t="shared" si="386"/>
        <v>6.713559875865259E-7</v>
      </c>
      <c r="BJ189" s="8">
        <f t="shared" si="387"/>
        <v>0.75108760081449699</v>
      </c>
      <c r="BK189" s="8">
        <f t="shared" si="388"/>
        <v>0.17363279415113847</v>
      </c>
      <c r="BL189" s="8">
        <f t="shared" si="389"/>
        <v>7.1900975197183956E-2</v>
      </c>
      <c r="BM189" s="8">
        <f t="shared" si="390"/>
        <v>0.49383908536798676</v>
      </c>
      <c r="BN189" s="8">
        <f t="shared" si="391"/>
        <v>0.49926246318199058</v>
      </c>
    </row>
    <row r="190" spans="1:66" x14ac:dyDescent="0.25">
      <c r="A190" t="s">
        <v>196</v>
      </c>
      <c r="B190" t="s">
        <v>300</v>
      </c>
      <c r="C190" t="s">
        <v>201</v>
      </c>
      <c r="D190" s="11">
        <v>44350</v>
      </c>
      <c r="E190">
        <f>VLOOKUP(A190,home!$A$2:$E$405,3,FALSE)</f>
        <v>1.6121495327102799</v>
      </c>
      <c r="F190">
        <f>VLOOKUP(B190,home!$B$2:$E$405,3,FALSE)</f>
        <v>0.72</v>
      </c>
      <c r="G190">
        <f>VLOOKUP(C190,away!$B$2:$E$405,4,FALSE)</f>
        <v>0.74</v>
      </c>
      <c r="H190">
        <f>VLOOKUP(A190,away!$A$2:$E$405,3,FALSE)</f>
        <v>1.4672897196261701</v>
      </c>
      <c r="I190">
        <f>VLOOKUP(C190,away!$B$2:$E$405,3,FALSE)</f>
        <v>0.93</v>
      </c>
      <c r="J190">
        <f>VLOOKUP(B190,home!$B$2:$E$405,4,FALSE)</f>
        <v>0.97</v>
      </c>
      <c r="K190" s="3">
        <f t="shared" si="336"/>
        <v>0.8589532710280372</v>
      </c>
      <c r="L190" s="3">
        <f t="shared" si="337"/>
        <v>1.3236420560747681</v>
      </c>
      <c r="M190" s="5">
        <f t="shared" si="338"/>
        <v>0.11274853127130155</v>
      </c>
      <c r="N190" s="5">
        <f t="shared" si="339"/>
        <v>9.684571973909141E-2</v>
      </c>
      <c r="O190" s="5">
        <f t="shared" si="340"/>
        <v>0.14923869775135587</v>
      </c>
      <c r="P190" s="5">
        <f t="shared" si="341"/>
        <v>0.12818906759749171</v>
      </c>
      <c r="Q190" s="5">
        <f t="shared" si="342"/>
        <v>4.1592973877478547E-2</v>
      </c>
      <c r="R190" s="5">
        <f t="shared" si="343"/>
        <v>9.8769308368762826E-2</v>
      </c>
      <c r="S190" s="5">
        <f t="shared" si="344"/>
        <v>3.6436033503562212E-2</v>
      </c>
      <c r="T190" s="5">
        <f t="shared" si="345"/>
        <v>5.5054209461449823E-2</v>
      </c>
      <c r="U190" s="5">
        <f t="shared" si="346"/>
        <v>8.483822050052571E-2</v>
      </c>
      <c r="V190" s="5">
        <f t="shared" si="347"/>
        <v>4.6028696773330602E-3</v>
      </c>
      <c r="W190" s="5">
        <f t="shared" si="348"/>
        <v>1.1908806987947969E-2</v>
      </c>
      <c r="X190" s="5">
        <f t="shared" si="349"/>
        <v>1.5762997766925017E-2</v>
      </c>
      <c r="Y190" s="5">
        <f t="shared" si="350"/>
        <v>1.0432283387057307E-2</v>
      </c>
      <c r="Z190" s="5">
        <f t="shared" si="351"/>
        <v>4.3578403468770677E-2</v>
      </c>
      <c r="AA190" s="5">
        <f t="shared" si="352"/>
        <v>3.7431812205680134E-2</v>
      </c>
      <c r="AB190" s="5">
        <f t="shared" si="353"/>
        <v>1.6076088767288076E-2</v>
      </c>
      <c r="AC190" s="5">
        <f t="shared" si="354"/>
        <v>3.2707608558017065E-4</v>
      </c>
      <c r="AD190" s="5">
        <f t="shared" si="355"/>
        <v>2.5572771790848639E-3</v>
      </c>
      <c r="AE190" s="5">
        <f t="shared" si="356"/>
        <v>3.3849196232769723E-3</v>
      </c>
      <c r="AF190" s="5">
        <f t="shared" si="357"/>
        <v>2.2402109849010816E-3</v>
      </c>
      <c r="AG190" s="5">
        <f t="shared" si="358"/>
        <v>9.8841249136524963E-4</v>
      </c>
      <c r="AH190" s="5">
        <f t="shared" si="359"/>
        <v>1.4420551891964851E-2</v>
      </c>
      <c r="AI190" s="5">
        <f t="shared" si="360"/>
        <v>1.2386580217632759E-2</v>
      </c>
      <c r="AJ190" s="5">
        <f t="shared" si="361"/>
        <v>5.3197467973934163E-3</v>
      </c>
      <c r="AK190" s="5">
        <f t="shared" si="362"/>
        <v>1.5231379708873338E-3</v>
      </c>
      <c r="AL190" s="5">
        <f t="shared" si="363"/>
        <v>1.4874722702354709E-5</v>
      </c>
      <c r="AM190" s="5">
        <f t="shared" si="364"/>
        <v>4.3931631958005923E-4</v>
      </c>
      <c r="AN190" s="5">
        <f t="shared" si="365"/>
        <v>5.8149755651614951E-4</v>
      </c>
      <c r="AO190" s="5">
        <f t="shared" si="366"/>
        <v>3.8484731065474505E-4</v>
      </c>
      <c r="AP190" s="5">
        <f t="shared" si="367"/>
        <v>1.6980002851663061E-4</v>
      </c>
      <c r="AQ190" s="5">
        <f t="shared" si="368"/>
        <v>5.6188614716826776E-5</v>
      </c>
      <c r="AR190" s="5">
        <f t="shared" si="369"/>
        <v>3.8175297912026473E-3</v>
      </c>
      <c r="AS190" s="5">
        <f t="shared" si="370"/>
        <v>3.2790797014004935E-3</v>
      </c>
      <c r="AT190" s="5">
        <f t="shared" si="371"/>
        <v>1.4082881177397966E-3</v>
      </c>
      <c r="AU190" s="5">
        <f t="shared" si="372"/>
        <v>4.03217895094172E-4</v>
      </c>
      <c r="AV190" s="5">
        <f t="shared" si="373"/>
        <v>8.6586332482044745E-5</v>
      </c>
      <c r="AW190" s="5">
        <f t="shared" si="374"/>
        <v>4.6977129164397424E-7</v>
      </c>
      <c r="AX190" s="5">
        <f t="shared" si="375"/>
        <v>6.2892031619881715E-5</v>
      </c>
      <c r="AY190" s="5">
        <f t="shared" si="376"/>
        <v>8.3246538044059565E-5</v>
      </c>
      <c r="AZ190" s="5">
        <f t="shared" si="377"/>
        <v>5.5094309388872721E-5</v>
      </c>
      <c r="BA190" s="5">
        <f t="shared" si="378"/>
        <v>2.4308381652502301E-5</v>
      </c>
      <c r="BB190" s="5">
        <f t="shared" si="379"/>
        <v>8.0438990675920755E-6</v>
      </c>
      <c r="BC190" s="5">
        <f t="shared" si="380"/>
        <v>2.1294486201370962E-6</v>
      </c>
      <c r="BD190" s="5">
        <f t="shared" si="381"/>
        <v>8.4217383032569252E-4</v>
      </c>
      <c r="BE190" s="5">
        <f t="shared" si="382"/>
        <v>7.2338796633246471E-4</v>
      </c>
      <c r="BF190" s="5">
        <f t="shared" si="383"/>
        <v>3.1067822995179507E-4</v>
      </c>
      <c r="BG190" s="5">
        <f t="shared" si="384"/>
        <v>8.8952693951431703E-5</v>
      </c>
      <c r="BH190" s="5">
        <f t="shared" si="385"/>
        <v>1.9101551859084542E-5</v>
      </c>
      <c r="BI190" s="5">
        <f t="shared" si="386"/>
        <v>3.2814680902144712E-6</v>
      </c>
      <c r="BJ190" s="8">
        <f t="shared" si="387"/>
        <v>0.24263517593695569</v>
      </c>
      <c r="BK190" s="8">
        <f t="shared" si="388"/>
        <v>0.28240169939601506</v>
      </c>
      <c r="BL190" s="8">
        <f t="shared" si="389"/>
        <v>0.43098642204992083</v>
      </c>
      <c r="BM190" s="8">
        <f t="shared" si="390"/>
        <v>0.3721346254794281</v>
      </c>
      <c r="BN190" s="8">
        <f t="shared" si="391"/>
        <v>0.62738429860548195</v>
      </c>
    </row>
    <row r="191" spans="1:66" x14ac:dyDescent="0.25">
      <c r="A191" t="s">
        <v>32</v>
      </c>
      <c r="B191" t="s">
        <v>330</v>
      </c>
      <c r="C191" t="s">
        <v>211</v>
      </c>
      <c r="D191" s="11">
        <v>44350</v>
      </c>
      <c r="E191">
        <f>VLOOKUP(A191,home!$A$2:$E$405,3,FALSE)</f>
        <v>1.2486772486772499</v>
      </c>
      <c r="F191">
        <f>VLOOKUP(B191,home!$B$2:$E$405,3,FALSE)</f>
        <v>0.88</v>
      </c>
      <c r="G191">
        <f>VLOOKUP(C191,away!$B$2:$E$405,4,FALSE)</f>
        <v>2</v>
      </c>
      <c r="H191">
        <f>VLOOKUP(A191,away!$A$2:$E$405,3,FALSE)</f>
        <v>1.1005291005291</v>
      </c>
      <c r="I191">
        <f>VLOOKUP(C191,away!$B$2:$E$405,3,FALSE)</f>
        <v>0.72</v>
      </c>
      <c r="J191">
        <f>VLOOKUP(B191,home!$B$2:$E$405,4,FALSE)</f>
        <v>0.73</v>
      </c>
      <c r="K191" s="3">
        <f t="shared" si="336"/>
        <v>2.1976719576719601</v>
      </c>
      <c r="L191" s="3">
        <f t="shared" si="337"/>
        <v>0.57843809523809497</v>
      </c>
      <c r="M191" s="5">
        <f t="shared" si="338"/>
        <v>6.2280303871480709E-2</v>
      </c>
      <c r="N191" s="5">
        <f t="shared" si="339"/>
        <v>0.13687167733364156</v>
      </c>
      <c r="O191" s="5">
        <f t="shared" si="340"/>
        <v>3.602530034226905E-2</v>
      </c>
      <c r="P191" s="5">
        <f t="shared" si="341"/>
        <v>7.9171792328914761E-2</v>
      </c>
      <c r="Q191" s="5">
        <f t="shared" si="342"/>
        <v>0.15039952353783448</v>
      </c>
      <c r="R191" s="5">
        <f t="shared" si="343"/>
        <v>1.0419203055181198E-2</v>
      </c>
      <c r="S191" s="5">
        <f t="shared" si="344"/>
        <v>2.5161135667817119E-2</v>
      </c>
      <c r="T191" s="5">
        <f t="shared" si="345"/>
        <v>8.6996813919942018E-2</v>
      </c>
      <c r="U191" s="5">
        <f t="shared" si="346"/>
        <v>2.2897990375661734E-2</v>
      </c>
      <c r="V191" s="5">
        <f t="shared" si="347"/>
        <v>3.5539186620304922E-3</v>
      </c>
      <c r="W191" s="5">
        <f t="shared" si="348"/>
        <v>0.11017627177544088</v>
      </c>
      <c r="X191" s="5">
        <f t="shared" si="349"/>
        <v>6.3730152786220712E-2</v>
      </c>
      <c r="Y191" s="5">
        <f t="shared" si="350"/>
        <v>1.8431974093447136E-2</v>
      </c>
      <c r="Z191" s="5">
        <f t="shared" si="351"/>
        <v>2.0089546563793179E-3</v>
      </c>
      <c r="AA191" s="5">
        <f t="shared" si="352"/>
        <v>4.4150233125593357E-3</v>
      </c>
      <c r="AB191" s="5">
        <f t="shared" si="353"/>
        <v>4.8513864632398103E-3</v>
      </c>
      <c r="AC191" s="5">
        <f t="shared" si="354"/>
        <v>2.8236265397479996E-4</v>
      </c>
      <c r="AD191" s="5">
        <f t="shared" si="355"/>
        <v>6.0532825720432809E-2</v>
      </c>
      <c r="AE191" s="5">
        <f t="shared" si="356"/>
        <v>3.5014492409106722E-2</v>
      </c>
      <c r="AF191" s="5">
        <f t="shared" si="357"/>
        <v>1.0126858147426211E-2</v>
      </c>
      <c r="AG191" s="5">
        <f t="shared" si="358"/>
        <v>1.9525868458478673E-3</v>
      </c>
      <c r="AH191" s="5">
        <f t="shared" si="359"/>
        <v>2.9051397621393852E-4</v>
      </c>
      <c r="AI191" s="5">
        <f t="shared" si="360"/>
        <v>6.3845441883715148E-4</v>
      </c>
      <c r="AJ191" s="5">
        <f t="shared" si="361"/>
        <v>7.0155668626507839E-4</v>
      </c>
      <c r="AK191" s="5">
        <f t="shared" si="362"/>
        <v>5.1393048537400911E-4</v>
      </c>
      <c r="AL191" s="5">
        <f t="shared" si="363"/>
        <v>1.4357770281959671E-5</v>
      </c>
      <c r="AM191" s="5">
        <f t="shared" si="364"/>
        <v>2.6606258720887833E-2</v>
      </c>
      <c r="AN191" s="5">
        <f t="shared" si="365"/>
        <v>1.539007361592231E-2</v>
      </c>
      <c r="AO191" s="5">
        <f t="shared" si="366"/>
        <v>4.4511024339840806E-3</v>
      </c>
      <c r="AP191" s="5">
        <f t="shared" si="367"/>
        <v>8.5822907120780014E-4</v>
      </c>
      <c r="AQ191" s="5">
        <f t="shared" si="368"/>
        <v>1.241080973068498E-4</v>
      </c>
      <c r="AR191" s="5">
        <f t="shared" si="369"/>
        <v>3.3608870208247171E-5</v>
      </c>
      <c r="AS191" s="5">
        <f t="shared" si="370"/>
        <v>7.3861271585701387E-5</v>
      </c>
      <c r="AT191" s="5">
        <f t="shared" si="371"/>
        <v>8.1161422660944361E-5</v>
      </c>
      <c r="AU191" s="5">
        <f t="shared" si="372"/>
        <v>5.9455394208906308E-5</v>
      </c>
      <c r="AV191" s="5">
        <f t="shared" si="373"/>
        <v>3.2665863146311329E-5</v>
      </c>
      <c r="AW191" s="5">
        <f t="shared" si="374"/>
        <v>5.0699567404135051E-7</v>
      </c>
      <c r="AX191" s="5">
        <f t="shared" si="375"/>
        <v>9.7453047815766955E-3</v>
      </c>
      <c r="AY191" s="5">
        <f t="shared" si="376"/>
        <v>5.6370555353699231E-3</v>
      </c>
      <c r="AZ191" s="5">
        <f t="shared" si="377"/>
        <v>1.6303438333153688E-3</v>
      </c>
      <c r="BA191" s="5">
        <f t="shared" si="378"/>
        <v>3.1435099384203875E-4</v>
      </c>
      <c r="BB191" s="5">
        <f t="shared" si="379"/>
        <v>4.5458147528547752E-5</v>
      </c>
      <c r="BC191" s="5">
        <f t="shared" si="380"/>
        <v>5.258944853893096E-6</v>
      </c>
      <c r="BD191" s="5">
        <f t="shared" si="381"/>
        <v>3.2401084777271408E-6</v>
      </c>
      <c r="BE191" s="5">
        <f t="shared" si="382"/>
        <v>7.1206955413161196E-6</v>
      </c>
      <c r="BF191" s="5">
        <f t="shared" si="383"/>
        <v>7.8244764551350993E-6</v>
      </c>
      <c r="BG191" s="5">
        <f t="shared" si="384"/>
        <v>5.7318774963049689E-6</v>
      </c>
      <c r="BH191" s="5">
        <f t="shared" si="385"/>
        <v>3.1491966096101006E-6</v>
      </c>
      <c r="BI191" s="5">
        <f t="shared" si="386"/>
        <v>1.3841802156271459E-6</v>
      </c>
      <c r="BJ191" s="8">
        <f t="shared" si="387"/>
        <v>0.73904072074513572</v>
      </c>
      <c r="BK191" s="8">
        <f t="shared" si="388"/>
        <v>0.17610092648986977</v>
      </c>
      <c r="BL191" s="8">
        <f t="shared" si="389"/>
        <v>8.1062562472207125E-2</v>
      </c>
      <c r="BM191" s="8">
        <f t="shared" si="390"/>
        <v>0.51740881535457428</v>
      </c>
      <c r="BN191" s="8">
        <f t="shared" si="391"/>
        <v>0.47516780046932172</v>
      </c>
    </row>
    <row r="192" spans="1:66" x14ac:dyDescent="0.25">
      <c r="A192" t="s">
        <v>32</v>
      </c>
      <c r="B192" t="s">
        <v>312</v>
      </c>
      <c r="C192" t="s">
        <v>35</v>
      </c>
      <c r="D192" s="11">
        <v>44350</v>
      </c>
      <c r="E192">
        <f>VLOOKUP(A192,home!$A$2:$E$405,3,FALSE)</f>
        <v>1.2486772486772499</v>
      </c>
      <c r="F192">
        <f>VLOOKUP(B192,home!$B$2:$E$405,3,FALSE)</f>
        <v>0.64</v>
      </c>
      <c r="G192">
        <f>VLOOKUP(C192,away!$B$2:$E$405,4,FALSE)</f>
        <v>0.88</v>
      </c>
      <c r="H192">
        <f>VLOOKUP(A192,away!$A$2:$E$405,3,FALSE)</f>
        <v>1.1005291005291</v>
      </c>
      <c r="I192">
        <f>VLOOKUP(C192,away!$B$2:$E$405,3,FALSE)</f>
        <v>1.76</v>
      </c>
      <c r="J192">
        <f>VLOOKUP(B192,home!$B$2:$E$405,4,FALSE)</f>
        <v>0.91</v>
      </c>
      <c r="K192" s="3">
        <f t="shared" si="336"/>
        <v>0.70325502645502713</v>
      </c>
      <c r="L192" s="3">
        <f t="shared" si="337"/>
        <v>1.7626074074074067</v>
      </c>
      <c r="M192" s="5">
        <f t="shared" si="338"/>
        <v>8.4935559472800931E-2</v>
      </c>
      <c r="N192" s="5">
        <f t="shared" si="339"/>
        <v>5.9731359124017142E-2</v>
      </c>
      <c r="O192" s="5">
        <f t="shared" si="340"/>
        <v>0.14970804627905124</v>
      </c>
      <c r="P192" s="5">
        <f t="shared" si="341"/>
        <v>0.1052829360465046</v>
      </c>
      <c r="Q192" s="5">
        <f t="shared" si="342"/>
        <v>2.1003189270477701E-2</v>
      </c>
      <c r="R192" s="5">
        <f t="shared" si="343"/>
        <v>0.13193825565997333</v>
      </c>
      <c r="S192" s="5">
        <f t="shared" si="344"/>
        <v>3.2626195351435787E-2</v>
      </c>
      <c r="T192" s="5">
        <f t="shared" si="345"/>
        <v>3.7020376987323758E-2</v>
      </c>
      <c r="U192" s="5">
        <f t="shared" si="346"/>
        <v>9.2786241474584669E-2</v>
      </c>
      <c r="V192" s="5">
        <f t="shared" si="347"/>
        <v>4.493578765866835E-3</v>
      </c>
      <c r="W192" s="5">
        <f t="shared" si="348"/>
        <v>4.9235328086832458E-3</v>
      </c>
      <c r="X192" s="5">
        <f t="shared" si="349"/>
        <v>8.6782553991984826E-3</v>
      </c>
      <c r="Y192" s="5">
        <f t="shared" si="350"/>
        <v>7.6481786250002853E-3</v>
      </c>
      <c r="Z192" s="5">
        <f t="shared" si="351"/>
        <v>7.7518448915560437E-2</v>
      </c>
      <c r="AA192" s="5">
        <f t="shared" si="352"/>
        <v>5.4515238842865112E-2</v>
      </c>
      <c r="AB192" s="5">
        <f t="shared" si="353"/>
        <v>1.9169057867320614E-2</v>
      </c>
      <c r="AC192" s="5">
        <f t="shared" si="354"/>
        <v>3.4812948837567684E-4</v>
      </c>
      <c r="AD192" s="5">
        <f t="shared" si="355"/>
        <v>8.6562479890568244E-4</v>
      </c>
      <c r="AE192" s="5">
        <f t="shared" si="356"/>
        <v>1.5257566825867025E-3</v>
      </c>
      <c r="AF192" s="5">
        <f t="shared" si="357"/>
        <v>1.344655015314337E-3</v>
      </c>
      <c r="AG192" s="5">
        <f t="shared" si="358"/>
        <v>7.9003296346685716E-4</v>
      </c>
      <c r="AH192" s="5">
        <f t="shared" si="359"/>
        <v>3.4158648067324861E-2</v>
      </c>
      <c r="AI192" s="5">
        <f t="shared" si="360"/>
        <v>2.4022240950254504E-2</v>
      </c>
      <c r="AJ192" s="5">
        <f t="shared" si="361"/>
        <v>8.446880847490134E-3</v>
      </c>
      <c r="AK192" s="5">
        <f t="shared" si="362"/>
        <v>1.9801038046213786E-3</v>
      </c>
      <c r="AL192" s="5">
        <f t="shared" si="363"/>
        <v>1.7261130620936654E-5</v>
      </c>
      <c r="AM192" s="5">
        <f t="shared" si="364"/>
        <v>1.2175099817090867E-4</v>
      </c>
      <c r="AN192" s="5">
        <f t="shared" si="365"/>
        <v>2.1459921123528924E-4</v>
      </c>
      <c r="AO192" s="5">
        <f t="shared" si="366"/>
        <v>1.8912707967355384E-4</v>
      </c>
      <c r="AP192" s="5">
        <f t="shared" si="367"/>
        <v>1.1111893052464565E-4</v>
      </c>
      <c r="AQ192" s="5">
        <f t="shared" si="368"/>
        <v>4.8964762511482348E-5</v>
      </c>
      <c r="AR192" s="5">
        <f t="shared" si="369"/>
        <v>1.2041657222097898E-2</v>
      </c>
      <c r="AS192" s="5">
        <f t="shared" si="370"/>
        <v>8.4683559682888244E-3</v>
      </c>
      <c r="AT192" s="5">
        <f t="shared" si="371"/>
        <v>2.9777069502547721E-3</v>
      </c>
      <c r="AU192" s="5">
        <f t="shared" si="372"/>
        <v>6.9802912669224596E-4</v>
      </c>
      <c r="AV192" s="5">
        <f t="shared" si="373"/>
        <v>1.2272312298958372E-4</v>
      </c>
      <c r="AW192" s="5">
        <f t="shared" si="374"/>
        <v>5.9434029311114122E-7</v>
      </c>
      <c r="AX192" s="5">
        <f t="shared" si="375"/>
        <v>1.4270333573268051E-5</v>
      </c>
      <c r="AY192" s="5">
        <f t="shared" si="376"/>
        <v>2.5152995662416872E-5</v>
      </c>
      <c r="AZ192" s="5">
        <f t="shared" si="377"/>
        <v>2.216742823653118E-5</v>
      </c>
      <c r="BA192" s="5">
        <f t="shared" si="378"/>
        <v>1.3024157737627328E-5</v>
      </c>
      <c r="BB192" s="5">
        <f t="shared" si="379"/>
        <v>5.7391192258961045E-6</v>
      </c>
      <c r="BC192" s="5">
        <f t="shared" si="380"/>
        <v>2.0231628119117465E-6</v>
      </c>
      <c r="BD192" s="5">
        <f t="shared" si="381"/>
        <v>3.5374523695217795E-3</v>
      </c>
      <c r="BE192" s="5">
        <f t="shared" si="382"/>
        <v>2.4877311597114372E-3</v>
      </c>
      <c r="BF192" s="5">
        <f t="shared" si="383"/>
        <v>8.7475472126793106E-4</v>
      </c>
      <c r="BG192" s="5">
        <f t="shared" si="384"/>
        <v>2.0505855154897957E-4</v>
      </c>
      <c r="BH192" s="5">
        <f t="shared" si="385"/>
        <v>3.6052114273601791E-5</v>
      </c>
      <c r="BI192" s="5">
        <f t="shared" si="386"/>
        <v>5.0707661154482988E-6</v>
      </c>
      <c r="BJ192" s="8">
        <f t="shared" si="387"/>
        <v>0.14429889985433769</v>
      </c>
      <c r="BK192" s="8">
        <f t="shared" si="388"/>
        <v>0.2277288132512672</v>
      </c>
      <c r="BL192" s="8">
        <f t="shared" si="389"/>
        <v>0.5481793058662483</v>
      </c>
      <c r="BM192" s="8">
        <f t="shared" si="390"/>
        <v>0.44510156337921941</v>
      </c>
      <c r="BN192" s="8">
        <f t="shared" si="391"/>
        <v>0.552599345852825</v>
      </c>
    </row>
    <row r="193" spans="1:66" x14ac:dyDescent="0.25">
      <c r="A193" t="s">
        <v>32</v>
      </c>
      <c r="B193" t="s">
        <v>212</v>
      </c>
      <c r="C193" t="s">
        <v>311</v>
      </c>
      <c r="D193" s="11">
        <v>44350</v>
      </c>
      <c r="E193">
        <f>VLOOKUP(A193,home!$A$2:$E$405,3,FALSE)</f>
        <v>1.2486772486772499</v>
      </c>
      <c r="F193">
        <f>VLOOKUP(B193,home!$B$2:$E$405,3,FALSE)</f>
        <v>0.56000000000000005</v>
      </c>
      <c r="G193">
        <f>VLOOKUP(C193,away!$B$2:$E$405,4,FALSE)</f>
        <v>1.04</v>
      </c>
      <c r="H193">
        <f>VLOOKUP(A193,away!$A$2:$E$405,3,FALSE)</f>
        <v>1.1005291005291</v>
      </c>
      <c r="I193">
        <f>VLOOKUP(C193,away!$B$2:$E$405,3,FALSE)</f>
        <v>0.72</v>
      </c>
      <c r="J193">
        <f>VLOOKUP(B193,home!$B$2:$E$405,4,FALSE)</f>
        <v>1.45</v>
      </c>
      <c r="K193" s="3">
        <f t="shared" si="336"/>
        <v>0.72722962962963045</v>
      </c>
      <c r="L193" s="3">
        <f t="shared" si="337"/>
        <v>1.1489523809523803</v>
      </c>
      <c r="M193" s="5">
        <f t="shared" si="338"/>
        <v>0.15317380673898731</v>
      </c>
      <c r="N193" s="5">
        <f t="shared" si="339"/>
        <v>0.11139253074375431</v>
      </c>
      <c r="O193" s="5">
        <f t="shared" si="340"/>
        <v>0.1759894099522992</v>
      </c>
      <c r="P193" s="5">
        <f t="shared" si="341"/>
        <v>0.12798471341834775</v>
      </c>
      <c r="Q193" s="5">
        <f t="shared" si="342"/>
        <v>4.0503974438143832E-2</v>
      </c>
      <c r="R193" s="5">
        <f t="shared" si="343"/>
        <v>0.10110172579354937</v>
      </c>
      <c r="S193" s="5">
        <f t="shared" si="344"/>
        <v>2.6734477678498837E-2</v>
      </c>
      <c r="T193" s="5">
        <f t="shared" si="345"/>
        <v>4.6537137868739704E-2</v>
      </c>
      <c r="U193" s="5">
        <f t="shared" si="346"/>
        <v>7.3524170603759348E-2</v>
      </c>
      <c r="V193" s="5">
        <f t="shared" si="347"/>
        <v>2.4820057807507546E-3</v>
      </c>
      <c r="W193" s="5">
        <f t="shared" si="348"/>
        <v>9.8185634430597891E-3</v>
      </c>
      <c r="X193" s="5">
        <f t="shared" si="349"/>
        <v>1.1281061845435545E-2</v>
      </c>
      <c r="Y193" s="5">
        <f t="shared" si="350"/>
        <v>6.4807014334921122E-3</v>
      </c>
      <c r="Z193" s="5">
        <f t="shared" si="351"/>
        <v>3.8720356189631058E-2</v>
      </c>
      <c r="AA193" s="5">
        <f t="shared" si="352"/>
        <v>2.8158590290912763E-2</v>
      </c>
      <c r="AB193" s="5">
        <f t="shared" si="353"/>
        <v>1.0238880594076497E-2</v>
      </c>
      <c r="AC193" s="5">
        <f t="shared" si="354"/>
        <v>1.2961533915087381E-4</v>
      </c>
      <c r="AD193" s="5">
        <f t="shared" si="355"/>
        <v>1.7850875640478495E-3</v>
      </c>
      <c r="AE193" s="5">
        <f t="shared" si="356"/>
        <v>2.0509806069212611E-3</v>
      </c>
      <c r="AF193" s="5">
        <f t="shared" si="357"/>
        <v>1.1782395258046706E-3</v>
      </c>
      <c r="AG193" s="5">
        <f t="shared" si="358"/>
        <v>4.5124703616849317E-4</v>
      </c>
      <c r="AH193" s="5">
        <f t="shared" si="359"/>
        <v>1.1121961358850213E-2</v>
      </c>
      <c r="AI193" s="5">
        <f t="shared" si="360"/>
        <v>8.0882198397517011E-3</v>
      </c>
      <c r="AJ193" s="5">
        <f t="shared" si="361"/>
        <v>2.9409965592128288E-3</v>
      </c>
      <c r="AK193" s="5">
        <f t="shared" si="362"/>
        <v>7.1292661283278789E-4</v>
      </c>
      <c r="AL193" s="5">
        <f t="shared" si="363"/>
        <v>4.3320153462306544E-6</v>
      </c>
      <c r="AM193" s="5">
        <f t="shared" si="364"/>
        <v>2.5963371361179547E-4</v>
      </c>
      <c r="AN193" s="5">
        <f t="shared" si="365"/>
        <v>2.9830677342978081E-4</v>
      </c>
      <c r="AO193" s="5">
        <f t="shared" si="366"/>
        <v>1.7137013879318447E-4</v>
      </c>
      <c r="AP193" s="5">
        <f t="shared" si="367"/>
        <v>6.5632042996856371E-5</v>
      </c>
      <c r="AQ193" s="5">
        <f t="shared" si="368"/>
        <v>1.8852023017001786E-5</v>
      </c>
      <c r="AR193" s="5">
        <f t="shared" si="369"/>
        <v>2.555720796822264E-3</v>
      </c>
      <c r="AS193" s="5">
        <f t="shared" si="370"/>
        <v>1.8585958885097989E-3</v>
      </c>
      <c r="AT193" s="5">
        <f t="shared" si="371"/>
        <v>6.7581299981606742E-4</v>
      </c>
      <c r="AU193" s="5">
        <f t="shared" si="372"/>
        <v>1.6382374585170948E-4</v>
      </c>
      <c r="AV193" s="5">
        <f t="shared" si="373"/>
        <v>2.9784370505069338E-5</v>
      </c>
      <c r="AW193" s="5">
        <f t="shared" si="374"/>
        <v>1.0054513932296508E-7</v>
      </c>
      <c r="AX193" s="5">
        <f t="shared" si="375"/>
        <v>3.1468888231545245E-5</v>
      </c>
      <c r="AY193" s="5">
        <f t="shared" si="376"/>
        <v>3.6156254059558246E-5</v>
      </c>
      <c r="AZ193" s="5">
        <f t="shared" si="377"/>
        <v>2.077090709402431E-5</v>
      </c>
      <c r="BA193" s="5">
        <f t="shared" si="378"/>
        <v>7.9549277200733027E-6</v>
      </c>
      <c r="BB193" s="5">
        <f t="shared" si="379"/>
        <v>2.2849582860705784E-6</v>
      </c>
      <c r="BC193" s="5">
        <f t="shared" si="380"/>
        <v>5.2506165263153207E-7</v>
      </c>
      <c r="BD193" s="5">
        <f t="shared" si="381"/>
        <v>4.8940024909307578E-4</v>
      </c>
      <c r="BE193" s="5">
        <f t="shared" si="382"/>
        <v>3.5590636188860639E-4</v>
      </c>
      <c r="BF193" s="5">
        <f t="shared" si="383"/>
        <v>1.2941282586954021E-4</v>
      </c>
      <c r="BG193" s="5">
        <f t="shared" si="384"/>
        <v>3.1370947142143204E-5</v>
      </c>
      <c r="BH193" s="5">
        <f t="shared" si="385"/>
        <v>5.7034705678278775E-6</v>
      </c>
      <c r="BI193" s="5">
        <f t="shared" si="386"/>
        <v>8.2954655772899337E-7</v>
      </c>
      <c r="BJ193" s="8">
        <f t="shared" si="387"/>
        <v>0.2323924801944601</v>
      </c>
      <c r="BK193" s="8">
        <f t="shared" si="388"/>
        <v>0.31054510722514134</v>
      </c>
      <c r="BL193" s="8">
        <f t="shared" si="389"/>
        <v>0.41817324280786844</v>
      </c>
      <c r="BM193" s="8">
        <f t="shared" si="390"/>
        <v>0.289648969623099</v>
      </c>
      <c r="BN193" s="8">
        <f t="shared" si="391"/>
        <v>0.71014616108508166</v>
      </c>
    </row>
    <row r="194" spans="1:66" x14ac:dyDescent="0.25">
      <c r="A194" t="s">
        <v>213</v>
      </c>
      <c r="B194" t="s">
        <v>221</v>
      </c>
      <c r="C194" t="s">
        <v>216</v>
      </c>
      <c r="D194" s="11">
        <v>44350</v>
      </c>
      <c r="E194">
        <f>VLOOKUP(A194,home!$A$2:$E$405,3,FALSE)</f>
        <v>1.2173913043478299</v>
      </c>
      <c r="F194">
        <f>VLOOKUP(B194,home!$B$2:$E$405,3,FALSE)</f>
        <v>1.1299999999999999</v>
      </c>
      <c r="G194">
        <f>VLOOKUP(C194,away!$B$2:$E$405,4,FALSE)</f>
        <v>1.81</v>
      </c>
      <c r="H194">
        <f>VLOOKUP(A194,away!$A$2:$E$405,3,FALSE)</f>
        <v>1.1902173913043499</v>
      </c>
      <c r="I194">
        <f>VLOOKUP(C194,away!$B$2:$E$405,3,FALSE)</f>
        <v>0.93</v>
      </c>
      <c r="J194">
        <f>VLOOKUP(B194,home!$B$2:$E$405,4,FALSE)</f>
        <v>0.84</v>
      </c>
      <c r="K194" s="3">
        <f t="shared" si="336"/>
        <v>2.4899304347826163</v>
      </c>
      <c r="L194" s="3">
        <f t="shared" si="337"/>
        <v>0.92979782608695805</v>
      </c>
      <c r="M194" s="5">
        <f t="shared" si="338"/>
        <v>3.2721325395532005E-2</v>
      </c>
      <c r="N194" s="5">
        <f t="shared" si="339"/>
        <v>8.1473823968760462E-2</v>
      </c>
      <c r="O194" s="5">
        <f t="shared" si="340"/>
        <v>3.0424217219449629E-2</v>
      </c>
      <c r="P194" s="5">
        <f t="shared" si="341"/>
        <v>7.5754184409144984E-2</v>
      </c>
      <c r="Q194" s="5">
        <f t="shared" si="342"/>
        <v>0.10143207696896905</v>
      </c>
      <c r="R194" s="5">
        <f t="shared" si="343"/>
        <v>1.4144185515520828E-2</v>
      </c>
      <c r="S194" s="5">
        <f t="shared" si="344"/>
        <v>4.384523232269761E-2</v>
      </c>
      <c r="T194" s="5">
        <f t="shared" si="345"/>
        <v>9.4311324661232432E-2</v>
      </c>
      <c r="U194" s="5">
        <f t="shared" si="346"/>
        <v>3.5218037990306761E-2</v>
      </c>
      <c r="V194" s="5">
        <f t="shared" si="347"/>
        <v>1.1278610694286357E-2</v>
      </c>
      <c r="W194" s="5">
        <f t="shared" si="348"/>
        <v>8.4186271836082974E-2</v>
      </c>
      <c r="X194" s="5">
        <f t="shared" si="349"/>
        <v>7.8276212539555662E-2</v>
      </c>
      <c r="Y194" s="5">
        <f t="shared" si="350"/>
        <v>3.6390526126799758E-2</v>
      </c>
      <c r="Z194" s="5">
        <f t="shared" si="351"/>
        <v>4.3837443147006364E-3</v>
      </c>
      <c r="AA194" s="5">
        <f t="shared" si="352"/>
        <v>1.0915218387478377E-2</v>
      </c>
      <c r="AB194" s="5">
        <f t="shared" si="353"/>
        <v>1.3589067232640624E-2</v>
      </c>
      <c r="AC194" s="5">
        <f t="shared" si="354"/>
        <v>1.631966966660886E-3</v>
      </c>
      <c r="AD194" s="5">
        <f t="shared" si="355"/>
        <v>5.2404490108886391E-2</v>
      </c>
      <c r="AE194" s="5">
        <f t="shared" si="356"/>
        <v>4.8725580980438062E-2</v>
      </c>
      <c r="AF194" s="5">
        <f t="shared" si="357"/>
        <v>2.2652469635217665E-2</v>
      </c>
      <c r="AG194" s="5">
        <f t="shared" si="358"/>
        <v>7.0207390074420719E-3</v>
      </c>
      <c r="AH194" s="5">
        <f t="shared" si="359"/>
        <v>1.018998983482428E-3</v>
      </c>
      <c r="AI194" s="5">
        <f t="shared" si="360"/>
        <v>2.537236581985446E-3</v>
      </c>
      <c r="AJ194" s="5">
        <f t="shared" si="361"/>
        <v>3.1587712928646907E-3</v>
      </c>
      <c r="AK194" s="5">
        <f t="shared" si="362"/>
        <v>2.6217069262071419E-3</v>
      </c>
      <c r="AL194" s="5">
        <f t="shared" si="363"/>
        <v>1.5112875172097141E-4</v>
      </c>
      <c r="AM194" s="5">
        <f t="shared" si="364"/>
        <v>2.6096706968276168E-2</v>
      </c>
      <c r="AN194" s="5">
        <f t="shared" si="365"/>
        <v>2.4264661407131554E-2</v>
      </c>
      <c r="AO194" s="5">
        <f t="shared" si="366"/>
        <v>1.128061471354351E-2</v>
      </c>
      <c r="AP194" s="5">
        <f t="shared" si="367"/>
        <v>3.4962303458591039E-3</v>
      </c>
      <c r="AQ194" s="5">
        <f t="shared" si="368"/>
        <v>8.1269684376976176E-4</v>
      </c>
      <c r="AR194" s="5">
        <f t="shared" si="369"/>
        <v>1.8949260792535641E-4</v>
      </c>
      <c r="AS194" s="5">
        <f t="shared" si="370"/>
        <v>4.7182341163967451E-4</v>
      </c>
      <c r="AT194" s="5">
        <f t="shared" si="371"/>
        <v>5.8740373624229609E-4</v>
      </c>
      <c r="AU194" s="5">
        <f t="shared" si="372"/>
        <v>4.8753148012490455E-4</v>
      </c>
      <c r="AV194" s="5">
        <f t="shared" si="373"/>
        <v>3.0347986756940396E-4</v>
      </c>
      <c r="AW194" s="5">
        <f t="shared" si="374"/>
        <v>9.7189720813265298E-6</v>
      </c>
      <c r="AX194" s="5">
        <f t="shared" si="375"/>
        <v>1.0829830821319067E-2</v>
      </c>
      <c r="AY194" s="5">
        <f t="shared" si="376"/>
        <v>1.0069553154552005E-2</v>
      </c>
      <c r="AZ194" s="5">
        <f t="shared" si="377"/>
        <v>4.681324316384761E-3</v>
      </c>
      <c r="BA194" s="5">
        <f t="shared" si="378"/>
        <v>1.4508950575275222E-3</v>
      </c>
      <c r="BB194" s="5">
        <f t="shared" si="379"/>
        <v>3.3725976759235043E-4</v>
      </c>
      <c r="BC194" s="5">
        <f t="shared" si="380"/>
        <v>6.2716679746792058E-5</v>
      </c>
      <c r="BD194" s="5">
        <f t="shared" si="381"/>
        <v>2.93649691514241E-5</v>
      </c>
      <c r="BE194" s="5">
        <f t="shared" si="382"/>
        <v>7.3116730406583519E-5</v>
      </c>
      <c r="BF194" s="5">
        <f t="shared" si="383"/>
        <v>9.1027786165573933E-5</v>
      </c>
      <c r="BG194" s="5">
        <f t="shared" si="384"/>
        <v>7.5550951728182178E-5</v>
      </c>
      <c r="BH194" s="5">
        <f t="shared" si="385"/>
        <v>4.7029153521198263E-5</v>
      </c>
      <c r="BI194" s="5">
        <f t="shared" si="386"/>
        <v>2.3419864134899129E-5</v>
      </c>
      <c r="BJ194" s="8">
        <f t="shared" si="387"/>
        <v>0.7002560059090871</v>
      </c>
      <c r="BK194" s="8">
        <f t="shared" si="388"/>
        <v>0.17545200169459479</v>
      </c>
      <c r="BL194" s="8">
        <f t="shared" si="389"/>
        <v>0.11600668068854542</v>
      </c>
      <c r="BM194" s="8">
        <f t="shared" si="390"/>
        <v>0.65008878494708022</v>
      </c>
      <c r="BN194" s="8">
        <f t="shared" si="391"/>
        <v>0.33594981347737696</v>
      </c>
    </row>
    <row r="195" spans="1:66" x14ac:dyDescent="0.25">
      <c r="A195" t="s">
        <v>213</v>
      </c>
      <c r="B195" t="s">
        <v>314</v>
      </c>
      <c r="C195" t="s">
        <v>215</v>
      </c>
      <c r="D195" s="11">
        <v>44350</v>
      </c>
      <c r="E195">
        <f>VLOOKUP(A195,home!$A$2:$E$405,3,FALSE)</f>
        <v>1.2173913043478299</v>
      </c>
      <c r="F195">
        <f>VLOOKUP(B195,home!$B$2:$E$405,3,FALSE)</f>
        <v>0.71</v>
      </c>
      <c r="G195">
        <f>VLOOKUP(C195,away!$B$2:$E$405,4,FALSE)</f>
        <v>0.99</v>
      </c>
      <c r="H195">
        <f>VLOOKUP(A195,away!$A$2:$E$405,3,FALSE)</f>
        <v>1.1902173913043499</v>
      </c>
      <c r="I195">
        <f>VLOOKUP(C195,away!$B$2:$E$405,3,FALSE)</f>
        <v>1.1000000000000001</v>
      </c>
      <c r="J195">
        <f>VLOOKUP(B195,home!$B$2:$E$405,4,FALSE)</f>
        <v>1.57</v>
      </c>
      <c r="K195" s="3">
        <f t="shared" si="336"/>
        <v>0.85570434782608962</v>
      </c>
      <c r="L195" s="3">
        <f t="shared" si="337"/>
        <v>2.0555054347826127</v>
      </c>
      <c r="M195" s="5">
        <f t="shared" si="338"/>
        <v>5.4409865927156617E-2</v>
      </c>
      <c r="N195" s="5">
        <f t="shared" si="339"/>
        <v>4.6558758838502523E-2</v>
      </c>
      <c r="O195" s="5">
        <f t="shared" si="340"/>
        <v>0.11183977511906372</v>
      </c>
      <c r="P195" s="5">
        <f t="shared" si="341"/>
        <v>9.570178182927494E-2</v>
      </c>
      <c r="Q195" s="5">
        <f t="shared" si="342"/>
        <v>1.9920266183746493E-2</v>
      </c>
      <c r="R195" s="5">
        <f t="shared" si="343"/>
        <v>0.11494363279105038</v>
      </c>
      <c r="S195" s="5">
        <f t="shared" si="344"/>
        <v>4.2082584147330432E-2</v>
      </c>
      <c r="T195" s="5">
        <f t="shared" si="345"/>
        <v>4.0946215403007212E-2</v>
      </c>
      <c r="U195" s="5">
        <f t="shared" si="346"/>
        <v>9.8357766334227284E-2</v>
      </c>
      <c r="V195" s="5">
        <f t="shared" si="347"/>
        <v>8.2243627822770581E-3</v>
      </c>
      <c r="W195" s="5">
        <f t="shared" si="348"/>
        <v>5.6819527944283015E-3</v>
      </c>
      <c r="X195" s="5">
        <f t="shared" si="349"/>
        <v>1.1679284849125627E-2</v>
      </c>
      <c r="Y195" s="5">
        <f t="shared" si="350"/>
        <v>1.2003416740875978E-2</v>
      </c>
      <c r="Z195" s="5">
        <f t="shared" si="351"/>
        <v>7.8755753965220346E-2</v>
      </c>
      <c r="AA195" s="5">
        <f t="shared" si="352"/>
        <v>6.739164108436084E-2</v>
      </c>
      <c r="AB195" s="5">
        <f t="shared" si="353"/>
        <v>2.8833660141511449E-2</v>
      </c>
      <c r="AC195" s="5">
        <f t="shared" si="354"/>
        <v>9.041170191082977E-4</v>
      </c>
      <c r="AD195" s="5">
        <f t="shared" si="355"/>
        <v>1.2155179275837242E-3</v>
      </c>
      <c r="AE195" s="5">
        <f t="shared" si="356"/>
        <v>2.4985037062240428E-3</v>
      </c>
      <c r="AF195" s="5">
        <f t="shared" si="357"/>
        <v>2.5678439734840111E-3</v>
      </c>
      <c r="AG195" s="5">
        <f t="shared" si="358"/>
        <v>1.7594057477233883E-3</v>
      </c>
      <c r="AH195" s="5">
        <f t="shared" si="359"/>
        <v>4.0470720073978179E-2</v>
      </c>
      <c r="AI195" s="5">
        <f t="shared" si="360"/>
        <v>3.4630971126955727E-2</v>
      </c>
      <c r="AJ195" s="5">
        <f t="shared" si="361"/>
        <v>1.4816936281387895E-2</v>
      </c>
      <c r="AK195" s="5">
        <f t="shared" si="362"/>
        <v>4.2263055991485854E-3</v>
      </c>
      <c r="AL195" s="5">
        <f t="shared" si="363"/>
        <v>6.3610235560349529E-5</v>
      </c>
      <c r="AM195" s="5">
        <f t="shared" si="364"/>
        <v>2.0802479509879021E-4</v>
      </c>
      <c r="AN195" s="5">
        <f t="shared" si="365"/>
        <v>4.2759609689510265E-4</v>
      </c>
      <c r="AO195" s="5">
        <f t="shared" si="366"/>
        <v>4.3946305052985815E-4</v>
      </c>
      <c r="AP195" s="5">
        <f t="shared" si="367"/>
        <v>3.0110622958342322E-4</v>
      </c>
      <c r="AQ195" s="5">
        <f t="shared" si="368"/>
        <v>1.5473137283890688E-4</v>
      </c>
      <c r="AR195" s="5">
        <f t="shared" si="369"/>
        <v>1.6637557012325575E-2</v>
      </c>
      <c r="AS195" s="5">
        <f t="shared" si="370"/>
        <v>1.423682987265144E-2</v>
      </c>
      <c r="AT195" s="5">
        <f t="shared" si="371"/>
        <v>6.0912586106440948E-3</v>
      </c>
      <c r="AU195" s="5">
        <f t="shared" si="372"/>
        <v>1.7374388256204199E-3</v>
      </c>
      <c r="AV195" s="5">
        <f t="shared" si="373"/>
        <v>3.7168348929131204E-4</v>
      </c>
      <c r="AW195" s="5">
        <f t="shared" si="374"/>
        <v>3.1078988167816783E-6</v>
      </c>
      <c r="AX195" s="5">
        <f t="shared" si="375"/>
        <v>2.9667953603611016E-5</v>
      </c>
      <c r="AY195" s="5">
        <f t="shared" si="376"/>
        <v>6.0982639871100834E-5</v>
      </c>
      <c r="AZ195" s="5">
        <f t="shared" si="377"/>
        <v>6.2675073841219318E-5</v>
      </c>
      <c r="BA195" s="5">
        <f t="shared" si="378"/>
        <v>4.2942984968675967E-5</v>
      </c>
      <c r="BB195" s="5">
        <f t="shared" si="379"/>
        <v>2.2067384747225372E-5</v>
      </c>
      <c r="BC195" s="5">
        <f t="shared" si="380"/>
        <v>9.0719258558721329E-6</v>
      </c>
      <c r="BD195" s="5">
        <f t="shared" si="381"/>
        <v>5.6997648100567972E-3</v>
      </c>
      <c r="BE195" s="5">
        <f t="shared" si="382"/>
        <v>4.8773135295517465E-3</v>
      </c>
      <c r="BF195" s="5">
        <f t="shared" si="383"/>
        <v>2.0867691964742202E-3</v>
      </c>
      <c r="BG195" s="5">
        <f t="shared" si="384"/>
        <v>5.9521915811084876E-4</v>
      </c>
      <c r="BH195" s="5">
        <f t="shared" si="385"/>
        <v>1.2733290537620946E-4</v>
      </c>
      <c r="BI195" s="5">
        <f t="shared" si="386"/>
        <v>2.1791864150350105E-5</v>
      </c>
      <c r="BJ195" s="8">
        <f t="shared" si="387"/>
        <v>0.1465894956725351</v>
      </c>
      <c r="BK195" s="8">
        <f t="shared" si="388"/>
        <v>0.20144730458057877</v>
      </c>
      <c r="BL195" s="8">
        <f t="shared" si="389"/>
        <v>0.56799436782593715</v>
      </c>
      <c r="BM195" s="8">
        <f t="shared" si="390"/>
        <v>0.55135496661442218</v>
      </c>
      <c r="BN195" s="8">
        <f t="shared" si="391"/>
        <v>0.44337408068879469</v>
      </c>
    </row>
    <row r="196" spans="1:66" x14ac:dyDescent="0.25">
      <c r="A196" t="s">
        <v>213</v>
      </c>
      <c r="B196" t="s">
        <v>315</v>
      </c>
      <c r="C196" t="s">
        <v>223</v>
      </c>
      <c r="D196" s="11">
        <v>44350</v>
      </c>
      <c r="E196">
        <f>VLOOKUP(A196,home!$A$2:$E$405,3,FALSE)</f>
        <v>1.2173913043478299</v>
      </c>
      <c r="F196">
        <f>VLOOKUP(B196,home!$B$2:$E$405,3,FALSE)</f>
        <v>2.41</v>
      </c>
      <c r="G196">
        <f>VLOOKUP(C196,away!$B$2:$E$405,4,FALSE)</f>
        <v>0.76</v>
      </c>
      <c r="H196">
        <f>VLOOKUP(A196,away!$A$2:$E$405,3,FALSE)</f>
        <v>1.1902173913043499</v>
      </c>
      <c r="I196">
        <f>VLOOKUP(C196,away!$B$2:$E$405,3,FALSE)</f>
        <v>0.88</v>
      </c>
      <c r="J196">
        <f>VLOOKUP(B196,home!$B$2:$E$405,4,FALSE)</f>
        <v>0.11</v>
      </c>
      <c r="K196" s="3">
        <f t="shared" si="336"/>
        <v>2.2297739130434855</v>
      </c>
      <c r="L196" s="3">
        <f t="shared" si="337"/>
        <v>0.11521304347826108</v>
      </c>
      <c r="M196" s="5">
        <f t="shared" si="338"/>
        <v>9.5848452319548708E-2</v>
      </c>
      <c r="N196" s="5">
        <f t="shared" si="339"/>
        <v>0.21372037858772205</v>
      </c>
      <c r="O196" s="5">
        <f t="shared" si="340"/>
        <v>1.1042991904416198E-2</v>
      </c>
      <c r="P196" s="5">
        <f t="shared" si="341"/>
        <v>2.4623375270417639E-2</v>
      </c>
      <c r="Q196" s="5">
        <f t="shared" si="342"/>
        <v>0.23827406243034008</v>
      </c>
      <c r="R196" s="5">
        <f t="shared" si="343"/>
        <v>6.3614835320679412E-4</v>
      </c>
      <c r="S196" s="5">
        <f t="shared" si="344"/>
        <v>1.5814303596849918E-3</v>
      </c>
      <c r="T196" s="5">
        <f t="shared" si="345"/>
        <v>2.7452279914528668E-2</v>
      </c>
      <c r="U196" s="5">
        <f t="shared" si="346"/>
        <v>1.4184670028060827E-3</v>
      </c>
      <c r="V196" s="5">
        <f t="shared" si="347"/>
        <v>4.5140882146296594E-5</v>
      </c>
      <c r="W196" s="5">
        <f t="shared" si="348"/>
        <v>0.17709909618735573</v>
      </c>
      <c r="X196" s="5">
        <f t="shared" si="349"/>
        <v>2.0404125868994556E-2</v>
      </c>
      <c r="Y196" s="5">
        <f t="shared" si="350"/>
        <v>1.1754107204401904E-3</v>
      </c>
      <c r="Z196" s="5">
        <f t="shared" si="351"/>
        <v>2.4430862625546174E-5</v>
      </c>
      <c r="AA196" s="5">
        <f t="shared" si="352"/>
        <v>5.4475300155591939E-5</v>
      </c>
      <c r="AB196" s="5">
        <f t="shared" si="353"/>
        <v>6.0733801596076317E-5</v>
      </c>
      <c r="AC196" s="5">
        <f t="shared" si="354"/>
        <v>7.2479057709525092E-7</v>
      </c>
      <c r="AD196" s="5">
        <f t="shared" si="355"/>
        <v>9.8722736175536244E-2</v>
      </c>
      <c r="AE196" s="5">
        <f t="shared" si="356"/>
        <v>1.1374146895284954E-2</v>
      </c>
      <c r="AF196" s="5">
        <f t="shared" si="357"/>
        <v>6.5522504038729665E-4</v>
      </c>
      <c r="AG196" s="5">
        <f t="shared" si="358"/>
        <v>2.5163490355395651E-5</v>
      </c>
      <c r="AH196" s="5">
        <f t="shared" si="359"/>
        <v>7.0368850947211908E-7</v>
      </c>
      <c r="AI196" s="5">
        <f t="shared" si="360"/>
        <v>1.5690662813293848E-6</v>
      </c>
      <c r="AJ196" s="5">
        <f t="shared" si="361"/>
        <v>1.7493315309722064E-6</v>
      </c>
      <c r="AK196" s="5">
        <f t="shared" si="362"/>
        <v>1.3002046043420825E-6</v>
      </c>
      <c r="AL196" s="5">
        <f t="shared" si="363"/>
        <v>7.4479201031977455E-9</v>
      </c>
      <c r="AM196" s="5">
        <f t="shared" si="364"/>
        <v>4.4025876349696992E-2</v>
      </c>
      <c r="AN196" s="5">
        <f t="shared" si="365"/>
        <v>5.0723552060461859E-3</v>
      </c>
      <c r="AO196" s="5">
        <f t="shared" si="366"/>
        <v>2.9220074044569147E-4</v>
      </c>
      <c r="AP196" s="5">
        <f t="shared" si="367"/>
        <v>1.1221778871116508E-5</v>
      </c>
      <c r="AQ196" s="5">
        <f t="shared" si="368"/>
        <v>3.2322382424534453E-7</v>
      </c>
      <c r="AR196" s="5">
        <f t="shared" si="369"/>
        <v>1.621481896739281E-8</v>
      </c>
      <c r="AS196" s="5">
        <f t="shared" si="370"/>
        <v>3.6155380338215197E-8</v>
      </c>
      <c r="AT196" s="5">
        <f t="shared" si="371"/>
        <v>4.0309161947158795E-8</v>
      </c>
      <c r="AU196" s="5">
        <f t="shared" si="372"/>
        <v>2.9960105922139943E-8</v>
      </c>
      <c r="AV196" s="5">
        <f t="shared" si="373"/>
        <v>1.6701065654301829E-8</v>
      </c>
      <c r="AW196" s="5">
        <f t="shared" si="374"/>
        <v>5.3148986541597005E-11</v>
      </c>
      <c r="AX196" s="5">
        <f t="shared" si="375"/>
        <v>1.6361291763905422E-2</v>
      </c>
      <c r="AY196" s="5">
        <f t="shared" si="376"/>
        <v>1.8850342193553503E-3</v>
      </c>
      <c r="AZ196" s="5">
        <f t="shared" si="377"/>
        <v>1.0859026473629892E-4</v>
      </c>
      <c r="BA196" s="5">
        <f t="shared" si="378"/>
        <v>4.170338297459695E-6</v>
      </c>
      <c r="BB196" s="5">
        <f t="shared" si="379"/>
        <v>1.2011934189607032E-7</v>
      </c>
      <c r="BC196" s="5">
        <f t="shared" si="380"/>
        <v>2.7678629920904135E-9</v>
      </c>
      <c r="BD196" s="5">
        <f t="shared" si="381"/>
        <v>3.1135977378039279E-10</v>
      </c>
      <c r="BE196" s="5">
        <f t="shared" si="382"/>
        <v>6.9426190114664089E-10</v>
      </c>
      <c r="BF196" s="5">
        <f t="shared" si="383"/>
        <v>7.7402353799837753E-10</v>
      </c>
      <c r="BG196" s="5">
        <f t="shared" si="384"/>
        <v>5.7529916437013512E-10</v>
      </c>
      <c r="BH196" s="5">
        <f t="shared" si="385"/>
        <v>3.2069676722706096E-10</v>
      </c>
      <c r="BI196" s="5">
        <f t="shared" si="386"/>
        <v>1.4301625711205585E-10</v>
      </c>
      <c r="BJ196" s="8">
        <f t="shared" si="387"/>
        <v>0.85666381208332887</v>
      </c>
      <c r="BK196" s="8">
        <f t="shared" si="388"/>
        <v>0.12398416528965017</v>
      </c>
      <c r="BL196" s="8">
        <f t="shared" si="389"/>
        <v>1.321828081229709E-2</v>
      </c>
      <c r="BM196" s="8">
        <f t="shared" si="390"/>
        <v>0.40786024601604387</v>
      </c>
      <c r="BN196" s="8">
        <f t="shared" si="391"/>
        <v>0.58414540886565147</v>
      </c>
    </row>
    <row r="197" spans="1:66" x14ac:dyDescent="0.25">
      <c r="A197" t="s">
        <v>213</v>
      </c>
      <c r="B197" t="s">
        <v>220</v>
      </c>
      <c r="C197" t="s">
        <v>219</v>
      </c>
      <c r="D197" s="11">
        <v>44350</v>
      </c>
      <c r="E197">
        <f>VLOOKUP(A197,home!$A$2:$E$405,3,FALSE)</f>
        <v>1.2173913043478299</v>
      </c>
      <c r="F197">
        <f>VLOOKUP(B197,home!$B$2:$E$405,3,FALSE)</f>
        <v>0.66</v>
      </c>
      <c r="G197">
        <f>VLOOKUP(C197,away!$B$2:$E$405,4,FALSE)</f>
        <v>1.1299999999999999</v>
      </c>
      <c r="H197">
        <f>VLOOKUP(A197,away!$A$2:$E$405,3,FALSE)</f>
        <v>1.1902173913043499</v>
      </c>
      <c r="I197">
        <f>VLOOKUP(C197,away!$B$2:$E$405,3,FALSE)</f>
        <v>0.46</v>
      </c>
      <c r="J197">
        <f>VLOOKUP(B197,home!$B$2:$E$405,4,FALSE)</f>
        <v>1.51</v>
      </c>
      <c r="K197" s="3">
        <f t="shared" si="336"/>
        <v>0.90793043478261148</v>
      </c>
      <c r="L197" s="3">
        <f t="shared" si="337"/>
        <v>0.82672500000000149</v>
      </c>
      <c r="M197" s="5">
        <f t="shared" si="338"/>
        <v>0.17646099213247515</v>
      </c>
      <c r="N197" s="5">
        <f t="shared" si="339"/>
        <v>0.16021430530900915</v>
      </c>
      <c r="O197" s="5">
        <f t="shared" si="340"/>
        <v>0.14588471372072079</v>
      </c>
      <c r="P197" s="5">
        <f t="shared" si="341"/>
        <v>0.13245317155659081</v>
      </c>
      <c r="Q197" s="5">
        <f t="shared" si="342"/>
        <v>7.2731721938801355E-2</v>
      </c>
      <c r="R197" s="5">
        <f t="shared" si="343"/>
        <v>6.0303269975381553E-2</v>
      </c>
      <c r="S197" s="5">
        <f t="shared" si="344"/>
        <v>2.4855128665247628E-2</v>
      </c>
      <c r="T197" s="5">
        <f t="shared" si="345"/>
        <v>6.0129132819855664E-2</v>
      </c>
      <c r="U197" s="5">
        <f t="shared" si="346"/>
        <v>5.4751174127561371E-2</v>
      </c>
      <c r="V197" s="5">
        <f t="shared" si="347"/>
        <v>2.0729420022551335E-3</v>
      </c>
      <c r="W197" s="5">
        <f t="shared" si="348"/>
        <v>2.2011781307461311E-2</v>
      </c>
      <c r="X197" s="5">
        <f t="shared" si="349"/>
        <v>1.8197689901410984E-2</v>
      </c>
      <c r="Y197" s="5">
        <f t="shared" si="350"/>
        <v>7.5222425918720108E-3</v>
      </c>
      <c r="Z197" s="5">
        <f t="shared" si="351"/>
        <v>1.6618073623465804E-2</v>
      </c>
      <c r="AA197" s="5">
        <f t="shared" si="352"/>
        <v>1.5088054810202752E-2</v>
      </c>
      <c r="AB197" s="5">
        <f t="shared" si="353"/>
        <v>6.8494520819256284E-3</v>
      </c>
      <c r="AC197" s="5">
        <f t="shared" si="354"/>
        <v>9.7248030334317023E-5</v>
      </c>
      <c r="AD197" s="5">
        <f t="shared" si="355"/>
        <v>4.9962915432057754E-3</v>
      </c>
      <c r="AE197" s="5">
        <f t="shared" si="356"/>
        <v>4.1305591260568019E-3</v>
      </c>
      <c r="AF197" s="5">
        <f t="shared" si="357"/>
        <v>1.707418246744658E-3</v>
      </c>
      <c r="AG197" s="5">
        <f t="shared" si="358"/>
        <v>4.7052178334666E-4</v>
      </c>
      <c r="AH197" s="5">
        <f t="shared" si="359"/>
        <v>3.4346442290899464E-3</v>
      </c>
      <c r="AI197" s="5">
        <f t="shared" si="360"/>
        <v>3.1184180282412223E-3</v>
      </c>
      <c r="AJ197" s="5">
        <f t="shared" si="361"/>
        <v>1.4156533181074935E-3</v>
      </c>
      <c r="AK197" s="5">
        <f t="shared" si="362"/>
        <v>4.2843824420359442E-4</v>
      </c>
      <c r="AL197" s="5">
        <f t="shared" si="363"/>
        <v>2.919809050091206E-6</v>
      </c>
      <c r="AM197" s="5">
        <f t="shared" si="364"/>
        <v>9.072570306247012E-4</v>
      </c>
      <c r="AN197" s="5">
        <f t="shared" si="365"/>
        <v>7.500520686432074E-4</v>
      </c>
      <c r="AO197" s="5">
        <f t="shared" si="366"/>
        <v>3.1004339822452836E-4</v>
      </c>
      <c r="AP197" s="5">
        <f t="shared" si="367"/>
        <v>8.5440209465724573E-5</v>
      </c>
      <c r="AQ197" s="5">
        <f t="shared" si="368"/>
        <v>1.7658889292637813E-5</v>
      </c>
      <c r="AR197" s="5">
        <f t="shared" si="369"/>
        <v>5.6790125005887855E-4</v>
      </c>
      <c r="AS197" s="5">
        <f t="shared" si="370"/>
        <v>5.1561482887954612E-4</v>
      </c>
      <c r="AT197" s="5">
        <f t="shared" si="371"/>
        <v>2.3407119788248403E-4</v>
      </c>
      <c r="AU197" s="5">
        <f t="shared" si="372"/>
        <v>7.0840121487843487E-5</v>
      </c>
      <c r="AV197" s="5">
        <f t="shared" si="373"/>
        <v>1.6079475575627686E-5</v>
      </c>
      <c r="AW197" s="5">
        <f t="shared" si="374"/>
        <v>6.0878731508654775E-8</v>
      </c>
      <c r="AX197" s="5">
        <f t="shared" si="375"/>
        <v>1.3728771171244431E-4</v>
      </c>
      <c r="AY197" s="5">
        <f t="shared" si="376"/>
        <v>1.1349918346547073E-4</v>
      </c>
      <c r="AZ197" s="5">
        <f t="shared" si="377"/>
        <v>4.6916306225245725E-5</v>
      </c>
      <c r="BA197" s="5">
        <f t="shared" si="378"/>
        <v>1.2928961088022115E-5</v>
      </c>
      <c r="BB197" s="5">
        <f t="shared" si="379"/>
        <v>2.6721738388737748E-6</v>
      </c>
      <c r="BC197" s="5">
        <f t="shared" si="380"/>
        <v>4.4183058338858529E-7</v>
      </c>
      <c r="BD197" s="5">
        <f t="shared" si="381"/>
        <v>7.824969349248783E-5</v>
      </c>
      <c r="BE197" s="5">
        <f t="shared" si="382"/>
        <v>7.1045278234240547E-5</v>
      </c>
      <c r="BF197" s="5">
        <f t="shared" si="383"/>
        <v>3.225208517823281E-5</v>
      </c>
      <c r="BG197" s="5">
        <f t="shared" si="384"/>
        <v>9.7608832395062469E-6</v>
      </c>
      <c r="BH197" s="5">
        <f t="shared" si="385"/>
        <v>2.2155507408768024E-6</v>
      </c>
      <c r="BI197" s="5">
        <f t="shared" si="386"/>
        <v>4.0231318948944256E-7</v>
      </c>
      <c r="BJ197" s="8">
        <f t="shared" si="387"/>
        <v>0.35449586233092856</v>
      </c>
      <c r="BK197" s="8">
        <f t="shared" si="388"/>
        <v>0.33605590137941865</v>
      </c>
      <c r="BL197" s="8">
        <f t="shared" si="389"/>
        <v>0.29287225121339355</v>
      </c>
      <c r="BM197" s="8">
        <f t="shared" si="390"/>
        <v>0.25188047560949384</v>
      </c>
      <c r="BN197" s="8">
        <f t="shared" si="391"/>
        <v>0.7480481746329789</v>
      </c>
    </row>
    <row r="198" spans="1:66" x14ac:dyDescent="0.25">
      <c r="A198" t="s">
        <v>213</v>
      </c>
      <c r="B198" t="s">
        <v>222</v>
      </c>
      <c r="C198" t="s">
        <v>218</v>
      </c>
      <c r="D198" s="11">
        <v>44350</v>
      </c>
      <c r="E198">
        <f>VLOOKUP(A198,home!$A$2:$E$405,3,FALSE)</f>
        <v>1.2173913043478299</v>
      </c>
      <c r="F198">
        <f>VLOOKUP(B198,home!$B$2:$E$405,3,FALSE)</f>
        <v>0.35</v>
      </c>
      <c r="G198">
        <f>VLOOKUP(C198,away!$B$2:$E$405,4,FALSE)</f>
        <v>0.53</v>
      </c>
      <c r="H198">
        <f>VLOOKUP(A198,away!$A$2:$E$405,3,FALSE)</f>
        <v>1.1902173913043499</v>
      </c>
      <c r="I198">
        <f>VLOOKUP(C198,away!$B$2:$E$405,3,FALSE)</f>
        <v>1.29</v>
      </c>
      <c r="J198">
        <f>VLOOKUP(B198,home!$B$2:$E$405,4,FALSE)</f>
        <v>0.78</v>
      </c>
      <c r="K198" s="3">
        <f t="shared" si="336"/>
        <v>0.22582608695652245</v>
      </c>
      <c r="L198" s="3">
        <f t="shared" si="337"/>
        <v>1.197596739130437</v>
      </c>
      <c r="M198" s="5">
        <f t="shared" si="338"/>
        <v>0.24088808616940335</v>
      </c>
      <c r="N198" s="5">
        <f t="shared" si="339"/>
        <v>5.4398813894081952E-2</v>
      </c>
      <c r="O198" s="5">
        <f t="shared" si="340"/>
        <v>0.28848678649184911</v>
      </c>
      <c r="P198" s="5">
        <f t="shared" si="341"/>
        <v>6.5147842132116038E-2</v>
      </c>
      <c r="Q198" s="5">
        <f t="shared" si="342"/>
        <v>6.1423356383883158E-3</v>
      </c>
      <c r="R198" s="5">
        <f t="shared" si="343"/>
        <v>0.1727454173924286</v>
      </c>
      <c r="S198" s="5">
        <f t="shared" si="344"/>
        <v>4.4047854358043826E-3</v>
      </c>
      <c r="T198" s="5">
        <f t="shared" si="345"/>
        <v>7.3560411311785166E-3</v>
      </c>
      <c r="U198" s="5">
        <f t="shared" si="346"/>
        <v>3.9010421649403347E-2</v>
      </c>
      <c r="V198" s="5">
        <f t="shared" si="347"/>
        <v>1.3236310998692626E-4</v>
      </c>
      <c r="W198" s="5">
        <f t="shared" si="348"/>
        <v>4.6236654066360912E-4</v>
      </c>
      <c r="X198" s="5">
        <f t="shared" si="349"/>
        <v>5.5372866138175879E-4</v>
      </c>
      <c r="Y198" s="5">
        <f t="shared" si="350"/>
        <v>3.3157181961692827E-4</v>
      </c>
      <c r="Z198" s="5">
        <f t="shared" si="351"/>
        <v>6.8959782856299612E-2</v>
      </c>
      <c r="AA198" s="5">
        <f t="shared" si="352"/>
        <v>1.5572917919809621E-2</v>
      </c>
      <c r="AB198" s="5">
        <f t="shared" si="353"/>
        <v>1.758385558162857E-3</v>
      </c>
      <c r="AC198" s="5">
        <f t="shared" si="354"/>
        <v>2.2373384905283303E-6</v>
      </c>
      <c r="AD198" s="5">
        <f t="shared" si="355"/>
        <v>2.6103606654421658E-5</v>
      </c>
      <c r="AE198" s="5">
        <f t="shared" si="356"/>
        <v>3.1261594208878944E-5</v>
      </c>
      <c r="AF198" s="5">
        <f t="shared" si="357"/>
        <v>1.8719391642286196E-5</v>
      </c>
      <c r="AG198" s="5">
        <f t="shared" si="358"/>
        <v>7.4727607964358361E-6</v>
      </c>
      <c r="AH198" s="5">
        <f t="shared" si="359"/>
        <v>2.0646502769961848E-2</v>
      </c>
      <c r="AI198" s="5">
        <f t="shared" si="360"/>
        <v>4.6625189298774858E-3</v>
      </c>
      <c r="AJ198" s="5">
        <f t="shared" si="361"/>
        <v>5.2645920264747254E-4</v>
      </c>
      <c r="AK198" s="5">
        <f t="shared" si="362"/>
        <v>3.9629407225376558E-5</v>
      </c>
      <c r="AL198" s="5">
        <f t="shared" si="363"/>
        <v>2.420340118847441E-8</v>
      </c>
      <c r="AM198" s="5">
        <f t="shared" si="364"/>
        <v>1.1789750692440568E-6</v>
      </c>
      <c r="AN198" s="5">
        <f t="shared" si="365"/>
        <v>1.4119366984427633E-6</v>
      </c>
      <c r="AO198" s="5">
        <f t="shared" si="366"/>
        <v>8.4546539295682454E-7</v>
      </c>
      <c r="AP198" s="5">
        <f t="shared" si="367"/>
        <v>3.3750886588424228E-7</v>
      </c>
      <c r="AQ198" s="5">
        <f t="shared" si="368"/>
        <v>1.010498793026451E-7</v>
      </c>
      <c r="AR198" s="5">
        <f t="shared" si="369"/>
        <v>4.9452368783507701E-3</v>
      </c>
      <c r="AS198" s="5">
        <f t="shared" si="370"/>
        <v>1.1167634933110426E-3</v>
      </c>
      <c r="AT198" s="5">
        <f t="shared" si="371"/>
        <v>1.2609716487516464E-4</v>
      </c>
      <c r="AU198" s="5">
        <f t="shared" si="372"/>
        <v>9.4920097733566319E-6</v>
      </c>
      <c r="AV198" s="5">
        <f t="shared" si="373"/>
        <v>5.3588585611754866E-7</v>
      </c>
      <c r="AW198" s="5">
        <f t="shared" si="374"/>
        <v>1.8182710033540516E-10</v>
      </c>
      <c r="AX198" s="5">
        <f t="shared" si="375"/>
        <v>4.4373887751113425E-8</v>
      </c>
      <c r="AY198" s="5">
        <f t="shared" si="376"/>
        <v>5.3142023273273466E-8</v>
      </c>
      <c r="AZ198" s="5">
        <f t="shared" si="377"/>
        <v>3.1821356891433063E-8</v>
      </c>
      <c r="BA198" s="5">
        <f t="shared" si="378"/>
        <v>1.2703051082628699E-8</v>
      </c>
      <c r="BB198" s="5">
        <f t="shared" si="379"/>
        <v>3.8032831383908736E-9</v>
      </c>
      <c r="BC198" s="5">
        <f t="shared" si="380"/>
        <v>9.109598969053371E-10</v>
      </c>
      <c r="BD198" s="5">
        <f t="shared" si="381"/>
        <v>9.8706659329007742E-4</v>
      </c>
      <c r="BE198" s="5">
        <f t="shared" si="382"/>
        <v>2.2290538632820342E-4</v>
      </c>
      <c r="BF198" s="5">
        <f t="shared" si="383"/>
        <v>2.5168925578015047E-5</v>
      </c>
      <c r="BG198" s="5">
        <f t="shared" si="384"/>
        <v>1.8945999920610237E-6</v>
      </c>
      <c r="BH198" s="5">
        <f t="shared" si="385"/>
        <v>1.0696252563874982E-7</v>
      </c>
      <c r="BI198" s="5">
        <f t="shared" si="386"/>
        <v>4.8309857231971164E-9</v>
      </c>
      <c r="BJ198" s="8">
        <f t="shared" si="387"/>
        <v>6.9332436729080946E-2</v>
      </c>
      <c r="BK198" s="8">
        <f t="shared" si="388"/>
        <v>0.31057539153122565</v>
      </c>
      <c r="BL198" s="8">
        <f t="shared" si="389"/>
        <v>0.55088431205223198</v>
      </c>
      <c r="BM198" s="8">
        <f t="shared" si="390"/>
        <v>0.17194258849037458</v>
      </c>
      <c r="BN198" s="8">
        <f t="shared" si="391"/>
        <v>0.8278092817182674</v>
      </c>
    </row>
    <row r="199" spans="1:66" x14ac:dyDescent="0.25">
      <c r="A199" t="s">
        <v>37</v>
      </c>
      <c r="B199" t="s">
        <v>224</v>
      </c>
      <c r="C199" t="s">
        <v>231</v>
      </c>
      <c r="D199" s="11">
        <v>44350</v>
      </c>
      <c r="E199">
        <f>VLOOKUP(A199,home!$A$2:$E$405,3,FALSE)</f>
        <v>1.6823529411764699</v>
      </c>
      <c r="F199">
        <f>VLOOKUP(B199,home!$B$2:$E$405,3,FALSE)</f>
        <v>0.86</v>
      </c>
      <c r="G199">
        <f>VLOOKUP(C199,away!$B$2:$E$405,4,FALSE)</f>
        <v>0.89</v>
      </c>
      <c r="H199">
        <f>VLOOKUP(A199,away!$A$2:$E$405,3,FALSE)</f>
        <v>1.29411764705882</v>
      </c>
      <c r="I199">
        <f>VLOOKUP(C199,away!$B$2:$E$405,3,FALSE)</f>
        <v>0.89</v>
      </c>
      <c r="J199">
        <f>VLOOKUP(B199,home!$B$2:$E$405,4,FALSE)</f>
        <v>1.8</v>
      </c>
      <c r="K199" s="3">
        <f t="shared" si="336"/>
        <v>1.2876729411764702</v>
      </c>
      <c r="L199" s="3">
        <f t="shared" si="337"/>
        <v>2.0731764705882298</v>
      </c>
      <c r="M199" s="5">
        <f t="shared" si="338"/>
        <v>3.4705766934344504E-2</v>
      </c>
      <c r="N199" s="5">
        <f t="shared" si="339"/>
        <v>4.4689676984132481E-2</v>
      </c>
      <c r="O199" s="5">
        <f t="shared" si="340"/>
        <v>7.1951179402002019E-2</v>
      </c>
      <c r="P199" s="5">
        <f t="shared" si="341"/>
        <v>9.2649586801691816E-2</v>
      </c>
      <c r="Q199" s="5">
        <f t="shared" si="342"/>
        <v>2.8772843901192138E-2</v>
      </c>
      <c r="R199" s="5">
        <f t="shared" si="343"/>
        <v>7.458374608365155E-2</v>
      </c>
      <c r="S199" s="5">
        <f t="shared" si="344"/>
        <v>6.1833714485859941E-2</v>
      </c>
      <c r="T199" s="5">
        <f t="shared" si="345"/>
        <v>5.9651182967859588E-2</v>
      </c>
      <c r="U199" s="5">
        <f t="shared" si="346"/>
        <v>9.6039471683494665E-2</v>
      </c>
      <c r="V199" s="5">
        <f t="shared" si="347"/>
        <v>1.8341069970578789E-2</v>
      </c>
      <c r="W199" s="5">
        <f t="shared" si="348"/>
        <v>1.2350004177419851E-2</v>
      </c>
      <c r="X199" s="5">
        <f t="shared" si="349"/>
        <v>2.5603738072293179E-2</v>
      </c>
      <c r="Y199" s="5">
        <f t="shared" si="350"/>
        <v>2.6540533665291136E-2</v>
      </c>
      <c r="Z199" s="5">
        <f t="shared" si="351"/>
        <v>5.1541755822984474E-2</v>
      </c>
      <c r="AA199" s="5">
        <f t="shared" si="352"/>
        <v>6.6368924313981892E-2</v>
      </c>
      <c r="AB199" s="5">
        <f t="shared" si="353"/>
        <v>4.2730733987051801E-2</v>
      </c>
      <c r="AC199" s="5">
        <f t="shared" si="354"/>
        <v>3.0601768531180302E-3</v>
      </c>
      <c r="AD199" s="5">
        <f t="shared" si="355"/>
        <v>3.9756915506699766E-3</v>
      </c>
      <c r="AE199" s="5">
        <f t="shared" si="356"/>
        <v>8.2423101771654291E-3</v>
      </c>
      <c r="AF199" s="5">
        <f t="shared" si="357"/>
        <v>8.5438817612946364E-3</v>
      </c>
      <c r="AG199" s="5">
        <f t="shared" si="358"/>
        <v>5.904324878334654E-3</v>
      </c>
      <c r="AH199" s="5">
        <f t="shared" si="359"/>
        <v>2.671378885625383E-2</v>
      </c>
      <c r="AI199" s="5">
        <f t="shared" si="360"/>
        <v>3.4398623066499594E-2</v>
      </c>
      <c r="AJ199" s="5">
        <f t="shared" si="361"/>
        <v>2.2147088068230149E-2</v>
      </c>
      <c r="AK199" s="5">
        <f t="shared" si="362"/>
        <v>9.5060686771040771E-3</v>
      </c>
      <c r="AL199" s="5">
        <f t="shared" si="363"/>
        <v>3.2677464989360491E-4</v>
      </c>
      <c r="AM199" s="5">
        <f t="shared" si="364"/>
        <v>1.0238780864523299E-3</v>
      </c>
      <c r="AN199" s="5">
        <f t="shared" si="365"/>
        <v>2.1226799575838713E-3</v>
      </c>
      <c r="AO199" s="5">
        <f t="shared" si="366"/>
        <v>2.2003450713260525E-3</v>
      </c>
      <c r="AP199" s="5">
        <f t="shared" si="367"/>
        <v>1.5205678763493173E-3</v>
      </c>
      <c r="AQ199" s="5">
        <f t="shared" si="368"/>
        <v>7.8810138579492957E-4</v>
      </c>
      <c r="AR199" s="5">
        <f t="shared" si="369"/>
        <v>1.1076479699409499E-2</v>
      </c>
      <c r="AS199" s="5">
        <f t="shared" si="370"/>
        <v>1.4262883192420096E-2</v>
      </c>
      <c r="AT199" s="5">
        <f t="shared" si="371"/>
        <v>9.1829643750200134E-3</v>
      </c>
      <c r="AU199" s="5">
        <f t="shared" si="372"/>
        <v>3.9415515818335906E-3</v>
      </c>
      <c r="AV199" s="5">
        <f t="shared" si="373"/>
        <v>1.2688573295446064E-3</v>
      </c>
      <c r="AW199" s="5">
        <f t="shared" si="374"/>
        <v>2.4231912833251152E-5</v>
      </c>
      <c r="AX199" s="5">
        <f t="shared" si="375"/>
        <v>2.1973668449803448E-4</v>
      </c>
      <c r="AY199" s="5">
        <f t="shared" si="376"/>
        <v>4.5555292402639448E-4</v>
      </c>
      <c r="AZ199" s="5">
        <f t="shared" si="377"/>
        <v>4.7222080159959435E-4</v>
      </c>
      <c r="BA199" s="5">
        <f t="shared" si="378"/>
        <v>3.2633235159953056E-4</v>
      </c>
      <c r="BB199" s="5">
        <f t="shared" si="379"/>
        <v>1.6913613823196804E-4</v>
      </c>
      <c r="BC199" s="5">
        <f t="shared" si="380"/>
        <v>7.0129812421734886E-5</v>
      </c>
      <c r="BD199" s="5">
        <f t="shared" si="381"/>
        <v>3.8272495149606601E-3</v>
      </c>
      <c r="BE199" s="5">
        <f t="shared" si="382"/>
        <v>4.928245639545613E-3</v>
      </c>
      <c r="BF199" s="5">
        <f t="shared" si="383"/>
        <v>3.1729842787569067E-3</v>
      </c>
      <c r="BG199" s="5">
        <f t="shared" si="384"/>
        <v>1.3619219995112028E-3</v>
      </c>
      <c r="BH199" s="5">
        <f t="shared" si="385"/>
        <v>4.3842752669088228E-4</v>
      </c>
      <c r="BI199" s="5">
        <f t="shared" si="386"/>
        <v>1.1291025255735472E-4</v>
      </c>
      <c r="BJ199" s="8">
        <f t="shared" si="387"/>
        <v>0.23364286922553684</v>
      </c>
      <c r="BK199" s="8">
        <f t="shared" si="388"/>
        <v>0.21137264261951308</v>
      </c>
      <c r="BL199" s="8">
        <f t="shared" si="389"/>
        <v>0.49801409952851988</v>
      </c>
      <c r="BM199" s="8">
        <f t="shared" si="390"/>
        <v>0.6467872460783467</v>
      </c>
      <c r="BN199" s="8">
        <f t="shared" si="391"/>
        <v>0.34735280010701447</v>
      </c>
    </row>
    <row r="200" spans="1:66" x14ac:dyDescent="0.25">
      <c r="A200" t="s">
        <v>37</v>
      </c>
      <c r="B200" t="s">
        <v>229</v>
      </c>
      <c r="C200" t="s">
        <v>228</v>
      </c>
      <c r="D200" s="11">
        <v>44350</v>
      </c>
      <c r="E200">
        <f>VLOOKUP(A200,home!$A$2:$E$405,3,FALSE)</f>
        <v>1.6823529411764699</v>
      </c>
      <c r="F200">
        <f>VLOOKUP(B200,home!$B$2:$E$405,3,FALSE)</f>
        <v>0.53</v>
      </c>
      <c r="G200">
        <f>VLOOKUP(C200,away!$B$2:$E$405,4,FALSE)</f>
        <v>1.19</v>
      </c>
      <c r="H200">
        <f>VLOOKUP(A200,away!$A$2:$E$405,3,FALSE)</f>
        <v>1.29411764705882</v>
      </c>
      <c r="I200">
        <f>VLOOKUP(C200,away!$B$2:$E$405,3,FALSE)</f>
        <v>0.79</v>
      </c>
      <c r="J200">
        <f>VLOOKUP(B200,home!$B$2:$E$405,4,FALSE)</f>
        <v>0.52</v>
      </c>
      <c r="K200" s="3">
        <f t="shared" si="336"/>
        <v>1.0610599999999997</v>
      </c>
      <c r="L200" s="3">
        <f t="shared" si="337"/>
        <v>0.53162352941176327</v>
      </c>
      <c r="M200" s="5">
        <f t="shared" si="338"/>
        <v>0.20337910496876693</v>
      </c>
      <c r="N200" s="5">
        <f t="shared" si="339"/>
        <v>0.21579743311815974</v>
      </c>
      <c r="O200" s="5">
        <f t="shared" si="340"/>
        <v>0.10812111759210134</v>
      </c>
      <c r="P200" s="5">
        <f t="shared" si="341"/>
        <v>0.11472299303227501</v>
      </c>
      <c r="Q200" s="5">
        <f t="shared" si="342"/>
        <v>0.11448701219217725</v>
      </c>
      <c r="R200" s="5">
        <f t="shared" si="343"/>
        <v>2.8739865069128602E-2</v>
      </c>
      <c r="S200" s="5">
        <f t="shared" si="344"/>
        <v>1.6178364454284305E-2</v>
      </c>
      <c r="T200" s="5">
        <f t="shared" si="345"/>
        <v>6.0863989493412832E-2</v>
      </c>
      <c r="U200" s="5">
        <f t="shared" si="346"/>
        <v>3.0494721230249582E-2</v>
      </c>
      <c r="V200" s="5">
        <f t="shared" si="347"/>
        <v>1.0139960012375778E-3</v>
      </c>
      <c r="W200" s="5">
        <f t="shared" si="348"/>
        <v>4.0492529718877193E-2</v>
      </c>
      <c r="X200" s="5">
        <f t="shared" si="349"/>
        <v>2.1526781563960203E-2</v>
      </c>
      <c r="Y200" s="5">
        <f t="shared" si="350"/>
        <v>5.7220717959543003E-3</v>
      </c>
      <c r="Z200" s="5">
        <f t="shared" si="351"/>
        <v>5.092929500956001E-3</v>
      </c>
      <c r="AA200" s="5">
        <f t="shared" si="352"/>
        <v>5.4039037762843726E-3</v>
      </c>
      <c r="AB200" s="5">
        <f t="shared" si="353"/>
        <v>2.866933070432147E-3</v>
      </c>
      <c r="AC200" s="5">
        <f t="shared" si="354"/>
        <v>3.5748711809221378E-5</v>
      </c>
      <c r="AD200" s="5">
        <f t="shared" si="355"/>
        <v>1.0741250895877952E-2</v>
      </c>
      <c r="AE200" s="5">
        <f t="shared" si="356"/>
        <v>5.7103017115639008E-3</v>
      </c>
      <c r="AF200" s="5">
        <f t="shared" si="357"/>
        <v>1.5178653749538167E-3</v>
      </c>
      <c r="AG200" s="5">
        <f t="shared" si="358"/>
        <v>2.6897764926828594E-4</v>
      </c>
      <c r="AH200" s="5">
        <f t="shared" si="359"/>
        <v>6.7688028908587973E-4</v>
      </c>
      <c r="AI200" s="5">
        <f t="shared" si="360"/>
        <v>7.1821059953746324E-4</v>
      </c>
      <c r="AJ200" s="5">
        <f t="shared" si="361"/>
        <v>3.8103226937261016E-4</v>
      </c>
      <c r="AK200" s="5">
        <f t="shared" si="362"/>
        <v>1.3476603324683392E-4</v>
      </c>
      <c r="AL200" s="5">
        <f t="shared" si="363"/>
        <v>8.0661171489213466E-7</v>
      </c>
      <c r="AM200" s="5">
        <f t="shared" si="364"/>
        <v>2.2794223351160518E-3</v>
      </c>
      <c r="AN200" s="5">
        <f t="shared" si="365"/>
        <v>1.2117945468143984E-3</v>
      </c>
      <c r="AO200" s="5">
        <f t="shared" si="366"/>
        <v>3.2210924694969935E-4</v>
      </c>
      <c r="AP200" s="5">
        <f t="shared" si="367"/>
        <v>5.7080284906521493E-5</v>
      </c>
      <c r="AQ200" s="5">
        <f t="shared" si="368"/>
        <v>7.5863056304584862E-6</v>
      </c>
      <c r="AR200" s="5">
        <f t="shared" si="369"/>
        <v>7.1969097654618009E-5</v>
      </c>
      <c r="AS200" s="5">
        <f t="shared" si="370"/>
        <v>7.6363530757408957E-5</v>
      </c>
      <c r="AT200" s="5">
        <f t="shared" si="371"/>
        <v>4.0513143972728159E-5</v>
      </c>
      <c r="AU200" s="5">
        <f t="shared" si="372"/>
        <v>1.4328958847900978E-5</v>
      </c>
      <c r="AV200" s="5">
        <f t="shared" si="373"/>
        <v>3.800971268788451E-6</v>
      </c>
      <c r="AW200" s="5">
        <f t="shared" si="374"/>
        <v>1.2638809314797811E-8</v>
      </c>
      <c r="AX200" s="5">
        <f t="shared" si="375"/>
        <v>4.0310064381637276E-4</v>
      </c>
      <c r="AY200" s="5">
        <f t="shared" si="376"/>
        <v>2.1429778697381412E-4</v>
      </c>
      <c r="AZ200" s="5">
        <f t="shared" si="377"/>
        <v>5.6962872928074627E-5</v>
      </c>
      <c r="BA200" s="5">
        <f t="shared" si="378"/>
        <v>1.009426785048561E-5</v>
      </c>
      <c r="BB200" s="5">
        <f t="shared" si="379"/>
        <v>1.3415875753757128E-6</v>
      </c>
      <c r="BC200" s="5">
        <f t="shared" si="380"/>
        <v>1.4264390436724131E-7</v>
      </c>
      <c r="BD200" s="5">
        <f t="shared" si="381"/>
        <v>6.3767442839546477E-6</v>
      </c>
      <c r="BE200" s="5">
        <f t="shared" si="382"/>
        <v>6.7661082899329155E-6</v>
      </c>
      <c r="BF200" s="5">
        <f t="shared" si="383"/>
        <v>3.589623431058108E-6</v>
      </c>
      <c r="BG200" s="5">
        <f t="shared" si="384"/>
        <v>1.2696019459195054E-6</v>
      </c>
      <c r="BH200" s="5">
        <f t="shared" si="385"/>
        <v>3.3678096018433736E-7</v>
      </c>
      <c r="BI200" s="5">
        <f t="shared" si="386"/>
        <v>7.1468961122638599E-8</v>
      </c>
      <c r="BJ200" s="8">
        <f t="shared" si="387"/>
        <v>0.48169214603667104</v>
      </c>
      <c r="BK200" s="8">
        <f t="shared" si="388"/>
        <v>0.33554531156706174</v>
      </c>
      <c r="BL200" s="8">
        <f t="shared" si="389"/>
        <v>0.17776281595981239</v>
      </c>
      <c r="BM200" s="8">
        <f t="shared" si="390"/>
        <v>0.21463139194372788</v>
      </c>
      <c r="BN200" s="8">
        <f t="shared" si="391"/>
        <v>0.78524752597260883</v>
      </c>
    </row>
    <row r="201" spans="1:66" x14ac:dyDescent="0.25">
      <c r="A201" t="s">
        <v>37</v>
      </c>
      <c r="B201" t="s">
        <v>225</v>
      </c>
      <c r="C201" t="s">
        <v>226</v>
      </c>
      <c r="D201" s="11">
        <v>44350</v>
      </c>
      <c r="E201">
        <f>VLOOKUP(A201,home!$A$2:$E$405,3,FALSE)</f>
        <v>1.6823529411764699</v>
      </c>
      <c r="F201">
        <f>VLOOKUP(B201,home!$B$2:$E$405,3,FALSE)</f>
        <v>1.92</v>
      </c>
      <c r="G201">
        <f>VLOOKUP(C201,away!$B$2:$E$405,4,FALSE)</f>
        <v>1.49</v>
      </c>
      <c r="H201">
        <f>VLOOKUP(A201,away!$A$2:$E$405,3,FALSE)</f>
        <v>1.29411764705882</v>
      </c>
      <c r="I201">
        <f>VLOOKUP(C201,away!$B$2:$E$405,3,FALSE)</f>
        <v>1.04</v>
      </c>
      <c r="J201">
        <f>VLOOKUP(B201,home!$B$2:$E$405,4,FALSE)</f>
        <v>1.03</v>
      </c>
      <c r="K201" s="3">
        <f t="shared" si="336"/>
        <v>4.8128752941176449</v>
      </c>
      <c r="L201" s="3">
        <f t="shared" si="337"/>
        <v>1.3862588235294082</v>
      </c>
      <c r="M201" s="5">
        <f t="shared" si="338"/>
        <v>2.0311886454749558E-3</v>
      </c>
      <c r="N201" s="5">
        <f t="shared" si="339"/>
        <v>9.7758576494986985E-3</v>
      </c>
      <c r="O201" s="5">
        <f t="shared" si="340"/>
        <v>2.815753182042404E-3</v>
      </c>
      <c r="P201" s="5">
        <f t="shared" si="341"/>
        <v>1.3551868924185029E-2</v>
      </c>
      <c r="Q201" s="5">
        <f t="shared" si="342"/>
        <v>2.3524991880041642E-2</v>
      </c>
      <c r="R201" s="5">
        <f t="shared" si="343"/>
        <v>1.9516813467436455E-3</v>
      </c>
      <c r="S201" s="5">
        <f t="shared" si="344"/>
        <v>2.2604147545260144E-2</v>
      </c>
      <c r="T201" s="5">
        <f t="shared" si="345"/>
        <v>3.2611727567165405E-2</v>
      </c>
      <c r="U201" s="5">
        <f t="shared" si="346"/>
        <v>9.3931989357327449E-3</v>
      </c>
      <c r="V201" s="5">
        <f t="shared" si="347"/>
        <v>1.6756933891270302E-2</v>
      </c>
      <c r="W201" s="5">
        <f t="shared" si="348"/>
        <v>3.7740950737923551E-2</v>
      </c>
      <c r="X201" s="5">
        <f t="shared" si="349"/>
        <v>5.2318725968835238E-2</v>
      </c>
      <c r="Y201" s="5">
        <f t="shared" si="350"/>
        <v>3.6263647755057526E-2</v>
      </c>
      <c r="Z201" s="5">
        <f t="shared" si="351"/>
        <v>9.0184516254704567E-4</v>
      </c>
      <c r="AA201" s="5">
        <f t="shared" si="352"/>
        <v>4.3404683019421875E-3</v>
      </c>
      <c r="AB201" s="5">
        <f t="shared" si="353"/>
        <v>1.0445066327659161E-2</v>
      </c>
      <c r="AC201" s="5">
        <f t="shared" si="354"/>
        <v>6.9875271116382684E-3</v>
      </c>
      <c r="AD201" s="5">
        <f t="shared" si="355"/>
        <v>4.541062234576583E-2</v>
      </c>
      <c r="AE201" s="5">
        <f t="shared" si="356"/>
        <v>6.2950875908779583E-2</v>
      </c>
      <c r="AF201" s="5">
        <f t="shared" si="357"/>
        <v>4.363310358872529E-2</v>
      </c>
      <c r="AG201" s="5">
        <f t="shared" si="358"/>
        <v>2.0162258282614372E-2</v>
      </c>
      <c r="AH201" s="5">
        <f t="shared" si="359"/>
        <v>3.1254770350953897E-4</v>
      </c>
      <c r="AI201" s="5">
        <f t="shared" si="360"/>
        <v>1.5042531204542669E-3</v>
      </c>
      <c r="AJ201" s="5">
        <f t="shared" si="361"/>
        <v>3.619891339766858E-3</v>
      </c>
      <c r="AK201" s="5">
        <f t="shared" si="362"/>
        <v>5.8073618655181116E-3</v>
      </c>
      <c r="AL201" s="5">
        <f t="shared" si="363"/>
        <v>1.8648007260589729E-3</v>
      </c>
      <c r="AM201" s="5">
        <f t="shared" si="364"/>
        <v>4.3711132475688592E-2</v>
      </c>
      <c r="AN201" s="5">
        <f t="shared" si="365"/>
        <v>6.0594943080886171E-2</v>
      </c>
      <c r="AO201" s="5">
        <f t="shared" si="366"/>
        <v>4.2000137253570366E-2</v>
      </c>
      <c r="AP201" s="5">
        <f t="shared" si="367"/>
        <v>1.9407686952402709E-2</v>
      </c>
      <c r="AQ201" s="5">
        <f t="shared" si="368"/>
        <v>6.7260193205162088E-3</v>
      </c>
      <c r="AR201" s="5">
        <f t="shared" si="369"/>
        <v>8.6654402352790327E-5</v>
      </c>
      <c r="AS201" s="5">
        <f t="shared" si="370"/>
        <v>4.1705683221027445E-4</v>
      </c>
      <c r="AT201" s="5">
        <f t="shared" si="371"/>
        <v>1.0036212619938991E-3</v>
      </c>
      <c r="AU201" s="5">
        <f t="shared" si="372"/>
        <v>1.6101013255005367E-3</v>
      </c>
      <c r="AV201" s="5">
        <f t="shared" si="373"/>
        <v>1.9373042226319011E-3</v>
      </c>
      <c r="AW201" s="5">
        <f t="shared" si="374"/>
        <v>3.4560408022902363E-4</v>
      </c>
      <c r="AX201" s="5">
        <f t="shared" si="375"/>
        <v>3.5062704928357523E-2</v>
      </c>
      <c r="AY201" s="5">
        <f t="shared" si="376"/>
        <v>4.8605984083743677E-2</v>
      </c>
      <c r="AZ201" s="5">
        <f t="shared" si="377"/>
        <v>3.3690237156209828E-2</v>
      </c>
      <c r="BA201" s="5">
        <f t="shared" si="378"/>
        <v>1.556779617486473E-2</v>
      </c>
      <c r="BB201" s="5">
        <f t="shared" si="379"/>
        <v>5.3952487025784026E-3</v>
      </c>
      <c r="BC201" s="5">
        <f t="shared" si="380"/>
        <v>1.49584222381698E-3</v>
      </c>
      <c r="BD201" s="5">
        <f t="shared" si="381"/>
        <v>2.0020904976537195E-5</v>
      </c>
      <c r="BE201" s="5">
        <f t="shared" si="382"/>
        <v>9.6358118927452875E-5</v>
      </c>
      <c r="BF201" s="5">
        <f t="shared" si="383"/>
        <v>2.318798049867939E-4</v>
      </c>
      <c r="BG201" s="5">
        <f t="shared" si="384"/>
        <v>3.7200286154191937E-4</v>
      </c>
      <c r="BH201" s="5">
        <f t="shared" si="385"/>
        <v>4.4760084541404263E-4</v>
      </c>
      <c r="BI201" s="5">
        <f t="shared" si="386"/>
        <v>4.3084941010388333E-4</v>
      </c>
      <c r="BJ201" s="8">
        <f t="shared" si="387"/>
        <v>0.67665049403704214</v>
      </c>
      <c r="BK201" s="8">
        <f t="shared" si="388"/>
        <v>0.11240245092763135</v>
      </c>
      <c r="BL201" s="8">
        <f t="shared" si="389"/>
        <v>4.6843672114008958E-2</v>
      </c>
      <c r="BM201" s="8">
        <f t="shared" si="390"/>
        <v>0.73488674060972858</v>
      </c>
      <c r="BN201" s="8">
        <f t="shared" si="391"/>
        <v>5.3651341627986376E-2</v>
      </c>
    </row>
    <row r="202" spans="1:66" x14ac:dyDescent="0.25">
      <c r="A202" t="s">
        <v>37</v>
      </c>
      <c r="B202" t="s">
        <v>38</v>
      </c>
      <c r="C202" t="s">
        <v>227</v>
      </c>
      <c r="D202" s="11">
        <v>44350</v>
      </c>
      <c r="E202">
        <f>VLOOKUP(A202,home!$A$2:$E$405,3,FALSE)</f>
        <v>1.6823529411764699</v>
      </c>
      <c r="F202">
        <f>VLOOKUP(B202,home!$B$2:$E$405,3,FALSE)</f>
        <v>0.66</v>
      </c>
      <c r="G202">
        <f>VLOOKUP(C202,away!$B$2:$E$405,4,FALSE)</f>
        <v>1.19</v>
      </c>
      <c r="H202">
        <f>VLOOKUP(A202,away!$A$2:$E$405,3,FALSE)</f>
        <v>1.29411764705882</v>
      </c>
      <c r="I202">
        <f>VLOOKUP(C202,away!$B$2:$E$405,3,FALSE)</f>
        <v>0.93</v>
      </c>
      <c r="J202">
        <f>VLOOKUP(B202,home!$B$2:$E$405,4,FALSE)</f>
        <v>0.86</v>
      </c>
      <c r="K202" s="3">
        <f t="shared" si="336"/>
        <v>1.3213199999999996</v>
      </c>
      <c r="L202" s="3">
        <f t="shared" si="337"/>
        <v>1.0350352941176442</v>
      </c>
      <c r="M202" s="5">
        <f t="shared" si="338"/>
        <v>9.4764985035302743E-2</v>
      </c>
      <c r="N202" s="5">
        <f t="shared" si="339"/>
        <v>0.12521487002684617</v>
      </c>
      <c r="O202" s="5">
        <f t="shared" si="340"/>
        <v>9.8085104158068717E-2</v>
      </c>
      <c r="P202" s="5">
        <f t="shared" si="341"/>
        <v>0.12960180982613934</v>
      </c>
      <c r="Q202" s="5">
        <f t="shared" si="342"/>
        <v>8.2724456031936178E-2</v>
      </c>
      <c r="R202" s="5">
        <f t="shared" si="343"/>
        <v>5.0760772315403206E-2</v>
      </c>
      <c r="S202" s="5">
        <f t="shared" si="344"/>
        <v>4.4311274633646452E-2</v>
      </c>
      <c r="T202" s="5">
        <f t="shared" si="345"/>
        <v>8.5622731679737191E-2</v>
      </c>
      <c r="U202" s="5">
        <f t="shared" si="346"/>
        <v>6.7071223675788536E-2</v>
      </c>
      <c r="V202" s="5">
        <f t="shared" si="347"/>
        <v>6.7334075462627801E-3</v>
      </c>
      <c r="W202" s="5">
        <f t="shared" si="348"/>
        <v>3.643515941470598E-2</v>
      </c>
      <c r="X202" s="5">
        <f t="shared" si="349"/>
        <v>3.7711675941023454E-2</v>
      </c>
      <c r="Y202" s="5">
        <f t="shared" si="350"/>
        <v>1.9516457799643245E-2</v>
      </c>
      <c r="Z202" s="5">
        <f t="shared" si="351"/>
        <v>1.7513063634370711E-2</v>
      </c>
      <c r="AA202" s="5">
        <f t="shared" si="352"/>
        <v>2.3140361241366699E-2</v>
      </c>
      <c r="AB202" s="5">
        <f t="shared" si="353"/>
        <v>1.5287911057721322E-2</v>
      </c>
      <c r="AC202" s="5">
        <f t="shared" si="354"/>
        <v>5.7554341139790942E-4</v>
      </c>
      <c r="AD202" s="5">
        <f t="shared" si="355"/>
        <v>1.2035626209459815E-2</v>
      </c>
      <c r="AE202" s="5">
        <f t="shared" si="356"/>
        <v>1.2457297913598267E-2</v>
      </c>
      <c r="AF202" s="5">
        <f t="shared" si="357"/>
        <v>6.4468715049561479E-3</v>
      </c>
      <c r="AG202" s="5">
        <f t="shared" si="358"/>
        <v>2.2242465147569823E-3</v>
      </c>
      <c r="AH202" s="5">
        <f t="shared" si="359"/>
        <v>4.5316597424254765E-3</v>
      </c>
      <c r="AI202" s="5">
        <f t="shared" si="360"/>
        <v>5.9877726508616282E-3</v>
      </c>
      <c r="AJ202" s="5">
        <f t="shared" si="361"/>
        <v>3.9558818795182426E-3</v>
      </c>
      <c r="AK202" s="5">
        <f t="shared" si="362"/>
        <v>1.7423286150150151E-3</v>
      </c>
      <c r="AL202" s="5">
        <f t="shared" si="363"/>
        <v>3.1484822257035909E-5</v>
      </c>
      <c r="AM202" s="5">
        <f t="shared" si="364"/>
        <v>3.1805827246166886E-3</v>
      </c>
      <c r="AN202" s="5">
        <f t="shared" si="365"/>
        <v>3.2920153758391325E-3</v>
      </c>
      <c r="AO202" s="5">
        <f t="shared" si="366"/>
        <v>1.7036760513857313E-3</v>
      </c>
      <c r="AP202" s="5">
        <f t="shared" si="367"/>
        <v>5.877882809757391E-4</v>
      </c>
      <c r="AQ202" s="5">
        <f t="shared" si="368"/>
        <v>1.5209540406965714E-4</v>
      </c>
      <c r="AR202" s="5">
        <f t="shared" si="369"/>
        <v>9.3808555486848836E-4</v>
      </c>
      <c r="AS202" s="5">
        <f t="shared" si="370"/>
        <v>1.2395112053588306E-3</v>
      </c>
      <c r="AT202" s="5">
        <f t="shared" si="371"/>
        <v>8.1889547293236486E-4</v>
      </c>
      <c r="AU202" s="5">
        <f t="shared" si="372"/>
        <v>3.6067432209833082E-4</v>
      </c>
      <c r="AV202" s="5">
        <f t="shared" si="373"/>
        <v>1.1914154881874153E-4</v>
      </c>
      <c r="AW202" s="5">
        <f t="shared" si="374"/>
        <v>1.1960846394683245E-6</v>
      </c>
      <c r="AX202" s="5">
        <f t="shared" si="375"/>
        <v>7.0042792761508684E-4</v>
      </c>
      <c r="AY202" s="5">
        <f t="shared" si="376"/>
        <v>7.2496762606729336E-4</v>
      </c>
      <c r="AZ202" s="5">
        <f t="shared" si="377"/>
        <v>3.751835400361656E-4</v>
      </c>
      <c r="BA202" s="5">
        <f t="shared" si="378"/>
        <v>1.2944273523647721E-4</v>
      </c>
      <c r="BB202" s="5">
        <f t="shared" si="379"/>
        <v>3.3494449884219879E-5</v>
      </c>
      <c r="BC202" s="5">
        <f t="shared" si="380"/>
        <v>6.9335875574444446E-6</v>
      </c>
      <c r="BD202" s="5">
        <f t="shared" si="381"/>
        <v>1.6182527636513649E-4</v>
      </c>
      <c r="BE202" s="5">
        <f t="shared" si="382"/>
        <v>2.1382297416678209E-4</v>
      </c>
      <c r="BF202" s="5">
        <f t="shared" si="383"/>
        <v>1.4126428611302622E-4</v>
      </c>
      <c r="BG202" s="5">
        <f t="shared" si="384"/>
        <v>6.2218442175621279E-5</v>
      </c>
      <c r="BH202" s="5">
        <f t="shared" si="385"/>
        <v>2.0552618003872959E-5</v>
      </c>
      <c r="BI202" s="5">
        <f t="shared" si="386"/>
        <v>5.4313170441754836E-6</v>
      </c>
      <c r="BJ202" s="8">
        <f t="shared" si="387"/>
        <v>0.43127600073994693</v>
      </c>
      <c r="BK202" s="8">
        <f t="shared" si="388"/>
        <v>0.27674347290107354</v>
      </c>
      <c r="BL202" s="8">
        <f t="shared" si="389"/>
        <v>0.27464443835411423</v>
      </c>
      <c r="BM202" s="8">
        <f t="shared" si="390"/>
        <v>0.41830120669438126</v>
      </c>
      <c r="BN202" s="8">
        <f t="shared" si="391"/>
        <v>0.58115199739369638</v>
      </c>
    </row>
    <row r="203" spans="1:66" x14ac:dyDescent="0.25">
      <c r="A203" t="s">
        <v>340</v>
      </c>
      <c r="B203" t="s">
        <v>429</v>
      </c>
      <c r="C203" t="s">
        <v>385</v>
      </c>
      <c r="D203" s="11">
        <v>44350</v>
      </c>
      <c r="E203">
        <f>VLOOKUP(A203,home!$A$2:$E$405,3,FALSE)</f>
        <v>1.3508064516128999</v>
      </c>
      <c r="F203">
        <f>VLOOKUP(B203,home!$B$2:$E$405,3,FALSE)</f>
        <v>0.74</v>
      </c>
      <c r="G203">
        <f>VLOOKUP(C203,away!$B$2:$E$405,4,FALSE)</f>
        <v>1.3</v>
      </c>
      <c r="H203">
        <f>VLOOKUP(A203,away!$A$2:$E$405,3,FALSE)</f>
        <v>1.13709677419355</v>
      </c>
      <c r="I203">
        <f>VLOOKUP(C203,away!$B$2:$E$405,3,FALSE)</f>
        <v>0.49</v>
      </c>
      <c r="J203">
        <f>VLOOKUP(B203,home!$B$2:$E$405,4,FALSE)</f>
        <v>1.47</v>
      </c>
      <c r="K203" s="3">
        <f t="shared" si="336"/>
        <v>1.2994758064516099</v>
      </c>
      <c r="L203" s="3">
        <f t="shared" si="337"/>
        <v>0.8190508064516141</v>
      </c>
      <c r="M203" s="5">
        <f t="shared" si="338"/>
        <v>0.12020861191462448</v>
      </c>
      <c r="N203" s="5">
        <f t="shared" si="339"/>
        <v>0.15620818291018526</v>
      </c>
      <c r="O203" s="5">
        <f t="shared" si="340"/>
        <v>9.8456960531102297E-2</v>
      </c>
      <c r="P203" s="5">
        <f t="shared" si="341"/>
        <v>0.12794243818692849</v>
      </c>
      <c r="Q203" s="5">
        <f t="shared" si="342"/>
        <v>0.10149437723077682</v>
      </c>
      <c r="R203" s="5">
        <f t="shared" si="343"/>
        <v>4.0320626461887034E-2</v>
      </c>
      <c r="S203" s="5">
        <f t="shared" si="344"/>
        <v>3.4043458343986893E-2</v>
      </c>
      <c r="T203" s="5">
        <f t="shared" si="345"/>
        <v>8.3129051521172101E-2</v>
      </c>
      <c r="U203" s="5">
        <f t="shared" si="346"/>
        <v>5.2395678588194786E-2</v>
      </c>
      <c r="V203" s="5">
        <f t="shared" si="347"/>
        <v>4.0259669285390926E-3</v>
      </c>
      <c r="W203" s="5">
        <f t="shared" si="348"/>
        <v>4.3963162567422533E-2</v>
      </c>
      <c r="X203" s="5">
        <f t="shared" si="349"/>
        <v>3.6008063755010838E-2</v>
      </c>
      <c r="Y203" s="5">
        <f t="shared" si="350"/>
        <v>1.4746216828651383E-2</v>
      </c>
      <c r="Z203" s="5">
        <f t="shared" si="351"/>
        <v>1.100821387341429E-2</v>
      </c>
      <c r="AA203" s="5">
        <f t="shared" si="352"/>
        <v>1.4304907600746836E-2</v>
      </c>
      <c r="AB203" s="5">
        <f t="shared" si="353"/>
        <v>9.2944406703481322E-3</v>
      </c>
      <c r="AC203" s="5">
        <f t="shared" si="354"/>
        <v>2.6781152401078812E-4</v>
      </c>
      <c r="AD203" s="5">
        <f t="shared" si="355"/>
        <v>1.4282266532866166E-2</v>
      </c>
      <c r="AE203" s="5">
        <f t="shared" si="356"/>
        <v>1.1697901921700933E-2</v>
      </c>
      <c r="AF203" s="5">
        <f t="shared" si="357"/>
        <v>4.7905880013805174E-3</v>
      </c>
      <c r="AG203" s="5">
        <f t="shared" si="358"/>
        <v>1.3079116553027131E-3</v>
      </c>
      <c r="AH203" s="5">
        <f t="shared" si="359"/>
        <v>2.2540716126529547E-3</v>
      </c>
      <c r="AI203" s="5">
        <f t="shared" si="360"/>
        <v>2.9291115266518795E-3</v>
      </c>
      <c r="AJ203" s="5">
        <f t="shared" si="361"/>
        <v>1.9031547816413294E-3</v>
      </c>
      <c r="AK203" s="5">
        <f t="shared" si="362"/>
        <v>8.2436786489186787E-4</v>
      </c>
      <c r="AL203" s="5">
        <f t="shared" si="363"/>
        <v>1.1401665425047224E-5</v>
      </c>
      <c r="AM203" s="5">
        <f t="shared" si="364"/>
        <v>3.7118919641506163E-3</v>
      </c>
      <c r="AN203" s="5">
        <f t="shared" si="365"/>
        <v>3.040228106698828E-3</v>
      </c>
      <c r="AO203" s="5">
        <f t="shared" si="366"/>
        <v>1.2450506412942696E-3</v>
      </c>
      <c r="AP203" s="5">
        <f t="shared" si="367"/>
        <v>3.3991991060839028E-4</v>
      </c>
      <c r="AQ203" s="5">
        <f t="shared" si="368"/>
        <v>6.9602919228190652E-5</v>
      </c>
      <c r="AR203" s="5">
        <f t="shared" si="369"/>
        <v>3.692398344286187E-4</v>
      </c>
      <c r="AS203" s="5">
        <f t="shared" si="370"/>
        <v>4.7981823161818824E-4</v>
      </c>
      <c r="AT203" s="5">
        <f t="shared" si="371"/>
        <v>3.117560917411153E-4</v>
      </c>
      <c r="AU203" s="5">
        <f t="shared" si="372"/>
        <v>1.3503983291049596E-4</v>
      </c>
      <c r="AV203" s="5">
        <f t="shared" si="373"/>
        <v>4.3870248943614378E-5</v>
      </c>
      <c r="AW203" s="5">
        <f t="shared" si="374"/>
        <v>3.3708919543140008E-7</v>
      </c>
      <c r="AX203" s="5">
        <f t="shared" si="375"/>
        <v>8.039189672626448E-4</v>
      </c>
      <c r="AY203" s="5">
        <f t="shared" si="376"/>
        <v>6.5845047845821802E-4</v>
      </c>
      <c r="AZ203" s="5">
        <f t="shared" si="377"/>
        <v>2.696521976948273E-4</v>
      </c>
      <c r="BA203" s="5">
        <f t="shared" si="378"/>
        <v>7.3619616661132789E-5</v>
      </c>
      <c r="BB203" s="5">
        <f t="shared" si="379"/>
        <v>1.5074551599239873E-5</v>
      </c>
      <c r="BC203" s="5">
        <f t="shared" si="380"/>
        <v>2.4693647288507781E-6</v>
      </c>
      <c r="BD203" s="5">
        <f t="shared" si="381"/>
        <v>5.040436402713675E-5</v>
      </c>
      <c r="BE203" s="5">
        <f t="shared" si="382"/>
        <v>6.5499251592844056E-5</v>
      </c>
      <c r="BF203" s="5">
        <f t="shared" si="383"/>
        <v>4.2557346392793971E-5</v>
      </c>
      <c r="BG203" s="5">
        <f t="shared" si="384"/>
        <v>1.8434080674738815E-5</v>
      </c>
      <c r="BH203" s="5">
        <f t="shared" si="385"/>
        <v>5.9886604627500687E-6</v>
      </c>
      <c r="BI203" s="5">
        <f t="shared" si="386"/>
        <v>1.5564238768794019E-6</v>
      </c>
      <c r="BJ203" s="8">
        <f t="shared" si="387"/>
        <v>0.47785760164285451</v>
      </c>
      <c r="BK203" s="8">
        <f t="shared" si="388"/>
        <v>0.28715813904197296</v>
      </c>
      <c r="BL203" s="8">
        <f t="shared" si="389"/>
        <v>0.22420748400478635</v>
      </c>
      <c r="BM203" s="8">
        <f t="shared" si="390"/>
        <v>0.35494212793826085</v>
      </c>
      <c r="BN203" s="8">
        <f t="shared" si="391"/>
        <v>0.64463119723550444</v>
      </c>
    </row>
    <row r="204" spans="1:66" x14ac:dyDescent="0.25">
      <c r="A204" t="s">
        <v>340</v>
      </c>
      <c r="B204" t="s">
        <v>378</v>
      </c>
      <c r="C204" t="s">
        <v>415</v>
      </c>
      <c r="D204" s="11">
        <v>44350</v>
      </c>
      <c r="E204">
        <f>VLOOKUP(A204,home!$A$2:$E$405,3,FALSE)</f>
        <v>1.3508064516128999</v>
      </c>
      <c r="F204">
        <f>VLOOKUP(B204,home!$B$2:$E$405,3,FALSE)</f>
        <v>0.68</v>
      </c>
      <c r="G204">
        <f>VLOOKUP(C204,away!$B$2:$E$405,4,FALSE)</f>
        <v>0.56000000000000005</v>
      </c>
      <c r="H204">
        <f>VLOOKUP(A204,away!$A$2:$E$405,3,FALSE)</f>
        <v>1.13709677419355</v>
      </c>
      <c r="I204">
        <f>VLOOKUP(C204,away!$B$2:$E$405,3,FALSE)</f>
        <v>0.93</v>
      </c>
      <c r="J204">
        <f>VLOOKUP(B204,home!$B$2:$E$405,4,FALSE)</f>
        <v>1.25</v>
      </c>
      <c r="K204" s="3">
        <f t="shared" si="336"/>
        <v>0.51438709677419236</v>
      </c>
      <c r="L204" s="3">
        <f t="shared" si="337"/>
        <v>1.3218750000000021</v>
      </c>
      <c r="M204" s="5">
        <f t="shared" si="338"/>
        <v>0.159412181152192</v>
      </c>
      <c r="N204" s="5">
        <f t="shared" si="339"/>
        <v>8.1999569053317678E-2</v>
      </c>
      <c r="O204" s="5">
        <f t="shared" si="340"/>
        <v>0.21072297696055414</v>
      </c>
      <c r="P204" s="5">
        <f t="shared" si="341"/>
        <v>0.10839318034235448</v>
      </c>
      <c r="Q204" s="5">
        <f t="shared" si="342"/>
        <v>2.1089760131035491E-2</v>
      </c>
      <c r="R204" s="5">
        <f t="shared" si="343"/>
        <v>0.13927471758486648</v>
      </c>
      <c r="S204" s="5">
        <f t="shared" si="344"/>
        <v>1.8425633254326477E-2</v>
      </c>
      <c r="T204" s="5">
        <f t="shared" si="345"/>
        <v>2.787802667321259E-2</v>
      </c>
      <c r="U204" s="5">
        <f t="shared" si="346"/>
        <v>7.1641117632525037E-2</v>
      </c>
      <c r="V204" s="5">
        <f t="shared" si="347"/>
        <v>1.3920677369006077E-3</v>
      </c>
      <c r="W204" s="5">
        <f t="shared" si="348"/>
        <v>3.6161001618224865E-3</v>
      </c>
      <c r="X204" s="5">
        <f t="shared" si="349"/>
        <v>4.7800324014091082E-3</v>
      </c>
      <c r="Y204" s="5">
        <f t="shared" si="350"/>
        <v>3.1593026653063375E-3</v>
      </c>
      <c r="Z204" s="5">
        <f t="shared" si="351"/>
        <v>6.1367922435831918E-2</v>
      </c>
      <c r="AA204" s="5">
        <f t="shared" si="352"/>
        <v>3.1566867456831411E-2</v>
      </c>
      <c r="AB204" s="5">
        <f t="shared" si="353"/>
        <v>8.1187946526876196E-3</v>
      </c>
      <c r="AC204" s="5">
        <f t="shared" si="354"/>
        <v>5.9159002218353201E-5</v>
      </c>
      <c r="AD204" s="5">
        <f t="shared" si="355"/>
        <v>4.6501881597113895E-4</v>
      </c>
      <c r="AE204" s="5">
        <f t="shared" si="356"/>
        <v>6.1469674736185033E-4</v>
      </c>
      <c r="AF204" s="5">
        <f t="shared" si="357"/>
        <v>4.0627613145947363E-4</v>
      </c>
      <c r="AG204" s="5">
        <f t="shared" si="358"/>
        <v>1.7901542042433093E-4</v>
      </c>
      <c r="AH204" s="5">
        <f t="shared" si="359"/>
        <v>2.0280180617466361E-2</v>
      </c>
      <c r="AI204" s="5">
        <f t="shared" si="360"/>
        <v>1.043186322987477E-2</v>
      </c>
      <c r="AJ204" s="5">
        <f t="shared" si="361"/>
        <v>2.6830079203803659E-3</v>
      </c>
      <c r="AK204" s="5">
        <f t="shared" si="362"/>
        <v>4.600348849288734E-4</v>
      </c>
      <c r="AL204" s="5">
        <f t="shared" si="363"/>
        <v>1.6090194237304133E-6</v>
      </c>
      <c r="AM204" s="5">
        <f t="shared" si="364"/>
        <v>4.7839935738553327E-5</v>
      </c>
      <c r="AN204" s="5">
        <f t="shared" si="365"/>
        <v>6.3238415054400293E-5</v>
      </c>
      <c r="AO204" s="5">
        <f t="shared" si="366"/>
        <v>4.179663995001776E-5</v>
      </c>
      <c r="AP204" s="5">
        <f t="shared" si="367"/>
        <v>1.8416644477976612E-5</v>
      </c>
      <c r="AQ204" s="5">
        <f t="shared" si="368"/>
        <v>6.0861254798313423E-6</v>
      </c>
      <c r="AR204" s="5">
        <f t="shared" si="369"/>
        <v>5.3615727507426757E-3</v>
      </c>
      <c r="AS204" s="5">
        <f t="shared" si="370"/>
        <v>2.7579238413981458E-3</v>
      </c>
      <c r="AT204" s="5">
        <f t="shared" si="371"/>
        <v>7.0932021895056009E-4</v>
      </c>
      <c r="AU204" s="5">
        <f t="shared" si="372"/>
        <v>1.2162172270307106E-4</v>
      </c>
      <c r="AV204" s="5">
        <f t="shared" si="373"/>
        <v>1.5640161211477147E-5</v>
      </c>
      <c r="AW204" s="5">
        <f t="shared" si="374"/>
        <v>3.0390597665016153E-8</v>
      </c>
      <c r="AX204" s="5">
        <f t="shared" si="375"/>
        <v>4.1013742757363954E-6</v>
      </c>
      <c r="AY204" s="5">
        <f t="shared" si="376"/>
        <v>5.4215041207390576E-6</v>
      </c>
      <c r="AZ204" s="5">
        <f t="shared" si="377"/>
        <v>3.5832753798009766E-6</v>
      </c>
      <c r="BA204" s="5">
        <f t="shared" si="378"/>
        <v>1.5788807142248084E-6</v>
      </c>
      <c r="BB204" s="5">
        <f t="shared" si="379"/>
        <v>5.2177073602898045E-7</v>
      </c>
      <c r="BC204" s="5">
        <f t="shared" si="380"/>
        <v>1.3794313833766188E-7</v>
      </c>
      <c r="BD204" s="5">
        <f t="shared" si="381"/>
        <v>1.1812214966479965E-3</v>
      </c>
      <c r="BE204" s="5">
        <f t="shared" si="382"/>
        <v>6.0760509630802936E-4</v>
      </c>
      <c r="BF204" s="5">
        <f t="shared" si="383"/>
        <v>1.5627211073754535E-4</v>
      </c>
      <c r="BG204" s="5">
        <f t="shared" si="384"/>
        <v>2.6794785783020355E-5</v>
      </c>
      <c r="BH204" s="5">
        <f t="shared" si="385"/>
        <v>3.4457230169035609E-6</v>
      </c>
      <c r="BI204" s="5">
        <f t="shared" si="386"/>
        <v>3.5448709179060687E-7</v>
      </c>
      <c r="BJ204" s="8">
        <f t="shared" si="387"/>
        <v>0.14438052071038612</v>
      </c>
      <c r="BK204" s="8">
        <f t="shared" si="388"/>
        <v>0.28768925201153644</v>
      </c>
      <c r="BL204" s="8">
        <f t="shared" si="389"/>
        <v>0.50612133333470621</v>
      </c>
      <c r="BM204" s="8">
        <f t="shared" si="390"/>
        <v>0.27866125215461734</v>
      </c>
      <c r="BN204" s="8">
        <f t="shared" si="391"/>
        <v>0.72089238522432031</v>
      </c>
    </row>
    <row r="205" spans="1:66" x14ac:dyDescent="0.25">
      <c r="A205" t="s">
        <v>340</v>
      </c>
      <c r="B205" t="s">
        <v>361</v>
      </c>
      <c r="C205" t="s">
        <v>377</v>
      </c>
      <c r="D205" s="11">
        <v>44350</v>
      </c>
      <c r="E205">
        <f>VLOOKUP(A205,home!$A$2:$E$405,3,FALSE)</f>
        <v>1.3508064516128999</v>
      </c>
      <c r="F205">
        <f>VLOOKUP(B205,home!$B$2:$E$405,3,FALSE)</f>
        <v>0.63</v>
      </c>
      <c r="G205">
        <f>VLOOKUP(C205,away!$B$2:$E$405,4,FALSE)</f>
        <v>0.86</v>
      </c>
      <c r="H205">
        <f>VLOOKUP(A205,away!$A$2:$E$405,3,FALSE)</f>
        <v>1.13709677419355</v>
      </c>
      <c r="I205">
        <f>VLOOKUP(C205,away!$B$2:$E$405,3,FALSE)</f>
        <v>0.8</v>
      </c>
      <c r="J205">
        <f>VLOOKUP(B205,home!$B$2:$E$405,4,FALSE)</f>
        <v>1.49</v>
      </c>
      <c r="K205" s="3">
        <f t="shared" si="336"/>
        <v>0.73186693548386916</v>
      </c>
      <c r="L205" s="3">
        <f t="shared" si="337"/>
        <v>1.3554193548387117</v>
      </c>
      <c r="M205" s="5">
        <f t="shared" si="338"/>
        <v>0.12402324263679534</v>
      </c>
      <c r="N205" s="5">
        <f t="shared" si="339"/>
        <v>9.0768510517363746E-2</v>
      </c>
      <c r="O205" s="5">
        <f t="shared" si="340"/>
        <v>0.16810350351977016</v>
      </c>
      <c r="P205" s="5">
        <f t="shared" si="341"/>
        <v>0.12302939596511599</v>
      </c>
      <c r="Q205" s="5">
        <f t="shared" si="342"/>
        <v>3.3215235815389169E-2</v>
      </c>
      <c r="R205" s="5">
        <f t="shared" si="343"/>
        <v>0.113925371143447</v>
      </c>
      <c r="S205" s="5">
        <f t="shared" si="344"/>
        <v>3.0510878343723177E-2</v>
      </c>
      <c r="T205" s="5">
        <f t="shared" si="345"/>
        <v>4.5020573499710455E-2</v>
      </c>
      <c r="U205" s="5">
        <f t="shared" si="346"/>
        <v>8.3378212252616962E-2</v>
      </c>
      <c r="V205" s="5">
        <f t="shared" si="347"/>
        <v>3.3629314179675299E-3</v>
      </c>
      <c r="W205" s="5">
        <f t="shared" si="348"/>
        <v>8.1030442825276439E-3</v>
      </c>
      <c r="X205" s="5">
        <f t="shared" si="349"/>
        <v>1.0983023053653129E-2</v>
      </c>
      <c r="Y205" s="5">
        <f t="shared" si="350"/>
        <v>7.4433010107806119E-3</v>
      </c>
      <c r="Z205" s="5">
        <f t="shared" si="351"/>
        <v>5.1472217685003915E-2</v>
      </c>
      <c r="AA205" s="5">
        <f t="shared" si="352"/>
        <v>3.7670814219682429E-2</v>
      </c>
      <c r="AB205" s="5">
        <f t="shared" si="353"/>
        <v>1.3785011680070566E-2</v>
      </c>
      <c r="AC205" s="5">
        <f t="shared" si="354"/>
        <v>2.084989334601482E-4</v>
      </c>
      <c r="AD205" s="5">
        <f t="shared" si="355"/>
        <v>1.4825875467858983E-3</v>
      </c>
      <c r="AE205" s="5">
        <f t="shared" si="356"/>
        <v>2.0095278561564505E-3</v>
      </c>
      <c r="AF205" s="5">
        <f t="shared" si="357"/>
        <v>1.3618764751609979E-3</v>
      </c>
      <c r="AG205" s="5">
        <f t="shared" si="358"/>
        <v>6.1530457777757969E-4</v>
      </c>
      <c r="AH205" s="5">
        <f t="shared" si="359"/>
        <v>1.7441610021681427E-2</v>
      </c>
      <c r="AI205" s="5">
        <f t="shared" si="360"/>
        <v>1.2764937676472727E-2</v>
      </c>
      <c r="AJ205" s="5">
        <f t="shared" si="361"/>
        <v>4.6711179094613368E-3</v>
      </c>
      <c r="AK205" s="5">
        <f t="shared" si="362"/>
        <v>1.1395455832270956E-3</v>
      </c>
      <c r="AL205" s="5">
        <f t="shared" si="363"/>
        <v>8.273126003677839E-6</v>
      </c>
      <c r="AM205" s="5">
        <f t="shared" si="364"/>
        <v>2.1701136089054859E-4</v>
      </c>
      <c r="AN205" s="5">
        <f t="shared" si="365"/>
        <v>2.9414139877093819E-4</v>
      </c>
      <c r="AO205" s="5">
        <f t="shared" si="366"/>
        <v>1.9934247247673068E-4</v>
      </c>
      <c r="AP205" s="5">
        <f t="shared" si="367"/>
        <v>9.0064215145454671E-5</v>
      </c>
      <c r="AQ205" s="5">
        <f t="shared" si="368"/>
        <v>3.0518695096626763E-5</v>
      </c>
      <c r="AR205" s="5">
        <f t="shared" si="369"/>
        <v>4.7281391605871687E-3</v>
      </c>
      <c r="AS205" s="5">
        <f t="shared" si="370"/>
        <v>3.4603687180002046E-3</v>
      </c>
      <c r="AT205" s="5">
        <f t="shared" si="371"/>
        <v>1.2662647246435271E-3</v>
      </c>
      <c r="AU205" s="5">
        <f t="shared" si="372"/>
        <v>3.0891242784539458E-4</v>
      </c>
      <c r="AV205" s="5">
        <f t="shared" si="373"/>
        <v>5.6520697975022696E-5</v>
      </c>
      <c r="AW205" s="5">
        <f t="shared" si="374"/>
        <v>2.2796750595919832E-7</v>
      </c>
      <c r="AX205" s="5">
        <f t="shared" si="375"/>
        <v>2.6470573276691626E-5</v>
      </c>
      <c r="AY205" s="5">
        <f t="shared" si="376"/>
        <v>3.5878727352904202E-5</v>
      </c>
      <c r="AZ205" s="5">
        <f t="shared" si="377"/>
        <v>2.4315360740553731E-5</v>
      </c>
      <c r="BA205" s="5">
        <f t="shared" si="378"/>
        <v>1.0985836855877295E-5</v>
      </c>
      <c r="BB205" s="5">
        <f t="shared" si="379"/>
        <v>3.722603975889135E-6</v>
      </c>
      <c r="BC205" s="5">
        <f t="shared" si="380"/>
        <v>1.0091378958639348E-6</v>
      </c>
      <c r="BD205" s="5">
        <f t="shared" si="381"/>
        <v>1.0681018884384518E-3</v>
      </c>
      <c r="BE205" s="5">
        <f t="shared" si="382"/>
        <v>7.8170845587598322E-4</v>
      </c>
      <c r="BF205" s="5">
        <f t="shared" si="383"/>
        <v>2.8605328602189154E-4</v>
      </c>
      <c r="BG205" s="5">
        <f t="shared" si="384"/>
        <v>6.9784313941977498E-5</v>
      </c>
      <c r="BH205" s="5">
        <f t="shared" si="385"/>
        <v>1.2768207997389828E-5</v>
      </c>
      <c r="BI205" s="5">
        <f t="shared" si="386"/>
        <v>1.8689258517340651E-6</v>
      </c>
      <c r="BJ205" s="8">
        <f t="shared" si="387"/>
        <v>0.20193644501778379</v>
      </c>
      <c r="BK205" s="8">
        <f t="shared" si="388"/>
        <v>0.28117909915041872</v>
      </c>
      <c r="BL205" s="8">
        <f t="shared" si="389"/>
        <v>0.46492061481360858</v>
      </c>
      <c r="BM205" s="8">
        <f t="shared" si="390"/>
        <v>0.34640746630908659</v>
      </c>
      <c r="BN205" s="8">
        <f t="shared" si="391"/>
        <v>0.65306525959788153</v>
      </c>
    </row>
    <row r="206" spans="1:66" x14ac:dyDescent="0.25">
      <c r="A206" t="s">
        <v>340</v>
      </c>
      <c r="B206" t="s">
        <v>405</v>
      </c>
      <c r="C206" t="s">
        <v>354</v>
      </c>
      <c r="D206" s="11">
        <v>44350</v>
      </c>
      <c r="E206">
        <f>VLOOKUP(A206,home!$A$2:$E$405,3,FALSE)</f>
        <v>1.3508064516128999</v>
      </c>
      <c r="F206">
        <f>VLOOKUP(B206,home!$B$2:$E$405,3,FALSE)</f>
        <v>0.8</v>
      </c>
      <c r="G206">
        <f>VLOOKUP(C206,away!$B$2:$E$405,4,FALSE)</f>
        <v>0.56000000000000005</v>
      </c>
      <c r="H206">
        <f>VLOOKUP(A206,away!$A$2:$E$405,3,FALSE)</f>
        <v>1.13709677419355</v>
      </c>
      <c r="I206">
        <f>VLOOKUP(C206,away!$B$2:$E$405,3,FALSE)</f>
        <v>1.42</v>
      </c>
      <c r="J206">
        <f>VLOOKUP(B206,home!$B$2:$E$405,4,FALSE)</f>
        <v>1.25</v>
      </c>
      <c r="K206" s="3">
        <f t="shared" si="336"/>
        <v>0.60516129032257926</v>
      </c>
      <c r="L206" s="3">
        <f t="shared" si="337"/>
        <v>2.0183467741935512</v>
      </c>
      <c r="M206" s="5">
        <f t="shared" si="338"/>
        <v>7.2547913139117265E-2</v>
      </c>
      <c r="N206" s="5">
        <f t="shared" si="339"/>
        <v>4.390318872547861E-2</v>
      </c>
      <c r="O206" s="5">
        <f t="shared" si="340"/>
        <v>0.14642684645881129</v>
      </c>
      <c r="P206" s="5">
        <f t="shared" si="341"/>
        <v>8.8611859340880436E-2</v>
      </c>
      <c r="Q206" s="5">
        <f t="shared" si="342"/>
        <v>1.3284255169193175E-2</v>
      </c>
      <c r="R206" s="5">
        <f t="shared" si="343"/>
        <v>0.14777007660273811</v>
      </c>
      <c r="S206" s="5">
        <f t="shared" si="344"/>
        <v>2.705819256575628E-2</v>
      </c>
      <c r="T206" s="5">
        <f t="shared" si="345"/>
        <v>2.681223356830505E-2</v>
      </c>
      <c r="U206" s="5">
        <f t="shared" si="346"/>
        <v>8.9424730227979393E-2</v>
      </c>
      <c r="V206" s="5">
        <f t="shared" si="347"/>
        <v>3.6721735561580406E-3</v>
      </c>
      <c r="W206" s="5">
        <f t="shared" si="348"/>
        <v>2.6797056663877784E-3</v>
      </c>
      <c r="X206" s="5">
        <f t="shared" si="349"/>
        <v>5.4085752875419526E-3</v>
      </c>
      <c r="Y206" s="5">
        <f t="shared" si="350"/>
        <v>5.4581902422966315E-3</v>
      </c>
      <c r="Z206" s="5">
        <f t="shared" si="351"/>
        <v>9.9417085811156811E-2</v>
      </c>
      <c r="AA206" s="5">
        <f t="shared" si="352"/>
        <v>6.0163371929590245E-2</v>
      </c>
      <c r="AB206" s="5">
        <f t="shared" si="353"/>
        <v>1.8204271893534039E-2</v>
      </c>
      <c r="AC206" s="5">
        <f t="shared" si="354"/>
        <v>2.8033036423252817E-4</v>
      </c>
      <c r="AD206" s="5">
        <f t="shared" si="355"/>
        <v>4.0541353468898875E-4</v>
      </c>
      <c r="AE206" s="5">
        <f t="shared" si="356"/>
        <v>8.1826509995392576E-4</v>
      </c>
      <c r="AF206" s="5">
        <f t="shared" si="357"/>
        <v>8.2577136246358518E-4</v>
      </c>
      <c r="AG206" s="5">
        <f t="shared" si="358"/>
        <v>5.5556432188326357E-4</v>
      </c>
      <c r="AH206" s="5">
        <f t="shared" si="359"/>
        <v>5.0164538611667947E-2</v>
      </c>
      <c r="AI206" s="5">
        <f t="shared" si="360"/>
        <v>3.0357636914673823E-2</v>
      </c>
      <c r="AJ206" s="5">
        <f t="shared" si="361"/>
        <v>9.1856333632141882E-3</v>
      </c>
      <c r="AK206" s="5">
        <f t="shared" si="362"/>
        <v>1.8529299128376105E-3</v>
      </c>
      <c r="AL206" s="5">
        <f t="shared" si="363"/>
        <v>1.3696104397498776E-5</v>
      </c>
      <c r="AM206" s="5">
        <f t="shared" si="364"/>
        <v>4.9068115553325255E-5</v>
      </c>
      <c r="AN206" s="5">
        <f t="shared" si="365"/>
        <v>9.9036472742810439E-5</v>
      </c>
      <c r="AO206" s="5">
        <f t="shared" si="366"/>
        <v>9.9944972643979535E-5</v>
      </c>
      <c r="AP206" s="5">
        <f t="shared" si="367"/>
        <v>6.7241204377612926E-5</v>
      </c>
      <c r="AQ206" s="5">
        <f t="shared" si="368"/>
        <v>3.3929016987111086E-5</v>
      </c>
      <c r="AR206" s="5">
        <f t="shared" si="369"/>
        <v>2.0249886937153575E-2</v>
      </c>
      <c r="AS206" s="5">
        <f t="shared" si="370"/>
        <v>1.2254447707774202E-2</v>
      </c>
      <c r="AT206" s="5">
        <f t="shared" si="371"/>
        <v>3.7079586935136045E-3</v>
      </c>
      <c r="AU206" s="5">
        <f t="shared" si="372"/>
        <v>7.4797102247650606E-4</v>
      </c>
      <c r="AV206" s="5">
        <f t="shared" si="373"/>
        <v>1.1316077727144533E-4</v>
      </c>
      <c r="AW206" s="5">
        <f t="shared" si="374"/>
        <v>4.6468802626644602E-7</v>
      </c>
      <c r="AX206" s="5">
        <f t="shared" si="375"/>
        <v>4.9490206869912863E-6</v>
      </c>
      <c r="AY206" s="5">
        <f t="shared" si="376"/>
        <v>9.9888399390060141E-6</v>
      </c>
      <c r="AZ206" s="5">
        <f t="shared" si="377"/>
        <v>1.0080471434414252E-5</v>
      </c>
      <c r="BA206" s="5">
        <f t="shared" si="378"/>
        <v>6.7819623340000809E-6</v>
      </c>
      <c r="BB206" s="5">
        <f t="shared" si="379"/>
        <v>3.4220879498828074E-6</v>
      </c>
      <c r="BC206" s="5">
        <f t="shared" si="380"/>
        <v>1.3813920349305179E-6</v>
      </c>
      <c r="BD206" s="5">
        <f t="shared" si="381"/>
        <v>6.811882329564675E-3</v>
      </c>
      <c r="BE206" s="5">
        <f t="shared" si="382"/>
        <v>4.1222875000849358E-3</v>
      </c>
      <c r="BF206" s="5">
        <f t="shared" si="383"/>
        <v>1.2473244113160196E-3</v>
      </c>
      <c r="BG206" s="5">
        <f t="shared" si="384"/>
        <v>2.5161081673428468E-4</v>
      </c>
      <c r="BH206" s="5">
        <f t="shared" si="385"/>
        <v>3.8066281628509438E-5</v>
      </c>
      <c r="BI206" s="5">
        <f t="shared" si="386"/>
        <v>4.6072480216182944E-6</v>
      </c>
      <c r="BJ206" s="8">
        <f t="shared" si="387"/>
        <v>0.10053698653487705</v>
      </c>
      <c r="BK206" s="8">
        <f t="shared" si="388"/>
        <v>0.19219415391048103</v>
      </c>
      <c r="BL206" s="8">
        <f t="shared" si="389"/>
        <v>0.60309923964058598</v>
      </c>
      <c r="BM206" s="8">
        <f t="shared" si="390"/>
        <v>0.4826938023089693</v>
      </c>
      <c r="BN206" s="8">
        <f t="shared" si="391"/>
        <v>0.5125441394362189</v>
      </c>
    </row>
    <row r="207" spans="1:66" x14ac:dyDescent="0.25">
      <c r="A207" t="s">
        <v>342</v>
      </c>
      <c r="B207" t="s">
        <v>436</v>
      </c>
      <c r="C207" t="s">
        <v>426</v>
      </c>
      <c r="D207" s="11">
        <v>44350</v>
      </c>
      <c r="E207">
        <f>VLOOKUP(A207,home!$A$2:$E$405,3,FALSE)</f>
        <v>1.16835016835017</v>
      </c>
      <c r="F207">
        <f>VLOOKUP(B207,home!$B$2:$E$405,3,FALSE)</f>
        <v>0.86</v>
      </c>
      <c r="G207">
        <f>VLOOKUP(C207,away!$B$2:$E$405,4,FALSE)</f>
        <v>1.1200000000000001</v>
      </c>
      <c r="H207">
        <f>VLOOKUP(A207,away!$A$2:$E$405,3,FALSE)</f>
        <v>0.84175084175084203</v>
      </c>
      <c r="I207">
        <f>VLOOKUP(C207,away!$B$2:$E$405,3,FALSE)</f>
        <v>0.53</v>
      </c>
      <c r="J207">
        <f>VLOOKUP(B207,home!$B$2:$E$405,4,FALSE)</f>
        <v>1.01</v>
      </c>
      <c r="K207" s="3">
        <f t="shared" si="336"/>
        <v>1.1253548821548838</v>
      </c>
      <c r="L207" s="3">
        <f t="shared" si="337"/>
        <v>0.45058922558922576</v>
      </c>
      <c r="M207" s="5">
        <f t="shared" si="338"/>
        <v>0.20681220747554779</v>
      </c>
      <c r="N207" s="5">
        <f t="shared" si="339"/>
        <v>0.23273712737183644</v>
      </c>
      <c r="O207" s="5">
        <f t="shared" si="340"/>
        <v>9.3187352408805366E-2</v>
      </c>
      <c r="P207" s="5">
        <f t="shared" si="341"/>
        <v>0.10486884198833678</v>
      </c>
      <c r="Q207" s="5">
        <f t="shared" si="342"/>
        <v>0.13095593127329963</v>
      </c>
      <c r="R207" s="5">
        <f t="shared" si="343"/>
        <v>2.0994608478296935E-2</v>
      </c>
      <c r="S207" s="5">
        <f t="shared" si="344"/>
        <v>1.3294033938101819E-2</v>
      </c>
      <c r="T207" s="5">
        <f t="shared" si="345"/>
        <v>5.9007331658751945E-2</v>
      </c>
      <c r="U207" s="5">
        <f t="shared" si="346"/>
        <v>2.362638514998177E-2</v>
      </c>
      <c r="V207" s="5">
        <f t="shared" si="347"/>
        <v>7.4900475678438814E-4</v>
      </c>
      <c r="W207" s="5">
        <f t="shared" si="348"/>
        <v>4.9123965535182369E-2</v>
      </c>
      <c r="X207" s="5">
        <f t="shared" si="349"/>
        <v>2.213472958836964E-2</v>
      </c>
      <c r="Y207" s="5">
        <f t="shared" si="350"/>
        <v>4.9868353319251976E-3</v>
      </c>
      <c r="Z207" s="5">
        <f t="shared" si="351"/>
        <v>3.1533147919282699E-3</v>
      </c>
      <c r="AA207" s="5">
        <f t="shared" si="352"/>
        <v>3.5485981960676895E-3</v>
      </c>
      <c r="AB207" s="5">
        <f t="shared" si="353"/>
        <v>1.9967161523753944E-3</v>
      </c>
      <c r="AC207" s="5">
        <f t="shared" si="354"/>
        <v>2.3737495493653811E-5</v>
      </c>
      <c r="AD207" s="5">
        <f t="shared" si="355"/>
        <v>1.3820473611456432E-2</v>
      </c>
      <c r="AE207" s="5">
        <f t="shared" si="356"/>
        <v>6.2273565018624837E-3</v>
      </c>
      <c r="AF207" s="5">
        <f t="shared" si="357"/>
        <v>1.402989871821123E-3</v>
      </c>
      <c r="AG207" s="5">
        <f t="shared" si="358"/>
        <v>2.1072403995113563E-4</v>
      </c>
      <c r="AH207" s="5">
        <f t="shared" si="359"/>
        <v>3.5521241753350233E-4</v>
      </c>
      <c r="AI207" s="5">
        <f t="shared" si="360"/>
        <v>3.9974002827336584E-4</v>
      </c>
      <c r="AJ207" s="5">
        <f t="shared" si="361"/>
        <v>2.2492469620508183E-4</v>
      </c>
      <c r="AK207" s="5">
        <f t="shared" si="362"/>
        <v>8.4373368330530938E-5</v>
      </c>
      <c r="AL207" s="5">
        <f t="shared" si="363"/>
        <v>4.8146551782581046E-7</v>
      </c>
      <c r="AM207" s="5">
        <f t="shared" si="364"/>
        <v>3.1105874904690475E-3</v>
      </c>
      <c r="AN207" s="5">
        <f t="shared" si="365"/>
        <v>1.4015972084579812E-3</v>
      </c>
      <c r="AO207" s="5">
        <f t="shared" si="366"/>
        <v>3.1577230037355109E-4</v>
      </c>
      <c r="AP207" s="5">
        <f t="shared" si="367"/>
        <v>4.7427865429282259E-5</v>
      </c>
      <c r="AQ207" s="5">
        <f t="shared" si="368"/>
        <v>5.342621288782575E-6</v>
      </c>
      <c r="AR207" s="5">
        <f t="shared" si="369"/>
        <v>3.2010977627219515E-5</v>
      </c>
      <c r="AS207" s="5">
        <f t="shared" si="370"/>
        <v>3.6023709955342234E-5</v>
      </c>
      <c r="AT207" s="5">
        <f t="shared" si="371"/>
        <v>2.0269728935787943E-5</v>
      </c>
      <c r="AU207" s="5">
        <f t="shared" si="372"/>
        <v>7.60354613928169E-6</v>
      </c>
      <c r="AV207" s="5">
        <f t="shared" si="373"/>
        <v>2.1391719423826419E-6</v>
      </c>
      <c r="AW207" s="5">
        <f t="shared" si="374"/>
        <v>6.7816128038763211E-9</v>
      </c>
      <c r="AX207" s="5">
        <f t="shared" si="375"/>
        <v>5.8341913646154135E-4</v>
      </c>
      <c r="AY207" s="5">
        <f t="shared" si="376"/>
        <v>2.6288237689214074E-4</v>
      </c>
      <c r="AZ207" s="5">
        <f t="shared" si="377"/>
        <v>5.9225983312442325E-5</v>
      </c>
      <c r="BA207" s="5">
        <f t="shared" si="378"/>
        <v>8.8955299851712654E-6</v>
      </c>
      <c r="BB207" s="5">
        <f t="shared" si="379"/>
        <v>1.0020574918060141E-6</v>
      </c>
      <c r="BC207" s="5">
        <f t="shared" si="380"/>
        <v>9.0303261845750783E-8</v>
      </c>
      <c r="BD207" s="5">
        <f t="shared" si="381"/>
        <v>2.4039669365671454E-6</v>
      </c>
      <c r="BE207" s="5">
        <f t="shared" si="382"/>
        <v>2.7053159286047569E-6</v>
      </c>
      <c r="BF207" s="5">
        <f t="shared" si="383"/>
        <v>1.5222202440133685E-6</v>
      </c>
      <c r="BG207" s="5">
        <f t="shared" si="384"/>
        <v>5.7101266110514738E-7</v>
      </c>
      <c r="BH207" s="5">
        <f t="shared" si="385"/>
        <v>1.6064797148673245E-7</v>
      </c>
      <c r="BI207" s="5">
        <f t="shared" si="386"/>
        <v>3.6157195804174586E-8</v>
      </c>
      <c r="BJ207" s="8">
        <f t="shared" si="387"/>
        <v>0.5264037076578798</v>
      </c>
      <c r="BK207" s="8">
        <f t="shared" si="388"/>
        <v>0.32601118949667446</v>
      </c>
      <c r="BL207" s="8">
        <f t="shared" si="389"/>
        <v>0.14452335735140726</v>
      </c>
      <c r="BM207" s="8">
        <f t="shared" si="390"/>
        <v>0.21027262470648767</v>
      </c>
      <c r="BN207" s="8">
        <f t="shared" si="391"/>
        <v>0.78955606899612296</v>
      </c>
    </row>
    <row r="208" spans="1:66" x14ac:dyDescent="0.25">
      <c r="A208" t="s">
        <v>342</v>
      </c>
      <c r="B208" t="s">
        <v>392</v>
      </c>
      <c r="C208" t="s">
        <v>430</v>
      </c>
      <c r="D208" s="11">
        <v>44350</v>
      </c>
      <c r="E208">
        <f>VLOOKUP(A208,home!$A$2:$E$405,3,FALSE)</f>
        <v>1.16835016835017</v>
      </c>
      <c r="F208">
        <f>VLOOKUP(B208,home!$B$2:$E$405,3,FALSE)</f>
        <v>1.25</v>
      </c>
      <c r="G208">
        <f>VLOOKUP(C208,away!$B$2:$E$405,4,FALSE)</f>
        <v>0.98</v>
      </c>
      <c r="H208">
        <f>VLOOKUP(A208,away!$A$2:$E$405,3,FALSE)</f>
        <v>0.84175084175084203</v>
      </c>
      <c r="I208">
        <f>VLOOKUP(C208,away!$B$2:$E$405,3,FALSE)</f>
        <v>0.73</v>
      </c>
      <c r="J208">
        <f>VLOOKUP(B208,home!$B$2:$E$405,4,FALSE)</f>
        <v>1.19</v>
      </c>
      <c r="K208" s="3">
        <f t="shared" si="336"/>
        <v>1.4312289562289582</v>
      </c>
      <c r="L208" s="3">
        <f t="shared" si="337"/>
        <v>0.73122895622895634</v>
      </c>
      <c r="M208" s="5">
        <f t="shared" si="338"/>
        <v>0.11504201005988333</v>
      </c>
      <c r="N208" s="5">
        <f t="shared" si="339"/>
        <v>0.16465145598048814</v>
      </c>
      <c r="O208" s="5">
        <f t="shared" si="340"/>
        <v>8.4122048938569588E-2</v>
      </c>
      <c r="P208" s="5">
        <f t="shared" si="341"/>
        <v>0.12039791229819029</v>
      </c>
      <c r="Q208" s="5">
        <f t="shared" si="342"/>
        <v>0.11782696574226616</v>
      </c>
      <c r="R208" s="5">
        <f t="shared" si="343"/>
        <v>3.0756239020595707E-2</v>
      </c>
      <c r="S208" s="5">
        <f t="shared" si="344"/>
        <v>3.1500791054974678E-2</v>
      </c>
      <c r="T208" s="5">
        <f t="shared" si="345"/>
        <v>8.6158489175342273E-2</v>
      </c>
      <c r="U208" s="5">
        <f t="shared" si="346"/>
        <v>4.4019219870975554E-2</v>
      </c>
      <c r="V208" s="5">
        <f t="shared" si="347"/>
        <v>3.6630381822994381E-3</v>
      </c>
      <c r="W208" s="5">
        <f t="shared" si="348"/>
        <v>5.6212455064976255E-2</v>
      </c>
      <c r="X208" s="5">
        <f t="shared" si="349"/>
        <v>4.11041748442297E-2</v>
      </c>
      <c r="Y208" s="5">
        <f t="shared" si="350"/>
        <v>1.5028281433999303E-2</v>
      </c>
      <c r="Z208" s="5">
        <f t="shared" si="351"/>
        <v>7.4966175188528337E-3</v>
      </c>
      <c r="AA208" s="5">
        <f t="shared" si="352"/>
        <v>1.0729376066755465E-2</v>
      </c>
      <c r="AB208" s="5">
        <f t="shared" si="353"/>
        <v>7.6780968545051946E-3</v>
      </c>
      <c r="AC208" s="5">
        <f t="shared" si="354"/>
        <v>2.3959842451674968E-4</v>
      </c>
      <c r="AD208" s="5">
        <f t="shared" si="355"/>
        <v>2.0113223347428287E-2</v>
      </c>
      <c r="AE208" s="5">
        <f t="shared" si="356"/>
        <v>1.4707371314739861E-2</v>
      </c>
      <c r="AF208" s="5">
        <f t="shared" si="357"/>
        <v>5.3772278876744609E-3</v>
      </c>
      <c r="AG208" s="5">
        <f t="shared" si="358"/>
        <v>1.3106615785698106E-3</v>
      </c>
      <c r="AH208" s="5">
        <f t="shared" si="359"/>
        <v>1.3704359508896163E-3</v>
      </c>
      <c r="AI208" s="5">
        <f t="shared" si="360"/>
        <v>1.9614076155703851E-3</v>
      </c>
      <c r="AJ208" s="5">
        <f t="shared" si="361"/>
        <v>1.4036116871861662E-3</v>
      </c>
      <c r="AK208" s="5">
        <f t="shared" si="362"/>
        <v>6.6962989666740779E-4</v>
      </c>
      <c r="AL208" s="5">
        <f t="shared" si="363"/>
        <v>1.0030127285410353E-5</v>
      </c>
      <c r="AM208" s="5">
        <f t="shared" si="364"/>
        <v>5.7573255315879401E-3</v>
      </c>
      <c r="AN208" s="5">
        <f t="shared" si="365"/>
        <v>4.2099231391333706E-3</v>
      </c>
      <c r="AO208" s="5">
        <f t="shared" si="366"/>
        <v>1.5392088514163127E-3</v>
      </c>
      <c r="AP208" s="5">
        <f t="shared" si="367"/>
        <v>3.7517136061317375E-4</v>
      </c>
      <c r="AQ208" s="5">
        <f t="shared" si="368"/>
        <v>6.8584040607042095E-5</v>
      </c>
      <c r="AR208" s="5">
        <f t="shared" si="369"/>
        <v>2.0042048998953035E-4</v>
      </c>
      <c r="AS208" s="5">
        <f t="shared" si="370"/>
        <v>2.8684760869461187E-4</v>
      </c>
      <c r="AT208" s="5">
        <f t="shared" si="371"/>
        <v>2.0527230179438101E-4</v>
      </c>
      <c r="AU208" s="5">
        <f t="shared" si="372"/>
        <v>9.7930554079962527E-5</v>
      </c>
      <c r="AV208" s="5">
        <f t="shared" si="373"/>
        <v>3.504026117469706E-5</v>
      </c>
      <c r="AW208" s="5">
        <f t="shared" si="374"/>
        <v>2.9158584585750672E-7</v>
      </c>
      <c r="AX208" s="5">
        <f t="shared" si="375"/>
        <v>1.3733418352074886E-3</v>
      </c>
      <c r="AY208" s="5">
        <f t="shared" si="376"/>
        <v>1.0042273167043313E-3</v>
      </c>
      <c r="AZ208" s="5">
        <f t="shared" si="377"/>
        <v>3.6716004630515681E-4</v>
      </c>
      <c r="BA208" s="5">
        <f t="shared" si="378"/>
        <v>8.9492685809565051E-5</v>
      </c>
      <c r="BB208" s="5">
        <f t="shared" si="379"/>
        <v>1.6359910808663544E-5</v>
      </c>
      <c r="BC208" s="5">
        <f t="shared" si="380"/>
        <v>2.3925681009235735E-6</v>
      </c>
      <c r="BD208" s="5">
        <f t="shared" si="381"/>
        <v>2.44255442836567E-5</v>
      </c>
      <c r="BE208" s="5">
        <f t="shared" si="382"/>
        <v>3.4958546250422174E-5</v>
      </c>
      <c r="BF208" s="5">
        <f t="shared" si="383"/>
        <v>2.5016841830636747E-5</v>
      </c>
      <c r="BG208" s="5">
        <f t="shared" si="384"/>
        <v>1.1934942807135722E-5</v>
      </c>
      <c r="BH208" s="5">
        <f t="shared" si="385"/>
        <v>4.2704089341272907E-6</v>
      </c>
      <c r="BI208" s="5">
        <f t="shared" si="386"/>
        <v>1.2223865842923642E-6</v>
      </c>
      <c r="BJ208" s="8">
        <f t="shared" si="387"/>
        <v>0.53729349365600831</v>
      </c>
      <c r="BK208" s="8">
        <f t="shared" si="388"/>
        <v>0.27185760746385429</v>
      </c>
      <c r="BL208" s="8">
        <f t="shared" si="389"/>
        <v>0.18363740578813859</v>
      </c>
      <c r="BM208" s="8">
        <f t="shared" si="390"/>
        <v>0.36648455665600216</v>
      </c>
      <c r="BN208" s="8">
        <f t="shared" si="391"/>
        <v>0.63279663203999315</v>
      </c>
    </row>
    <row r="209" spans="1:66" x14ac:dyDescent="0.25">
      <c r="A209" t="s">
        <v>342</v>
      </c>
      <c r="B209" t="s">
        <v>393</v>
      </c>
      <c r="C209" t="s">
        <v>364</v>
      </c>
      <c r="D209" s="11">
        <v>44350</v>
      </c>
      <c r="E209">
        <f>VLOOKUP(A209,home!$A$2:$E$405,3,FALSE)</f>
        <v>1.16835016835017</v>
      </c>
      <c r="F209">
        <f>VLOOKUP(B209,home!$B$2:$E$405,3,FALSE)</f>
        <v>1.28</v>
      </c>
      <c r="G209">
        <f>VLOOKUP(C209,away!$B$2:$E$405,4,FALSE)</f>
        <v>1.58</v>
      </c>
      <c r="H209">
        <f>VLOOKUP(A209,away!$A$2:$E$405,3,FALSE)</f>
        <v>0.84175084175084203</v>
      </c>
      <c r="I209">
        <f>VLOOKUP(C209,away!$B$2:$E$405,3,FALSE)</f>
        <v>0.72</v>
      </c>
      <c r="J209">
        <f>VLOOKUP(B209,home!$B$2:$E$405,4,FALSE)</f>
        <v>0.68</v>
      </c>
      <c r="K209" s="3">
        <f t="shared" si="336"/>
        <v>2.3628713804713839</v>
      </c>
      <c r="L209" s="3">
        <f t="shared" si="337"/>
        <v>0.41212121212121222</v>
      </c>
      <c r="M209" s="5">
        <f t="shared" si="338"/>
        <v>6.2349938539359231E-2</v>
      </c>
      <c r="N209" s="5">
        <f t="shared" si="339"/>
        <v>0.1473248853488017</v>
      </c>
      <c r="O209" s="5">
        <f t="shared" si="340"/>
        <v>2.5695732246523811E-2</v>
      </c>
      <c r="P209" s="5">
        <f t="shared" si="341"/>
        <v>6.0715710325566774E-2</v>
      </c>
      <c r="Q209" s="5">
        <f t="shared" si="342"/>
        <v>0.17405487761095573</v>
      </c>
      <c r="R209" s="5">
        <f t="shared" si="343"/>
        <v>5.2948781598897553E-3</v>
      </c>
      <c r="S209" s="5">
        <f t="shared" si="344"/>
        <v>1.4781079046337181E-2</v>
      </c>
      <c r="T209" s="5">
        <f t="shared" si="345"/>
        <v>7.1731707136636319E-2</v>
      </c>
      <c r="U209" s="5">
        <f t="shared" si="346"/>
        <v>1.2511116067086487E-2</v>
      </c>
      <c r="V209" s="5">
        <f t="shared" si="347"/>
        <v>1.5992953725744966E-3</v>
      </c>
      <c r="W209" s="5">
        <f t="shared" si="348"/>
        <v>0.13708976297945891</v>
      </c>
      <c r="X209" s="5">
        <f t="shared" si="349"/>
        <v>5.6497599288504292E-2</v>
      </c>
      <c r="Y209" s="5">
        <f t="shared" si="350"/>
        <v>1.1641929550358461E-2</v>
      </c>
      <c r="Z209" s="5">
        <f t="shared" si="351"/>
        <v>7.2737720176263359E-4</v>
      </c>
      <c r="AA209" s="5">
        <f t="shared" si="352"/>
        <v>1.7186987728522863E-3</v>
      </c>
      <c r="AB209" s="5">
        <f t="shared" si="353"/>
        <v>2.0305320710119778E-3</v>
      </c>
      <c r="AC209" s="5">
        <f t="shared" si="354"/>
        <v>9.733605682000327E-5</v>
      </c>
      <c r="AD209" s="5">
        <f t="shared" si="355"/>
        <v>8.0981369374942228E-2</v>
      </c>
      <c r="AE209" s="5">
        <f t="shared" si="356"/>
        <v>3.3374140106036808E-2</v>
      </c>
      <c r="AF209" s="5">
        <f t="shared" si="357"/>
        <v>6.8770955370015246E-3</v>
      </c>
      <c r="AG209" s="5">
        <f t="shared" si="358"/>
        <v>9.4473231619414942E-4</v>
      </c>
      <c r="AH209" s="5">
        <f t="shared" si="359"/>
        <v>7.4941893514937996E-5</v>
      </c>
      <c r="AI209" s="5">
        <f t="shared" si="360"/>
        <v>1.7707805538478099E-4</v>
      </c>
      <c r="AJ209" s="5">
        <f t="shared" si="361"/>
        <v>2.0920633458911282E-4</v>
      </c>
      <c r="AK209" s="5">
        <f t="shared" si="362"/>
        <v>1.6477588687131175E-4</v>
      </c>
      <c r="AL209" s="5">
        <f t="shared" si="363"/>
        <v>3.7913928825354464E-6</v>
      </c>
      <c r="AM209" s="5">
        <f t="shared" si="364"/>
        <v>3.8269712009486569E-2</v>
      </c>
      <c r="AN209" s="5">
        <f t="shared" si="365"/>
        <v>1.5771760100879318E-2</v>
      </c>
      <c r="AO209" s="5">
        <f t="shared" si="366"/>
        <v>3.2499384450296776E-3</v>
      </c>
      <c r="AP209" s="5">
        <f t="shared" si="367"/>
        <v>4.4645619042831962E-4</v>
      </c>
      <c r="AQ209" s="5">
        <f t="shared" si="368"/>
        <v>4.5998516589584446E-5</v>
      </c>
      <c r="AR209" s="5">
        <f t="shared" si="369"/>
        <v>6.1770287988070131E-6</v>
      </c>
      <c r="AS209" s="5">
        <f t="shared" si="370"/>
        <v>1.459552456504862E-5</v>
      </c>
      <c r="AT209" s="5">
        <f t="shared" si="371"/>
        <v>1.7243673638860216E-5</v>
      </c>
      <c r="AU209" s="5">
        <f t="shared" si="372"/>
        <v>1.358152764515055E-5</v>
      </c>
      <c r="AV209" s="5">
        <f t="shared" si="373"/>
        <v>8.0228507439517877E-6</v>
      </c>
      <c r="AW209" s="5">
        <f t="shared" si="374"/>
        <v>1.0255606295119221E-7</v>
      </c>
      <c r="AX209" s="5">
        <f t="shared" si="375"/>
        <v>1.5071067874349631E-2</v>
      </c>
      <c r="AY209" s="5">
        <f t="shared" si="376"/>
        <v>6.2111067603380313E-3</v>
      </c>
      <c r="AZ209" s="5">
        <f t="shared" si="377"/>
        <v>1.2798644233423823E-3</v>
      </c>
      <c r="BA209" s="5">
        <f t="shared" si="378"/>
        <v>1.7581975916622638E-4</v>
      </c>
      <c r="BB209" s="5">
        <f t="shared" si="379"/>
        <v>1.8114763065611199E-5</v>
      </c>
      <c r="BC209" s="5">
        <f t="shared" si="380"/>
        <v>1.4930956223776511E-6</v>
      </c>
      <c r="BD209" s="5">
        <f t="shared" si="381"/>
        <v>4.2428076597866357E-7</v>
      </c>
      <c r="BE209" s="5">
        <f t="shared" si="382"/>
        <v>1.002520879215461E-6</v>
      </c>
      <c r="BF209" s="5">
        <f t="shared" si="383"/>
        <v>1.184413946911611E-6</v>
      </c>
      <c r="BG209" s="5">
        <f t="shared" si="384"/>
        <v>9.3287260592953283E-7</v>
      </c>
      <c r="BH209" s="5">
        <f t="shared" si="385"/>
        <v>5.5106449554416325E-7</v>
      </c>
      <c r="BI209" s="5">
        <f t="shared" si="386"/>
        <v>2.6041890506304079E-7</v>
      </c>
      <c r="BJ209" s="8">
        <f t="shared" si="387"/>
        <v>0.80105943118718792</v>
      </c>
      <c r="BK209" s="8">
        <f t="shared" si="388"/>
        <v>0.14575825749387825</v>
      </c>
      <c r="BL209" s="8">
        <f t="shared" si="389"/>
        <v>4.7940935664714912E-2</v>
      </c>
      <c r="BM209" s="8">
        <f t="shared" si="390"/>
        <v>0.51383897511217158</v>
      </c>
      <c r="BN209" s="8">
        <f t="shared" si="391"/>
        <v>0.47543602223109699</v>
      </c>
    </row>
    <row r="210" spans="1:66" x14ac:dyDescent="0.25">
      <c r="A210" t="s">
        <v>342</v>
      </c>
      <c r="B210" t="s">
        <v>343</v>
      </c>
      <c r="C210" t="s">
        <v>396</v>
      </c>
      <c r="D210" s="11">
        <v>44350</v>
      </c>
      <c r="E210">
        <f>VLOOKUP(A210,home!$A$2:$E$405,3,FALSE)</f>
        <v>1.16835016835017</v>
      </c>
      <c r="F210">
        <f>VLOOKUP(B210,home!$B$2:$E$405,3,FALSE)</f>
        <v>0.66</v>
      </c>
      <c r="G210">
        <f>VLOOKUP(C210,away!$B$2:$E$405,4,FALSE)</f>
        <v>1.04</v>
      </c>
      <c r="H210">
        <f>VLOOKUP(A210,away!$A$2:$E$405,3,FALSE)</f>
        <v>0.84175084175084203</v>
      </c>
      <c r="I210">
        <f>VLOOKUP(C210,away!$B$2:$E$405,3,FALSE)</f>
        <v>0.49</v>
      </c>
      <c r="J210">
        <f>VLOOKUP(B210,home!$B$2:$E$405,4,FALSE)</f>
        <v>1.28</v>
      </c>
      <c r="K210" s="3">
        <f t="shared" si="336"/>
        <v>0.80195555555555686</v>
      </c>
      <c r="L210" s="3">
        <f t="shared" si="337"/>
        <v>0.52794612794612816</v>
      </c>
      <c r="M210" s="5">
        <f t="shared" si="338"/>
        <v>0.26450326505631705</v>
      </c>
      <c r="N210" s="5">
        <f t="shared" si="339"/>
        <v>0.21211986287449747</v>
      </c>
      <c r="O210" s="5">
        <f t="shared" si="340"/>
        <v>0.13964347461559101</v>
      </c>
      <c r="P210" s="5">
        <f t="shared" si="341"/>
        <v>0.1119878602650546</v>
      </c>
      <c r="Q210" s="5">
        <f t="shared" si="342"/>
        <v>8.5055351237943069E-2</v>
      </c>
      <c r="R210" s="5">
        <f t="shared" si="343"/>
        <v>3.6862115858122359E-2</v>
      </c>
      <c r="S210" s="5">
        <f t="shared" si="344"/>
        <v>1.1853616290970124E-2</v>
      </c>
      <c r="T210" s="5">
        <f t="shared" si="345"/>
        <v>4.4904643347169967E-2</v>
      </c>
      <c r="U210" s="5">
        <f t="shared" si="346"/>
        <v>2.956177860195382E-2</v>
      </c>
      <c r="V210" s="5">
        <f t="shared" si="347"/>
        <v>5.5763274039404454E-4</v>
      </c>
      <c r="W210" s="5">
        <f t="shared" si="348"/>
        <v>2.2736870484999221E-2</v>
      </c>
      <c r="X210" s="5">
        <f t="shared" si="349"/>
        <v>1.2003842734167944E-2</v>
      </c>
      <c r="Y210" s="5">
        <f t="shared" si="350"/>
        <v>3.1686911459891153E-3</v>
      </c>
      <c r="Z210" s="5">
        <f t="shared" si="351"/>
        <v>6.4870704450657578E-3</v>
      </c>
      <c r="AA210" s="5">
        <f t="shared" si="352"/>
        <v>5.202342182700743E-3</v>
      </c>
      <c r="AB210" s="5">
        <f t="shared" si="353"/>
        <v>2.0860236076589416E-3</v>
      </c>
      <c r="AC210" s="5">
        <f t="shared" si="354"/>
        <v>1.4755984533208755E-5</v>
      </c>
      <c r="AD210" s="5">
        <f t="shared" si="355"/>
        <v>4.5584899003480728E-3</v>
      </c>
      <c r="AE210" s="5">
        <f t="shared" si="356"/>
        <v>2.4066370921702967E-3</v>
      </c>
      <c r="AF210" s="5">
        <f t="shared" si="357"/>
        <v>6.3528736709141857E-4</v>
      </c>
      <c r="AG210" s="5">
        <f t="shared" si="358"/>
        <v>1.1179916852966836E-4</v>
      </c>
      <c r="AH210" s="5">
        <f t="shared" si="359"/>
        <v>8.5620593079655807E-4</v>
      </c>
      <c r="AI210" s="5">
        <f t="shared" si="360"/>
        <v>6.8663910290191633E-4</v>
      </c>
      <c r="AJ210" s="5">
        <f t="shared" si="361"/>
        <v>2.7532702161693775E-4</v>
      </c>
      <c r="AK210" s="5">
        <f t="shared" si="362"/>
        <v>7.3600011526756044E-5</v>
      </c>
      <c r="AL210" s="5">
        <f t="shared" si="363"/>
        <v>2.499010564011673E-7</v>
      </c>
      <c r="AM210" s="5">
        <f t="shared" si="364"/>
        <v>7.3114126010560691E-4</v>
      </c>
      <c r="AN210" s="5">
        <f t="shared" si="365"/>
        <v>3.8600319725440812E-4</v>
      </c>
      <c r="AO210" s="5">
        <f t="shared" si="366"/>
        <v>1.0189444668264516E-4</v>
      </c>
      <c r="AP210" s="5">
        <f t="shared" si="367"/>
        <v>1.7931592861771911E-5</v>
      </c>
      <c r="AQ210" s="5">
        <f t="shared" si="368"/>
        <v>2.3667287548197272E-6</v>
      </c>
      <c r="AR210" s="5">
        <f t="shared" si="369"/>
        <v>9.0406121177710689E-5</v>
      </c>
      <c r="AS210" s="5">
        <f t="shared" si="370"/>
        <v>7.2501691134693966E-5</v>
      </c>
      <c r="AT210" s="5">
        <f t="shared" si="371"/>
        <v>2.9071566996320449E-5</v>
      </c>
      <c r="AU210" s="5">
        <f t="shared" si="372"/>
        <v>7.7713682204682535E-6</v>
      </c>
      <c r="AV210" s="5">
        <f t="shared" si="373"/>
        <v>1.5580729796681039E-6</v>
      </c>
      <c r="AW210" s="5">
        <f t="shared" si="374"/>
        <v>2.9390400255849807E-9</v>
      </c>
      <c r="AX210" s="5">
        <f t="shared" si="375"/>
        <v>9.7723799239596949E-5</v>
      </c>
      <c r="AY210" s="5">
        <f t="shared" si="376"/>
        <v>5.1592901416729993E-5</v>
      </c>
      <c r="AZ210" s="5">
        <f t="shared" si="377"/>
        <v>1.3619136266234456E-5</v>
      </c>
      <c r="BA210" s="5">
        <f t="shared" si="378"/>
        <v>2.3967234192430576E-6</v>
      </c>
      <c r="BB210" s="5">
        <f t="shared" si="379"/>
        <v>3.1633521223679418E-7</v>
      </c>
      <c r="BC210" s="5">
        <f t="shared" si="380"/>
        <v>3.3401590086686436E-8</v>
      </c>
      <c r="BD210" s="5">
        <f t="shared" si="381"/>
        <v>7.954926936400136E-6</v>
      </c>
      <c r="BE210" s="5">
        <f t="shared" si="382"/>
        <v>6.3794978506846357E-6</v>
      </c>
      <c r="BF210" s="5">
        <f t="shared" si="383"/>
        <v>2.5580368715056388E-6</v>
      </c>
      <c r="BG210" s="5">
        <f t="shared" si="384"/>
        <v>6.8381062680663448E-7</v>
      </c>
      <c r="BH210" s="5">
        <f t="shared" si="385"/>
        <v>1.37096432778877E-7</v>
      </c>
      <c r="BI210" s="5">
        <f t="shared" si="386"/>
        <v>2.1989049182773879E-8</v>
      </c>
      <c r="BJ210" s="8">
        <f t="shared" si="387"/>
        <v>0.38910649487570959</v>
      </c>
      <c r="BK210" s="8">
        <f t="shared" si="388"/>
        <v>0.38896897313974216</v>
      </c>
      <c r="BL210" s="8">
        <f t="shared" si="389"/>
        <v>0.21546655111114535</v>
      </c>
      <c r="BM210" s="8">
        <f t="shared" si="390"/>
        <v>0.14980556970176059</v>
      </c>
      <c r="BN210" s="8">
        <f t="shared" si="391"/>
        <v>0.85017192990752555</v>
      </c>
    </row>
    <row r="211" spans="1:66" x14ac:dyDescent="0.25">
      <c r="A211" t="s">
        <v>40</v>
      </c>
      <c r="B211" t="s">
        <v>316</v>
      </c>
      <c r="C211" t="s">
        <v>318</v>
      </c>
      <c r="D211" s="11">
        <v>44350</v>
      </c>
      <c r="E211">
        <f>VLOOKUP(A211,home!$A$2:$E$405,3,FALSE)</f>
        <v>1.45714285714286</v>
      </c>
      <c r="F211">
        <f>VLOOKUP(B211,home!$B$2:$E$405,3,FALSE)</f>
        <v>0.48</v>
      </c>
      <c r="G211">
        <f>VLOOKUP(C211,away!$B$2:$E$405,4,FALSE)</f>
        <v>1.06</v>
      </c>
      <c r="H211">
        <f>VLOOKUP(A211,away!$A$2:$E$405,3,FALSE)</f>
        <v>1.1499999999999999</v>
      </c>
      <c r="I211">
        <f>VLOOKUP(C211,away!$B$2:$E$405,3,FALSE)</f>
        <v>0.79</v>
      </c>
      <c r="J211">
        <f>VLOOKUP(B211,home!$B$2:$E$405,4,FALSE)</f>
        <v>1</v>
      </c>
      <c r="K211" s="3">
        <f t="shared" si="336"/>
        <v>0.74139428571428712</v>
      </c>
      <c r="L211" s="3">
        <f t="shared" si="337"/>
        <v>0.90849999999999997</v>
      </c>
      <c r="M211" s="5">
        <f t="shared" si="338"/>
        <v>0.19207021211283085</v>
      </c>
      <c r="N211" s="5">
        <f t="shared" si="339"/>
        <v>0.14239975771638383</v>
      </c>
      <c r="O211" s="5">
        <f t="shared" si="340"/>
        <v>0.17449578770450683</v>
      </c>
      <c r="P211" s="5">
        <f t="shared" si="341"/>
        <v>0.12937017988533472</v>
      </c>
      <c r="Q211" s="5">
        <f t="shared" si="342"/>
        <v>5.2787183329012971E-2</v>
      </c>
      <c r="R211" s="5">
        <f t="shared" si="343"/>
        <v>7.9264711564772217E-2</v>
      </c>
      <c r="S211" s="5">
        <f t="shared" si="344"/>
        <v>2.178453813771496E-2</v>
      </c>
      <c r="T211" s="5">
        <f t="shared" si="345"/>
        <v>4.7957156054408284E-2</v>
      </c>
      <c r="U211" s="5">
        <f t="shared" si="346"/>
        <v>5.8766404212913285E-2</v>
      </c>
      <c r="V211" s="5">
        <f t="shared" si="347"/>
        <v>1.6303468673097862E-3</v>
      </c>
      <c r="W211" s="5">
        <f t="shared" si="348"/>
        <v>1.3045372026360901E-2</v>
      </c>
      <c r="X211" s="5">
        <f t="shared" si="349"/>
        <v>1.1851720485948878E-2</v>
      </c>
      <c r="Y211" s="5">
        <f t="shared" si="350"/>
        <v>5.3836440307422776E-3</v>
      </c>
      <c r="Z211" s="5">
        <f t="shared" si="351"/>
        <v>2.4003996818865187E-2</v>
      </c>
      <c r="AA211" s="5">
        <f t="shared" si="352"/>
        <v>1.7796426075810574E-2</v>
      </c>
      <c r="AB211" s="5">
        <f t="shared" si="353"/>
        <v>6.5970842993713467E-3</v>
      </c>
      <c r="AC211" s="5">
        <f t="shared" si="354"/>
        <v>6.8633191860932569E-5</v>
      </c>
      <c r="AD211" s="5">
        <f t="shared" si="355"/>
        <v>2.4179410688402454E-3</v>
      </c>
      <c r="AE211" s="5">
        <f t="shared" si="356"/>
        <v>2.1966994610413629E-3</v>
      </c>
      <c r="AF211" s="5">
        <f t="shared" si="357"/>
        <v>9.978507301780389E-4</v>
      </c>
      <c r="AG211" s="5">
        <f t="shared" si="358"/>
        <v>3.0218246278891614E-4</v>
      </c>
      <c r="AH211" s="5">
        <f t="shared" si="359"/>
        <v>5.4519077774847543E-3</v>
      </c>
      <c r="AI211" s="5">
        <f t="shared" si="360"/>
        <v>4.0420132724684754E-3</v>
      </c>
      <c r="AJ211" s="5">
        <f t="shared" si="361"/>
        <v>1.4983627714947169E-3</v>
      </c>
      <c r="AK211" s="5">
        <f t="shared" si="362"/>
        <v>3.7029253223773515E-4</v>
      </c>
      <c r="AL211" s="5">
        <f t="shared" si="363"/>
        <v>1.8491338723440487E-6</v>
      </c>
      <c r="AM211" s="5">
        <f t="shared" si="364"/>
        <v>3.585295383264108E-4</v>
      </c>
      <c r="AN211" s="5">
        <f t="shared" si="365"/>
        <v>3.2572408556954424E-4</v>
      </c>
      <c r="AO211" s="5">
        <f t="shared" si="366"/>
        <v>1.4796016586996545E-4</v>
      </c>
      <c r="AP211" s="5">
        <f t="shared" si="367"/>
        <v>4.4807270230954536E-5</v>
      </c>
      <c r="AQ211" s="5">
        <f t="shared" si="368"/>
        <v>1.0176851251205547E-5</v>
      </c>
      <c r="AR211" s="5">
        <f t="shared" si="369"/>
        <v>9.9061164316898028E-4</v>
      </c>
      <c r="AS211" s="5">
        <f t="shared" si="370"/>
        <v>7.3443381160752234E-4</v>
      </c>
      <c r="AT211" s="5">
        <f t="shared" si="371"/>
        <v>2.7225251558059017E-4</v>
      </c>
      <c r="AU211" s="5">
        <f t="shared" si="372"/>
        <v>6.7282153107596504E-5</v>
      </c>
      <c r="AV211" s="5">
        <f t="shared" si="373"/>
        <v>1.2470650961131452E-5</v>
      </c>
      <c r="AW211" s="5">
        <f t="shared" si="374"/>
        <v>3.4597125687888862E-8</v>
      </c>
      <c r="AX211" s="5">
        <f t="shared" si="375"/>
        <v>4.4301958495830396E-5</v>
      </c>
      <c r="AY211" s="5">
        <f t="shared" si="376"/>
        <v>4.0248329293461915E-5</v>
      </c>
      <c r="AZ211" s="5">
        <f t="shared" si="377"/>
        <v>1.8282803581555073E-5</v>
      </c>
      <c r="BA211" s="5">
        <f t="shared" si="378"/>
        <v>5.5366423512809274E-6</v>
      </c>
      <c r="BB211" s="5">
        <f t="shared" si="379"/>
        <v>1.2575098940346806E-6</v>
      </c>
      <c r="BC211" s="5">
        <f t="shared" si="380"/>
        <v>2.2848954774610153E-7</v>
      </c>
      <c r="BD211" s="5">
        <f t="shared" si="381"/>
        <v>1.4999511296983636E-4</v>
      </c>
      <c r="BE211" s="5">
        <f t="shared" si="382"/>
        <v>1.1120551964090563E-4</v>
      </c>
      <c r="BF211" s="5">
        <f t="shared" si="383"/>
        <v>4.1223568400827675E-5</v>
      </c>
      <c r="BG211" s="5">
        <f t="shared" si="384"/>
        <v>1.0187639349708566E-5</v>
      </c>
      <c r="BH211" s="5">
        <f t="shared" si="385"/>
        <v>1.8882643996979864E-6</v>
      </c>
      <c r="BI211" s="5">
        <f t="shared" si="386"/>
        <v>2.7998968717076124E-7</v>
      </c>
      <c r="BJ211" s="8">
        <f t="shared" si="387"/>
        <v>0.28033656101011761</v>
      </c>
      <c r="BK211" s="8">
        <f t="shared" si="388"/>
        <v>0.34496600765821706</v>
      </c>
      <c r="BL211" s="8">
        <f t="shared" si="389"/>
        <v>0.35067482107993381</v>
      </c>
      <c r="BM211" s="8">
        <f t="shared" si="390"/>
        <v>0.2295533405221247</v>
      </c>
      <c r="BN211" s="8">
        <f t="shared" si="391"/>
        <v>0.77038783231284147</v>
      </c>
    </row>
    <row r="212" spans="1:66" x14ac:dyDescent="0.25">
      <c r="A212" t="s">
        <v>40</v>
      </c>
      <c r="B212" t="s">
        <v>320</v>
      </c>
      <c r="C212" t="s">
        <v>236</v>
      </c>
      <c r="D212" s="11">
        <v>44350</v>
      </c>
      <c r="E212">
        <f>VLOOKUP(A212,home!$A$2:$E$405,3,FALSE)</f>
        <v>1.45714285714286</v>
      </c>
      <c r="F212">
        <f>VLOOKUP(B212,home!$B$2:$E$405,3,FALSE)</f>
        <v>1.58</v>
      </c>
      <c r="G212">
        <f>VLOOKUP(C212,away!$B$2:$E$405,4,FALSE)</f>
        <v>0.9</v>
      </c>
      <c r="H212">
        <f>VLOOKUP(A212,away!$A$2:$E$405,3,FALSE)</f>
        <v>1.1499999999999999</v>
      </c>
      <c r="I212">
        <f>VLOOKUP(C212,away!$B$2:$E$405,3,FALSE)</f>
        <v>0.74</v>
      </c>
      <c r="J212">
        <f>VLOOKUP(B212,home!$B$2:$E$405,4,FALSE)</f>
        <v>0.47</v>
      </c>
      <c r="K212" s="3">
        <f t="shared" si="336"/>
        <v>2.072057142857147</v>
      </c>
      <c r="L212" s="3">
        <f t="shared" si="337"/>
        <v>0.39996999999999999</v>
      </c>
      <c r="M212" s="5">
        <f t="shared" si="338"/>
        <v>8.4413567084067997E-2</v>
      </c>
      <c r="N212" s="5">
        <f t="shared" si="339"/>
        <v>0.17490973463059409</v>
      </c>
      <c r="O212" s="5">
        <f t="shared" si="340"/>
        <v>3.3762894426614683E-2</v>
      </c>
      <c r="P212" s="5">
        <f t="shared" si="341"/>
        <v>6.995864656019872E-2</v>
      </c>
      <c r="Q212" s="5">
        <f t="shared" si="342"/>
        <v>0.18121148249828528</v>
      </c>
      <c r="R212" s="5">
        <f t="shared" si="343"/>
        <v>6.7520724419065361E-3</v>
      </c>
      <c r="S212" s="5">
        <f t="shared" si="344"/>
        <v>1.449474414361801E-2</v>
      </c>
      <c r="T212" s="5">
        <f t="shared" si="345"/>
        <v>7.2479156654839172E-2</v>
      </c>
      <c r="U212" s="5">
        <f t="shared" si="346"/>
        <v>1.399067993234134E-2</v>
      </c>
      <c r="V212" s="5">
        <f t="shared" si="347"/>
        <v>1.334741581836011E-3</v>
      </c>
      <c r="W212" s="5">
        <f t="shared" si="348"/>
        <v>0.12516018222610162</v>
      </c>
      <c r="X212" s="5">
        <f t="shared" si="349"/>
        <v>5.0060318084973868E-2</v>
      </c>
      <c r="Y212" s="5">
        <f t="shared" si="350"/>
        <v>1.0011312712223499E-2</v>
      </c>
      <c r="Z212" s="5">
        <f t="shared" si="351"/>
        <v>9.0020880486311918E-4</v>
      </c>
      <c r="AA212" s="5">
        <f t="shared" si="352"/>
        <v>1.8652840841795221E-3</v>
      </c>
      <c r="AB212" s="5">
        <f t="shared" si="353"/>
        <v>1.9324876050409653E-3</v>
      </c>
      <c r="AC212" s="5">
        <f t="shared" si="354"/>
        <v>6.9136335098740392E-5</v>
      </c>
      <c r="AD212" s="5">
        <f t="shared" si="355"/>
        <v>6.4834762395724013E-2</v>
      </c>
      <c r="AE212" s="5">
        <f t="shared" si="356"/>
        <v>2.5931959915417739E-2</v>
      </c>
      <c r="AF212" s="5">
        <f t="shared" si="357"/>
        <v>5.1860030036848153E-3</v>
      </c>
      <c r="AG212" s="5">
        <f t="shared" si="358"/>
        <v>6.9141520712793863E-4</v>
      </c>
      <c r="AH212" s="5">
        <f t="shared" si="359"/>
        <v>9.0014128920275438E-5</v>
      </c>
      <c r="AI212" s="5">
        <f t="shared" si="360"/>
        <v>1.8651441878732086E-4</v>
      </c>
      <c r="AJ212" s="5">
        <f t="shared" si="361"/>
        <v>1.9323426684705872E-4</v>
      </c>
      <c r="AK212" s="5">
        <f t="shared" si="362"/>
        <v>1.3346414762173731E-4</v>
      </c>
      <c r="AL212" s="5">
        <f t="shared" si="363"/>
        <v>2.2918990862325985E-6</v>
      </c>
      <c r="AM212" s="5">
        <f t="shared" si="364"/>
        <v>2.6868266505501177E-2</v>
      </c>
      <c r="AN212" s="5">
        <f t="shared" si="365"/>
        <v>1.0746500554205307E-2</v>
      </c>
      <c r="AO212" s="5">
        <f t="shared" si="366"/>
        <v>2.1491389133327481E-3</v>
      </c>
      <c r="AP212" s="5">
        <f t="shared" si="367"/>
        <v>2.8653036372189978E-4</v>
      </c>
      <c r="AQ212" s="5">
        <f t="shared" si="368"/>
        <v>2.8650887394462063E-5</v>
      </c>
      <c r="AR212" s="5">
        <f t="shared" si="369"/>
        <v>7.2005902288485151E-6</v>
      </c>
      <c r="AS212" s="5">
        <f t="shared" si="370"/>
        <v>1.4920034416472947E-5</v>
      </c>
      <c r="AT212" s="5">
        <f t="shared" si="371"/>
        <v>1.5457581942163618E-5</v>
      </c>
      <c r="AU212" s="5">
        <f t="shared" si="372"/>
        <v>1.0676331024853257E-5</v>
      </c>
      <c r="AV212" s="5">
        <f t="shared" si="373"/>
        <v>5.5304919898886404E-6</v>
      </c>
      <c r="AW212" s="5">
        <f t="shared" si="374"/>
        <v>5.2762107793284416E-8</v>
      </c>
      <c r="AX212" s="5">
        <f t="shared" si="375"/>
        <v>9.2787639214855257E-3</v>
      </c>
      <c r="AY212" s="5">
        <f t="shared" si="376"/>
        <v>3.7112272056765662E-3</v>
      </c>
      <c r="AZ212" s="5">
        <f t="shared" si="377"/>
        <v>7.4218977272722799E-4</v>
      </c>
      <c r="BA212" s="5">
        <f t="shared" si="378"/>
        <v>9.8951214465903134E-5</v>
      </c>
      <c r="BB212" s="5">
        <f t="shared" si="379"/>
        <v>9.8943793124818186E-6</v>
      </c>
      <c r="BC212" s="5">
        <f t="shared" si="380"/>
        <v>7.9149097872267078E-7</v>
      </c>
      <c r="BD212" s="5">
        <f t="shared" si="381"/>
        <v>4.8000334563875657E-7</v>
      </c>
      <c r="BE212" s="5">
        <f t="shared" si="382"/>
        <v>9.9459436092611369E-7</v>
      </c>
      <c r="BF212" s="5">
        <f t="shared" si="383"/>
        <v>1.0304281749011967E-6</v>
      </c>
      <c r="BG212" s="5">
        <f t="shared" si="384"/>
        <v>7.117020200017592E-7</v>
      </c>
      <c r="BH212" s="5">
        <f t="shared" si="385"/>
        <v>3.6867181353262643E-7</v>
      </c>
      <c r="BI212" s="5">
        <f t="shared" si="386"/>
        <v>1.5278181292007536E-7</v>
      </c>
      <c r="BJ212" s="8">
        <f t="shared" si="387"/>
        <v>0.76439723253777425</v>
      </c>
      <c r="BK212" s="8">
        <f t="shared" si="388"/>
        <v>0.17398435480958233</v>
      </c>
      <c r="BL212" s="8">
        <f t="shared" si="389"/>
        <v>5.8964168663389604E-2</v>
      </c>
      <c r="BM212" s="8">
        <f t="shared" si="390"/>
        <v>0.44352639273037281</v>
      </c>
      <c r="BN212" s="8">
        <f t="shared" si="391"/>
        <v>0.55100839764166731</v>
      </c>
    </row>
    <row r="213" spans="1:66" x14ac:dyDescent="0.25">
      <c r="A213" t="s">
        <v>10</v>
      </c>
      <c r="B213" t="s">
        <v>45</v>
      </c>
      <c r="C213" t="s">
        <v>243</v>
      </c>
      <c r="D213" s="11">
        <v>44380</v>
      </c>
      <c r="E213">
        <f>VLOOKUP(A213,home!$A$2:$E$405,3,FALSE)</f>
        <v>1.4942084942084899</v>
      </c>
      <c r="F213">
        <f>VLOOKUP(B213,home!$B$2:$E$405,3,FALSE)</f>
        <v>0.67</v>
      </c>
      <c r="G213">
        <f>VLOOKUP(C213,away!$B$2:$E$405,4,FALSE)</f>
        <v>0.86</v>
      </c>
      <c r="H213">
        <f>VLOOKUP(A213,away!$A$2:$E$405,3,FALSE)</f>
        <v>1.3976833976834</v>
      </c>
      <c r="I213">
        <f>VLOOKUP(C213,away!$B$2:$E$405,3,FALSE)</f>
        <v>0.96</v>
      </c>
      <c r="J213">
        <f>VLOOKUP(B213,home!$B$2:$E$405,4,FALSE)</f>
        <v>0.92</v>
      </c>
      <c r="K213" s="3">
        <f t="shared" si="336"/>
        <v>0.86096293436293192</v>
      </c>
      <c r="L213" s="3">
        <f t="shared" si="337"/>
        <v>1.2344339768339789</v>
      </c>
      <c r="M213" s="5">
        <f t="shared" si="338"/>
        <v>0.12302140538912315</v>
      </c>
      <c r="N213" s="5">
        <f t="shared" si="339"/>
        <v>0.10591687017327128</v>
      </c>
      <c r="O213" s="5">
        <f t="shared" si="340"/>
        <v>0.15186180269020039</v>
      </c>
      <c r="P213" s="5">
        <f t="shared" si="341"/>
        <v>0.13074738326179952</v>
      </c>
      <c r="Q213" s="5">
        <f t="shared" si="342"/>
        <v>4.5595249671458671E-2</v>
      </c>
      <c r="R213" s="5">
        <f t="shared" si="343"/>
        <v>9.3731684512020588E-2</v>
      </c>
      <c r="S213" s="5">
        <f t="shared" si="344"/>
        <v>3.4739641804074468E-2</v>
      </c>
      <c r="T213" s="5">
        <f t="shared" si="345"/>
        <v>5.6284325376676901E-2</v>
      </c>
      <c r="U213" s="5">
        <f t="shared" si="346"/>
        <v>8.069950614024983E-2</v>
      </c>
      <c r="V213" s="5">
        <f t="shared" si="347"/>
        <v>4.1023730309985938E-3</v>
      </c>
      <c r="W213" s="5">
        <f t="shared" si="348"/>
        <v>1.3085273316716521E-2</v>
      </c>
      <c r="X213" s="5">
        <f t="shared" si="349"/>
        <v>1.6152905978313925E-2</v>
      </c>
      <c r="Y213" s="5">
        <f t="shared" si="350"/>
        <v>9.9698479821177105E-3</v>
      </c>
      <c r="Z213" s="5">
        <f t="shared" si="351"/>
        <v>3.8568525355840474E-2</v>
      </c>
      <c r="AA213" s="5">
        <f t="shared" si="352"/>
        <v>3.3206070764415556E-2</v>
      </c>
      <c r="AB213" s="5">
        <f t="shared" si="353"/>
        <v>1.4294598061997191E-2</v>
      </c>
      <c r="AC213" s="5">
        <f t="shared" si="354"/>
        <v>2.7250061547737491E-4</v>
      </c>
      <c r="AD213" s="5">
        <f t="shared" si="355"/>
        <v>2.8164838279253076E-3</v>
      </c>
      <c r="AE213" s="5">
        <f t="shared" si="356"/>
        <v>3.4767633323944253E-3</v>
      </c>
      <c r="AF213" s="5">
        <f t="shared" si="357"/>
        <v>2.1459173934591045E-3</v>
      </c>
      <c r="AG213" s="5">
        <f t="shared" si="358"/>
        <v>8.8299778065497605E-4</v>
      </c>
      <c r="AH213" s="5">
        <f t="shared" si="359"/>
        <v>1.1902574533908078E-2</v>
      </c>
      <c r="AI213" s="5">
        <f t="shared" si="360"/>
        <v>1.0247675497187006E-2</v>
      </c>
      <c r="AJ213" s="5">
        <f t="shared" si="361"/>
        <v>4.4114343832286212E-3</v>
      </c>
      <c r="AK213" s="5">
        <f t="shared" si="362"/>
        <v>1.2660271637780149E-3</v>
      </c>
      <c r="AL213" s="5">
        <f t="shared" si="363"/>
        <v>1.1584566864018832E-5</v>
      </c>
      <c r="AM213" s="5">
        <f t="shared" si="364"/>
        <v>4.8497763621526324E-4</v>
      </c>
      <c r="AN213" s="5">
        <f t="shared" si="365"/>
        <v>5.9867287214875021E-4</v>
      </c>
      <c r="AO213" s="5">
        <f t="shared" si="366"/>
        <v>3.6951106719460106E-4</v>
      </c>
      <c r="AP213" s="5">
        <f t="shared" si="367"/>
        <v>1.5204567205373296E-4</v>
      </c>
      <c r="AQ213" s="5">
        <f t="shared" si="368"/>
        <v>4.6922585903421153E-5</v>
      </c>
      <c r="AR213" s="5">
        <f t="shared" si="369"/>
        <v>2.9385884832909982E-3</v>
      </c>
      <c r="AS213" s="5">
        <f t="shared" si="370"/>
        <v>2.5300157634593353E-3</v>
      </c>
      <c r="AT213" s="5">
        <f t="shared" si="371"/>
        <v>1.0891248978462113E-3</v>
      </c>
      <c r="AU213" s="5">
        <f t="shared" si="372"/>
        <v>3.1256538931246752E-4</v>
      </c>
      <c r="AV213" s="5">
        <f t="shared" si="373"/>
        <v>6.7276803690688555E-5</v>
      </c>
      <c r="AW213" s="5">
        <f t="shared" si="374"/>
        <v>3.4200276838473994E-7</v>
      </c>
      <c r="AX213" s="5">
        <f t="shared" si="375"/>
        <v>6.9591294796048566E-5</v>
      </c>
      <c r="AY213" s="5">
        <f t="shared" si="376"/>
        <v>8.5905858788112033E-5</v>
      </c>
      <c r="AZ213" s="5">
        <f t="shared" si="377"/>
        <v>5.3022555448573693E-5</v>
      </c>
      <c r="BA213" s="5">
        <f t="shared" si="378"/>
        <v>2.1817614661427653E-5</v>
      </c>
      <c r="BB213" s="5">
        <f t="shared" si="379"/>
        <v>6.7331012078843674E-6</v>
      </c>
      <c r="BC213" s="5">
        <f t="shared" si="380"/>
        <v>1.6623137800948729E-6</v>
      </c>
      <c r="BD213" s="5">
        <f t="shared" si="381"/>
        <v>6.0458224461790654E-4</v>
      </c>
      <c r="BE213" s="5">
        <f t="shared" si="382"/>
        <v>5.2052290338996075E-4</v>
      </c>
      <c r="BF213" s="5">
        <f t="shared" si="383"/>
        <v>2.2407546315286674E-4</v>
      </c>
      <c r="BG213" s="5">
        <f t="shared" si="384"/>
        <v>6.4306889424941728E-5</v>
      </c>
      <c r="BH213" s="5">
        <f t="shared" si="385"/>
        <v>1.3841462054762605E-5</v>
      </c>
      <c r="BI213" s="5">
        <f t="shared" si="386"/>
        <v>2.3833971573083184E-6</v>
      </c>
      <c r="BJ213" s="8">
        <f t="shared" si="387"/>
        <v>0.25821749740518679</v>
      </c>
      <c r="BK213" s="8">
        <f t="shared" si="388"/>
        <v>0.29298079452712522</v>
      </c>
      <c r="BL213" s="8">
        <f t="shared" si="389"/>
        <v>0.40998865744438262</v>
      </c>
      <c r="BM213" s="8">
        <f t="shared" si="390"/>
        <v>0.34879551517864182</v>
      </c>
      <c r="BN213" s="8">
        <f t="shared" si="391"/>
        <v>0.65087439569787364</v>
      </c>
    </row>
    <row r="214" spans="1:66" x14ac:dyDescent="0.25">
      <c r="A214" t="s">
        <v>10</v>
      </c>
      <c r="B214" t="s">
        <v>245</v>
      </c>
      <c r="C214" t="s">
        <v>48</v>
      </c>
      <c r="D214" s="11">
        <v>44380</v>
      </c>
      <c r="E214">
        <f>VLOOKUP(A214,home!$A$2:$E$405,3,FALSE)</f>
        <v>1.4942084942084899</v>
      </c>
      <c r="F214">
        <f>VLOOKUP(B214,home!$B$2:$E$405,3,FALSE)</f>
        <v>1.29</v>
      </c>
      <c r="G214">
        <f>VLOOKUP(C214,away!$B$2:$E$405,4,FALSE)</f>
        <v>0.96</v>
      </c>
      <c r="H214">
        <f>VLOOKUP(A214,away!$A$2:$E$405,3,FALSE)</f>
        <v>1.3976833976834</v>
      </c>
      <c r="I214">
        <f>VLOOKUP(C214,away!$B$2:$E$405,3,FALSE)</f>
        <v>1.29</v>
      </c>
      <c r="J214">
        <f>VLOOKUP(B214,home!$B$2:$E$405,4,FALSE)</f>
        <v>0.56000000000000005</v>
      </c>
      <c r="K214" s="3">
        <f t="shared" si="336"/>
        <v>1.850427799227794</v>
      </c>
      <c r="L214" s="3">
        <f t="shared" si="337"/>
        <v>1.0096864864864883</v>
      </c>
      <c r="M214" s="5">
        <f t="shared" si="338"/>
        <v>5.7262215638280177E-2</v>
      </c>
      <c r="N214" s="5">
        <f t="shared" si="339"/>
        <v>0.10595959566245014</v>
      </c>
      <c r="O214" s="5">
        <f t="shared" si="340"/>
        <v>5.7816885316246756E-2</v>
      </c>
      <c r="P214" s="5">
        <f t="shared" si="341"/>
        <v>0.10698597185394822</v>
      </c>
      <c r="Q214" s="5">
        <f t="shared" si="342"/>
        <v>9.8035290704367284E-2</v>
      </c>
      <c r="R214" s="5">
        <f t="shared" si="343"/>
        <v>2.9188463897276706E-2</v>
      </c>
      <c r="S214" s="5">
        <f t="shared" si="344"/>
        <v>4.9971862099421095E-2</v>
      </c>
      <c r="T214" s="5">
        <f t="shared" si="345"/>
        <v>9.898490822297408E-2</v>
      </c>
      <c r="U214" s="5">
        <f t="shared" si="346"/>
        <v>5.4011145012277648E-2</v>
      </c>
      <c r="V214" s="5">
        <f t="shared" si="347"/>
        <v>1.0373891739304501E-2</v>
      </c>
      <c r="W214" s="5">
        <f t="shared" si="348"/>
        <v>6.0469075741579781E-2</v>
      </c>
      <c r="X214" s="5">
        <f t="shared" si="349"/>
        <v>6.105480862660103E-2</v>
      </c>
      <c r="Y214" s="5">
        <f t="shared" si="350"/>
        <v>3.082310760264886E-2</v>
      </c>
      <c r="Z214" s="5">
        <f t="shared" si="351"/>
        <v>9.8237325194596801E-3</v>
      </c>
      <c r="AA214" s="5">
        <f t="shared" si="352"/>
        <v>1.8178107746186285E-2</v>
      </c>
      <c r="AB214" s="5">
        <f t="shared" si="353"/>
        <v>1.6818637955450605E-2</v>
      </c>
      <c r="AC214" s="5">
        <f t="shared" si="354"/>
        <v>1.2113800492894169E-3</v>
      </c>
      <c r="AD214" s="5">
        <f t="shared" si="355"/>
        <v>2.7973414686457559E-2</v>
      </c>
      <c r="AE214" s="5">
        <f t="shared" si="356"/>
        <v>2.8244378789798862E-2</v>
      </c>
      <c r="AF214" s="5">
        <f t="shared" si="357"/>
        <v>1.4258983791632752E-2</v>
      </c>
      <c r="AG214" s="5">
        <f t="shared" si="358"/>
        <v>4.7990344151471543E-3</v>
      </c>
      <c r="AH214" s="5">
        <f t="shared" si="359"/>
        <v>2.4797224929390743E-3</v>
      </c>
      <c r="AI214" s="5">
        <f t="shared" si="360"/>
        <v>4.5885474353049094E-3</v>
      </c>
      <c r="AJ214" s="5">
        <f t="shared" si="361"/>
        <v>4.2453878661818023E-3</v>
      </c>
      <c r="AK214" s="5">
        <f t="shared" si="362"/>
        <v>2.6185945753623907E-3</v>
      </c>
      <c r="AL214" s="5">
        <f t="shared" si="363"/>
        <v>9.0531370756861252E-5</v>
      </c>
      <c r="AM214" s="5">
        <f t="shared" si="364"/>
        <v>1.0352556835029622E-2</v>
      </c>
      <c r="AN214" s="5">
        <f t="shared" si="365"/>
        <v>1.0452836736912738E-2</v>
      </c>
      <c r="AO214" s="5">
        <f t="shared" si="366"/>
        <v>5.2770439993551554E-3</v>
      </c>
      <c r="AP214" s="5">
        <f t="shared" si="367"/>
        <v>1.7760533382478383E-3</v>
      </c>
      <c r="AQ214" s="5">
        <f t="shared" si="368"/>
        <v>4.4831426372701441E-4</v>
      </c>
      <c r="AR214" s="5">
        <f t="shared" si="369"/>
        <v>5.0074845827143412E-4</v>
      </c>
      <c r="AS214" s="5">
        <f t="shared" si="370"/>
        <v>9.2659886760592053E-4</v>
      </c>
      <c r="AT214" s="5">
        <f t="shared" si="371"/>
        <v>8.5730215167549497E-4</v>
      </c>
      <c r="AU214" s="5">
        <f t="shared" si="372"/>
        <v>5.2879191126604616E-4</v>
      </c>
      <c r="AV214" s="5">
        <f t="shared" si="373"/>
        <v>2.4462281315337217E-4</v>
      </c>
      <c r="AW214" s="5">
        <f t="shared" si="374"/>
        <v>4.6984572906949743E-6</v>
      </c>
      <c r="AX214" s="5">
        <f t="shared" si="375"/>
        <v>3.1927764934374212E-3</v>
      </c>
      <c r="AY214" s="5">
        <f t="shared" si="376"/>
        <v>3.2237032797954798E-3</v>
      </c>
      <c r="AZ214" s="5">
        <f t="shared" si="377"/>
        <v>1.6274648190258332E-3</v>
      </c>
      <c r="BA214" s="5">
        <f t="shared" si="378"/>
        <v>5.477430783341875E-4</v>
      </c>
      <c r="BB214" s="5">
        <f t="shared" si="379"/>
        <v>1.3826219606513472E-4</v>
      </c>
      <c r="BC214" s="5">
        <f t="shared" si="380"/>
        <v>2.7920294191782379E-5</v>
      </c>
      <c r="BD214" s="5">
        <f t="shared" si="381"/>
        <v>8.426649190760167E-5</v>
      </c>
      <c r="BE214" s="5">
        <f t="shared" si="382"/>
        <v>1.5592905916923005E-4</v>
      </c>
      <c r="BF214" s="5">
        <f t="shared" si="383"/>
        <v>1.4426773289708946E-4</v>
      </c>
      <c r="BG214" s="5">
        <f t="shared" si="384"/>
        <v>8.8985674494781482E-5</v>
      </c>
      <c r="BH214" s="5">
        <f t="shared" si="385"/>
        <v>4.1165391454544821E-5</v>
      </c>
      <c r="BI214" s="5">
        <f t="shared" si="386"/>
        <v>1.5234716942716801E-5</v>
      </c>
      <c r="BJ214" s="8">
        <f t="shared" si="387"/>
        <v>0.5676672735777798</v>
      </c>
      <c r="BK214" s="8">
        <f t="shared" si="388"/>
        <v>0.22911955603079576</v>
      </c>
      <c r="BL214" s="8">
        <f t="shared" si="389"/>
        <v>0.19353340556606438</v>
      </c>
      <c r="BM214" s="8">
        <f t="shared" si="390"/>
        <v>0.54167653979902552</v>
      </c>
      <c r="BN214" s="8">
        <f t="shared" si="391"/>
        <v>0.4552484230725693</v>
      </c>
    </row>
    <row r="215" spans="1:66" x14ac:dyDescent="0.25">
      <c r="A215" t="s">
        <v>10</v>
      </c>
      <c r="B215" t="s">
        <v>12</v>
      </c>
      <c r="C215" t="s">
        <v>50</v>
      </c>
      <c r="D215" s="11">
        <v>44380</v>
      </c>
      <c r="E215">
        <f>VLOOKUP(A215,home!$A$2:$E$405,3,FALSE)</f>
        <v>1.4942084942084899</v>
      </c>
      <c r="F215">
        <f>VLOOKUP(B215,home!$B$2:$E$405,3,FALSE)</f>
        <v>0.86</v>
      </c>
      <c r="G215">
        <f>VLOOKUP(C215,away!$B$2:$E$405,4,FALSE)</f>
        <v>0.96</v>
      </c>
      <c r="H215">
        <f>VLOOKUP(A215,away!$A$2:$E$405,3,FALSE)</f>
        <v>1.3976833976834</v>
      </c>
      <c r="I215">
        <f>VLOOKUP(C215,away!$B$2:$E$405,3,FALSE)</f>
        <v>0.91</v>
      </c>
      <c r="J215">
        <f>VLOOKUP(B215,home!$B$2:$E$405,4,FALSE)</f>
        <v>0.41</v>
      </c>
      <c r="K215" s="3">
        <f t="shared" si="336"/>
        <v>1.2336185328185292</v>
      </c>
      <c r="L215" s="3">
        <f t="shared" si="337"/>
        <v>0.52147567567567654</v>
      </c>
      <c r="M215" s="5">
        <f t="shared" si="338"/>
        <v>0.17289095372805535</v>
      </c>
      <c r="N215" s="5">
        <f t="shared" si="339"/>
        <v>0.21328148467559988</v>
      </c>
      <c r="O215" s="5">
        <f t="shared" si="340"/>
        <v>9.0158426913549805E-2</v>
      </c>
      <c r="P215" s="5">
        <f t="shared" si="341"/>
        <v>0.11122110633031991</v>
      </c>
      <c r="Q215" s="5">
        <f t="shared" si="342"/>
        <v>0.13155399610143562</v>
      </c>
      <c r="R215" s="5">
        <f t="shared" si="343"/>
        <v>2.3507713296299738E-2</v>
      </c>
      <c r="S215" s="5">
        <f t="shared" si="344"/>
        <v>1.788719164681923E-2</v>
      </c>
      <c r="T215" s="5">
        <f t="shared" si="345"/>
        <v>6.8602209004831466E-2</v>
      </c>
      <c r="U215" s="5">
        <f t="shared" si="346"/>
        <v>2.8999550786499913E-2</v>
      </c>
      <c r="V215" s="5">
        <f t="shared" si="347"/>
        <v>1.278540799660425E-3</v>
      </c>
      <c r="W215" s="5">
        <f t="shared" si="348"/>
        <v>5.4095815885689194E-2</v>
      </c>
      <c r="X215" s="5">
        <f t="shared" si="349"/>
        <v>2.820965214021677E-2</v>
      </c>
      <c r="Y215" s="5">
        <f t="shared" si="350"/>
        <v>7.3553237051976663E-3</v>
      </c>
      <c r="Z215" s="5">
        <f t="shared" si="351"/>
        <v>4.0862335582593319E-3</v>
      </c>
      <c r="AA215" s="5">
        <f t="shared" si="352"/>
        <v>5.0408534468937144E-3</v>
      </c>
      <c r="AB215" s="5">
        <f t="shared" si="353"/>
        <v>3.1092451166551262E-3</v>
      </c>
      <c r="AC215" s="5">
        <f t="shared" si="354"/>
        <v>5.1405495472870252E-5</v>
      </c>
      <c r="AD215" s="5">
        <f t="shared" si="355"/>
        <v>1.6683400256131298E-2</v>
      </c>
      <c r="AE215" s="5">
        <f t="shared" si="356"/>
        <v>8.6999874211338233E-3</v>
      </c>
      <c r="AF215" s="5">
        <f t="shared" si="357"/>
        <v>2.2684159094028232E-3</v>
      </c>
      <c r="AG215" s="5">
        <f t="shared" si="358"/>
        <v>3.943079063564306E-4</v>
      </c>
      <c r="AH215" s="5">
        <f t="shared" si="359"/>
        <v>5.3271785144047709E-4</v>
      </c>
      <c r="AI215" s="5">
        <f t="shared" si="360"/>
        <v>6.5717061430024056E-4</v>
      </c>
      <c r="AJ215" s="5">
        <f t="shared" si="361"/>
        <v>4.0534892451225731E-4</v>
      </c>
      <c r="AK215" s="5">
        <f t="shared" si="362"/>
        <v>1.6668198184545993E-4</v>
      </c>
      <c r="AL215" s="5">
        <f t="shared" si="363"/>
        <v>1.322770441059371E-6</v>
      </c>
      <c r="AM215" s="5">
        <f t="shared" si="364"/>
        <v>4.11619034927859E-3</v>
      </c>
      <c r="AN215" s="5">
        <f t="shared" si="365"/>
        <v>2.1464931435997516E-3</v>
      </c>
      <c r="AO215" s="5">
        <f t="shared" si="366"/>
        <v>5.596719811959437E-4</v>
      </c>
      <c r="AP215" s="5">
        <f t="shared" si="367"/>
        <v>9.7285108183633114E-5</v>
      </c>
      <c r="AQ215" s="5">
        <f t="shared" si="368"/>
        <v>1.2682954380810339E-5</v>
      </c>
      <c r="AR215" s="5">
        <f t="shared" si="369"/>
        <v>5.5559880304883514E-5</v>
      </c>
      <c r="AS215" s="5">
        <f t="shared" si="370"/>
        <v>6.8539698025283491E-5</v>
      </c>
      <c r="AT215" s="5">
        <f t="shared" si="371"/>
        <v>4.2275920858887649E-5</v>
      </c>
      <c r="AU215" s="5">
        <f t="shared" si="372"/>
        <v>1.7384119821164419E-5</v>
      </c>
      <c r="AV215" s="5">
        <f t="shared" si="373"/>
        <v>5.3613430970315907E-6</v>
      </c>
      <c r="AW215" s="5">
        <f t="shared" si="374"/>
        <v>2.363724852497962E-8</v>
      </c>
      <c r="AX215" s="5">
        <f t="shared" si="375"/>
        <v>8.4630144991314161E-4</v>
      </c>
      <c r="AY215" s="5">
        <f t="shared" si="376"/>
        <v>4.4132562041876032E-4</v>
      </c>
      <c r="AZ215" s="5">
        <f t="shared" si="377"/>
        <v>1.1507028805043007E-4</v>
      </c>
      <c r="BA215" s="5">
        <f t="shared" si="378"/>
        <v>2.000211873709759E-5</v>
      </c>
      <c r="BB215" s="5">
        <f t="shared" si="379"/>
        <v>2.6076545958432681E-6</v>
      </c>
      <c r="BC215" s="5">
        <f t="shared" si="380"/>
        <v>2.7196568845923034E-7</v>
      </c>
      <c r="BD215" s="5">
        <f t="shared" si="381"/>
        <v>4.8288543537414744E-6</v>
      </c>
      <c r="BE215" s="5">
        <f t="shared" si="382"/>
        <v>5.9569642230569242E-6</v>
      </c>
      <c r="BF215" s="5">
        <f t="shared" si="383"/>
        <v>3.6743107324499775E-6</v>
      </c>
      <c r="BG215" s="5">
        <f t="shared" si="384"/>
        <v>1.5108992716281061E-6</v>
      </c>
      <c r="BH215" s="5">
        <f t="shared" si="385"/>
        <v>4.659683356756122E-7</v>
      </c>
      <c r="BI215" s="5">
        <f t="shared" si="386"/>
        <v>1.1496543491920804E-7</v>
      </c>
      <c r="BJ215" s="8">
        <f t="shared" si="387"/>
        <v>0.5395024956400376</v>
      </c>
      <c r="BK215" s="8">
        <f t="shared" si="388"/>
        <v>0.30377184639118765</v>
      </c>
      <c r="BL215" s="8">
        <f t="shared" si="389"/>
        <v>0.15278338185645546</v>
      </c>
      <c r="BM215" s="8">
        <f t="shared" si="390"/>
        <v>0.25708897441750933</v>
      </c>
      <c r="BN215" s="8">
        <f t="shared" si="391"/>
        <v>0.74261368104526027</v>
      </c>
    </row>
    <row r="216" spans="1:66" x14ac:dyDescent="0.25">
      <c r="A216" t="s">
        <v>10</v>
      </c>
      <c r="B216" t="s">
        <v>46</v>
      </c>
      <c r="C216" t="s">
        <v>242</v>
      </c>
      <c r="D216" s="11">
        <v>44380</v>
      </c>
      <c r="E216">
        <f>VLOOKUP(A216,home!$A$2:$E$405,3,FALSE)</f>
        <v>1.4942084942084899</v>
      </c>
      <c r="F216">
        <f>VLOOKUP(B216,home!$B$2:$E$405,3,FALSE)</f>
        <v>1.43</v>
      </c>
      <c r="G216">
        <f>VLOOKUP(C216,away!$B$2:$E$405,4,FALSE)</f>
        <v>1</v>
      </c>
      <c r="H216">
        <f>VLOOKUP(A216,away!$A$2:$E$405,3,FALSE)</f>
        <v>1.3976833976834</v>
      </c>
      <c r="I216">
        <f>VLOOKUP(C216,away!$B$2:$E$405,3,FALSE)</f>
        <v>0.67</v>
      </c>
      <c r="J216">
        <f>VLOOKUP(B216,home!$B$2:$E$405,4,FALSE)</f>
        <v>0.92</v>
      </c>
      <c r="K216" s="3">
        <f t="shared" si="336"/>
        <v>2.1367181467181404</v>
      </c>
      <c r="L216" s="3">
        <f t="shared" si="337"/>
        <v>0.86153204633204783</v>
      </c>
      <c r="M216" s="5">
        <f t="shared" si="338"/>
        <v>4.9874262390210193E-2</v>
      </c>
      <c r="N216" s="5">
        <f t="shared" si="339"/>
        <v>0.10656724150334417</v>
      </c>
      <c r="O216" s="5">
        <f t="shared" si="340"/>
        <v>4.2968275336339283E-2</v>
      </c>
      <c r="P216" s="5">
        <f t="shared" si="341"/>
        <v>9.1811093644337649E-2</v>
      </c>
      <c r="Q216" s="5">
        <f t="shared" si="342"/>
        <v>0.11385207938294506</v>
      </c>
      <c r="R216" s="5">
        <f t="shared" si="343"/>
        <v>1.8509273088937617E-2</v>
      </c>
      <c r="S216" s="5">
        <f t="shared" si="344"/>
        <v>4.2252639498804492E-2</v>
      </c>
      <c r="T216" s="5">
        <f t="shared" si="345"/>
        <v>9.8087214929947417E-2</v>
      </c>
      <c r="U216" s="5">
        <f t="shared" si="346"/>
        <v>3.9549099691694733E-2</v>
      </c>
      <c r="V216" s="5">
        <f t="shared" si="347"/>
        <v>8.642313369289242E-3</v>
      </c>
      <c r="W216" s="5">
        <f t="shared" si="348"/>
        <v>8.1089934686377652E-2</v>
      </c>
      <c r="X216" s="5">
        <f t="shared" si="349"/>
        <v>6.9861577367287042E-2</v>
      </c>
      <c r="Y216" s="5">
        <f t="shared" si="350"/>
        <v>3.0093993854611742E-2</v>
      </c>
      <c r="Z216" s="5">
        <f t="shared" si="351"/>
        <v>5.3154439734770433E-3</v>
      </c>
      <c r="AA216" s="5">
        <f t="shared" si="352"/>
        <v>1.1357605595991976E-2</v>
      </c>
      <c r="AB216" s="5">
        <f t="shared" si="353"/>
        <v>1.2134000990111781E-2</v>
      </c>
      <c r="AC216" s="5">
        <f t="shared" si="354"/>
        <v>9.9432578551687258E-4</v>
      </c>
      <c r="AD216" s="5">
        <f t="shared" si="355"/>
        <v>4.331658374014298E-2</v>
      </c>
      <c r="AE216" s="5">
        <f t="shared" si="356"/>
        <v>3.7318625029758898E-2</v>
      </c>
      <c r="AF216" s="5">
        <f t="shared" si="357"/>
        <v>1.6075595694093277E-2</v>
      </c>
      <c r="AG216" s="5">
        <f t="shared" si="358"/>
        <v>4.6165469514462794E-3</v>
      </c>
      <c r="AH216" s="5">
        <f t="shared" si="359"/>
        <v>1.144856330908257E-3</v>
      </c>
      <c r="AI216" s="5">
        <f t="shared" si="360"/>
        <v>2.4462352976368207E-3</v>
      </c>
      <c r="AJ216" s="5">
        <f t="shared" si="361"/>
        <v>2.6134576758015241E-3</v>
      </c>
      <c r="AK216" s="5">
        <f t="shared" si="362"/>
        <v>1.8614074805216436E-3</v>
      </c>
      <c r="AL216" s="5">
        <f t="shared" si="363"/>
        <v>7.3216230923137205E-5</v>
      </c>
      <c r="AM216" s="5">
        <f t="shared" si="364"/>
        <v>1.851106610627988E-2</v>
      </c>
      <c r="AN216" s="5">
        <f t="shared" si="365"/>
        <v>1.594787666233112E-2</v>
      </c>
      <c r="AO216" s="5">
        <f t="shared" si="366"/>
        <v>6.8698034077746177E-3</v>
      </c>
      <c r="AP216" s="5">
        <f t="shared" si="367"/>
        <v>1.9728519292663139E-3</v>
      </c>
      <c r="AQ216" s="5">
        <f t="shared" si="368"/>
        <v>4.2491878993273396E-4</v>
      </c>
      <c r="AR216" s="5">
        <f t="shared" si="369"/>
        <v>1.9726608350471823E-4</v>
      </c>
      <c r="AS216" s="5">
        <f t="shared" si="370"/>
        <v>4.2150202035654748E-4</v>
      </c>
      <c r="AT216" s="5">
        <f t="shared" si="371"/>
        <v>4.5031550788709714E-4</v>
      </c>
      <c r="AU216" s="5">
        <f t="shared" si="372"/>
        <v>3.2073243915031876E-4</v>
      </c>
      <c r="AV216" s="5">
        <f t="shared" si="373"/>
        <v>1.7132870574341447E-4</v>
      </c>
      <c r="AW216" s="5">
        <f t="shared" si="374"/>
        <v>3.7438939842675439E-6</v>
      </c>
      <c r="AX216" s="5">
        <f t="shared" si="375"/>
        <v>6.5921551440645612E-3</v>
      </c>
      <c r="AY216" s="5">
        <f t="shared" si="376"/>
        <v>5.6793529110042767E-3</v>
      </c>
      <c r="AZ216" s="5">
        <f t="shared" si="377"/>
        <v>2.4464722676296935E-3</v>
      </c>
      <c r="BA216" s="5">
        <f t="shared" si="378"/>
        <v>7.025714196752051E-4</v>
      </c>
      <c r="BB216" s="5">
        <f t="shared" si="379"/>
        <v>1.5132194822179784E-4</v>
      </c>
      <c r="BC216" s="5">
        <f t="shared" si="380"/>
        <v>2.6073741541295544E-5</v>
      </c>
      <c r="BD216" s="5">
        <f t="shared" si="381"/>
        <v>2.8325175432288075E-5</v>
      </c>
      <c r="BE216" s="5">
        <f t="shared" si="382"/>
        <v>6.0522916355144774E-5</v>
      </c>
      <c r="BF216" s="5">
        <f t="shared" si="383"/>
        <v>6.4660206834171E-5</v>
      </c>
      <c r="BG216" s="5">
        <f t="shared" si="384"/>
        <v>4.6053545771040497E-5</v>
      </c>
      <c r="BH216" s="5">
        <f t="shared" si="385"/>
        <v>2.4600861742424182E-5</v>
      </c>
      <c r="BI216" s="5">
        <f t="shared" si="386"/>
        <v>1.0513021541988355E-5</v>
      </c>
      <c r="BJ216" s="8">
        <f t="shared" si="387"/>
        <v>0.66020385746767607</v>
      </c>
      <c r="BK216" s="8">
        <f t="shared" si="388"/>
        <v>0.19932720383008584</v>
      </c>
      <c r="BL216" s="8">
        <f t="shared" si="389"/>
        <v>0.1343800319722627</v>
      </c>
      <c r="BM216" s="8">
        <f t="shared" si="390"/>
        <v>0.56996870288036772</v>
      </c>
      <c r="BN216" s="8">
        <f t="shared" si="391"/>
        <v>0.42358222534611395</v>
      </c>
    </row>
    <row r="217" spans="1:66" x14ac:dyDescent="0.25">
      <c r="A217" t="s">
        <v>13</v>
      </c>
      <c r="B217" t="s">
        <v>53</v>
      </c>
      <c r="C217" t="s">
        <v>57</v>
      </c>
      <c r="D217" s="11">
        <v>44380</v>
      </c>
      <c r="E217">
        <f>VLOOKUP(A217,home!$A$2:$E$405,3,FALSE)</f>
        <v>1.61650485436893</v>
      </c>
      <c r="F217">
        <f>VLOOKUP(B217,home!$B$2:$E$405,3,FALSE)</f>
        <v>0.62</v>
      </c>
      <c r="G217">
        <f>VLOOKUP(C217,away!$B$2:$E$405,4,FALSE)</f>
        <v>1.01</v>
      </c>
      <c r="H217">
        <f>VLOOKUP(A217,away!$A$2:$E$405,3,FALSE)</f>
        <v>1.4368932038835001</v>
      </c>
      <c r="I217">
        <f>VLOOKUP(C217,away!$B$2:$E$405,3,FALSE)</f>
        <v>0.84</v>
      </c>
      <c r="J217">
        <f>VLOOKUP(B217,home!$B$2:$E$405,4,FALSE)</f>
        <v>1.27</v>
      </c>
      <c r="K217" s="3">
        <f t="shared" si="336"/>
        <v>1.0122553398058241</v>
      </c>
      <c r="L217" s="3">
        <f t="shared" si="337"/>
        <v>1.5328776699029178</v>
      </c>
      <c r="M217" s="5">
        <f t="shared" si="338"/>
        <v>7.8462614997058144E-2</v>
      </c>
      <c r="N217" s="5">
        <f t="shared" si="339"/>
        <v>7.9424201005900627E-2</v>
      </c>
      <c r="O217" s="5">
        <f t="shared" si="340"/>
        <v>0.12027359045118023</v>
      </c>
      <c r="P217" s="5">
        <f t="shared" si="341"/>
        <v>0.12174758417182595</v>
      </c>
      <c r="Q217" s="5">
        <f t="shared" si="342"/>
        <v>4.0198785789017005E-2</v>
      </c>
      <c r="R217" s="5">
        <f t="shared" si="343"/>
        <v>9.2182350540831487E-2</v>
      </c>
      <c r="S217" s="5">
        <f t="shared" si="344"/>
        <v>4.7227823888585652E-2</v>
      </c>
      <c r="T217" s="5">
        <f t="shared" si="345"/>
        <v>6.1619821093194922E-2</v>
      </c>
      <c r="U217" s="5">
        <f t="shared" si="346"/>
        <v>9.3312076570808963E-2</v>
      </c>
      <c r="V217" s="5">
        <f t="shared" si="347"/>
        <v>8.1424106164634229E-3</v>
      </c>
      <c r="W217" s="5">
        <f t="shared" si="348"/>
        <v>1.3563811856214313E-2</v>
      </c>
      <c r="X217" s="5">
        <f t="shared" si="349"/>
        <v>2.0791664313155371E-2</v>
      </c>
      <c r="Y217" s="5">
        <f t="shared" si="350"/>
        <v>1.5935538972876629E-2</v>
      </c>
      <c r="Z217" s="5">
        <f t="shared" si="351"/>
        <v>4.7101422234401266E-2</v>
      </c>
      <c r="AA217" s="5">
        <f t="shared" si="352"/>
        <v>4.7678666169221444E-2</v>
      </c>
      <c r="AB217" s="5">
        <f t="shared" si="353"/>
        <v>2.413149221230685E-2</v>
      </c>
      <c r="AC217" s="5">
        <f t="shared" si="354"/>
        <v>7.8964263898690594E-4</v>
      </c>
      <c r="AD217" s="5">
        <f t="shared" si="355"/>
        <v>3.4325102448936207E-3</v>
      </c>
      <c r="AE217" s="5">
        <f t="shared" si="356"/>
        <v>5.2616183061104278E-3</v>
      </c>
      <c r="AF217" s="5">
        <f t="shared" si="357"/>
        <v>4.032708604494545E-3</v>
      </c>
      <c r="AG217" s="5">
        <f t="shared" si="358"/>
        <v>2.0605496563516823E-3</v>
      </c>
      <c r="AH217" s="5">
        <f t="shared" si="359"/>
        <v>1.8050179590945615E-2</v>
      </c>
      <c r="AI217" s="5">
        <f t="shared" si="360"/>
        <v>1.8271390675388802E-2</v>
      </c>
      <c r="AJ217" s="5">
        <f t="shared" si="361"/>
        <v>9.2476563884203288E-3</v>
      </c>
      <c r="AK217" s="5">
        <f t="shared" si="362"/>
        <v>3.1203298532893066E-3</v>
      </c>
      <c r="AL217" s="5">
        <f t="shared" si="363"/>
        <v>4.9010389806317636E-5</v>
      </c>
      <c r="AM217" s="5">
        <f t="shared" si="364"/>
        <v>6.9491536486635311E-4</v>
      </c>
      <c r="AN217" s="5">
        <f t="shared" si="365"/>
        <v>1.0652202452760716E-3</v>
      </c>
      <c r="AO217" s="5">
        <f t="shared" si="366"/>
        <v>8.1642616375609959E-4</v>
      </c>
      <c r="AP217" s="5">
        <f t="shared" si="367"/>
        <v>4.1716047851540945E-4</v>
      </c>
      <c r="AQ217" s="5">
        <f t="shared" si="368"/>
        <v>1.5986399557057167E-4</v>
      </c>
      <c r="AR217" s="5">
        <f t="shared" si="369"/>
        <v>5.5337434465395812E-3</v>
      </c>
      <c r="AS217" s="5">
        <f t="shared" si="370"/>
        <v>5.601561352875175E-3</v>
      </c>
      <c r="AT217" s="5">
        <f t="shared" si="371"/>
        <v>2.835105195348916E-3</v>
      </c>
      <c r="AU217" s="5">
        <f t="shared" si="372"/>
        <v>9.5661679096772478E-4</v>
      </c>
      <c r="AV217" s="5">
        <f t="shared" si="373"/>
        <v>2.4208511370124775E-4</v>
      </c>
      <c r="AW217" s="5">
        <f t="shared" si="374"/>
        <v>2.1124343946981008E-6</v>
      </c>
      <c r="AX217" s="5">
        <f t="shared" si="375"/>
        <v>1.1723863146651305E-4</v>
      </c>
      <c r="AY217" s="5">
        <f t="shared" si="376"/>
        <v>1.7971248022499543E-4</v>
      </c>
      <c r="AZ217" s="5">
        <f t="shared" si="377"/>
        <v>1.3773862396988261E-4</v>
      </c>
      <c r="BA217" s="5">
        <f t="shared" si="378"/>
        <v>7.0378820322195964E-5</v>
      </c>
      <c r="BB217" s="5">
        <f t="shared" si="379"/>
        <v>2.6970530526500956E-5</v>
      </c>
      <c r="BC217" s="5">
        <f t="shared" si="380"/>
        <v>8.2685047979016565E-6</v>
      </c>
      <c r="BD217" s="5">
        <f t="shared" si="381"/>
        <v>1.4137586266953577E-3</v>
      </c>
      <c r="BE217" s="5">
        <f t="shared" si="382"/>
        <v>1.4310847190689244E-3</v>
      </c>
      <c r="BF217" s="5">
        <f t="shared" si="383"/>
        <v>7.2431157429601813E-4</v>
      </c>
      <c r="BG217" s="5">
        <f t="shared" si="384"/>
        <v>2.4439608625476908E-4</v>
      </c>
      <c r="BH217" s="5">
        <f t="shared" si="385"/>
        <v>6.1847810834758676E-5</v>
      </c>
      <c r="BI217" s="5">
        <f t="shared" si="386"/>
        <v>1.2521155354557001E-5</v>
      </c>
      <c r="BJ217" s="8">
        <f t="shared" si="387"/>
        <v>0.2500151036815017</v>
      </c>
      <c r="BK217" s="8">
        <f t="shared" si="388"/>
        <v>0.25659879918295136</v>
      </c>
      <c r="BL217" s="8">
        <f t="shared" si="389"/>
        <v>0.44532476432433005</v>
      </c>
      <c r="BM217" s="8">
        <f t="shared" si="390"/>
        <v>0.46657336242154057</v>
      </c>
      <c r="BN217" s="8">
        <f t="shared" si="391"/>
        <v>0.53228912695581343</v>
      </c>
    </row>
    <row r="218" spans="1:66" x14ac:dyDescent="0.25">
      <c r="A218" t="s">
        <v>13</v>
      </c>
      <c r="B218" t="s">
        <v>56</v>
      </c>
      <c r="C218" t="s">
        <v>14</v>
      </c>
      <c r="D218" s="11">
        <v>44380</v>
      </c>
      <c r="E218">
        <f>VLOOKUP(A218,home!$A$2:$E$405,3,FALSE)</f>
        <v>1.61650485436893</v>
      </c>
      <c r="F218">
        <f>VLOOKUP(B218,home!$B$2:$E$405,3,FALSE)</f>
        <v>0.56000000000000005</v>
      </c>
      <c r="G218">
        <f>VLOOKUP(C218,away!$B$2:$E$405,4,FALSE)</f>
        <v>0.73</v>
      </c>
      <c r="H218">
        <f>VLOOKUP(A218,away!$A$2:$E$405,3,FALSE)</f>
        <v>1.4368932038835001</v>
      </c>
      <c r="I218">
        <f>VLOOKUP(C218,away!$B$2:$E$405,3,FALSE)</f>
        <v>0.79</v>
      </c>
      <c r="J218">
        <f>VLOOKUP(B218,home!$B$2:$E$405,4,FALSE)</f>
        <v>1.2</v>
      </c>
      <c r="K218" s="3">
        <f t="shared" si="336"/>
        <v>0.66082718446601862</v>
      </c>
      <c r="L218" s="3">
        <f t="shared" si="337"/>
        <v>1.3621747572815581</v>
      </c>
      <c r="M218" s="5">
        <f t="shared" si="338"/>
        <v>0.13225783822638587</v>
      </c>
      <c r="N218" s="5">
        <f t="shared" si="339"/>
        <v>8.739957485870474E-2</v>
      </c>
      <c r="O218" s="5">
        <f t="shared" si="340"/>
        <v>0.18015828868461073</v>
      </c>
      <c r="P218" s="5">
        <f t="shared" si="341"/>
        <v>0.11905349466966748</v>
      </c>
      <c r="Q218" s="5">
        <f t="shared" si="342"/>
        <v>2.8878007488702437E-2</v>
      </c>
      <c r="R218" s="5">
        <f t="shared" si="343"/>
        <v>0.12270353658061027</v>
      </c>
      <c r="S218" s="5">
        <f t="shared" si="344"/>
        <v>2.6791861229425496E-2</v>
      </c>
      <c r="T218" s="5">
        <f t="shared" si="345"/>
        <v>3.9336892841698258E-2</v>
      </c>
      <c r="U218" s="5">
        <f t="shared" si="346"/>
        <v>8.1085832602587796E-2</v>
      </c>
      <c r="V218" s="5">
        <f t="shared" si="347"/>
        <v>2.679668702725057E-3</v>
      </c>
      <c r="W218" s="5">
        <f t="shared" si="348"/>
        <v>6.3611241272492781E-3</v>
      </c>
      <c r="X218" s="5">
        <f t="shared" si="349"/>
        <v>8.6649627140736474E-3</v>
      </c>
      <c r="Y218" s="5">
        <f t="shared" si="350"/>
        <v>5.901596740948512E-3</v>
      </c>
      <c r="Z218" s="5">
        <f t="shared" si="351"/>
        <v>5.5714553386427175E-2</v>
      </c>
      <c r="AA218" s="5">
        <f t="shared" si="352"/>
        <v>3.6817691448134356E-2</v>
      </c>
      <c r="AB218" s="5">
        <f t="shared" si="353"/>
        <v>1.2165065689104616E-2</v>
      </c>
      <c r="AC218" s="5">
        <f t="shared" si="354"/>
        <v>1.5075851453047673E-4</v>
      </c>
      <c r="AD218" s="5">
        <f t="shared" si="355"/>
        <v>1.05090093676225E-3</v>
      </c>
      <c r="AE218" s="5">
        <f t="shared" si="356"/>
        <v>1.4315107284610799E-3</v>
      </c>
      <c r="AF218" s="5">
        <f t="shared" si="357"/>
        <v>9.74983889543709E-4</v>
      </c>
      <c r="AG218" s="5">
        <f t="shared" si="358"/>
        <v>4.4269948103087698E-4</v>
      </c>
      <c r="AH218" s="5">
        <f t="shared" si="359"/>
        <v>1.8973239559051724E-2</v>
      </c>
      <c r="AI218" s="5">
        <f t="shared" si="360"/>
        <v>1.2538032478007433E-2</v>
      </c>
      <c r="AJ218" s="5">
        <f t="shared" si="361"/>
        <v>4.1427363505925751E-3</v>
      </c>
      <c r="AK218" s="5">
        <f t="shared" si="362"/>
        <v>9.1254426618237361E-4</v>
      </c>
      <c r="AL218" s="5">
        <f t="shared" si="363"/>
        <v>5.4282840992271262E-6</v>
      </c>
      <c r="AM218" s="5">
        <f t="shared" si="364"/>
        <v>1.3889278143865982E-4</v>
      </c>
      <c r="AN218" s="5">
        <f t="shared" si="365"/>
        <v>1.8919624084436692E-4</v>
      </c>
      <c r="AO218" s="5">
        <f t="shared" si="366"/>
        <v>1.2885917172537938E-4</v>
      </c>
      <c r="AP218" s="5">
        <f t="shared" si="367"/>
        <v>5.8509570322840405E-5</v>
      </c>
      <c r="AQ218" s="5">
        <f t="shared" si="368"/>
        <v>1.9925064938290859E-5</v>
      </c>
      <c r="AR218" s="5">
        <f t="shared" si="369"/>
        <v>5.1689735982392276E-3</v>
      </c>
      <c r="AS218" s="5">
        <f t="shared" si="370"/>
        <v>3.4157982695036137E-3</v>
      </c>
      <c r="AT218" s="5">
        <f t="shared" si="371"/>
        <v>1.1286261765699858E-3</v>
      </c>
      <c r="AU218" s="5">
        <f t="shared" si="372"/>
        <v>2.4860895285913045E-4</v>
      </c>
      <c r="AV218" s="5">
        <f t="shared" si="373"/>
        <v>4.1071888587736073E-5</v>
      </c>
      <c r="AW218" s="5">
        <f t="shared" si="374"/>
        <v>1.3573154628599602E-7</v>
      </c>
      <c r="AX218" s="5">
        <f t="shared" si="375"/>
        <v>1.5297354283460607E-5</v>
      </c>
      <c r="AY218" s="5">
        <f t="shared" si="376"/>
        <v>2.0837669858122954E-5</v>
      </c>
      <c r="AZ218" s="5">
        <f t="shared" si="377"/>
        <v>1.4192273940650938E-5</v>
      </c>
      <c r="BA218" s="5">
        <f t="shared" si="378"/>
        <v>6.4441191034598561E-6</v>
      </c>
      <c r="BB218" s="5">
        <f t="shared" si="379"/>
        <v>2.1945040939122217E-6</v>
      </c>
      <c r="BC218" s="5">
        <f t="shared" si="380"/>
        <v>5.9785961629565322E-7</v>
      </c>
      <c r="BD218" s="5">
        <f t="shared" si="381"/>
        <v>1.1735075594293827E-3</v>
      </c>
      <c r="BE218" s="5">
        <f t="shared" si="382"/>
        <v>7.7548569644730794E-4</v>
      </c>
      <c r="BF218" s="5">
        <f t="shared" si="383"/>
        <v>2.56231014688472E-4</v>
      </c>
      <c r="BG218" s="5">
        <f t="shared" si="384"/>
        <v>5.6441473336484683E-5</v>
      </c>
      <c r="BH218" s="5">
        <f t="shared" si="385"/>
        <v>9.3245149780157575E-6</v>
      </c>
      <c r="BI218" s="5">
        <f t="shared" si="386"/>
        <v>1.2323785958866743E-6</v>
      </c>
      <c r="BJ218" s="8">
        <f t="shared" si="387"/>
        <v>0.1810372004173402</v>
      </c>
      <c r="BK218" s="8">
        <f t="shared" si="388"/>
        <v>0.28095988729669175</v>
      </c>
      <c r="BL218" s="8">
        <f t="shared" si="389"/>
        <v>0.48177226918211719</v>
      </c>
      <c r="BM218" s="8">
        <f t="shared" si="390"/>
        <v>0.32901246783558302</v>
      </c>
      <c r="BN218" s="8">
        <f t="shared" si="391"/>
        <v>0.67045074050868159</v>
      </c>
    </row>
    <row r="219" spans="1:66" x14ac:dyDescent="0.25">
      <c r="A219" t="s">
        <v>16</v>
      </c>
      <c r="B219" t="s">
        <v>20</v>
      </c>
      <c r="C219" t="s">
        <v>257</v>
      </c>
      <c r="D219" s="11">
        <v>44380</v>
      </c>
      <c r="E219">
        <f>VLOOKUP(A219,home!$A$2:$E$405,3,FALSE)</f>
        <v>1.60386473429952</v>
      </c>
      <c r="F219">
        <f>VLOOKUP(B219,home!$B$2:$E$405,3,FALSE)</f>
        <v>0.73</v>
      </c>
      <c r="G219">
        <f>VLOOKUP(C219,away!$B$2:$E$405,4,FALSE)</f>
        <v>1.47</v>
      </c>
      <c r="H219">
        <f>VLOOKUP(A219,away!$A$2:$E$405,3,FALSE)</f>
        <v>1.26570048309179</v>
      </c>
      <c r="I219">
        <f>VLOOKUP(C219,away!$B$2:$E$405,3,FALSE)</f>
        <v>0.45</v>
      </c>
      <c r="J219">
        <f>VLOOKUP(B219,home!$B$2:$E$405,4,FALSE)</f>
        <v>1.19</v>
      </c>
      <c r="K219" s="3">
        <f t="shared" si="336"/>
        <v>1.7211072463768147</v>
      </c>
      <c r="L219" s="3">
        <f t="shared" si="337"/>
        <v>0.67778260869565354</v>
      </c>
      <c r="M219" s="5">
        <f t="shared" si="338"/>
        <v>9.0818719287174596E-2</v>
      </c>
      <c r="N219" s="5">
        <f t="shared" si="339"/>
        <v>0.15630875587181797</v>
      </c>
      <c r="O219" s="5">
        <f t="shared" si="340"/>
        <v>6.1555348476859457E-2</v>
      </c>
      <c r="P219" s="5">
        <f t="shared" si="341"/>
        <v>0.10594335631677285</v>
      </c>
      <c r="Q219" s="5">
        <f t="shared" si="342"/>
        <v>0.13451206620156522</v>
      </c>
      <c r="R219" s="5">
        <f t="shared" si="343"/>
        <v>2.0860572334907911E-2</v>
      </c>
      <c r="S219" s="5">
        <f t="shared" si="344"/>
        <v>3.0896699589463776E-2</v>
      </c>
      <c r="T219" s="5">
        <f t="shared" si="345"/>
        <v>9.1169939131139327E-2</v>
      </c>
      <c r="U219" s="5">
        <f t="shared" si="346"/>
        <v>3.5903282209177718E-2</v>
      </c>
      <c r="V219" s="5">
        <f t="shared" si="347"/>
        <v>4.0046810702935301E-3</v>
      </c>
      <c r="W219" s="5">
        <f t="shared" si="348"/>
        <v>7.7169897288210554E-2</v>
      </c>
      <c r="X219" s="5">
        <f t="shared" si="349"/>
        <v>5.2304414296778991E-2</v>
      </c>
      <c r="Y219" s="5">
        <f t="shared" si="350"/>
        <v>1.7725511184184549E-2</v>
      </c>
      <c r="Z219" s="5">
        <f t="shared" si="351"/>
        <v>4.7129777120127562E-3</v>
      </c>
      <c r="AA219" s="5">
        <f t="shared" si="352"/>
        <v>8.1115400921575754E-3</v>
      </c>
      <c r="AB219" s="5">
        <f t="shared" si="353"/>
        <v>6.9804152159442297E-3</v>
      </c>
      <c r="AC219" s="5">
        <f t="shared" si="354"/>
        <v>2.9197542980069431E-4</v>
      </c>
      <c r="AD219" s="5">
        <f t="shared" si="355"/>
        <v>3.3204417356223419E-2</v>
      </c>
      <c r="AE219" s="5">
        <f t="shared" si="356"/>
        <v>2.2505376615920347E-2</v>
      </c>
      <c r="AF219" s="5">
        <f t="shared" si="357"/>
        <v>7.626876436208325E-3</v>
      </c>
      <c r="AG219" s="5">
        <f t="shared" si="358"/>
        <v>1.7231214023775631E-3</v>
      </c>
      <c r="AH219" s="5">
        <f t="shared" si="359"/>
        <v>7.9859358209311948E-4</v>
      </c>
      <c r="AI219" s="5">
        <f t="shared" si="360"/>
        <v>1.3744652010504856E-3</v>
      </c>
      <c r="AJ219" s="5">
        <f t="shared" si="361"/>
        <v>1.1828010087103782E-3</v>
      </c>
      <c r="AK219" s="5">
        <f t="shared" si="362"/>
        <v>6.7857579570441246E-4</v>
      </c>
      <c r="AL219" s="5">
        <f t="shared" si="363"/>
        <v>1.3624000531126713E-5</v>
      </c>
      <c r="AM219" s="5">
        <f t="shared" si="364"/>
        <v>1.1429672664703239E-2</v>
      </c>
      <c r="AN219" s="5">
        <f t="shared" si="365"/>
        <v>7.7468333552199635E-3</v>
      </c>
      <c r="AO219" s="5">
        <f t="shared" si="366"/>
        <v>2.6253344603157443E-3</v>
      </c>
      <c r="AP219" s="5">
        <f t="shared" si="367"/>
        <v>5.9313534640380045E-4</v>
      </c>
      <c r="AQ219" s="5">
        <f t="shared" si="368"/>
        <v>1.0050420559879198E-4</v>
      </c>
      <c r="AR219" s="5">
        <f t="shared" si="369"/>
        <v>1.0825456827173624E-4</v>
      </c>
      <c r="AS219" s="5">
        <f t="shared" si="370"/>
        <v>1.8631772190587885E-4</v>
      </c>
      <c r="AT219" s="5">
        <f t="shared" si="371"/>
        <v>1.6033639065031417E-4</v>
      </c>
      <c r="AU219" s="5">
        <f t="shared" si="372"/>
        <v>9.1985374602053134E-5</v>
      </c>
      <c r="AV219" s="5">
        <f t="shared" si="373"/>
        <v>3.9579173697069865E-5</v>
      </c>
      <c r="AW219" s="5">
        <f t="shared" si="374"/>
        <v>4.4146929731677379E-7</v>
      </c>
      <c r="AX219" s="5">
        <f t="shared" si="375"/>
        <v>3.2786154078226228E-3</v>
      </c>
      <c r="AY219" s="5">
        <f t="shared" si="376"/>
        <v>2.2221885040237814E-3</v>
      </c>
      <c r="AZ219" s="5">
        <f t="shared" si="377"/>
        <v>7.5308036063536515E-4</v>
      </c>
      <c r="BA219" s="5">
        <f t="shared" si="378"/>
        <v>1.7014159046296713E-4</v>
      </c>
      <c r="BB219" s="5">
        <f t="shared" si="379"/>
        <v>2.8829752757904344E-5</v>
      </c>
      <c r="BC219" s="5">
        <f t="shared" si="380"/>
        <v>3.9080610064606251E-6</v>
      </c>
      <c r="BD219" s="5">
        <f t="shared" si="381"/>
        <v>1.2228843947739849E-5</v>
      </c>
      <c r="BE219" s="5">
        <f t="shared" si="382"/>
        <v>2.1047151933266309E-5</v>
      </c>
      <c r="BF219" s="5">
        <f t="shared" si="383"/>
        <v>1.8112202853969217E-5</v>
      </c>
      <c r="BG219" s="5">
        <f t="shared" si="384"/>
        <v>1.0391014526604411E-5</v>
      </c>
      <c r="BH219" s="5">
        <f t="shared" si="385"/>
        <v>4.4710125997364E-6</v>
      </c>
      <c r="BI219" s="5">
        <f t="shared" si="386"/>
        <v>1.5390184368096716E-6</v>
      </c>
      <c r="BJ219" s="8">
        <f t="shared" si="387"/>
        <v>0.62320261949337674</v>
      </c>
      <c r="BK219" s="8">
        <f t="shared" si="388"/>
        <v>0.23419124419806034</v>
      </c>
      <c r="BL219" s="8">
        <f t="shared" si="389"/>
        <v>0.13809985639003045</v>
      </c>
      <c r="BM219" s="8">
        <f t="shared" si="390"/>
        <v>0.42798613226965615</v>
      </c>
      <c r="BN219" s="8">
        <f t="shared" si="391"/>
        <v>0.56999881848909795</v>
      </c>
    </row>
    <row r="220" spans="1:66" x14ac:dyDescent="0.25">
      <c r="A220" t="s">
        <v>16</v>
      </c>
      <c r="B220" t="s">
        <v>66</v>
      </c>
      <c r="C220" t="s">
        <v>64</v>
      </c>
      <c r="D220" s="11">
        <v>44380</v>
      </c>
      <c r="E220">
        <f>VLOOKUP(A220,home!$A$2:$E$405,3,FALSE)</f>
        <v>1.60386473429952</v>
      </c>
      <c r="F220">
        <f>VLOOKUP(B220,home!$B$2:$E$405,3,FALSE)</f>
        <v>1.08</v>
      </c>
      <c r="G220">
        <f>VLOOKUP(C220,away!$B$2:$E$405,4,FALSE)</f>
        <v>0.91</v>
      </c>
      <c r="H220">
        <f>VLOOKUP(A220,away!$A$2:$E$405,3,FALSE)</f>
        <v>1.26570048309179</v>
      </c>
      <c r="I220">
        <f>VLOOKUP(C220,away!$B$2:$E$405,3,FALSE)</f>
        <v>0.85</v>
      </c>
      <c r="J220">
        <f>VLOOKUP(B220,home!$B$2:$E$405,4,FALSE)</f>
        <v>0.86</v>
      </c>
      <c r="K220" s="3">
        <f t="shared" si="336"/>
        <v>1.5762782608695685</v>
      </c>
      <c r="L220" s="3">
        <f t="shared" si="337"/>
        <v>0.92522705314009845</v>
      </c>
      <c r="M220" s="5">
        <f t="shared" si="338"/>
        <v>8.1961527879922183E-2</v>
      </c>
      <c r="N220" s="5">
        <f t="shared" si="339"/>
        <v>0.12919417462477639</v>
      </c>
      <c r="O220" s="5">
        <f t="shared" si="340"/>
        <v>7.5833022911200421E-2</v>
      </c>
      <c r="P220" s="5">
        <f t="shared" si="341"/>
        <v>0.11953394547094916</v>
      </c>
      <c r="Q220" s="5">
        <f t="shared" si="342"/>
        <v>0.10182298444601094</v>
      </c>
      <c r="R220" s="5">
        <f t="shared" si="343"/>
        <v>3.5081382159417765E-2</v>
      </c>
      <c r="S220" s="5">
        <f t="shared" si="344"/>
        <v>4.3582533444181962E-2</v>
      </c>
      <c r="T220" s="5">
        <f t="shared" si="345"/>
        <v>9.420937984091278E-2</v>
      </c>
      <c r="U220" s="5">
        <f t="shared" si="346"/>
        <v>5.5298020059147746E-2</v>
      </c>
      <c r="V220" s="5">
        <f t="shared" si="347"/>
        <v>7.0623814624547355E-3</v>
      </c>
      <c r="W220" s="5">
        <f t="shared" si="348"/>
        <v>5.3500452279702418E-2</v>
      </c>
      <c r="X220" s="5">
        <f t="shared" si="349"/>
        <v>4.9500065804411533E-2</v>
      </c>
      <c r="Y220" s="5">
        <f t="shared" si="350"/>
        <v>2.2899400007228315E-2</v>
      </c>
      <c r="Z220" s="5">
        <f t="shared" si="351"/>
        <v>1.0819414611813242E-2</v>
      </c>
      <c r="AA220" s="5">
        <f t="shared" si="352"/>
        <v>1.7054408047935773E-2</v>
      </c>
      <c r="AB220" s="5">
        <f t="shared" si="353"/>
        <v>1.3441246328980088E-2</v>
      </c>
      <c r="AC220" s="5">
        <f t="shared" si="354"/>
        <v>6.4374281939394646E-4</v>
      </c>
      <c r="AD220" s="5">
        <f t="shared" si="355"/>
        <v>2.1082899968796174E-2</v>
      </c>
      <c r="AE220" s="5">
        <f t="shared" si="356"/>
        <v>1.9506469409776756E-2</v>
      </c>
      <c r="AF220" s="5">
        <f t="shared" si="357"/>
        <v>9.0239566045876105E-3</v>
      </c>
      <c r="AG220" s="5">
        <f t="shared" si="358"/>
        <v>2.7830695923089081E-3</v>
      </c>
      <c r="AH220" s="5">
        <f t="shared" si="359"/>
        <v>2.5026037744972211E-3</v>
      </c>
      <c r="AI220" s="5">
        <f t="shared" si="360"/>
        <v>3.9447999253100982E-3</v>
      </c>
      <c r="AJ220" s="5">
        <f t="shared" si="361"/>
        <v>3.1090511828731023E-3</v>
      </c>
      <c r="AK220" s="5">
        <f t="shared" si="362"/>
        <v>1.6335765971645631E-3</v>
      </c>
      <c r="AL220" s="5">
        <f t="shared" si="363"/>
        <v>3.7553774831277187E-5</v>
      </c>
      <c r="AM220" s="5">
        <f t="shared" si="364"/>
        <v>6.6465033793802241E-3</v>
      </c>
      <c r="AN220" s="5">
        <f t="shared" si="365"/>
        <v>6.1495247353896701E-3</v>
      </c>
      <c r="AO220" s="5">
        <f t="shared" si="366"/>
        <v>2.844853324568364E-3</v>
      </c>
      <c r="AP220" s="5">
        <f t="shared" si="367"/>
        <v>8.7737841936873315E-4</v>
      </c>
      <c r="AQ220" s="5">
        <f t="shared" si="368"/>
        <v>2.0294356236031258E-4</v>
      </c>
      <c r="AR220" s="5">
        <f t="shared" si="369"/>
        <v>4.6309534309107059E-4</v>
      </c>
      <c r="AS220" s="5">
        <f t="shared" si="370"/>
        <v>7.2996712202438895E-4</v>
      </c>
      <c r="AT220" s="5">
        <f t="shared" si="371"/>
        <v>5.7531565279828392E-4</v>
      </c>
      <c r="AU220" s="5">
        <f t="shared" si="372"/>
        <v>3.0228585221463985E-4</v>
      </c>
      <c r="AV220" s="5">
        <f t="shared" si="373"/>
        <v>1.1912165435359201E-4</v>
      </c>
      <c r="AW220" s="5">
        <f t="shared" si="374"/>
        <v>1.5213610949974292E-6</v>
      </c>
      <c r="AX220" s="5">
        <f t="shared" si="375"/>
        <v>1.7461231312855285E-3</v>
      </c>
      <c r="AY220" s="5">
        <f t="shared" si="376"/>
        <v>1.6155603591790709E-3</v>
      </c>
      <c r="AZ220" s="5">
        <f t="shared" si="377"/>
        <v>7.4738007514660526E-4</v>
      </c>
      <c r="BA220" s="5">
        <f t="shared" si="378"/>
        <v>2.304987548345063E-4</v>
      </c>
      <c r="BB220" s="5">
        <f t="shared" si="379"/>
        <v>5.3315920921998064E-5</v>
      </c>
      <c r="BC220" s="5">
        <f t="shared" si="380"/>
        <v>9.8658664800221637E-6</v>
      </c>
      <c r="BD220" s="5">
        <f t="shared" si="381"/>
        <v>7.1411389935175631E-5</v>
      </c>
      <c r="BE220" s="5">
        <f t="shared" si="382"/>
        <v>1.1256422153329726E-4</v>
      </c>
      <c r="BF220" s="5">
        <f t="shared" si="383"/>
        <v>8.8716267677321317E-5</v>
      </c>
      <c r="BG220" s="5">
        <f t="shared" si="384"/>
        <v>4.6613841375082387E-5</v>
      </c>
      <c r="BH220" s="5">
        <f t="shared" si="385"/>
        <v>1.8369096203791207E-5</v>
      </c>
      <c r="BI220" s="5">
        <f t="shared" si="386"/>
        <v>5.79096140357156E-6</v>
      </c>
      <c r="BJ220" s="8">
        <f t="shared" si="387"/>
        <v>0.52464680010742681</v>
      </c>
      <c r="BK220" s="8">
        <f t="shared" si="388"/>
        <v>0.25443724521091238</v>
      </c>
      <c r="BL220" s="8">
        <f t="shared" si="389"/>
        <v>0.21043136238913701</v>
      </c>
      <c r="BM220" s="8">
        <f t="shared" si="390"/>
        <v>0.45529374582892851</v>
      </c>
      <c r="BN220" s="8">
        <f t="shared" si="391"/>
        <v>0.54342703749227683</v>
      </c>
    </row>
    <row r="221" spans="1:66" x14ac:dyDescent="0.25">
      <c r="A221" t="s">
        <v>69</v>
      </c>
      <c r="B221" t="s">
        <v>71</v>
      </c>
      <c r="C221" t="s">
        <v>325</v>
      </c>
      <c r="D221" s="11">
        <v>44380</v>
      </c>
      <c r="E221">
        <f>VLOOKUP(A221,home!$A$2:$E$405,3,FALSE)</f>
        <v>1.3245283018867899</v>
      </c>
      <c r="F221">
        <f>VLOOKUP(B221,home!$B$2:$E$405,3,FALSE)</f>
        <v>0.49</v>
      </c>
      <c r="G221">
        <f>VLOOKUP(C221,away!$B$2:$E$405,4,FALSE)</f>
        <v>1.28</v>
      </c>
      <c r="H221">
        <f>VLOOKUP(A221,away!$A$2:$E$405,3,FALSE)</f>
        <v>1.3056603773584901</v>
      </c>
      <c r="I221">
        <f>VLOOKUP(C221,away!$B$2:$E$405,3,FALSE)</f>
        <v>0.64</v>
      </c>
      <c r="J221">
        <f>VLOOKUP(B221,home!$B$2:$E$405,4,FALSE)</f>
        <v>1.81</v>
      </c>
      <c r="K221" s="3">
        <f t="shared" si="336"/>
        <v>0.8307441509433946</v>
      </c>
      <c r="L221" s="3">
        <f t="shared" si="337"/>
        <v>1.5124769811320751</v>
      </c>
      <c r="M221" s="5">
        <f t="shared" si="338"/>
        <v>9.6017853382043092E-2</v>
      </c>
      <c r="N221" s="5">
        <f t="shared" si="339"/>
        <v>7.976627008327275E-2</v>
      </c>
      <c r="O221" s="5">
        <f t="shared" si="340"/>
        <v>0.14522479301805472</v>
      </c>
      <c r="P221" s="5">
        <f t="shared" si="341"/>
        <v>0.12064464737171411</v>
      </c>
      <c r="Q221" s="5">
        <f t="shared" si="342"/>
        <v>3.3132681157124956E-2</v>
      </c>
      <c r="R221" s="5">
        <f t="shared" si="343"/>
        <v>0.10982457826473895</v>
      </c>
      <c r="S221" s="5">
        <f t="shared" si="344"/>
        <v>3.7896939024277571E-2</v>
      </c>
      <c r="T221" s="5">
        <f t="shared" si="345"/>
        <v>5.011241757333993E-2</v>
      </c>
      <c r="U221" s="5">
        <f t="shared" si="346"/>
        <v>9.1236126023256953E-2</v>
      </c>
      <c r="V221" s="5">
        <f t="shared" si="347"/>
        <v>5.2907554677585136E-3</v>
      </c>
      <c r="W221" s="5">
        <f t="shared" si="348"/>
        <v>9.1749270254513262E-3</v>
      </c>
      <c r="X221" s="5">
        <f t="shared" si="349"/>
        <v>1.3876865929561709E-2</v>
      </c>
      <c r="Y221" s="5">
        <f t="shared" si="350"/>
        <v>1.0494220144359022E-2</v>
      </c>
      <c r="Z221" s="5">
        <f t="shared" si="351"/>
        <v>5.5369048862651885E-2</v>
      </c>
      <c r="AA221" s="5">
        <f t="shared" si="352"/>
        <v>4.5997513485947071E-2</v>
      </c>
      <c r="AB221" s="5">
        <f t="shared" si="353"/>
        <v>1.9106082643195219E-2</v>
      </c>
      <c r="AC221" s="5">
        <f t="shared" si="354"/>
        <v>4.1548349164684294E-4</v>
      </c>
      <c r="AD221" s="5">
        <f t="shared" si="355"/>
        <v>1.9055042404315411E-3</v>
      </c>
      <c r="AE221" s="5">
        <f t="shared" si="356"/>
        <v>2.8820313011022648E-3</v>
      </c>
      <c r="AF221" s="5">
        <f t="shared" si="357"/>
        <v>2.1795030009096501E-3</v>
      </c>
      <c r="AG221" s="5">
        <f t="shared" si="358"/>
        <v>1.0988160397280419E-3</v>
      </c>
      <c r="AH221" s="5">
        <f t="shared" si="359"/>
        <v>2.0936102967984527E-2</v>
      </c>
      <c r="AI221" s="5">
        <f t="shared" si="360"/>
        <v>1.739254508420179E-2</v>
      </c>
      <c r="AJ221" s="5">
        <f t="shared" si="361"/>
        <v>7.2243775493599635E-3</v>
      </c>
      <c r="AK221" s="5">
        <f t="shared" si="362"/>
        <v>2.0005364644458548E-3</v>
      </c>
      <c r="AL221" s="5">
        <f t="shared" si="363"/>
        <v>2.0881891262058248E-5</v>
      </c>
      <c r="AM221" s="5">
        <f t="shared" si="364"/>
        <v>3.1659730046726788E-4</v>
      </c>
      <c r="AN221" s="5">
        <f t="shared" si="365"/>
        <v>4.7884612924529779E-4</v>
      </c>
      <c r="AO221" s="5">
        <f t="shared" si="366"/>
        <v>3.6212187399385377E-4</v>
      </c>
      <c r="AP221" s="5">
        <f t="shared" si="367"/>
        <v>1.8256699959337118E-4</v>
      </c>
      <c r="AQ221" s="5">
        <f t="shared" si="368"/>
        <v>6.9032096099830729E-5</v>
      </c>
      <c r="AR221" s="5">
        <f t="shared" si="369"/>
        <v>6.3330747627375001E-3</v>
      </c>
      <c r="AS221" s="5">
        <f t="shared" si="370"/>
        <v>5.2611648166314053E-3</v>
      </c>
      <c r="AT221" s="5">
        <f t="shared" si="371"/>
        <v>2.1853409492828585E-3</v>
      </c>
      <c r="AU221" s="5">
        <f t="shared" si="372"/>
        <v>6.0515307047794009E-4</v>
      </c>
      <c r="AV221" s="5">
        <f t="shared" si="373"/>
        <v>1.2568184343124609E-4</v>
      </c>
      <c r="AW221" s="5">
        <f t="shared" si="374"/>
        <v>7.2882522451943357E-7</v>
      </c>
      <c r="AX221" s="5">
        <f t="shared" si="375"/>
        <v>4.3835225927941851E-5</v>
      </c>
      <c r="AY221" s="5">
        <f t="shared" si="376"/>
        <v>6.6299770178735942E-5</v>
      </c>
      <c r="AZ221" s="5">
        <f t="shared" si="377"/>
        <v>5.013843812484247E-5</v>
      </c>
      <c r="BA221" s="5">
        <f t="shared" si="378"/>
        <v>2.5277744511246353E-5</v>
      </c>
      <c r="BB221" s="5">
        <f t="shared" si="379"/>
        <v>9.5580016770494454E-6</v>
      </c>
      <c r="BC221" s="5">
        <f t="shared" si="380"/>
        <v>2.8912515044318102E-6</v>
      </c>
      <c r="BD221" s="5">
        <f t="shared" si="381"/>
        <v>1.5964382997381604E-3</v>
      </c>
      <c r="BE221" s="5">
        <f t="shared" si="382"/>
        <v>1.3262317798494946E-3</v>
      </c>
      <c r="BF221" s="5">
        <f t="shared" si="383"/>
        <v>5.5087964695260769E-4</v>
      </c>
      <c r="BG221" s="5">
        <f t="shared" si="384"/>
        <v>1.5254668152654702E-4</v>
      </c>
      <c r="BH221" s="5">
        <f t="shared" si="385"/>
        <v>3.1681815856000919E-5</v>
      </c>
      <c r="BI221" s="5">
        <f t="shared" si="386"/>
        <v>5.2638966427276945E-6</v>
      </c>
      <c r="BJ221" s="8">
        <f t="shared" si="387"/>
        <v>0.20623040132660503</v>
      </c>
      <c r="BK221" s="8">
        <f t="shared" si="388"/>
        <v>0.26035286039888089</v>
      </c>
      <c r="BL221" s="8">
        <f t="shared" si="389"/>
        <v>0.47711611306431151</v>
      </c>
      <c r="BM221" s="8">
        <f t="shared" si="390"/>
        <v>0.41439202943054659</v>
      </c>
      <c r="BN221" s="8">
        <f t="shared" si="391"/>
        <v>0.58461082327694858</v>
      </c>
    </row>
    <row r="222" spans="1:66" x14ac:dyDescent="0.25">
      <c r="A222" t="s">
        <v>69</v>
      </c>
      <c r="B222" t="s">
        <v>260</v>
      </c>
      <c r="C222" t="s">
        <v>76</v>
      </c>
      <c r="D222" s="11">
        <v>44380</v>
      </c>
      <c r="E222">
        <f>VLOOKUP(A222,home!$A$2:$E$405,3,FALSE)</f>
        <v>1.3245283018867899</v>
      </c>
      <c r="F222">
        <f>VLOOKUP(B222,home!$B$2:$E$405,3,FALSE)</f>
        <v>1.19</v>
      </c>
      <c r="G222">
        <f>VLOOKUP(C222,away!$B$2:$E$405,4,FALSE)</f>
        <v>0.87</v>
      </c>
      <c r="H222">
        <f>VLOOKUP(A222,away!$A$2:$E$405,3,FALSE)</f>
        <v>1.3056603773584901</v>
      </c>
      <c r="I222">
        <f>VLOOKUP(C222,away!$B$2:$E$405,3,FALSE)</f>
        <v>0.75</v>
      </c>
      <c r="J222">
        <f>VLOOKUP(B222,home!$B$2:$E$405,4,FALSE)</f>
        <v>0.93</v>
      </c>
      <c r="K222" s="3">
        <f t="shared" si="336"/>
        <v>1.3712841509433935</v>
      </c>
      <c r="L222" s="3">
        <f t="shared" si="337"/>
        <v>0.9106981132075469</v>
      </c>
      <c r="M222" s="5">
        <f t="shared" si="338"/>
        <v>0.10208165322294704</v>
      </c>
      <c r="N222" s="5">
        <f t="shared" si="339"/>
        <v>0.13998295316672685</v>
      </c>
      <c r="O222" s="5">
        <f t="shared" si="340"/>
        <v>9.2965568983244956E-2</v>
      </c>
      <c r="P222" s="5">
        <f t="shared" si="341"/>
        <v>0.12748221133015852</v>
      </c>
      <c r="Q222" s="5">
        <f t="shared" si="342"/>
        <v>9.5978202539891935E-2</v>
      </c>
      <c r="R222" s="5">
        <f t="shared" si="343"/>
        <v>4.233178413315361E-2</v>
      </c>
      <c r="S222" s="5">
        <f t="shared" si="344"/>
        <v>3.9800771471964085E-2</v>
      </c>
      <c r="T222" s="5">
        <f t="shared" si="345"/>
        <v>8.7407167962131355E-2</v>
      </c>
      <c r="U222" s="5">
        <f t="shared" si="346"/>
        <v>5.8048904662950554E-2</v>
      </c>
      <c r="V222" s="5">
        <f t="shared" si="347"/>
        <v>5.5226926459774088E-3</v>
      </c>
      <c r="W222" s="5">
        <f t="shared" si="348"/>
        <v>4.3871129326329583E-2</v>
      </c>
      <c r="X222" s="5">
        <f t="shared" si="349"/>
        <v>3.9953354701772623E-2</v>
      </c>
      <c r="Y222" s="5">
        <f t="shared" si="350"/>
        <v>1.81927223716081E-2</v>
      </c>
      <c r="Z222" s="5">
        <f t="shared" si="351"/>
        <v>1.2850491979590723E-2</v>
      </c>
      <c r="AA222" s="5">
        <f t="shared" si="352"/>
        <v>1.7621675983437949E-2</v>
      </c>
      <c r="AB222" s="5">
        <f t="shared" si="353"/>
        <v>1.2082162494574151E-2</v>
      </c>
      <c r="AC222" s="5">
        <f t="shared" si="354"/>
        <v>4.3105509705816431E-4</v>
      </c>
      <c r="AD222" s="5">
        <f t="shared" si="355"/>
        <v>1.5039946082295927E-2</v>
      </c>
      <c r="AE222" s="5">
        <f t="shared" si="356"/>
        <v>1.3696850519890136E-2</v>
      </c>
      <c r="AF222" s="5">
        <f t="shared" si="357"/>
        <v>6.2368479626748767E-3</v>
      </c>
      <c r="AG222" s="5">
        <f t="shared" si="358"/>
        <v>1.8932952239901146E-3</v>
      </c>
      <c r="AH222" s="5">
        <f t="shared" si="359"/>
        <v>2.9257296999004967E-3</v>
      </c>
      <c r="AI222" s="5">
        <f t="shared" si="360"/>
        <v>4.0120067674179211E-3</v>
      </c>
      <c r="AJ222" s="5">
        <f t="shared" si="361"/>
        <v>2.7508006468189169E-3</v>
      </c>
      <c r="AK222" s="5">
        <f t="shared" si="362"/>
        <v>1.2573764431292051E-3</v>
      </c>
      <c r="AL222" s="5">
        <f t="shared" si="363"/>
        <v>2.1532510590554669E-5</v>
      </c>
      <c r="AM222" s="5">
        <f t="shared" si="364"/>
        <v>4.1248079387391171E-3</v>
      </c>
      <c r="AN222" s="5">
        <f t="shared" si="365"/>
        <v>3.7564548071532238E-3</v>
      </c>
      <c r="AO222" s="5">
        <f t="shared" si="366"/>
        <v>1.71049815261193E-3</v>
      </c>
      <c r="AP222" s="5">
        <f t="shared" si="367"/>
        <v>5.1924914674289317E-4</v>
      </c>
      <c r="AQ222" s="5">
        <f t="shared" si="368"/>
        <v>1.1821980455584537E-4</v>
      </c>
      <c r="AR222" s="5">
        <f t="shared" si="369"/>
        <v>5.3289130349093298E-4</v>
      </c>
      <c r="AS222" s="5">
        <f t="shared" si="370"/>
        <v>7.3074539865268214E-4</v>
      </c>
      <c r="AT222" s="5">
        <f t="shared" si="371"/>
        <v>5.0102979177361754E-4</v>
      </c>
      <c r="AU222" s="5">
        <f t="shared" si="372"/>
        <v>2.2901807086987675E-4</v>
      </c>
      <c r="AV222" s="5">
        <f t="shared" si="373"/>
        <v>7.8512212715873259E-5</v>
      </c>
      <c r="AW222" s="5">
        <f t="shared" si="374"/>
        <v>7.469543522017712E-7</v>
      </c>
      <c r="AX222" s="5">
        <f t="shared" si="375"/>
        <v>9.4271395867973789E-4</v>
      </c>
      <c r="AY222" s="5">
        <f t="shared" si="376"/>
        <v>8.5852782346405453E-4</v>
      </c>
      <c r="AZ222" s="5">
        <f t="shared" si="377"/>
        <v>3.9092983448244813E-4</v>
      </c>
      <c r="BA222" s="5">
        <f t="shared" si="378"/>
        <v>1.1867302088656806E-4</v>
      </c>
      <c r="BB222" s="5">
        <f t="shared" si="379"/>
        <v>2.7018824052509333E-5</v>
      </c>
      <c r="BC222" s="5">
        <f t="shared" si="380"/>
        <v>4.9211984171413877E-6</v>
      </c>
      <c r="BD222" s="5">
        <f t="shared" si="381"/>
        <v>8.088385077231713E-5</v>
      </c>
      <c r="BE222" s="5">
        <f t="shared" si="382"/>
        <v>1.1091474263134902E-4</v>
      </c>
      <c r="BF222" s="5">
        <f t="shared" si="383"/>
        <v>7.6047814338167237E-5</v>
      </c>
      <c r="BG222" s="5">
        <f t="shared" si="384"/>
        <v>3.4761054171938157E-5</v>
      </c>
      <c r="BH222" s="5">
        <f t="shared" si="385"/>
        <v>1.1916820664015887E-5</v>
      </c>
      <c r="BI222" s="5">
        <f t="shared" si="386"/>
        <v>3.2682694612399422E-6</v>
      </c>
      <c r="BJ222" s="8">
        <f t="shared" si="387"/>
        <v>0.47482448436709696</v>
      </c>
      <c r="BK222" s="8">
        <f t="shared" si="388"/>
        <v>0.27619844410215988</v>
      </c>
      <c r="BL222" s="8">
        <f t="shared" si="389"/>
        <v>0.23638599914416972</v>
      </c>
      <c r="BM222" s="8">
        <f t="shared" si="390"/>
        <v>0.39857926534778265</v>
      </c>
      <c r="BN222" s="8">
        <f t="shared" si="391"/>
        <v>0.60082237337612299</v>
      </c>
    </row>
    <row r="223" spans="1:66" x14ac:dyDescent="0.25">
      <c r="A223" t="s">
        <v>69</v>
      </c>
      <c r="B223" t="s">
        <v>262</v>
      </c>
      <c r="C223" t="s">
        <v>261</v>
      </c>
      <c r="D223" s="11">
        <v>44380</v>
      </c>
      <c r="E223">
        <f>VLOOKUP(A223,home!$A$2:$E$405,3,FALSE)</f>
        <v>1.3245283018867899</v>
      </c>
      <c r="F223">
        <f>VLOOKUP(B223,home!$B$2:$E$405,3,FALSE)</f>
        <v>1.67</v>
      </c>
      <c r="G223">
        <f>VLOOKUP(C223,away!$B$2:$E$405,4,FALSE)</f>
        <v>0.7</v>
      </c>
      <c r="H223">
        <f>VLOOKUP(A223,away!$A$2:$E$405,3,FALSE)</f>
        <v>1.3056603773584901</v>
      </c>
      <c r="I223">
        <f>VLOOKUP(C223,away!$B$2:$E$405,3,FALSE)</f>
        <v>1.35</v>
      </c>
      <c r="J223">
        <f>VLOOKUP(B223,home!$B$2:$E$405,4,FALSE)</f>
        <v>0.49</v>
      </c>
      <c r="K223" s="3">
        <f t="shared" si="336"/>
        <v>1.5483735849056572</v>
      </c>
      <c r="L223" s="3">
        <f t="shared" si="337"/>
        <v>0.86369433962264119</v>
      </c>
      <c r="M223" s="5">
        <f t="shared" si="338"/>
        <v>8.9629755228384095E-2</v>
      </c>
      <c r="N223" s="5">
        <f t="shared" si="339"/>
        <v>0.13878034541718962</v>
      </c>
      <c r="O223" s="5">
        <f t="shared" si="340"/>
        <v>7.7412712252518168E-2</v>
      </c>
      <c r="P223" s="5">
        <f t="shared" si="341"/>
        <v>0.11986379878770163</v>
      </c>
      <c r="Q223" s="5">
        <f t="shared" si="342"/>
        <v>0.10744191047402969</v>
      </c>
      <c r="R223" s="5">
        <f t="shared" si="343"/>
        <v>3.3430460693668104E-2</v>
      </c>
      <c r="S223" s="5">
        <f t="shared" si="344"/>
        <v>4.0074108824713052E-2</v>
      </c>
      <c r="T223" s="5">
        <f t="shared" si="345"/>
        <v>9.2796969914662006E-2</v>
      </c>
      <c r="U223" s="5">
        <f t="shared" si="346"/>
        <v>5.1762842269302542E-2</v>
      </c>
      <c r="V223" s="5">
        <f t="shared" si="347"/>
        <v>5.954663040096092E-3</v>
      </c>
      <c r="W223" s="5">
        <f t="shared" si="348"/>
        <v>5.5453405363262008E-2</v>
      </c>
      <c r="X223" s="5">
        <f t="shared" si="349"/>
        <v>4.7894792325049208E-2</v>
      </c>
      <c r="Y223" s="5">
        <f t="shared" si="350"/>
        <v>2.0683230514273458E-2</v>
      </c>
      <c r="Z223" s="5">
        <f t="shared" si="351"/>
        <v>9.6245665573661144E-3</v>
      </c>
      <c r="AA223" s="5">
        <f t="shared" si="352"/>
        <v>1.4902424623592068E-2</v>
      </c>
      <c r="AB223" s="5">
        <f t="shared" si="353"/>
        <v>1.1537260319108799E-2</v>
      </c>
      <c r="AC223" s="5">
        <f t="shared" si="354"/>
        <v>4.9770618213501692E-4</v>
      </c>
      <c r="AD223" s="5">
        <f t="shared" si="355"/>
        <v>2.1465647014385157E-2</v>
      </c>
      <c r="AE223" s="5">
        <f t="shared" si="356"/>
        <v>1.8539757822662106E-2</v>
      </c>
      <c r="AF223" s="5">
        <f t="shared" si="357"/>
        <v>8.0063419447039211E-3</v>
      </c>
      <c r="AG223" s="5">
        <f t="shared" si="358"/>
        <v>2.3050107395747024E-3</v>
      </c>
      <c r="AH223" s="5">
        <f t="shared" si="359"/>
        <v>2.0781709142296202E-3</v>
      </c>
      <c r="AI223" s="5">
        <f t="shared" si="360"/>
        <v>3.2177849485123837E-3</v>
      </c>
      <c r="AJ223" s="5">
        <f t="shared" si="361"/>
        <v>2.4911666080917935E-3</v>
      </c>
      <c r="AK223" s="5">
        <f t="shared" si="362"/>
        <v>1.2857521905227855E-3</v>
      </c>
      <c r="AL223" s="5">
        <f t="shared" si="363"/>
        <v>2.6623727140084651E-5</v>
      </c>
      <c r="AM223" s="5">
        <f t="shared" si="364"/>
        <v>6.647368163996587E-3</v>
      </c>
      <c r="AN223" s="5">
        <f t="shared" si="365"/>
        <v>5.7412942566316015E-3</v>
      </c>
      <c r="AO223" s="5">
        <f t="shared" si="366"/>
        <v>2.4793616757803464E-3</v>
      </c>
      <c r="AP223" s="5">
        <f t="shared" si="367"/>
        <v>7.1380354841626384E-4</v>
      </c>
      <c r="AQ223" s="5">
        <f t="shared" si="368"/>
        <v>1.5412702109242072E-4</v>
      </c>
      <c r="AR223" s="5">
        <f t="shared" si="369"/>
        <v>3.5898089107770664E-4</v>
      </c>
      <c r="AS223" s="5">
        <f t="shared" si="370"/>
        <v>5.558365292306158E-4</v>
      </c>
      <c r="AT223" s="5">
        <f t="shared" si="371"/>
        <v>4.3032129969316357E-4</v>
      </c>
      <c r="AU223" s="5">
        <f t="shared" si="372"/>
        <v>2.2209937782238844E-4</v>
      </c>
      <c r="AV223" s="5">
        <f t="shared" si="373"/>
        <v>8.5973202461041935E-5</v>
      </c>
      <c r="AW223" s="5">
        <f t="shared" si="374"/>
        <v>9.8901340940674249E-7</v>
      </c>
      <c r="AX223" s="5">
        <f t="shared" si="375"/>
        <v>1.715434879045854E-3</v>
      </c>
      <c r="AY223" s="5">
        <f t="shared" si="376"/>
        <v>1.4816113950231542E-3</v>
      </c>
      <c r="AZ223" s="5">
        <f t="shared" si="377"/>
        <v>6.3982968770095159E-4</v>
      </c>
      <c r="BA223" s="5">
        <f t="shared" si="378"/>
        <v>1.8420575986327807E-4</v>
      </c>
      <c r="BB223" s="5">
        <f t="shared" si="379"/>
        <v>3.9774368029950186E-5</v>
      </c>
      <c r="BC223" s="5">
        <f t="shared" si="380"/>
        <v>6.8705793059071466E-6</v>
      </c>
      <c r="BD223" s="5">
        <f t="shared" si="381"/>
        <v>5.167496060941783E-5</v>
      </c>
      <c r="BE223" s="5">
        <f t="shared" si="382"/>
        <v>8.0012144008662897E-5</v>
      </c>
      <c r="BF223" s="5">
        <f t="shared" si="383"/>
        <v>6.1944345127340567E-5</v>
      </c>
      <c r="BG223" s="5">
        <f t="shared" si="384"/>
        <v>3.1970995909817857E-5</v>
      </c>
      <c r="BH223" s="5">
        <f t="shared" si="385"/>
        <v>1.23757613874722E-5</v>
      </c>
      <c r="BI223" s="5">
        <f t="shared" si="386"/>
        <v>3.8324604050914656E-6</v>
      </c>
      <c r="BJ223" s="8">
        <f t="shared" si="387"/>
        <v>0.53317109286467823</v>
      </c>
      <c r="BK223" s="8">
        <f t="shared" si="388"/>
        <v>0.25752826718519312</v>
      </c>
      <c r="BL223" s="8">
        <f t="shared" si="389"/>
        <v>0.20001359678727898</v>
      </c>
      <c r="BM223" s="8">
        <f t="shared" si="390"/>
        <v>0.43229791815941132</v>
      </c>
      <c r="BN223" s="8">
        <f t="shared" si="391"/>
        <v>0.56655898285349127</v>
      </c>
    </row>
    <row r="224" spans="1:66" x14ac:dyDescent="0.25">
      <c r="A224" t="s">
        <v>69</v>
      </c>
      <c r="B224" t="s">
        <v>259</v>
      </c>
      <c r="C224" t="s">
        <v>263</v>
      </c>
      <c r="D224" s="11">
        <v>44380</v>
      </c>
      <c r="E224">
        <f>VLOOKUP(A224,home!$A$2:$E$405,3,FALSE)</f>
        <v>1.3245283018867899</v>
      </c>
      <c r="F224">
        <f>VLOOKUP(B224,home!$B$2:$E$405,3,FALSE)</f>
        <v>1.22</v>
      </c>
      <c r="G224">
        <f>VLOOKUP(C224,away!$B$2:$E$405,4,FALSE)</f>
        <v>1.28</v>
      </c>
      <c r="H224">
        <f>VLOOKUP(A224,away!$A$2:$E$405,3,FALSE)</f>
        <v>1.3056603773584901</v>
      </c>
      <c r="I224">
        <f>VLOOKUP(C224,away!$B$2:$E$405,3,FALSE)</f>
        <v>0.87</v>
      </c>
      <c r="J224">
        <f>VLOOKUP(B224,home!$B$2:$E$405,4,FALSE)</f>
        <v>0.77</v>
      </c>
      <c r="K224" s="3">
        <f t="shared" si="336"/>
        <v>2.0683833962264111</v>
      </c>
      <c r="L224" s="3">
        <f t="shared" si="337"/>
        <v>0.87466188679245249</v>
      </c>
      <c r="M224" s="5">
        <f t="shared" si="338"/>
        <v>5.2704982515441756E-2</v>
      </c>
      <c r="N224" s="5">
        <f t="shared" si="339"/>
        <v>0.10901411073334304</v>
      </c>
      <c r="O224" s="5">
        <f t="shared" si="340"/>
        <v>4.6099039450319498E-2</v>
      </c>
      <c r="P224" s="5">
        <f t="shared" si="341"/>
        <v>9.5350487781027157E-2</v>
      </c>
      <c r="Q224" s="5">
        <f t="shared" si="342"/>
        <v>0.11274148829761708</v>
      </c>
      <c r="R224" s="5">
        <f t="shared" si="343"/>
        <v>2.0160536412468073E-2</v>
      </c>
      <c r="S224" s="5">
        <f t="shared" si="344"/>
        <v>4.3125502970312514E-2</v>
      </c>
      <c r="T224" s="5">
        <f t="shared" si="345"/>
        <v>9.8610682874182953E-2</v>
      </c>
      <c r="U224" s="5">
        <f t="shared" si="346"/>
        <v>4.1699718774566942E-2</v>
      </c>
      <c r="V224" s="5">
        <f t="shared" si="347"/>
        <v>8.6688783652510565E-3</v>
      </c>
      <c r="W224" s="5">
        <f t="shared" si="348"/>
        <v>7.7730874153548443E-2</v>
      </c>
      <c r="X224" s="5">
        <f t="shared" si="349"/>
        <v>6.7988233049169358E-2</v>
      </c>
      <c r="Y224" s="5">
        <f t="shared" si="350"/>
        <v>2.9733358099235718E-2</v>
      </c>
      <c r="Z224" s="5">
        <f t="shared" si="351"/>
        <v>5.8778842724257572E-3</v>
      </c>
      <c r="AA224" s="5">
        <f t="shared" si="352"/>
        <v>1.2157718234025795E-2</v>
      </c>
      <c r="AB224" s="5">
        <f t="shared" si="353"/>
        <v>1.2573411265629022E-2</v>
      </c>
      <c r="AC224" s="5">
        <f t="shared" si="354"/>
        <v>9.8019881279595581E-4</v>
      </c>
      <c r="AD224" s="5">
        <f t="shared" si="355"/>
        <v>4.019431236834109E-2</v>
      </c>
      <c r="AE224" s="5">
        <f t="shared" si="356"/>
        <v>3.5156433094418425E-2</v>
      </c>
      <c r="AF224" s="5">
        <f t="shared" si="357"/>
        <v>1.5374996051628318E-2</v>
      </c>
      <c r="AG224" s="5">
        <f t="shared" si="358"/>
        <v>4.4826410186479112E-3</v>
      </c>
      <c r="AH224" s="5">
        <f t="shared" si="359"/>
        <v>1.2852903370168985E-3</v>
      </c>
      <c r="AI224" s="5">
        <f t="shared" si="360"/>
        <v>2.6584731924160013E-3</v>
      </c>
      <c r="AJ224" s="5">
        <f t="shared" si="361"/>
        <v>2.7493709052531395E-3</v>
      </c>
      <c r="AK224" s="5">
        <f t="shared" si="362"/>
        <v>1.8955843768311898E-3</v>
      </c>
      <c r="AL224" s="5">
        <f t="shared" si="363"/>
        <v>7.0932523235422767E-5</v>
      </c>
      <c r="AM224" s="5">
        <f t="shared" si="364"/>
        <v>1.6627449665082908E-2</v>
      </c>
      <c r="AN224" s="5">
        <f t="shared" si="365"/>
        <v>1.4543396496607948E-2</v>
      </c>
      <c r="AO224" s="5">
        <f t="shared" si="366"/>
        <v>6.360277310046924E-3</v>
      </c>
      <c r="AP224" s="5">
        <f t="shared" si="367"/>
        <v>1.8543640508429562E-3</v>
      </c>
      <c r="AQ224" s="5">
        <f t="shared" si="368"/>
        <v>4.0548538987759882E-4</v>
      </c>
      <c r="AR224" s="5">
        <f t="shared" si="369"/>
        <v>2.2483889425026159E-4</v>
      </c>
      <c r="AS224" s="5">
        <f t="shared" si="370"/>
        <v>4.6505303569314695E-4</v>
      </c>
      <c r="AT224" s="5">
        <f t="shared" si="371"/>
        <v>4.8095398869619691E-4</v>
      </c>
      <c r="AU224" s="5">
        <f t="shared" si="372"/>
        <v>3.3159908152269281E-4</v>
      </c>
      <c r="AV224" s="5">
        <f t="shared" si="373"/>
        <v>1.7146850860636656E-4</v>
      </c>
      <c r="AW224" s="5">
        <f t="shared" si="374"/>
        <v>3.5646275041216521E-6</v>
      </c>
      <c r="AX224" s="5">
        <f t="shared" si="375"/>
        <v>5.7319901348079801E-3</v>
      </c>
      <c r="AY224" s="5">
        <f t="shared" si="376"/>
        <v>5.0135533063868721E-3</v>
      </c>
      <c r="AZ224" s="5">
        <f t="shared" si="377"/>
        <v>2.1925819972494396E-3</v>
      </c>
      <c r="BA224" s="5">
        <f t="shared" si="378"/>
        <v>6.3925596888711976E-4</v>
      </c>
      <c r="BB224" s="5">
        <f t="shared" si="379"/>
        <v>1.3978320797253634E-4</v>
      </c>
      <c r="BC224" s="5">
        <f t="shared" si="380"/>
        <v>2.445260888543209E-5</v>
      </c>
      <c r="BD224" s="5">
        <f t="shared" si="381"/>
        <v>3.2776335244877065E-5</v>
      </c>
      <c r="BE224" s="5">
        <f t="shared" si="382"/>
        <v>6.7794027609654236E-5</v>
      </c>
      <c r="BF224" s="5">
        <f t="shared" si="383"/>
        <v>7.011202053556188E-5</v>
      </c>
      <c r="BG224" s="5">
        <f t="shared" si="384"/>
        <v>4.8339513050547107E-5</v>
      </c>
      <c r="BH224" s="5">
        <f t="shared" si="385"/>
        <v>2.4996161543855396E-5</v>
      </c>
      <c r="BI224" s="5">
        <f t="shared" si="386"/>
        <v>1.0340329101340722E-5</v>
      </c>
      <c r="BJ224" s="8">
        <f t="shared" si="387"/>
        <v>0.64455971987678007</v>
      </c>
      <c r="BK224" s="8">
        <f t="shared" si="388"/>
        <v>0.20591453627445075</v>
      </c>
      <c r="BL224" s="8">
        <f t="shared" si="389"/>
        <v>0.14320741484438101</v>
      </c>
      <c r="BM224" s="8">
        <f t="shared" si="390"/>
        <v>0.55847892139893829</v>
      </c>
      <c r="BN224" s="8">
        <f t="shared" si="391"/>
        <v>0.43607064519021665</v>
      </c>
    </row>
    <row r="225" spans="1:66" x14ac:dyDescent="0.25">
      <c r="A225" t="s">
        <v>175</v>
      </c>
      <c r="B225" t="s">
        <v>276</v>
      </c>
      <c r="C225" t="s">
        <v>281</v>
      </c>
      <c r="D225" s="11">
        <v>44380</v>
      </c>
      <c r="E225">
        <f>VLOOKUP(A225,home!$A$2:$E$405,3,FALSE)</f>
        <v>1.19161676646707</v>
      </c>
      <c r="F225">
        <f>VLOOKUP(B225,home!$B$2:$E$405,3,FALSE)</f>
        <v>2.2400000000000002</v>
      </c>
      <c r="G225">
        <f>VLOOKUP(C225,away!$B$2:$E$405,4,FALSE)</f>
        <v>1.19</v>
      </c>
      <c r="H225">
        <f>VLOOKUP(A225,away!$A$2:$E$405,3,FALSE)</f>
        <v>1.07784431137725</v>
      </c>
      <c r="I225">
        <f>VLOOKUP(C225,away!$B$2:$E$405,3,FALSE)</f>
        <v>0.35</v>
      </c>
      <c r="J225">
        <f>VLOOKUP(B225,home!$B$2:$E$405,4,FALSE)</f>
        <v>0.23</v>
      </c>
      <c r="K225" s="3">
        <f t="shared" si="336"/>
        <v>3.1763736526946218</v>
      </c>
      <c r="L225" s="3">
        <f t="shared" si="337"/>
        <v>8.6766467065868616E-2</v>
      </c>
      <c r="M225" s="5">
        <f t="shared" si="338"/>
        <v>3.8268042913978381E-2</v>
      </c>
      <c r="N225" s="5">
        <f t="shared" si="339"/>
        <v>0.12155360325214805</v>
      </c>
      <c r="O225" s="5">
        <f t="shared" si="340"/>
        <v>3.3203828851709515E-3</v>
      </c>
      <c r="P225" s="5">
        <f t="shared" si="341"/>
        <v>1.0546776713315163E-2</v>
      </c>
      <c r="Q225" s="5">
        <f t="shared" si="342"/>
        <v>0.19304983138010923</v>
      </c>
      <c r="R225" s="5">
        <f t="shared" si="343"/>
        <v>1.4404894612612956E-4</v>
      </c>
      <c r="S225" s="5">
        <f t="shared" si="344"/>
        <v>7.2668008715893702E-4</v>
      </c>
      <c r="T225" s="5">
        <f t="shared" si="345"/>
        <v>1.6750251836513734E-2</v>
      </c>
      <c r="U225" s="5">
        <f t="shared" si="346"/>
        <v>4.5755327717346498E-4</v>
      </c>
      <c r="V225" s="5">
        <f t="shared" si="347"/>
        <v>2.2252778726293853E-5</v>
      </c>
      <c r="W225" s="5">
        <f t="shared" si="348"/>
        <v>0.20439946601763942</v>
      </c>
      <c r="X225" s="5">
        <f t="shared" si="349"/>
        <v>1.7735019536500637E-2</v>
      </c>
      <c r="Y225" s="5">
        <f t="shared" si="350"/>
        <v>7.6940249426315946E-4</v>
      </c>
      <c r="Z225" s="5">
        <f t="shared" si="351"/>
        <v>4.1662060466419656E-6</v>
      </c>
      <c r="AA225" s="5">
        <f t="shared" si="352"/>
        <v>1.3233427118250561E-5</v>
      </c>
      <c r="AB225" s="5">
        <f t="shared" si="353"/>
        <v>2.1017154616632806E-5</v>
      </c>
      <c r="AC225" s="5">
        <f t="shared" si="354"/>
        <v>3.8330789642907052E-7</v>
      </c>
      <c r="AD225" s="5">
        <f t="shared" si="355"/>
        <v>0.16231226962081988</v>
      </c>
      <c r="AE225" s="5">
        <f t="shared" si="356"/>
        <v>1.4083262196441253E-2</v>
      </c>
      <c r="AF225" s="5">
        <f t="shared" si="357"/>
        <v>6.1097745277375617E-4</v>
      </c>
      <c r="AG225" s="5">
        <f t="shared" si="358"/>
        <v>1.7670785011360795E-5</v>
      </c>
      <c r="AH225" s="5">
        <f t="shared" si="359"/>
        <v>9.0371744933895747E-8</v>
      </c>
      <c r="AI225" s="5">
        <f t="shared" si="360"/>
        <v>2.8705442955606516E-7</v>
      </c>
      <c r="AJ225" s="5">
        <f t="shared" si="361"/>
        <v>4.5589606346558496E-7</v>
      </c>
      <c r="AK225" s="5">
        <f t="shared" si="362"/>
        <v>4.8269874811975962E-7</v>
      </c>
      <c r="AL225" s="5">
        <f t="shared" si="363"/>
        <v>4.2256279529897349E-9</v>
      </c>
      <c r="AM225" s="5">
        <f t="shared" si="364"/>
        <v>0.10311288334652761</v>
      </c>
      <c r="AN225" s="5">
        <f t="shared" si="365"/>
        <v>8.9467405969532385E-3</v>
      </c>
      <c r="AO225" s="5">
        <f t="shared" si="366"/>
        <v>3.8813853667620641E-4</v>
      </c>
      <c r="AP225" s="5">
        <f t="shared" si="367"/>
        <v>1.1225803186503496E-5</v>
      </c>
      <c r="AQ225" s="5">
        <f t="shared" si="368"/>
        <v>2.4350582061741975E-7</v>
      </c>
      <c r="AR225" s="5">
        <f t="shared" si="369"/>
        <v>1.5682474060983899E-9</v>
      </c>
      <c r="AS225" s="5">
        <f t="shared" si="370"/>
        <v>4.9813397416376085E-9</v>
      </c>
      <c r="AT225" s="5">
        <f t="shared" si="371"/>
        <v>7.9112981552291699E-9</v>
      </c>
      <c r="AU225" s="5">
        <f t="shared" si="372"/>
        <v>8.3764130062938313E-9</v>
      </c>
      <c r="AV225" s="5">
        <f t="shared" si="373"/>
        <v>6.6516543943200688E-9</v>
      </c>
      <c r="AW225" s="5">
        <f t="shared" si="374"/>
        <v>3.2349848812134882E-11</v>
      </c>
      <c r="AX225" s="5">
        <f t="shared" si="375"/>
        <v>5.458750765254735E-2</v>
      </c>
      <c r="AY225" s="5">
        <f t="shared" si="376"/>
        <v>4.7363651849425996E-3</v>
      </c>
      <c r="AZ225" s="5">
        <f t="shared" si="377"/>
        <v>2.0547883691562438E-4</v>
      </c>
      <c r="BA225" s="5">
        <f t="shared" si="378"/>
        <v>5.9428909119908346E-6</v>
      </c>
      <c r="BB225" s="5">
        <f t="shared" si="379"/>
        <v>1.2891091214782573E-7</v>
      </c>
      <c r="BC225" s="5">
        <f t="shared" si="380"/>
        <v>2.2370288826610819E-9</v>
      </c>
      <c r="BD225" s="5">
        <f t="shared" si="381"/>
        <v>2.2678547818728265E-11</v>
      </c>
      <c r="BE225" s="5">
        <f t="shared" si="382"/>
        <v>7.2035541772783544E-11</v>
      </c>
      <c r="BF225" s="5">
        <f t="shared" si="383"/>
        <v>1.1440589847232627E-10</v>
      </c>
      <c r="BG225" s="5">
        <f t="shared" si="384"/>
        <v>1.2113196054011766E-10</v>
      </c>
      <c r="BH225" s="5">
        <f t="shared" si="385"/>
        <v>9.6190091989718579E-11</v>
      </c>
      <c r="BI225" s="5">
        <f t="shared" si="386"/>
        <v>6.1107134769282838E-11</v>
      </c>
      <c r="BJ225" s="8">
        <f t="shared" si="387"/>
        <v>0.90327641207464304</v>
      </c>
      <c r="BK225" s="8">
        <f t="shared" si="388"/>
        <v>5.4300505211645762E-2</v>
      </c>
      <c r="BL225" s="8">
        <f t="shared" si="389"/>
        <v>3.9575816876933831E-3</v>
      </c>
      <c r="BM225" s="8">
        <f t="shared" si="390"/>
        <v>0.58991961393658832</v>
      </c>
      <c r="BN225" s="8">
        <f t="shared" si="391"/>
        <v>0.3668826860908479</v>
      </c>
    </row>
    <row r="226" spans="1:66" x14ac:dyDescent="0.25">
      <c r="A226" t="s">
        <v>175</v>
      </c>
      <c r="B226" t="s">
        <v>177</v>
      </c>
      <c r="C226" t="s">
        <v>280</v>
      </c>
      <c r="D226" s="11">
        <v>44380</v>
      </c>
      <c r="E226">
        <f>VLOOKUP(A226,home!$A$2:$E$405,3,FALSE)</f>
        <v>1.19161676646707</v>
      </c>
      <c r="F226">
        <f>VLOOKUP(B226,home!$B$2:$E$405,3,FALSE)</f>
        <v>0.7</v>
      </c>
      <c r="G226">
        <f>VLOOKUP(C226,away!$B$2:$E$405,4,FALSE)</f>
        <v>1.26</v>
      </c>
      <c r="H226">
        <f>VLOOKUP(A226,away!$A$2:$E$405,3,FALSE)</f>
        <v>1.07784431137725</v>
      </c>
      <c r="I226">
        <f>VLOOKUP(C226,away!$B$2:$E$405,3,FALSE)</f>
        <v>1.1200000000000001</v>
      </c>
      <c r="J226">
        <f>VLOOKUP(B226,home!$B$2:$E$405,4,FALSE)</f>
        <v>1.1599999999999999</v>
      </c>
      <c r="K226" s="3">
        <f t="shared" si="336"/>
        <v>1.0510059880239557</v>
      </c>
      <c r="L226" s="3">
        <f t="shared" si="337"/>
        <v>1.4003353293413234</v>
      </c>
      <c r="M226" s="5">
        <f t="shared" si="338"/>
        <v>8.6177917005379218E-2</v>
      </c>
      <c r="N226" s="5">
        <f t="shared" si="339"/>
        <v>9.0573506808085041E-2</v>
      </c>
      <c r="O226" s="5">
        <f t="shared" si="340"/>
        <v>0.12067798179167692</v>
      </c>
      <c r="P226" s="5">
        <f t="shared" si="341"/>
        <v>0.12683328148569836</v>
      </c>
      <c r="Q226" s="5">
        <f t="shared" si="342"/>
        <v>4.7596649005812938E-2</v>
      </c>
      <c r="R226" s="5">
        <f t="shared" si="343"/>
        <v>8.4494820688247096E-2</v>
      </c>
      <c r="S226" s="5">
        <f t="shared" si="344"/>
        <v>4.666706347586199E-2</v>
      </c>
      <c r="T226" s="5">
        <f t="shared" si="345"/>
        <v>6.6651269161098425E-2</v>
      </c>
      <c r="U226" s="5">
        <f t="shared" si="346"/>
        <v>8.880456250035812E-2</v>
      </c>
      <c r="V226" s="5">
        <f t="shared" si="347"/>
        <v>7.6314172710284381E-3</v>
      </c>
      <c r="W226" s="5">
        <f t="shared" si="348"/>
        <v>1.6674787704994622E-2</v>
      </c>
      <c r="X226" s="5">
        <f t="shared" si="349"/>
        <v>2.3350294332570295E-2</v>
      </c>
      <c r="Y226" s="5">
        <f t="shared" si="350"/>
        <v>1.6349121052208336E-2</v>
      </c>
      <c r="Z226" s="5">
        <f t="shared" si="351"/>
        <v>3.9440360852037504E-2</v>
      </c>
      <c r="AA226" s="5">
        <f t="shared" si="352"/>
        <v>4.1452055425317026E-2</v>
      </c>
      <c r="AB226" s="5">
        <f t="shared" si="353"/>
        <v>2.1783179233954543E-2</v>
      </c>
      <c r="AC226" s="5">
        <f t="shared" si="354"/>
        <v>7.0197630705871048E-4</v>
      </c>
      <c r="AD226" s="5">
        <f t="shared" si="355"/>
        <v>4.3813254317443947E-3</v>
      </c>
      <c r="AE226" s="5">
        <f t="shared" si="356"/>
        <v>6.1353247914133031E-3</v>
      </c>
      <c r="AF226" s="5">
        <f t="shared" si="357"/>
        <v>4.2957560311998686E-3</v>
      </c>
      <c r="AG226" s="5">
        <f t="shared" si="358"/>
        <v>2.0051663122400806E-3</v>
      </c>
      <c r="AH226" s="5">
        <f t="shared" si="359"/>
        <v>1.3807432675769653E-2</v>
      </c>
      <c r="AI226" s="5">
        <f t="shared" si="360"/>
        <v>1.4511694421471537E-2</v>
      </c>
      <c r="AJ226" s="5">
        <f t="shared" si="361"/>
        <v>7.6259388666702083E-3</v>
      </c>
      <c r="AK226" s="5">
        <f t="shared" si="362"/>
        <v>2.6716358043916699E-3</v>
      </c>
      <c r="AL226" s="5">
        <f t="shared" si="363"/>
        <v>4.1325648910224167E-5</v>
      </c>
      <c r="AM226" s="5">
        <f t="shared" si="364"/>
        <v>9.2095985284900068E-4</v>
      </c>
      <c r="AN226" s="5">
        <f t="shared" si="365"/>
        <v>1.289652618849442E-3</v>
      </c>
      <c r="AO226" s="5">
        <f t="shared" si="366"/>
        <v>9.029730623762171E-4</v>
      </c>
      <c r="AP226" s="5">
        <f t="shared" si="367"/>
        <v>4.2148836022964763E-4</v>
      </c>
      <c r="AQ226" s="5">
        <f t="shared" si="368"/>
        <v>1.475562604339296E-4</v>
      </c>
      <c r="AR226" s="5">
        <f t="shared" si="369"/>
        <v>3.8670071566764088E-3</v>
      </c>
      <c r="AS226" s="5">
        <f t="shared" si="370"/>
        <v>4.0642476773983969E-3</v>
      </c>
      <c r="AT226" s="5">
        <f t="shared" si="371"/>
        <v>2.1357743228790846E-3</v>
      </c>
      <c r="AU226" s="5">
        <f t="shared" si="372"/>
        <v>7.4823720080457589E-4</v>
      </c>
      <c r="AV226" s="5">
        <f t="shared" si="373"/>
        <v>1.9660044462697302E-4</v>
      </c>
      <c r="AW226" s="5">
        <f t="shared" si="374"/>
        <v>1.6894852993753582E-6</v>
      </c>
      <c r="AX226" s="5">
        <f t="shared" si="375"/>
        <v>1.6132238667899339E-4</v>
      </c>
      <c r="AY226" s="5">
        <f t="shared" si="376"/>
        <v>2.2590543748025652E-4</v>
      </c>
      <c r="AZ226" s="5">
        <f t="shared" si="377"/>
        <v>1.5817168259695541E-4</v>
      </c>
      <c r="BA226" s="5">
        <f t="shared" si="378"/>
        <v>7.3831131747292917E-5</v>
      </c>
      <c r="BB226" s="5">
        <f t="shared" si="379"/>
        <v>2.5847085547747036E-5</v>
      </c>
      <c r="BC226" s="5">
        <f t="shared" si="380"/>
        <v>7.2389174106035395E-6</v>
      </c>
      <c r="BD226" s="5">
        <f t="shared" si="381"/>
        <v>9.025177900516191E-4</v>
      </c>
      <c r="BE226" s="5">
        <f t="shared" si="382"/>
        <v>9.4855160164239905E-4</v>
      </c>
      <c r="BF226" s="5">
        <f t="shared" si="383"/>
        <v>4.9846670663793754E-4</v>
      </c>
      <c r="BG226" s="5">
        <f t="shared" si="384"/>
        <v>1.7463049783568432E-4</v>
      </c>
      <c r="BH226" s="5">
        <f t="shared" si="385"/>
        <v>4.5884424729227154E-5</v>
      </c>
      <c r="BI226" s="5">
        <f t="shared" si="386"/>
        <v>9.6449610294904447E-6</v>
      </c>
      <c r="BJ226" s="8">
        <f t="shared" si="387"/>
        <v>0.28234814742756748</v>
      </c>
      <c r="BK226" s="8">
        <f t="shared" si="388"/>
        <v>0.26827888663141719</v>
      </c>
      <c r="BL226" s="8">
        <f t="shared" si="389"/>
        <v>0.40942086419216878</v>
      </c>
      <c r="BM226" s="8">
        <f t="shared" si="390"/>
        <v>0.44290988636611051</v>
      </c>
      <c r="BN226" s="8">
        <f t="shared" si="391"/>
        <v>0.55635415678489963</v>
      </c>
    </row>
    <row r="227" spans="1:66" x14ac:dyDescent="0.25">
      <c r="A227" t="s">
        <v>175</v>
      </c>
      <c r="B227" t="s">
        <v>279</v>
      </c>
      <c r="C227" t="s">
        <v>282</v>
      </c>
      <c r="D227" s="11">
        <v>44380</v>
      </c>
      <c r="E227">
        <f>VLOOKUP(A227,home!$A$2:$E$405,3,FALSE)</f>
        <v>1.19161676646707</v>
      </c>
      <c r="F227">
        <f>VLOOKUP(B227,home!$B$2:$E$405,3,FALSE)</f>
        <v>1.96</v>
      </c>
      <c r="G227">
        <f>VLOOKUP(C227,away!$B$2:$E$405,4,FALSE)</f>
        <v>0.49</v>
      </c>
      <c r="H227">
        <f>VLOOKUP(A227,away!$A$2:$E$405,3,FALSE)</f>
        <v>1.07784431137725</v>
      </c>
      <c r="I227">
        <f>VLOOKUP(C227,away!$B$2:$E$405,3,FALSE)</f>
        <v>1.1200000000000001</v>
      </c>
      <c r="J227">
        <f>VLOOKUP(B227,home!$B$2:$E$405,4,FALSE)</f>
        <v>0.7</v>
      </c>
      <c r="K227" s="3">
        <f t="shared" si="336"/>
        <v>1.144428742514974</v>
      </c>
      <c r="L227" s="3">
        <f t="shared" si="337"/>
        <v>0.84502994011976407</v>
      </c>
      <c r="M227" s="5">
        <f t="shared" si="338"/>
        <v>0.1367694410842373</v>
      </c>
      <c r="N227" s="5">
        <f t="shared" si="339"/>
        <v>0.15652287947450949</v>
      </c>
      <c r="O227" s="5">
        <f t="shared" si="340"/>
        <v>0.11557427260962663</v>
      </c>
      <c r="P227" s="5">
        <f t="shared" si="341"/>
        <v>0.13226651946971779</v>
      </c>
      <c r="Q227" s="5">
        <f t="shared" si="342"/>
        <v>8.956464106591791E-2</v>
      </c>
      <c r="R227" s="5">
        <f t="shared" si="343"/>
        <v>4.8831860331349043E-2</v>
      </c>
      <c r="S227" s="5">
        <f t="shared" si="344"/>
        <v>3.1977962390477087E-2</v>
      </c>
      <c r="T227" s="5">
        <f t="shared" si="345"/>
        <v>7.568480327678076E-2</v>
      </c>
      <c r="U227" s="5">
        <f t="shared" si="346"/>
        <v>5.5884584513672619E-2</v>
      </c>
      <c r="V227" s="5">
        <f t="shared" si="347"/>
        <v>3.4361264000948933E-3</v>
      </c>
      <c r="W227" s="5">
        <f t="shared" si="348"/>
        <v>3.416678318295778E-2</v>
      </c>
      <c r="X227" s="5">
        <f t="shared" si="349"/>
        <v>2.8871954747179775E-2</v>
      </c>
      <c r="Y227" s="5">
        <f t="shared" si="350"/>
        <v>1.2198833095574933E-2</v>
      </c>
      <c r="Z227" s="5">
        <f t="shared" si="351"/>
        <v>1.3754794670578854E-2</v>
      </c>
      <c r="AA227" s="5">
        <f t="shared" si="352"/>
        <v>1.574138236840222E-2</v>
      </c>
      <c r="AB227" s="5">
        <f t="shared" si="353"/>
        <v>9.0074452146589722E-3</v>
      </c>
      <c r="AC227" s="5">
        <f t="shared" si="354"/>
        <v>2.0768732940068947E-4</v>
      </c>
      <c r="AD227" s="5">
        <f t="shared" si="355"/>
        <v>9.7753621784635418E-3</v>
      </c>
      <c r="AE227" s="5">
        <f t="shared" si="356"/>
        <v>8.2604737163160524E-3</v>
      </c>
      <c r="AF227" s="5">
        <f t="shared" si="357"/>
        <v>3.4901738049297197E-3</v>
      </c>
      <c r="AG227" s="5">
        <f t="shared" si="358"/>
        <v>9.8310045379577655E-4</v>
      </c>
      <c r="AH227" s="5">
        <f t="shared" si="359"/>
        <v>2.9058033292097244E-3</v>
      </c>
      <c r="AI227" s="5">
        <f t="shared" si="360"/>
        <v>3.3254848500433093E-3</v>
      </c>
      <c r="AJ227" s="5">
        <f t="shared" si="361"/>
        <v>1.9028902225938314E-3</v>
      </c>
      <c r="AK227" s="5">
        <f t="shared" si="362"/>
        <v>7.2590742152903198E-4</v>
      </c>
      <c r="AL227" s="5">
        <f t="shared" si="363"/>
        <v>8.0339818544322283E-6</v>
      </c>
      <c r="AM227" s="5">
        <f t="shared" si="364"/>
        <v>2.237441089105494E-3</v>
      </c>
      <c r="AN227" s="5">
        <f t="shared" si="365"/>
        <v>1.8907047095483151E-3</v>
      </c>
      <c r="AO227" s="5">
        <f t="shared" si="366"/>
        <v>7.9885104374688432E-4</v>
      </c>
      <c r="AP227" s="5">
        <f t="shared" si="367"/>
        <v>2.2501768322068022E-4</v>
      </c>
      <c r="AQ227" s="5">
        <f t="shared" si="368"/>
        <v>4.7536669844464855E-5</v>
      </c>
      <c r="AR227" s="5">
        <f t="shared" si="369"/>
        <v>4.9109816265638113E-4</v>
      </c>
      <c r="AS227" s="5">
        <f t="shared" si="370"/>
        <v>5.6202685274025631E-4</v>
      </c>
      <c r="AT227" s="5">
        <f t="shared" si="371"/>
        <v>3.215998421705901E-4</v>
      </c>
      <c r="AU227" s="5">
        <f t="shared" si="372"/>
        <v>1.2268270098943408E-4</v>
      </c>
      <c r="AV227" s="5">
        <f t="shared" si="373"/>
        <v>3.5100402305419676E-5</v>
      </c>
      <c r="AW227" s="5">
        <f t="shared" si="374"/>
        <v>2.1581876301880016E-7</v>
      </c>
      <c r="AX227" s="5">
        <f t="shared" si="375"/>
        <v>4.2676531534272227E-4</v>
      </c>
      <c r="AY227" s="5">
        <f t="shared" si="376"/>
        <v>3.6062946886925284E-4</v>
      </c>
      <c r="AZ227" s="5">
        <f t="shared" si="377"/>
        <v>1.5237134924200353E-4</v>
      </c>
      <c r="BA227" s="5">
        <f t="shared" si="378"/>
        <v>4.2919450708645963E-5</v>
      </c>
      <c r="BB227" s="5">
        <f t="shared" si="379"/>
        <v>9.0670552155750641E-6</v>
      </c>
      <c r="BC227" s="5">
        <f t="shared" si="380"/>
        <v>1.5323866251759986E-6</v>
      </c>
      <c r="BD227" s="5">
        <f t="shared" si="381"/>
        <v>6.9165441830407946E-5</v>
      </c>
      <c r="BE227" s="5">
        <f t="shared" si="382"/>
        <v>7.9154919619466333E-5</v>
      </c>
      <c r="BF227" s="5">
        <f t="shared" si="383"/>
        <v>4.5293582561989867E-5</v>
      </c>
      <c r="BG227" s="5">
        <f t="shared" si="384"/>
        <v>1.7278425911805393E-5</v>
      </c>
      <c r="BH227" s="5">
        <f t="shared" si="385"/>
        <v>4.9434818097214008E-6</v>
      </c>
      <c r="BI227" s="5">
        <f t="shared" si="386"/>
        <v>1.1314925342290224E-6</v>
      </c>
      <c r="BJ227" s="8">
        <f t="shared" si="387"/>
        <v>0.42571184121789518</v>
      </c>
      <c r="BK227" s="8">
        <f t="shared" si="388"/>
        <v>0.30502640012465143</v>
      </c>
      <c r="BL227" s="8">
        <f t="shared" si="389"/>
        <v>0.25564910616621511</v>
      </c>
      <c r="BM227" s="8">
        <f t="shared" si="390"/>
        <v>0.32025211449387608</v>
      </c>
      <c r="BN227" s="8">
        <f t="shared" si="391"/>
        <v>0.67952961403535805</v>
      </c>
    </row>
    <row r="228" spans="1:66" x14ac:dyDescent="0.25">
      <c r="A228" t="s">
        <v>24</v>
      </c>
      <c r="B228" t="s">
        <v>26</v>
      </c>
      <c r="C228" t="s">
        <v>293</v>
      </c>
      <c r="D228" s="11">
        <v>44380</v>
      </c>
      <c r="E228">
        <f>VLOOKUP(A228,home!$A$2:$E$405,3,FALSE)</f>
        <v>1.58704453441296</v>
      </c>
      <c r="F228">
        <f>VLOOKUP(B228,home!$B$2:$E$405,3,FALSE)</f>
        <v>1.55</v>
      </c>
      <c r="G228">
        <f>VLOOKUP(C228,away!$B$2:$E$405,4,FALSE)</f>
        <v>0.89</v>
      </c>
      <c r="H228">
        <f>VLOOKUP(A228,away!$A$2:$E$405,3,FALSE)</f>
        <v>1.3927125506072899</v>
      </c>
      <c r="I228">
        <f>VLOOKUP(C228,away!$B$2:$E$405,3,FALSE)</f>
        <v>0.42</v>
      </c>
      <c r="J228">
        <f>VLOOKUP(B228,home!$B$2:$E$405,4,FALSE)</f>
        <v>0.83</v>
      </c>
      <c r="K228" s="3">
        <f t="shared" si="336"/>
        <v>2.1893279352226784</v>
      </c>
      <c r="L228" s="3">
        <f t="shared" si="337"/>
        <v>0.48549959514170121</v>
      </c>
      <c r="M228" s="5">
        <f t="shared" si="338"/>
        <v>6.8918713755149977E-2</v>
      </c>
      <c r="N228" s="5">
        <f t="shared" si="339"/>
        <v>0.15088566528376532</v>
      </c>
      <c r="O228" s="5">
        <f t="shared" si="340"/>
        <v>3.346000762581211E-2</v>
      </c>
      <c r="P228" s="5">
        <f t="shared" si="341"/>
        <v>7.3254929407954306E-2</v>
      </c>
      <c r="Q228" s="5">
        <f t="shared" si="342"/>
        <v>0.16516910101520307</v>
      </c>
      <c r="R228" s="5">
        <f t="shared" si="343"/>
        <v>8.1224100778850075E-3</v>
      </c>
      <c r="S228" s="5">
        <f t="shared" si="344"/>
        <v>1.9465992580873476E-2</v>
      </c>
      <c r="T228" s="5">
        <f t="shared" si="345"/>
        <v>8.0189531672799838E-2</v>
      </c>
      <c r="U228" s="5">
        <f t="shared" si="346"/>
        <v>1.778261928484786E-2</v>
      </c>
      <c r="V228" s="5">
        <f t="shared" si="347"/>
        <v>2.298972279839663E-3</v>
      </c>
      <c r="W228" s="5">
        <f t="shared" si="348"/>
        <v>0.12053644229606685</v>
      </c>
      <c r="X228" s="5">
        <f t="shared" si="349"/>
        <v>5.8520393934561481E-2</v>
      </c>
      <c r="Y228" s="5">
        <f t="shared" si="350"/>
        <v>1.4205813781381233E-2</v>
      </c>
      <c r="Z228" s="5">
        <f t="shared" si="351"/>
        <v>1.3144756014626818E-3</v>
      </c>
      <c r="AA228" s="5">
        <f t="shared" si="352"/>
        <v>2.8778181544508816E-3</v>
      </c>
      <c r="AB228" s="5">
        <f t="shared" si="353"/>
        <v>3.1502438390151439E-3</v>
      </c>
      <c r="AC228" s="5">
        <f t="shared" si="354"/>
        <v>1.5272616363388826E-4</v>
      </c>
      <c r="AD228" s="5">
        <f t="shared" si="355"/>
        <v>6.5973450082783894E-2</v>
      </c>
      <c r="AE228" s="5">
        <f t="shared" si="356"/>
        <v>3.2030083305292813E-2</v>
      </c>
      <c r="AF228" s="5">
        <f t="shared" si="357"/>
        <v>7.7752962385373115E-3</v>
      </c>
      <c r="AG228" s="5">
        <f t="shared" si="358"/>
        <v>1.2583010586388857E-3</v>
      </c>
      <c r="AH228" s="5">
        <f t="shared" si="359"/>
        <v>1.5954434308344402E-4</v>
      </c>
      <c r="AI228" s="5">
        <f t="shared" si="360"/>
        <v>3.4929488721933516E-4</v>
      </c>
      <c r="AJ228" s="5">
        <f t="shared" si="361"/>
        <v>3.8236052710987272E-4</v>
      </c>
      <c r="AK228" s="5">
        <f t="shared" si="362"/>
        <v>2.7903752777603755E-4</v>
      </c>
      <c r="AL228" s="5">
        <f t="shared" si="363"/>
        <v>6.4934144740402359E-6</v>
      </c>
      <c r="AM228" s="5">
        <f t="shared" si="364"/>
        <v>2.8887503449851547E-2</v>
      </c>
      <c r="AN228" s="5">
        <f t="shared" si="365"/>
        <v>1.4024871229557423E-2</v>
      </c>
      <c r="AO228" s="5">
        <f t="shared" si="366"/>
        <v>3.4045346519323109E-3</v>
      </c>
      <c r="AP228" s="5">
        <f t="shared" si="367"/>
        <v>5.5096673171967656E-4</v>
      </c>
      <c r="AQ228" s="5">
        <f t="shared" si="368"/>
        <v>6.6873531296612318E-5</v>
      </c>
      <c r="AR228" s="5">
        <f t="shared" si="369"/>
        <v>1.5491742794832158E-5</v>
      </c>
      <c r="AS228" s="5">
        <f t="shared" si="370"/>
        <v>3.3916505266010697E-5</v>
      </c>
      <c r="AT228" s="5">
        <f t="shared" si="371"/>
        <v>3.7127176222002152E-5</v>
      </c>
      <c r="AU228" s="5">
        <f t="shared" si="372"/>
        <v>2.7094521352921496E-5</v>
      </c>
      <c r="AV228" s="5">
        <f t="shared" si="373"/>
        <v>1.4829698122359599E-5</v>
      </c>
      <c r="AW228" s="5">
        <f t="shared" si="374"/>
        <v>1.9172127770145114E-7</v>
      </c>
      <c r="AX228" s="5">
        <f t="shared" si="375"/>
        <v>1.0540703046933574E-2</v>
      </c>
      <c r="AY228" s="5">
        <f t="shared" si="376"/>
        <v>5.1175070617951466E-3</v>
      </c>
      <c r="AZ228" s="5">
        <f t="shared" si="377"/>
        <v>1.2422738033181701E-3</v>
      </c>
      <c r="BA228" s="5">
        <f t="shared" si="378"/>
        <v>2.0104114285537101E-4</v>
      </c>
      <c r="BB228" s="5">
        <f t="shared" si="379"/>
        <v>2.4401348365776885E-5</v>
      </c>
      <c r="BC228" s="5">
        <f t="shared" si="380"/>
        <v>2.369368950499259E-6</v>
      </c>
      <c r="BD228" s="5">
        <f t="shared" si="381"/>
        <v>1.2535391424883956E-6</v>
      </c>
      <c r="BE228" s="5">
        <f t="shared" si="382"/>
        <v>2.744408262544926E-6</v>
      </c>
      <c r="BF228" s="5">
        <f t="shared" si="383"/>
        <v>3.0042048374227711E-6</v>
      </c>
      <c r="BG228" s="5">
        <f t="shared" si="384"/>
        <v>2.192396524566926E-6</v>
      </c>
      <c r="BH228" s="5">
        <f t="shared" si="385"/>
        <v>1.1999687390798711E-6</v>
      </c>
      <c r="BI228" s="5">
        <f t="shared" si="386"/>
        <v>5.2542501637229913E-7</v>
      </c>
      <c r="BJ228" s="8">
        <f t="shared" si="387"/>
        <v>0.76060712403560682</v>
      </c>
      <c r="BK228" s="8">
        <f t="shared" si="388"/>
        <v>0.16921533466372046</v>
      </c>
      <c r="BL228" s="8">
        <f t="shared" si="389"/>
        <v>6.6702715853480296E-2</v>
      </c>
      <c r="BM228" s="8">
        <f t="shared" si="390"/>
        <v>0.49291150764798297</v>
      </c>
      <c r="BN228" s="8">
        <f t="shared" si="391"/>
        <v>0.4998108271657698</v>
      </c>
    </row>
    <row r="229" spans="1:66" x14ac:dyDescent="0.25">
      <c r="A229" t="s">
        <v>24</v>
      </c>
      <c r="B229" t="s">
        <v>288</v>
      </c>
      <c r="C229" t="s">
        <v>182</v>
      </c>
      <c r="D229" s="11">
        <v>44380</v>
      </c>
      <c r="E229">
        <f>VLOOKUP(A229,home!$A$2:$E$405,3,FALSE)</f>
        <v>1.58704453441296</v>
      </c>
      <c r="F229">
        <f>VLOOKUP(B229,home!$B$2:$E$405,3,FALSE)</f>
        <v>0.74</v>
      </c>
      <c r="G229">
        <f>VLOOKUP(C229,away!$B$2:$E$405,4,FALSE)</f>
        <v>1.1599999999999999</v>
      </c>
      <c r="H229">
        <f>VLOOKUP(A229,away!$A$2:$E$405,3,FALSE)</f>
        <v>1.3927125506072899</v>
      </c>
      <c r="I229">
        <f>VLOOKUP(C229,away!$B$2:$E$405,3,FALSE)</f>
        <v>1</v>
      </c>
      <c r="J229">
        <f>VLOOKUP(B229,home!$B$2:$E$405,4,FALSE)</f>
        <v>1.44</v>
      </c>
      <c r="K229" s="3">
        <f t="shared" si="336"/>
        <v>1.3623190283400848</v>
      </c>
      <c r="L229" s="3">
        <f t="shared" si="337"/>
        <v>2.0055060728744976</v>
      </c>
      <c r="M229" s="5">
        <f t="shared" si="338"/>
        <v>3.446451271762762E-2</v>
      </c>
      <c r="N229" s="5">
        <f t="shared" si="339"/>
        <v>4.6951661477692953E-2</v>
      </c>
      <c r="O229" s="5">
        <f t="shared" si="340"/>
        <v>6.9118789553862553E-2</v>
      </c>
      <c r="P229" s="5">
        <f t="shared" si="341"/>
        <v>9.4161842225060827E-2</v>
      </c>
      <c r="Q229" s="5">
        <f t="shared" si="342"/>
        <v>3.1981570921621627E-2</v>
      </c>
      <c r="R229" s="5">
        <f t="shared" si="343"/>
        <v>6.9309076100002864E-2</v>
      </c>
      <c r="S229" s="5">
        <f t="shared" si="344"/>
        <v>6.4315812353574267E-2</v>
      </c>
      <c r="T229" s="5">
        <f t="shared" si="345"/>
        <v>6.4139234703378623E-2</v>
      </c>
      <c r="U229" s="5">
        <f t="shared" si="346"/>
        <v>9.4421073207704889E-2</v>
      </c>
      <c r="V229" s="5">
        <f t="shared" si="347"/>
        <v>1.9524416076044746E-2</v>
      </c>
      <c r="W229" s="5">
        <f t="shared" si="348"/>
        <v>1.452303420757769E-2</v>
      </c>
      <c r="X229" s="5">
        <f t="shared" si="349"/>
        <v>2.9126033299861125E-2</v>
      </c>
      <c r="Y229" s="5">
        <f t="shared" si="350"/>
        <v>2.9206218330808161E-2</v>
      </c>
      <c r="Z229" s="5">
        <f t="shared" si="351"/>
        <v>4.6333257674625476E-2</v>
      </c>
      <c r="AA229" s="5">
        <f t="shared" si="352"/>
        <v>6.3120678575126557E-2</v>
      </c>
      <c r="AB229" s="5">
        <f t="shared" si="353"/>
        <v>4.2995250752316611E-2</v>
      </c>
      <c r="AC229" s="5">
        <f t="shared" si="354"/>
        <v>3.3339637664974347E-3</v>
      </c>
      <c r="AD229" s="5">
        <f t="shared" si="355"/>
        <v>4.9462514625542671E-3</v>
      </c>
      <c r="AE229" s="5">
        <f t="shared" si="356"/>
        <v>9.919737346116949E-3</v>
      </c>
      <c r="AF229" s="5">
        <f t="shared" si="357"/>
        <v>9.9470467444787453E-3</v>
      </c>
      <c r="AG229" s="5">
        <f t="shared" si="358"/>
        <v>6.6496208844062082E-3</v>
      </c>
      <c r="AH229" s="5">
        <f t="shared" si="359"/>
        <v>2.3230407410630077E-2</v>
      </c>
      <c r="AI229" s="5">
        <f t="shared" si="360"/>
        <v>3.1647226051593869E-2</v>
      </c>
      <c r="AJ229" s="5">
        <f t="shared" si="361"/>
        <v>2.1556809122133192E-2</v>
      </c>
      <c r="AK229" s="5">
        <f t="shared" si="362"/>
        <v>9.7890837524590522E-3</v>
      </c>
      <c r="AL229" s="5">
        <f t="shared" si="363"/>
        <v>3.6435410851398285E-4</v>
      </c>
      <c r="AM229" s="5">
        <f t="shared" si="364"/>
        <v>1.3476744972785294E-3</v>
      </c>
      <c r="AN229" s="5">
        <f t="shared" si="365"/>
        <v>2.7027693885501767E-3</v>
      </c>
      <c r="AO229" s="5">
        <f t="shared" si="366"/>
        <v>2.7102102111583358E-3</v>
      </c>
      <c r="AP229" s="5">
        <f t="shared" si="367"/>
        <v>1.8117810124148388E-3</v>
      </c>
      <c r="AQ229" s="5">
        <f t="shared" si="368"/>
        <v>9.0838445577916618E-4</v>
      </c>
      <c r="AR229" s="5">
        <f t="shared" si="369"/>
        <v>9.3177446274734753E-3</v>
      </c>
      <c r="AS229" s="5">
        <f t="shared" si="370"/>
        <v>1.2693740807220709E-2</v>
      </c>
      <c r="AT229" s="5">
        <f t="shared" si="371"/>
        <v>8.6464623212469012E-3</v>
      </c>
      <c r="AU229" s="5">
        <f t="shared" si="372"/>
        <v>3.9264133826867427E-3</v>
      </c>
      <c r="AV229" s="5">
        <f t="shared" si="373"/>
        <v>1.3372569160908282E-3</v>
      </c>
      <c r="AW229" s="5">
        <f t="shared" si="374"/>
        <v>2.7651836124433301E-5</v>
      </c>
      <c r="AX229" s="5">
        <f t="shared" si="375"/>
        <v>3.05993768608533E-4</v>
      </c>
      <c r="AY229" s="5">
        <f t="shared" si="376"/>
        <v>6.1367236120616676E-4</v>
      </c>
      <c r="AZ229" s="5">
        <f t="shared" si="377"/>
        <v>6.1536182357709989E-4</v>
      </c>
      <c r="BA229" s="5">
        <f t="shared" si="378"/>
        <v>4.1137062473299964E-4</v>
      </c>
      <c r="BB229" s="5">
        <f t="shared" si="379"/>
        <v>2.0625157152605168E-4</v>
      </c>
      <c r="BC229" s="5">
        <f t="shared" si="380"/>
        <v>8.2727755847081128E-5</v>
      </c>
      <c r="BD229" s="5">
        <f t="shared" si="381"/>
        <v>3.1144655726486272E-3</v>
      </c>
      <c r="BE229" s="5">
        <f t="shared" si="382"/>
        <v>4.2428957127293235E-3</v>
      </c>
      <c r="BF229" s="5">
        <f t="shared" si="383"/>
        <v>2.8900887823568619E-3</v>
      </c>
      <c r="BG229" s="5">
        <f t="shared" si="384"/>
        <v>1.3124076472656591E-3</v>
      </c>
      <c r="BH229" s="5">
        <f t="shared" si="385"/>
        <v>4.4697947770226275E-4</v>
      </c>
      <c r="BI229" s="5">
        <f t="shared" si="386"/>
        <v>1.2178572955026094E-4</v>
      </c>
      <c r="BJ229" s="8">
        <f t="shared" si="387"/>
        <v>0.2591066068491753</v>
      </c>
      <c r="BK229" s="8">
        <f t="shared" si="388"/>
        <v>0.21677857360852507</v>
      </c>
      <c r="BL229" s="8">
        <f t="shared" si="389"/>
        <v>0.47323863550280132</v>
      </c>
      <c r="BM229" s="8">
        <f t="shared" si="390"/>
        <v>0.64888360011417689</v>
      </c>
      <c r="BN229" s="8">
        <f t="shared" si="391"/>
        <v>0.34598745299586847</v>
      </c>
    </row>
    <row r="230" spans="1:66" s="10" customFormat="1" x14ac:dyDescent="0.25">
      <c r="A230" t="s">
        <v>24</v>
      </c>
      <c r="B230" t="s">
        <v>287</v>
      </c>
      <c r="C230" t="s">
        <v>291</v>
      </c>
      <c r="D230" s="11">
        <v>44380</v>
      </c>
      <c r="E230">
        <f>VLOOKUP(A230,home!$A$2:$E$405,3,FALSE)</f>
        <v>1.58704453441296</v>
      </c>
      <c r="F230">
        <f>VLOOKUP(B230,home!$B$2:$E$405,3,FALSE)</f>
        <v>0.73</v>
      </c>
      <c r="G230">
        <f>VLOOKUP(C230,away!$B$2:$E$405,4,FALSE)</f>
        <v>1.42</v>
      </c>
      <c r="H230">
        <f>VLOOKUP(A230,away!$A$2:$E$405,3,FALSE)</f>
        <v>1.3927125506072899</v>
      </c>
      <c r="I230">
        <f>VLOOKUP(C230,away!$B$2:$E$405,3,FALSE)</f>
        <v>0.74</v>
      </c>
      <c r="J230">
        <f>VLOOKUP(B230,home!$B$2:$E$405,4,FALSE)</f>
        <v>0.72</v>
      </c>
      <c r="K230" s="3">
        <f t="shared" si="336"/>
        <v>1.6451303643724742</v>
      </c>
      <c r="L230" s="3">
        <f t="shared" si="337"/>
        <v>0.7420372469635641</v>
      </c>
      <c r="M230" s="5">
        <f t="shared" si="338"/>
        <v>9.1889582648817206E-2</v>
      </c>
      <c r="N230" s="5">
        <f t="shared" si="339"/>
        <v>0.15117034258508322</v>
      </c>
      <c r="O230" s="5">
        <f t="shared" si="340"/>
        <v>6.8185492933359196E-2</v>
      </c>
      <c r="P230" s="5">
        <f t="shared" si="341"/>
        <v>0.11217402483437397</v>
      </c>
      <c r="Q230" s="5">
        <f t="shared" si="342"/>
        <v>0.12434746038965488</v>
      </c>
      <c r="R230" s="5">
        <f t="shared" si="343"/>
        <v>2.5298087729561707E-2</v>
      </c>
      <c r="S230" s="5">
        <f t="shared" si="344"/>
        <v>3.4234054298713047E-2</v>
      </c>
      <c r="T230" s="5">
        <f t="shared" si="345"/>
        <v>9.2270447174450348E-2</v>
      </c>
      <c r="U230" s="5">
        <f t="shared" si="346"/>
        <v>4.1618652284460662E-2</v>
      </c>
      <c r="V230" s="5">
        <f t="shared" si="347"/>
        <v>4.6434615043016471E-3</v>
      </c>
      <c r="W230" s="5">
        <f t="shared" si="348"/>
        <v>6.8189260939874902E-2</v>
      </c>
      <c r="X230" s="5">
        <f t="shared" si="349"/>
        <v>5.0598971460304863E-2</v>
      </c>
      <c r="Y230" s="5">
        <f t="shared" si="350"/>
        <v>1.8773160740796286E-2</v>
      </c>
      <c r="Z230" s="5">
        <f t="shared" si="351"/>
        <v>6.2573744574288982E-3</v>
      </c>
      <c r="AA230" s="5">
        <f t="shared" si="352"/>
        <v>1.0294196721165013E-2</v>
      </c>
      <c r="AB230" s="5">
        <f t="shared" si="353"/>
        <v>8.4676478014060665E-3</v>
      </c>
      <c r="AC230" s="5">
        <f t="shared" si="354"/>
        <v>3.5428102340751125E-4</v>
      </c>
      <c r="AD230" s="5">
        <f t="shared" si="355"/>
        <v>2.8045055924076544E-2</v>
      </c>
      <c r="AE230" s="5">
        <f t="shared" si="356"/>
        <v>2.0810476088840953E-2</v>
      </c>
      <c r="AF230" s="5">
        <f t="shared" si="357"/>
        <v>7.7210741924823084E-3</v>
      </c>
      <c r="AG230" s="5">
        <f t="shared" si="358"/>
        <v>1.9097748791303323E-3</v>
      </c>
      <c r="AH230" s="5">
        <f t="shared" si="359"/>
        <v>1.1608012289026661E-3</v>
      </c>
      <c r="AI230" s="5">
        <f t="shared" si="360"/>
        <v>1.9096693486686585E-3</v>
      </c>
      <c r="AJ230" s="5">
        <f t="shared" si="361"/>
        <v>1.5708275157031084E-3</v>
      </c>
      <c r="AK230" s="5">
        <f t="shared" si="362"/>
        <v>8.6140534775832082E-4</v>
      </c>
      <c r="AL230" s="5">
        <f t="shared" si="363"/>
        <v>1.729951412226732E-5</v>
      </c>
      <c r="AM230" s="5">
        <f t="shared" si="364"/>
        <v>9.2275546142444858E-3</v>
      </c>
      <c r="AN230" s="5">
        <f t="shared" si="365"/>
        <v>6.8471892221599103E-3</v>
      </c>
      <c r="AO230" s="5">
        <f t="shared" si="366"/>
        <v>2.5404347199250634E-3</v>
      </c>
      <c r="AP230" s="5">
        <f t="shared" si="367"/>
        <v>6.2836572855461581E-4</v>
      </c>
      <c r="AQ230" s="5">
        <f t="shared" si="368"/>
        <v>1.1656769382573031E-4</v>
      </c>
      <c r="AR230" s="5">
        <f t="shared" si="369"/>
        <v>1.7227154963337131E-4</v>
      </c>
      <c r="AS230" s="5">
        <f t="shared" si="370"/>
        <v>2.8340915721935888E-4</v>
      </c>
      <c r="AT230" s="5">
        <f t="shared" si="371"/>
        <v>2.3312250504138992E-4</v>
      </c>
      <c r="AU230" s="5">
        <f t="shared" si="372"/>
        <v>1.2783897055405522E-4</v>
      </c>
      <c r="AV230" s="5">
        <f t="shared" si="373"/>
        <v>5.2577943052148743E-5</v>
      </c>
      <c r="AW230" s="5">
        <f t="shared" si="374"/>
        <v>5.8662076049294295E-7</v>
      </c>
      <c r="AX230" s="5">
        <f t="shared" si="375"/>
        <v>2.5300883807998233E-3</v>
      </c>
      <c r="AY230" s="5">
        <f t="shared" si="376"/>
        <v>1.8774198166632025E-3</v>
      </c>
      <c r="AZ230" s="5">
        <f t="shared" si="377"/>
        <v>6.9655771607580097E-4</v>
      </c>
      <c r="BA230" s="5">
        <f t="shared" si="378"/>
        <v>1.7229058999603845E-4</v>
      </c>
      <c r="BB230" s="5">
        <f t="shared" si="379"/>
        <v>3.1961508769597132E-5</v>
      </c>
      <c r="BC230" s="5">
        <f t="shared" si="380"/>
        <v>4.7433259952387349E-6</v>
      </c>
      <c r="BD230" s="5">
        <f t="shared" si="381"/>
        <v>2.1305317736682302E-5</v>
      </c>
      <c r="BE230" s="5">
        <f t="shared" si="382"/>
        <v>3.5050025131219491E-5</v>
      </c>
      <c r="BF230" s="5">
        <f t="shared" si="383"/>
        <v>2.8830930307693755E-5</v>
      </c>
      <c r="BG230" s="5">
        <f t="shared" si="384"/>
        <v>1.5810212960764545E-5</v>
      </c>
      <c r="BH230" s="5">
        <f t="shared" si="385"/>
        <v>6.5024653522372502E-6</v>
      </c>
      <c r="BI230" s="5">
        <f t="shared" si="386"/>
        <v>2.1394806388490894E-6</v>
      </c>
      <c r="BJ230" s="8">
        <f t="shared" si="387"/>
        <v>0.58850919769170418</v>
      </c>
      <c r="BK230" s="8">
        <f t="shared" si="388"/>
        <v>0.24519012364039885</v>
      </c>
      <c r="BL230" s="8">
        <f t="shared" si="389"/>
        <v>0.16034563946861319</v>
      </c>
      <c r="BM230" s="8">
        <f t="shared" si="390"/>
        <v>0.4253605109413921</v>
      </c>
      <c r="BN230" s="8">
        <f t="shared" si="391"/>
        <v>0.57306499112085008</v>
      </c>
    </row>
    <row r="231" spans="1:66" x14ac:dyDescent="0.25">
      <c r="A231" t="s">
        <v>24</v>
      </c>
      <c r="B231" t="s">
        <v>181</v>
      </c>
      <c r="C231" t="s">
        <v>327</v>
      </c>
      <c r="D231" s="11">
        <v>44380</v>
      </c>
      <c r="E231">
        <f>VLOOKUP(A231,home!$A$2:$E$405,3,FALSE)</f>
        <v>1.58704453441296</v>
      </c>
      <c r="F231">
        <f>VLOOKUP(B231,home!$B$2:$E$405,3,FALSE)</f>
        <v>0.79</v>
      </c>
      <c r="G231">
        <f>VLOOKUP(C231,away!$B$2:$E$405,4,FALSE)</f>
        <v>0.57999999999999996</v>
      </c>
      <c r="H231">
        <f>VLOOKUP(A231,away!$A$2:$E$405,3,FALSE)</f>
        <v>1.3927125506072899</v>
      </c>
      <c r="I231">
        <f>VLOOKUP(C231,away!$B$2:$E$405,3,FALSE)</f>
        <v>1.21</v>
      </c>
      <c r="J231">
        <f>VLOOKUP(B231,home!$B$2:$E$405,4,FALSE)</f>
        <v>0.72</v>
      </c>
      <c r="K231" s="3">
        <f t="shared" si="336"/>
        <v>0.72718380566801832</v>
      </c>
      <c r="L231" s="3">
        <f t="shared" si="337"/>
        <v>1.2133311740890709</v>
      </c>
      <c r="M231" s="5">
        <f t="shared" si="338"/>
        <v>0.14362996420472493</v>
      </c>
      <c r="N231" s="5">
        <f t="shared" si="339"/>
        <v>0.10444538397835312</v>
      </c>
      <c r="O231" s="5">
        <f t="shared" si="340"/>
        <v>0.17427071310289013</v>
      </c>
      <c r="P231" s="5">
        <f t="shared" si="341"/>
        <v>0.12672684037063903</v>
      </c>
      <c r="Q231" s="5">
        <f t="shared" si="342"/>
        <v>3.7975495902918141E-2</v>
      </c>
      <c r="R231" s="5">
        <f t="shared" si="343"/>
        <v>0.1057240444692347</v>
      </c>
      <c r="S231" s="5">
        <f t="shared" si="344"/>
        <v>2.7953241092914513E-2</v>
      </c>
      <c r="T231" s="5">
        <f t="shared" si="345"/>
        <v>4.6076853030502372E-2</v>
      </c>
      <c r="U231" s="5">
        <f t="shared" si="346"/>
        <v>7.6880813007752888E-2</v>
      </c>
      <c r="V231" s="5">
        <f t="shared" si="347"/>
        <v>2.7403953094468025E-3</v>
      </c>
      <c r="W231" s="5">
        <f t="shared" si="348"/>
        <v>9.2050552109380866E-3</v>
      </c>
      <c r="X231" s="5">
        <f t="shared" si="349"/>
        <v>1.1168780446642228E-2</v>
      </c>
      <c r="Y231" s="5">
        <f t="shared" si="350"/>
        <v>6.7757147462337384E-3</v>
      </c>
      <c r="Z231" s="5">
        <f t="shared" si="351"/>
        <v>4.2759426335100534E-2</v>
      </c>
      <c r="AA231" s="5">
        <f t="shared" si="352"/>
        <v>3.1093962370539689E-2</v>
      </c>
      <c r="AB231" s="5">
        <f t="shared" si="353"/>
        <v>1.1305512944953603E-2</v>
      </c>
      <c r="AC231" s="5">
        <f t="shared" si="354"/>
        <v>1.5111820540703394E-4</v>
      </c>
      <c r="AD231" s="5">
        <f t="shared" si="355"/>
        <v>1.6734417699185446E-3</v>
      </c>
      <c r="AE231" s="5">
        <f t="shared" si="356"/>
        <v>2.0304390674649605E-3</v>
      </c>
      <c r="AF231" s="5">
        <f t="shared" si="357"/>
        <v>1.2317975088217898E-3</v>
      </c>
      <c r="AG231" s="5">
        <f t="shared" si="358"/>
        <v>4.9819277253957805E-4</v>
      </c>
      <c r="AH231" s="5">
        <f t="shared" si="359"/>
        <v>1.2970336239635671E-2</v>
      </c>
      <c r="AI231" s="5">
        <f t="shared" si="360"/>
        <v>9.4318184675320806E-3</v>
      </c>
      <c r="AJ231" s="5">
        <f t="shared" si="361"/>
        <v>3.429332823794937E-3</v>
      </c>
      <c r="AK231" s="5">
        <f t="shared" si="362"/>
        <v>8.3125176456981813E-4</v>
      </c>
      <c r="AL231" s="5">
        <f t="shared" si="363"/>
        <v>5.3333530505982359E-6</v>
      </c>
      <c r="AM231" s="5">
        <f t="shared" si="364"/>
        <v>2.4337995096263842E-4</v>
      </c>
      <c r="AN231" s="5">
        <f t="shared" si="365"/>
        <v>2.9530048165123855E-4</v>
      </c>
      <c r="AO231" s="5">
        <f t="shared" si="366"/>
        <v>1.7914864005548278E-4</v>
      </c>
      <c r="AP231" s="5">
        <f t="shared" si="367"/>
        <v>7.2455543258326382E-5</v>
      </c>
      <c r="AQ231" s="5">
        <f t="shared" si="368"/>
        <v>2.197814234272166E-5</v>
      </c>
      <c r="AR231" s="5">
        <f t="shared" si="369"/>
        <v>3.1474626595934326E-3</v>
      </c>
      <c r="AS231" s="5">
        <f t="shared" si="370"/>
        <v>2.2887838750011349E-3</v>
      </c>
      <c r="AT231" s="5">
        <f t="shared" si="371"/>
        <v>8.3218328428745947E-4</v>
      </c>
      <c r="AU231" s="5">
        <f t="shared" si="372"/>
        <v>2.0171673589382177E-4</v>
      </c>
      <c r="AV231" s="5">
        <f t="shared" si="373"/>
        <v>3.6671285918549953E-5</v>
      </c>
      <c r="AW231" s="5">
        <f t="shared" si="374"/>
        <v>1.3071378409128289E-7</v>
      </c>
      <c r="AX231" s="5">
        <f t="shared" si="375"/>
        <v>2.949699316071783E-5</v>
      </c>
      <c r="AY231" s="5">
        <f t="shared" si="376"/>
        <v>3.5789621343791061E-5</v>
      </c>
      <c r="AZ231" s="5">
        <f t="shared" si="377"/>
        <v>2.1712331642632645E-5</v>
      </c>
      <c r="BA231" s="5">
        <f t="shared" si="378"/>
        <v>8.781416281388913E-6</v>
      </c>
      <c r="BB231" s="5">
        <f t="shared" si="379"/>
        <v>2.6636915317156237E-6</v>
      </c>
      <c r="BC231" s="5">
        <f t="shared" si="380"/>
        <v>6.463879947175263E-7</v>
      </c>
      <c r="BD231" s="5">
        <f t="shared" si="381"/>
        <v>6.3648576069433565E-4</v>
      </c>
      <c r="BE231" s="5">
        <f t="shared" si="382"/>
        <v>4.6284213771521053E-4</v>
      </c>
      <c r="BF231" s="5">
        <f t="shared" si="383"/>
        <v>1.6828565356363391E-4</v>
      </c>
      <c r="BG231" s="5">
        <f t="shared" si="384"/>
        <v>4.0791533999244349E-5</v>
      </c>
      <c r="BH231" s="5">
        <f t="shared" si="385"/>
        <v>7.4157357331517137E-6</v>
      </c>
      <c r="BI231" s="5">
        <f t="shared" si="386"/>
        <v>1.0785205864523154E-6</v>
      </c>
      <c r="BJ231" s="8">
        <f t="shared" si="387"/>
        <v>0.22199250763455794</v>
      </c>
      <c r="BK231" s="8">
        <f t="shared" si="388"/>
        <v>0.3012426821575267</v>
      </c>
      <c r="BL231" s="8">
        <f t="shared" si="389"/>
        <v>0.43376150237388994</v>
      </c>
      <c r="BM231" s="8">
        <f t="shared" si="390"/>
        <v>0.30694801756475548</v>
      </c>
      <c r="BN231" s="8">
        <f t="shared" si="391"/>
        <v>0.69277244202875998</v>
      </c>
    </row>
    <row r="232" spans="1:66" x14ac:dyDescent="0.25">
      <c r="A232" t="s">
        <v>24</v>
      </c>
      <c r="B232" t="s">
        <v>184</v>
      </c>
      <c r="C232" t="s">
        <v>326</v>
      </c>
      <c r="D232" s="11">
        <v>44380</v>
      </c>
      <c r="E232">
        <f>VLOOKUP(A232,home!$A$2:$E$405,3,FALSE)</f>
        <v>1.58704453441296</v>
      </c>
      <c r="F232">
        <f>VLOOKUP(B232,home!$B$2:$E$405,3,FALSE)</f>
        <v>1</v>
      </c>
      <c r="G232">
        <f>VLOOKUP(C232,away!$B$2:$E$405,4,FALSE)</f>
        <v>1.05</v>
      </c>
      <c r="H232">
        <f>VLOOKUP(A232,away!$A$2:$E$405,3,FALSE)</f>
        <v>1.3927125506072899</v>
      </c>
      <c r="I232">
        <f>VLOOKUP(C232,away!$B$2:$E$405,3,FALSE)</f>
        <v>0.68</v>
      </c>
      <c r="J232">
        <f>VLOOKUP(B232,home!$B$2:$E$405,4,FALSE)</f>
        <v>1.1399999999999999</v>
      </c>
      <c r="K232" s="3">
        <f t="shared" si="336"/>
        <v>1.6663967611336081</v>
      </c>
      <c r="L232" s="3">
        <f t="shared" si="337"/>
        <v>1.0796307692307712</v>
      </c>
      <c r="M232" s="5">
        <f t="shared" si="338"/>
        <v>6.418231777008597E-2</v>
      </c>
      <c r="N232" s="5">
        <f t="shared" si="339"/>
        <v>0.10695320645411929</v>
      </c>
      <c r="O232" s="5">
        <f t="shared" si="340"/>
        <v>6.9293205105131719E-2</v>
      </c>
      <c r="P232" s="5">
        <f t="shared" si="341"/>
        <v>0.1154699725557583</v>
      </c>
      <c r="Q232" s="5">
        <f t="shared" si="342"/>
        <v>8.9113238413999277E-2</v>
      </c>
      <c r="R232" s="5">
        <f t="shared" si="343"/>
        <v>3.7405538165059475E-2</v>
      </c>
      <c r="S232" s="5">
        <f t="shared" si="344"/>
        <v>5.1935311099975387E-2</v>
      </c>
      <c r="T232" s="5">
        <f t="shared" si="345"/>
        <v>9.6209394137551155E-2</v>
      </c>
      <c r="U232" s="5">
        <f t="shared" si="346"/>
        <v>6.2332467646714677E-2</v>
      </c>
      <c r="V232" s="5">
        <f t="shared" si="347"/>
        <v>1.038182954735512E-2</v>
      </c>
      <c r="W232" s="5">
        <f t="shared" si="348"/>
        <v>4.9499337289071806E-2</v>
      </c>
      <c r="X232" s="5">
        <f t="shared" si="349"/>
        <v>5.344100759381399E-2</v>
      </c>
      <c r="Y232" s="5">
        <f t="shared" si="350"/>
        <v>2.8848278068488435E-2</v>
      </c>
      <c r="Z232" s="5">
        <f t="shared" si="351"/>
        <v>1.3461389980878044E-2</v>
      </c>
      <c r="AA232" s="5">
        <f t="shared" si="352"/>
        <v>2.2432016664491575E-2</v>
      </c>
      <c r="AB232" s="5">
        <f t="shared" si="353"/>
        <v>1.8690319957701949E-2</v>
      </c>
      <c r="AC232" s="5">
        <f t="shared" si="354"/>
        <v>1.1673674449615954E-3</v>
      </c>
      <c r="AD232" s="5">
        <f t="shared" si="355"/>
        <v>2.0621383834192313E-2</v>
      </c>
      <c r="AE232" s="5">
        <f t="shared" si="356"/>
        <v>2.2263480491512038E-2</v>
      </c>
      <c r="AF232" s="5">
        <f t="shared" si="357"/>
        <v>1.2018169284402701E-2</v>
      </c>
      <c r="AG232" s="5">
        <f t="shared" si="358"/>
        <v>4.3250617830884394E-3</v>
      </c>
      <c r="AH232" s="5">
        <f t="shared" si="359"/>
        <v>3.6333327049926896E-3</v>
      </c>
      <c r="AI232" s="5">
        <f t="shared" si="360"/>
        <v>6.0545738517206295E-3</v>
      </c>
      <c r="AJ232" s="5">
        <f t="shared" si="361"/>
        <v>5.0446611282757466E-3</v>
      </c>
      <c r="AK232" s="5">
        <f t="shared" si="362"/>
        <v>2.8021356550584392E-3</v>
      </c>
      <c r="AL232" s="5">
        <f t="shared" si="363"/>
        <v>8.4008114082179006E-5</v>
      </c>
      <c r="AM232" s="5">
        <f t="shared" si="364"/>
        <v>6.8726814462782056E-3</v>
      </c>
      <c r="AN232" s="5">
        <f t="shared" si="365"/>
        <v>7.4199583565233889E-3</v>
      </c>
      <c r="AO232" s="5">
        <f t="shared" si="366"/>
        <v>4.0054076740568163E-3</v>
      </c>
      <c r="AP232" s="5">
        <f t="shared" si="367"/>
        <v>1.4414537894082652E-3</v>
      </c>
      <c r="AQ232" s="5">
        <f t="shared" si="368"/>
        <v>3.8905946586736381E-4</v>
      </c>
      <c r="AR232" s="5">
        <f t="shared" si="369"/>
        <v>7.8453155663251535E-4</v>
      </c>
      <c r="AS232" s="5">
        <f t="shared" si="370"/>
        <v>1.3073408449795316E-3</v>
      </c>
      <c r="AT232" s="5">
        <f t="shared" si="371"/>
        <v>1.0892742748857831E-3</v>
      </c>
      <c r="AU232" s="5">
        <f t="shared" si="372"/>
        <v>6.0505437455194279E-4</v>
      </c>
      <c r="AV232" s="5">
        <f t="shared" si="373"/>
        <v>2.520651625157695E-4</v>
      </c>
      <c r="AW232" s="5">
        <f t="shared" si="374"/>
        <v>4.1982896728828827E-6</v>
      </c>
      <c r="AX232" s="5">
        <f t="shared" si="375"/>
        <v>1.908769017063508E-3</v>
      </c>
      <c r="AY232" s="5">
        <f t="shared" si="376"/>
        <v>2.0607657621761382E-3</v>
      </c>
      <c r="AZ232" s="5">
        <f t="shared" si="377"/>
        <v>1.11243306251133E-3</v>
      </c>
      <c r="BA232" s="5">
        <f t="shared" si="378"/>
        <v>4.0033898766561669E-4</v>
      </c>
      <c r="BB232" s="5">
        <f t="shared" si="379"/>
        <v>1.0805457230162447E-4</v>
      </c>
      <c r="BC232" s="5">
        <f t="shared" si="380"/>
        <v>2.3331808202580968E-5</v>
      </c>
      <c r="BD232" s="5">
        <f t="shared" si="381"/>
        <v>1.4116740132882942E-4</v>
      </c>
      <c r="BE232" s="5">
        <f t="shared" si="382"/>
        <v>2.3524090035200959E-4</v>
      </c>
      <c r="BF232" s="5">
        <f t="shared" si="383"/>
        <v>1.9600233721637136E-4</v>
      </c>
      <c r="BG232" s="5">
        <f t="shared" si="384"/>
        <v>1.0887255330399283E-4</v>
      </c>
      <c r="BH232" s="5">
        <f t="shared" si="385"/>
        <v>4.5356217550529916E-5</v>
      </c>
      <c r="BI232" s="5">
        <f t="shared" si="386"/>
        <v>1.5116290804694878E-5</v>
      </c>
      <c r="BJ232" s="8">
        <f t="shared" si="387"/>
        <v>0.50903481129229433</v>
      </c>
      <c r="BK232" s="8">
        <f t="shared" si="388"/>
        <v>0.24528157229439473</v>
      </c>
      <c r="BL232" s="8">
        <f t="shared" si="389"/>
        <v>0.23246827279326887</v>
      </c>
      <c r="BM232" s="8">
        <f t="shared" si="390"/>
        <v>0.51577200042417848</v>
      </c>
      <c r="BN232" s="8">
        <f t="shared" si="391"/>
        <v>0.482417478464154</v>
      </c>
    </row>
    <row r="233" spans="1:66" x14ac:dyDescent="0.25">
      <c r="A233" t="s">
        <v>24</v>
      </c>
      <c r="B233" t="s">
        <v>286</v>
      </c>
      <c r="C233" t="s">
        <v>180</v>
      </c>
      <c r="D233" s="11">
        <v>44380</v>
      </c>
      <c r="E233">
        <f>VLOOKUP(A233,home!$A$2:$E$405,3,FALSE)</f>
        <v>1.58704453441296</v>
      </c>
      <c r="F233">
        <f>VLOOKUP(B233,home!$B$2:$E$405,3,FALSE)</f>
        <v>1.58</v>
      </c>
      <c r="G233">
        <f>VLOOKUP(C233,away!$B$2:$E$405,4,FALSE)</f>
        <v>0.87</v>
      </c>
      <c r="H233">
        <f>VLOOKUP(A233,away!$A$2:$E$405,3,FALSE)</f>
        <v>1.3927125506072899</v>
      </c>
      <c r="I233">
        <f>VLOOKUP(C233,away!$B$2:$E$405,3,FALSE)</f>
        <v>0.53</v>
      </c>
      <c r="J233">
        <f>VLOOKUP(B233,home!$B$2:$E$405,4,FALSE)</f>
        <v>0.6</v>
      </c>
      <c r="K233" s="3">
        <f t="shared" si="336"/>
        <v>2.1815514170040551</v>
      </c>
      <c r="L233" s="3">
        <f t="shared" si="337"/>
        <v>0.44288259109311823</v>
      </c>
      <c r="M233" s="5">
        <f t="shared" si="338"/>
        <v>7.2480768955288349E-2</v>
      </c>
      <c r="N233" s="5">
        <f t="shared" si="339"/>
        <v>0.15812052421995285</v>
      </c>
      <c r="O233" s="5">
        <f t="shared" si="340"/>
        <v>3.210047075933975E-2</v>
      </c>
      <c r="P233" s="5">
        <f t="shared" si="341"/>
        <v>7.0028827471534869E-2</v>
      </c>
      <c r="Q233" s="5">
        <f t="shared" si="342"/>
        <v>0.17247402683473109</v>
      </c>
      <c r="R233" s="5">
        <f t="shared" si="343"/>
        <v>7.1083698326026325E-3</v>
      </c>
      <c r="S233" s="5">
        <f t="shared" si="344"/>
        <v>1.691495809068741E-2</v>
      </c>
      <c r="T233" s="5">
        <f t="shared" si="345"/>
        <v>7.6385743900829708E-2</v>
      </c>
      <c r="U233" s="5">
        <f t="shared" si="346"/>
        <v>1.5507274280903151E-2</v>
      </c>
      <c r="V233" s="5">
        <f t="shared" si="347"/>
        <v>1.8158604902214404E-3</v>
      </c>
      <c r="W233" s="5">
        <f t="shared" si="348"/>
        <v>0.12542031921256769</v>
      </c>
      <c r="X233" s="5">
        <f t="shared" si="349"/>
        <v>5.554647594858797E-2</v>
      </c>
      <c r="Y233" s="5">
        <f t="shared" si="350"/>
        <v>1.2300283597101107E-2</v>
      </c>
      <c r="Z233" s="5">
        <f t="shared" si="351"/>
        <v>1.0493910833037367E-3</v>
      </c>
      <c r="AA233" s="5">
        <f t="shared" si="352"/>
        <v>2.2893006047726874E-3</v>
      </c>
      <c r="AB233" s="5">
        <f t="shared" si="353"/>
        <v>2.4971134891450487E-3</v>
      </c>
      <c r="AC233" s="5">
        <f t="shared" si="354"/>
        <v>1.0965200046764945E-4</v>
      </c>
      <c r="AD233" s="5">
        <f t="shared" si="355"/>
        <v>6.8402718774819501E-2</v>
      </c>
      <c r="AE233" s="5">
        <f t="shared" si="356"/>
        <v>3.0294373328805944E-2</v>
      </c>
      <c r="AF233" s="5">
        <f t="shared" si="357"/>
        <v>6.7084252777019149E-3</v>
      </c>
      <c r="AG233" s="5">
        <f t="shared" si="358"/>
        <v>9.9034825638106552E-4</v>
      </c>
      <c r="AH233" s="5">
        <f t="shared" si="359"/>
        <v>1.1618926051089323E-4</v>
      </c>
      <c r="AI233" s="5">
        <f t="shared" si="360"/>
        <v>2.5347284590819243E-4</v>
      </c>
      <c r="AJ233" s="5">
        <f t="shared" si="361"/>
        <v>2.764820230815339E-4</v>
      </c>
      <c r="AK233" s="5">
        <f t="shared" si="362"/>
        <v>2.0105324974322271E-4</v>
      </c>
      <c r="AL233" s="5">
        <f t="shared" si="363"/>
        <v>4.237703950075116E-6</v>
      </c>
      <c r="AM233" s="5">
        <f t="shared" si="364"/>
        <v>2.9844809614027461E-2</v>
      </c>
      <c r="AN233" s="5">
        <f t="shared" si="365"/>
        <v>1.3217746612541287E-2</v>
      </c>
      <c r="AO233" s="5">
        <f t="shared" si="366"/>
        <v>2.9269549340872861E-3</v>
      </c>
      <c r="AP233" s="5">
        <f t="shared" si="367"/>
        <v>4.3209912840712155E-4</v>
      </c>
      <c r="AQ233" s="5">
        <f t="shared" si="368"/>
        <v>4.7842295399505977E-5</v>
      </c>
      <c r="AR233" s="5">
        <f t="shared" si="369"/>
        <v>1.0291640150451545E-5</v>
      </c>
      <c r="AS233" s="5">
        <f t="shared" si="370"/>
        <v>2.2451742153513394E-5</v>
      </c>
      <c r="AT233" s="5">
        <f t="shared" si="371"/>
        <v>2.4489814954603416E-5</v>
      </c>
      <c r="AU233" s="5">
        <f t="shared" si="372"/>
        <v>1.7808596838794058E-5</v>
      </c>
      <c r="AV233" s="5">
        <f t="shared" si="373"/>
        <v>9.7125924171312807E-6</v>
      </c>
      <c r="AW233" s="5">
        <f t="shared" si="374"/>
        <v>1.1373186872442339E-7</v>
      </c>
      <c r="AX233" s="5">
        <f t="shared" si="375"/>
        <v>1.0851331117282976E-2</v>
      </c>
      <c r="AY233" s="5">
        <f t="shared" si="376"/>
        <v>4.805865642031666E-3</v>
      </c>
      <c r="AZ233" s="5">
        <f t="shared" si="377"/>
        <v>1.0642171139941883E-3</v>
      </c>
      <c r="BA233" s="5">
        <f t="shared" si="378"/>
        <v>1.5710774431046222E-4</v>
      </c>
      <c r="BB233" s="5">
        <f t="shared" si="379"/>
        <v>1.7395071220253143E-5</v>
      </c>
      <c r="BC233" s="5">
        <f t="shared" si="380"/>
        <v>1.5407948428550085E-6</v>
      </c>
      <c r="BD233" s="5">
        <f t="shared" si="381"/>
        <v>7.5966470940499186E-7</v>
      </c>
      <c r="BE233" s="5">
        <f t="shared" si="382"/>
        <v>1.6572476232504338E-6</v>
      </c>
      <c r="BF233" s="5">
        <f t="shared" si="383"/>
        <v>1.8076854504142934E-6</v>
      </c>
      <c r="BG233" s="5">
        <f t="shared" si="384"/>
        <v>1.3145195852829718E-6</v>
      </c>
      <c r="BH233" s="5">
        <f t="shared" si="385"/>
        <v>7.1692301598841261E-7</v>
      </c>
      <c r="BI233" s="5">
        <f t="shared" si="386"/>
        <v>3.1280088428246836E-7</v>
      </c>
      <c r="BJ233" s="8">
        <f t="shared" si="387"/>
        <v>0.77001014941962376</v>
      </c>
      <c r="BK233" s="8">
        <f t="shared" si="388"/>
        <v>0.16616017035418146</v>
      </c>
      <c r="BL233" s="8">
        <f t="shared" si="389"/>
        <v>6.0441049573790213E-2</v>
      </c>
      <c r="BM233" s="8">
        <f t="shared" si="390"/>
        <v>0.480542020447287</v>
      </c>
      <c r="BN233" s="8">
        <f t="shared" si="391"/>
        <v>0.5123129880734496</v>
      </c>
    </row>
    <row r="234" spans="1:66" x14ac:dyDescent="0.25">
      <c r="A234" t="s">
        <v>27</v>
      </c>
      <c r="B234" t="s">
        <v>298</v>
      </c>
      <c r="C234" t="s">
        <v>186</v>
      </c>
      <c r="D234" s="11">
        <v>44380</v>
      </c>
      <c r="E234">
        <f>VLOOKUP(A234,home!$A$2:$E$405,3,FALSE)</f>
        <v>1.2846153846153801</v>
      </c>
      <c r="F234">
        <f>VLOOKUP(B234,home!$B$2:$E$405,3,FALSE)</f>
        <v>1.49</v>
      </c>
      <c r="G234">
        <f>VLOOKUP(C234,away!$B$2:$E$405,4,FALSE)</f>
        <v>0.84</v>
      </c>
      <c r="H234">
        <f>VLOOKUP(A234,away!$A$2:$E$405,3,FALSE)</f>
        <v>1.1192307692307699</v>
      </c>
      <c r="I234">
        <f>VLOOKUP(C234,away!$B$2:$E$405,3,FALSE)</f>
        <v>1.08</v>
      </c>
      <c r="J234">
        <f>VLOOKUP(B234,home!$B$2:$E$405,4,FALSE)</f>
        <v>0.67</v>
      </c>
      <c r="K234" s="3">
        <f t="shared" si="336"/>
        <v>1.6078246153846096</v>
      </c>
      <c r="L234" s="3">
        <f t="shared" si="337"/>
        <v>0.80987538461538511</v>
      </c>
      <c r="M234" s="5">
        <f t="shared" si="338"/>
        <v>8.912637255764351E-2</v>
      </c>
      <c r="N234" s="5">
        <f t="shared" si="339"/>
        <v>0.14329957567811863</v>
      </c>
      <c r="O234" s="5">
        <f t="shared" si="340"/>
        <v>7.2181255254495647E-2</v>
      </c>
      <c r="P234" s="5">
        <f t="shared" si="341"/>
        <v>0.1160547989675378</v>
      </c>
      <c r="Q234" s="5">
        <f t="shared" si="342"/>
        <v>0.11520029257472444</v>
      </c>
      <c r="R234" s="5">
        <f t="shared" si="343"/>
        <v>2.9228910930627978E-2</v>
      </c>
      <c r="S234" s="5">
        <f t="shared" si="344"/>
        <v>3.7779828733309463E-2</v>
      </c>
      <c r="T234" s="5">
        <f t="shared" si="345"/>
        <v>9.3297881256759849E-2</v>
      </c>
      <c r="U234" s="5">
        <f t="shared" si="346"/>
        <v>4.6994962475147943E-2</v>
      </c>
      <c r="V234" s="5">
        <f t="shared" si="347"/>
        <v>5.4660594126072579E-3</v>
      </c>
      <c r="W234" s="5">
        <f t="shared" si="348"/>
        <v>6.1740622033716934E-2</v>
      </c>
      <c r="X234" s="5">
        <f t="shared" si="349"/>
        <v>5.0002210015949622E-2</v>
      </c>
      <c r="Y234" s="5">
        <f t="shared" si="350"/>
        <v>2.0247779534143234E-2</v>
      </c>
      <c r="Z234" s="5">
        <f t="shared" si="351"/>
        <v>7.8905918272770548E-3</v>
      </c>
      <c r="AA234" s="5">
        <f t="shared" si="352"/>
        <v>1.2686687769848676E-2</v>
      </c>
      <c r="AB234" s="5">
        <f t="shared" si="353"/>
        <v>1.0198984442030792E-2</v>
      </c>
      <c r="AC234" s="5">
        <f t="shared" si="354"/>
        <v>4.4484758556205653E-4</v>
      </c>
      <c r="AD234" s="5">
        <f t="shared" si="355"/>
        <v>2.4817022968741869E-2</v>
      </c>
      <c r="AE234" s="5">
        <f t="shared" si="356"/>
        <v>2.0098696021818668E-2</v>
      </c>
      <c r="AF234" s="5">
        <f t="shared" si="357"/>
        <v>8.1387195854690526E-3</v>
      </c>
      <c r="AG234" s="5">
        <f t="shared" si="358"/>
        <v>2.1971162181861721E-3</v>
      </c>
      <c r="AH234" s="5">
        <f t="shared" si="359"/>
        <v>1.5975990227397546E-3</v>
      </c>
      <c r="AI234" s="5">
        <f t="shared" si="360"/>
        <v>2.5686590342753743E-3</v>
      </c>
      <c r="AJ234" s="5">
        <f t="shared" si="361"/>
        <v>2.0649766119190038E-3</v>
      </c>
      <c r="AK234" s="5">
        <f t="shared" si="362"/>
        <v>1.1067067422789621E-3</v>
      </c>
      <c r="AL234" s="5">
        <f t="shared" si="363"/>
        <v>2.3170110319572986E-5</v>
      </c>
      <c r="AM234" s="5">
        <f t="shared" si="364"/>
        <v>7.980284081941685E-3</v>
      </c>
      <c r="AN234" s="5">
        <f t="shared" si="365"/>
        <v>6.4630356402025574E-3</v>
      </c>
      <c r="AO234" s="5">
        <f t="shared" si="366"/>
        <v>2.617126737445994E-3</v>
      </c>
      <c r="AP234" s="5">
        <f t="shared" si="367"/>
        <v>7.065155076920941E-4</v>
      </c>
      <c r="AQ234" s="5">
        <f t="shared" si="368"/>
        <v>1.4304737963221717E-4</v>
      </c>
      <c r="AR234" s="5">
        <f t="shared" si="369"/>
        <v>2.5877122460050452E-4</v>
      </c>
      <c r="AS234" s="5">
        <f t="shared" si="370"/>
        <v>4.1605874466591061E-4</v>
      </c>
      <c r="AT234" s="5">
        <f t="shared" si="371"/>
        <v>3.344747455599357E-4</v>
      </c>
      <c r="AU234" s="5">
        <f t="shared" si="372"/>
        <v>1.7925890971192291E-4</v>
      </c>
      <c r="AV234" s="5">
        <f t="shared" si="373"/>
        <v>7.2054221890459211E-5</v>
      </c>
      <c r="AW234" s="5">
        <f t="shared" si="374"/>
        <v>8.3807420421011075E-7</v>
      </c>
      <c r="AX234" s="5">
        <f t="shared" si="375"/>
        <v>2.1384828641179679E-3</v>
      </c>
      <c r="AY234" s="5">
        <f t="shared" si="376"/>
        <v>1.7319046320709497E-3</v>
      </c>
      <c r="AZ234" s="5">
        <f t="shared" si="377"/>
        <v>7.0131346500781379E-4</v>
      </c>
      <c r="BA234" s="5">
        <f t="shared" si="378"/>
        <v>1.8932550406971718E-4</v>
      </c>
      <c r="BB234" s="5">
        <f t="shared" si="379"/>
        <v>3.8332516356490956E-5</v>
      </c>
      <c r="BC234" s="5">
        <f t="shared" si="380"/>
        <v>6.208912285497733E-6</v>
      </c>
      <c r="BD234" s="5">
        <f t="shared" si="381"/>
        <v>3.4928740841787949E-5</v>
      </c>
      <c r="BE234" s="5">
        <f t="shared" si="382"/>
        <v>5.6159289309816422E-5</v>
      </c>
      <c r="BF234" s="5">
        <f t="shared" si="383"/>
        <v>4.5147143867414313E-5</v>
      </c>
      <c r="BG234" s="5">
        <f t="shared" si="384"/>
        <v>2.419622974144635E-5</v>
      </c>
      <c r="BH234" s="5">
        <f t="shared" si="385"/>
        <v>9.7258234444496568E-6</v>
      </c>
      <c r="BI234" s="5">
        <f t="shared" si="386"/>
        <v>3.1274836677741782E-6</v>
      </c>
      <c r="BJ234" s="8">
        <f t="shared" si="387"/>
        <v>0.56175549312845163</v>
      </c>
      <c r="BK234" s="8">
        <f t="shared" si="388"/>
        <v>0.25062698199905059</v>
      </c>
      <c r="BL234" s="8">
        <f t="shared" si="389"/>
        <v>0.18006264484066559</v>
      </c>
      <c r="BM234" s="8">
        <f t="shared" si="390"/>
        <v>0.43351343927442981</v>
      </c>
      <c r="BN234" s="8">
        <f t="shared" si="391"/>
        <v>0.56509120596314799</v>
      </c>
    </row>
    <row r="235" spans="1:66" x14ac:dyDescent="0.25">
      <c r="A235" t="s">
        <v>27</v>
      </c>
      <c r="B235" t="s">
        <v>329</v>
      </c>
      <c r="C235" t="s">
        <v>195</v>
      </c>
      <c r="D235" s="11">
        <v>44380</v>
      </c>
      <c r="E235">
        <f>VLOOKUP(A235,home!$A$2:$E$405,3,FALSE)</f>
        <v>1.2846153846153801</v>
      </c>
      <c r="F235">
        <f>VLOOKUP(B235,home!$B$2:$E$405,3,FALSE)</f>
        <v>0.84</v>
      </c>
      <c r="G235">
        <f>VLOOKUP(C235,away!$B$2:$E$405,4,FALSE)</f>
        <v>0.84</v>
      </c>
      <c r="H235">
        <f>VLOOKUP(A235,away!$A$2:$E$405,3,FALSE)</f>
        <v>1.1192307692307699</v>
      </c>
      <c r="I235">
        <f>VLOOKUP(C235,away!$B$2:$E$405,3,FALSE)</f>
        <v>1.17</v>
      </c>
      <c r="J235">
        <f>VLOOKUP(B235,home!$B$2:$E$405,4,FALSE)</f>
        <v>0.89</v>
      </c>
      <c r="K235" s="3">
        <f t="shared" si="336"/>
        <v>0.90642461538461216</v>
      </c>
      <c r="L235" s="3">
        <f t="shared" si="337"/>
        <v>1.1654550000000008</v>
      </c>
      <c r="M235" s="5">
        <f t="shared" si="338"/>
        <v>0.12594882373311475</v>
      </c>
      <c r="N235" s="5">
        <f t="shared" si="339"/>
        <v>0.11416311411043285</v>
      </c>
      <c r="O235" s="5">
        <f t="shared" si="340"/>
        <v>0.14678768636387737</v>
      </c>
      <c r="P235" s="5">
        <f t="shared" si="341"/>
        <v>0.13305197215557463</v>
      </c>
      <c r="Q235" s="5">
        <f t="shared" si="342"/>
        <v>5.1740128399329351E-2</v>
      </c>
      <c r="R235" s="5">
        <f t="shared" si="343"/>
        <v>8.5537221505606428E-2</v>
      </c>
      <c r="S235" s="5">
        <f t="shared" si="344"/>
        <v>3.5138929387701259E-2</v>
      </c>
      <c r="T235" s="5">
        <f t="shared" si="345"/>
        <v>6.0300791343640435E-2</v>
      </c>
      <c r="U235" s="5">
        <f t="shared" si="346"/>
        <v>7.7533043104287686E-2</v>
      </c>
      <c r="V235" s="5">
        <f t="shared" si="347"/>
        <v>4.1245181229552308E-3</v>
      </c>
      <c r="W235" s="5">
        <f t="shared" si="348"/>
        <v>1.5632841994770851E-2</v>
      </c>
      <c r="X235" s="5">
        <f t="shared" si="349"/>
        <v>1.8219373867015675E-2</v>
      </c>
      <c r="Y235" s="5">
        <f t="shared" si="350"/>
        <v>1.0616930185091387E-2</v>
      </c>
      <c r="Z235" s="5">
        <f t="shared" si="351"/>
        <v>3.3229927496605541E-2</v>
      </c>
      <c r="AA235" s="5">
        <f t="shared" si="352"/>
        <v>3.0120424250369225E-2</v>
      </c>
      <c r="AB235" s="5">
        <f t="shared" si="353"/>
        <v>1.3650946983181136E-2</v>
      </c>
      <c r="AC235" s="5">
        <f t="shared" si="354"/>
        <v>2.7232056153093562E-4</v>
      </c>
      <c r="AD235" s="5">
        <f t="shared" si="355"/>
        <v>3.5424981981196451E-3</v>
      </c>
      <c r="AE235" s="5">
        <f t="shared" si="356"/>
        <v>4.1286222374895343E-3</v>
      </c>
      <c r="AF235" s="5">
        <f t="shared" si="357"/>
        <v>2.4058617148966848E-3</v>
      </c>
      <c r="AG235" s="5">
        <f t="shared" si="358"/>
        <v>9.3464118831163923E-4</v>
      </c>
      <c r="AH235" s="5">
        <f t="shared" si="359"/>
        <v>9.6819962876391122E-3</v>
      </c>
      <c r="AI235" s="5">
        <f t="shared" si="360"/>
        <v>8.7759997611785243E-3</v>
      </c>
      <c r="AJ235" s="5">
        <f t="shared" si="361"/>
        <v>3.977391104070846E-3</v>
      </c>
      <c r="AK235" s="5">
        <f t="shared" si="362"/>
        <v>1.2017350672471983E-3</v>
      </c>
      <c r="AL235" s="5">
        <f t="shared" si="363"/>
        <v>1.15071460602067E-5</v>
      </c>
      <c r="AM235" s="5">
        <f t="shared" si="364"/>
        <v>6.4220151334625647E-4</v>
      </c>
      <c r="AN235" s="5">
        <f t="shared" si="365"/>
        <v>7.4845696473696197E-4</v>
      </c>
      <c r="AO235" s="5">
        <f t="shared" si="366"/>
        <v>4.3614645591875836E-4</v>
      </c>
      <c r="AP235" s="5">
        <f t="shared" si="367"/>
        <v>1.6943635592759897E-4</v>
      </c>
      <c r="AQ235" s="5">
        <f t="shared" si="368"/>
        <v>4.9367612049400009E-5</v>
      </c>
      <c r="AR235" s="5">
        <f t="shared" si="369"/>
        <v>2.2567861966820884E-3</v>
      </c>
      <c r="AS235" s="5">
        <f t="shared" si="370"/>
        <v>2.0456065603328636E-3</v>
      </c>
      <c r="AT235" s="5">
        <f t="shared" si="371"/>
        <v>9.2709406983897764E-4</v>
      </c>
      <c r="AU235" s="5">
        <f t="shared" si="372"/>
        <v>2.8011362855971667E-4</v>
      </c>
      <c r="AV235" s="5">
        <f t="shared" si="373"/>
        <v>6.3475472007807322E-5</v>
      </c>
      <c r="AW235" s="5">
        <f t="shared" si="374"/>
        <v>3.376698813526389E-7</v>
      </c>
      <c r="AX235" s="5">
        <f t="shared" si="375"/>
        <v>9.7017876622382672E-5</v>
      </c>
      <c r="AY235" s="5">
        <f t="shared" si="376"/>
        <v>1.1306996939893908E-4</v>
      </c>
      <c r="AZ235" s="5">
        <f t="shared" si="377"/>
        <v>6.588898059292033E-5</v>
      </c>
      <c r="BA235" s="5">
        <f t="shared" si="378"/>
        <v>2.5596880625640674E-5</v>
      </c>
      <c r="BB235" s="5">
        <f t="shared" si="379"/>
        <v>7.4580031273890198E-6</v>
      </c>
      <c r="BC235" s="5">
        <f t="shared" si="380"/>
        <v>1.7383934069662342E-6</v>
      </c>
      <c r="BD235" s="5">
        <f t="shared" si="381"/>
        <v>4.3836379280902073E-4</v>
      </c>
      <c r="BE235" s="5">
        <f t="shared" si="382"/>
        <v>3.973437322954564E-4</v>
      </c>
      <c r="BF235" s="5">
        <f t="shared" si="383"/>
        <v>1.800810698606977E-4</v>
      </c>
      <c r="BG235" s="5">
        <f t="shared" si="384"/>
        <v>5.4409971495510794E-5</v>
      </c>
      <c r="BH235" s="5">
        <f t="shared" si="385"/>
        <v>1.2329634371476519E-5</v>
      </c>
      <c r="BI235" s="5">
        <f t="shared" si="386"/>
        <v>2.2351768185997008E-6</v>
      </c>
      <c r="BJ235" s="8">
        <f t="shared" si="387"/>
        <v>0.28404118224485131</v>
      </c>
      <c r="BK235" s="8">
        <f t="shared" si="388"/>
        <v>0.2986611410763359</v>
      </c>
      <c r="BL235" s="8">
        <f t="shared" si="389"/>
        <v>0.38392428373252968</v>
      </c>
      <c r="BM235" s="8">
        <f t="shared" si="390"/>
        <v>0.3425148559828694</v>
      </c>
      <c r="BN235" s="8">
        <f t="shared" si="391"/>
        <v>0.65722894626793538</v>
      </c>
    </row>
    <row r="236" spans="1:66" x14ac:dyDescent="0.25">
      <c r="A236" t="s">
        <v>196</v>
      </c>
      <c r="B236" t="s">
        <v>306</v>
      </c>
      <c r="C236" t="s">
        <v>302</v>
      </c>
      <c r="D236" s="11">
        <v>44380</v>
      </c>
      <c r="E236">
        <f>VLOOKUP(A236,home!$A$2:$E$405,3,FALSE)</f>
        <v>1.6121495327102799</v>
      </c>
      <c r="F236">
        <f>VLOOKUP(B236,home!$B$2:$E$405,3,FALSE)</f>
        <v>1.97</v>
      </c>
      <c r="G236">
        <f>VLOOKUP(C236,away!$B$2:$E$405,4,FALSE)</f>
        <v>0.9</v>
      </c>
      <c r="H236">
        <f>VLOOKUP(A236,away!$A$2:$E$405,3,FALSE)</f>
        <v>1.4672897196261701</v>
      </c>
      <c r="I236">
        <f>VLOOKUP(C236,away!$B$2:$E$405,3,FALSE)</f>
        <v>0.9</v>
      </c>
      <c r="J236">
        <f>VLOOKUP(B236,home!$B$2:$E$405,4,FALSE)</f>
        <v>0.68</v>
      </c>
      <c r="K236" s="3">
        <f t="shared" si="336"/>
        <v>2.8583411214953265</v>
      </c>
      <c r="L236" s="3">
        <f t="shared" si="337"/>
        <v>0.89798130841121615</v>
      </c>
      <c r="M236" s="5">
        <f t="shared" si="338"/>
        <v>2.3369525606080216E-2</v>
      </c>
      <c r="N236" s="5">
        <f t="shared" si="339"/>
        <v>6.6798076029697076E-2</v>
      </c>
      <c r="O236" s="5">
        <f t="shared" si="340"/>
        <v>2.0985397180697331E-2</v>
      </c>
      <c r="P236" s="5">
        <f t="shared" si="341"/>
        <v>5.9983423712499276E-2</v>
      </c>
      <c r="Q236" s="5">
        <f t="shared" si="342"/>
        <v>9.546584377622723E-2</v>
      </c>
      <c r="R236" s="5">
        <f t="shared" si="343"/>
        <v>9.4222472089258175E-3</v>
      </c>
      <c r="S236" s="5">
        <f t="shared" si="344"/>
        <v>3.8490416760290379E-2</v>
      </c>
      <c r="T236" s="5">
        <f t="shared" si="345"/>
        <v>8.572654330275728E-2</v>
      </c>
      <c r="U236" s="5">
        <f t="shared" si="346"/>
        <v>2.6931996654167234E-2</v>
      </c>
      <c r="V236" s="5">
        <f t="shared" si="347"/>
        <v>1.0977197000155946E-2</v>
      </c>
      <c r="W236" s="5">
        <f t="shared" si="348"/>
        <v>9.0957982321279648E-2</v>
      </c>
      <c r="X236" s="5">
        <f t="shared" si="349"/>
        <v>8.1678567975306954E-2</v>
      </c>
      <c r="Y236" s="5">
        <f t="shared" si="350"/>
        <v>3.6672913669810299E-2</v>
      </c>
      <c r="Z236" s="5">
        <f t="shared" si="351"/>
        <v>2.820333958948379E-3</v>
      </c>
      <c r="AA236" s="5">
        <f t="shared" si="352"/>
        <v>8.0614765312118641E-3</v>
      </c>
      <c r="AB236" s="5">
        <f t="shared" si="353"/>
        <v>1.1521224934566188E-2</v>
      </c>
      <c r="AC236" s="5">
        <f t="shared" si="354"/>
        <v>1.7609735375432064E-3</v>
      </c>
      <c r="AD236" s="5">
        <f t="shared" si="355"/>
        <v>6.4997235299289649E-2</v>
      </c>
      <c r="AE236" s="5">
        <f t="shared" si="356"/>
        <v>5.8366302397167794E-2</v>
      </c>
      <c r="AF236" s="5">
        <f t="shared" si="357"/>
        <v>2.6205924296866717E-2</v>
      </c>
      <c r="AG236" s="5">
        <f t="shared" si="358"/>
        <v>7.8441433960752208E-3</v>
      </c>
      <c r="AH236" s="5">
        <f t="shared" si="359"/>
        <v>6.3315179465326255E-4</v>
      </c>
      <c r="AI236" s="5">
        <f t="shared" si="360"/>
        <v>1.8097638108059853E-3</v>
      </c>
      <c r="AJ236" s="5">
        <f t="shared" si="361"/>
        <v>2.5864611603104181E-3</v>
      </c>
      <c r="AK236" s="5">
        <f t="shared" si="362"/>
        <v>2.4643294312219279E-3</v>
      </c>
      <c r="AL236" s="5">
        <f t="shared" si="363"/>
        <v>1.8079823036111706E-4</v>
      </c>
      <c r="AM236" s="5">
        <f t="shared" si="364"/>
        <v>3.7156854087893425E-2</v>
      </c>
      <c r="AN236" s="5">
        <f t="shared" si="365"/>
        <v>3.3366160450291178E-2</v>
      </c>
      <c r="AO236" s="5">
        <f t="shared" si="366"/>
        <v>1.4981094208905523E-2</v>
      </c>
      <c r="AP236" s="5">
        <f t="shared" si="367"/>
        <v>4.4842475263815592E-3</v>
      </c>
      <c r="AQ236" s="5">
        <f t="shared" si="368"/>
        <v>1.006692615244968E-3</v>
      </c>
      <c r="AR236" s="5">
        <f t="shared" si="369"/>
        <v>1.1371169539712928E-4</v>
      </c>
      <c r="AS236" s="5">
        <f t="shared" si="370"/>
        <v>3.2502681494856546E-4</v>
      </c>
      <c r="AT236" s="5">
        <f t="shared" si="371"/>
        <v>4.6451875537806834E-4</v>
      </c>
      <c r="AU236" s="5">
        <f t="shared" si="372"/>
        <v>4.4258435340098696E-4</v>
      </c>
      <c r="AV236" s="5">
        <f t="shared" si="373"/>
        <v>3.1626426426411528E-4</v>
      </c>
      <c r="AW236" s="5">
        <f t="shared" si="374"/>
        <v>1.2890596926460674E-5</v>
      </c>
      <c r="AX236" s="5">
        <f t="shared" si="375"/>
        <v>1.7701160664137929E-2</v>
      </c>
      <c r="AY236" s="5">
        <f t="shared" si="376"/>
        <v>1.5895311413579728E-2</v>
      </c>
      <c r="AZ236" s="5">
        <f t="shared" si="377"/>
        <v>7.13684627038503E-3</v>
      </c>
      <c r="BA236" s="5">
        <f t="shared" si="378"/>
        <v>2.1362515172700198E-3</v>
      </c>
      <c r="BB236" s="5">
        <f t="shared" si="379"/>
        <v>4.7957848314339441E-4</v>
      </c>
      <c r="BC236" s="5">
        <f t="shared" si="380"/>
        <v>8.6130502755794343E-5</v>
      </c>
      <c r="BD236" s="5">
        <f t="shared" si="381"/>
        <v>1.7018496169061964E-5</v>
      </c>
      <c r="BE236" s="5">
        <f t="shared" si="382"/>
        <v>4.8644667426040498E-5</v>
      </c>
      <c r="BF236" s="5">
        <f t="shared" si="383"/>
        <v>6.952152662265789E-5</v>
      </c>
      <c r="BG236" s="5">
        <f t="shared" si="384"/>
        <v>6.6238746124891714E-5</v>
      </c>
      <c r="BH236" s="5">
        <f t="shared" si="385"/>
        <v>4.7333232971266799E-5</v>
      </c>
      <c r="BI236" s="5">
        <f t="shared" si="386"/>
        <v>2.7058905243018055E-5</v>
      </c>
      <c r="BJ236" s="8">
        <f t="shared" si="387"/>
        <v>0.74914386020446633</v>
      </c>
      <c r="BK236" s="8">
        <f t="shared" si="388"/>
        <v>0.15065764626050987</v>
      </c>
      <c r="BL236" s="8">
        <f t="shared" si="389"/>
        <v>8.6353970164505814E-2</v>
      </c>
      <c r="BM236" s="8">
        <f t="shared" si="390"/>
        <v>0.69706887625765024</v>
      </c>
      <c r="BN236" s="8">
        <f t="shared" si="391"/>
        <v>0.27602451351412693</v>
      </c>
    </row>
    <row r="237" spans="1:66" x14ac:dyDescent="0.25">
      <c r="A237" t="s">
        <v>196</v>
      </c>
      <c r="B237" t="s">
        <v>204</v>
      </c>
      <c r="C237" t="s">
        <v>200</v>
      </c>
      <c r="D237" s="11">
        <v>44380</v>
      </c>
      <c r="E237">
        <f>VLOOKUP(A237,home!$A$2:$E$405,3,FALSE)</f>
        <v>1.6121495327102799</v>
      </c>
      <c r="F237">
        <f>VLOOKUP(B237,home!$B$2:$E$405,3,FALSE)</f>
        <v>0.98</v>
      </c>
      <c r="G237">
        <f>VLOOKUP(C237,away!$B$2:$E$405,4,FALSE)</f>
        <v>0.93</v>
      </c>
      <c r="H237">
        <f>VLOOKUP(A237,away!$A$2:$E$405,3,FALSE)</f>
        <v>1.4672897196261701</v>
      </c>
      <c r="I237">
        <f>VLOOKUP(C237,away!$B$2:$E$405,3,FALSE)</f>
        <v>1.4</v>
      </c>
      <c r="J237">
        <f>VLOOKUP(B237,home!$B$2:$E$405,4,FALSE)</f>
        <v>1.31</v>
      </c>
      <c r="K237" s="3">
        <f t="shared" si="336"/>
        <v>1.4693130841121491</v>
      </c>
      <c r="L237" s="3">
        <f t="shared" si="337"/>
        <v>2.691009345794396</v>
      </c>
      <c r="M237" s="5">
        <f t="shared" si="338"/>
        <v>1.5602526387743123E-2</v>
      </c>
      <c r="N237" s="5">
        <f t="shared" si="339"/>
        <v>2.2924996166716033E-2</v>
      </c>
      <c r="O237" s="5">
        <f t="shared" si="340"/>
        <v>4.1986544327420418E-2</v>
      </c>
      <c r="P237" s="5">
        <f t="shared" si="341"/>
        <v>6.169137893693355E-2</v>
      </c>
      <c r="Q237" s="5">
        <f t="shared" si="342"/>
        <v>1.6841998410488369E-2</v>
      </c>
      <c r="R237" s="5">
        <f t="shared" si="343"/>
        <v>5.6493091591349527E-2</v>
      </c>
      <c r="S237" s="5">
        <f t="shared" si="344"/>
        <v>6.0980929314916492E-2</v>
      </c>
      <c r="T237" s="5">
        <f t="shared" si="345"/>
        <v>4.5321975124478567E-2</v>
      </c>
      <c r="U237" s="5">
        <f t="shared" si="346"/>
        <v>8.3006038637115878E-2</v>
      </c>
      <c r="V237" s="5">
        <f t="shared" si="347"/>
        <v>2.6790516162449353E-2</v>
      </c>
      <c r="W237" s="5">
        <f t="shared" si="348"/>
        <v>8.2487228757088579E-3</v>
      </c>
      <c r="X237" s="5">
        <f t="shared" si="349"/>
        <v>2.2197390349400565E-2</v>
      </c>
      <c r="Y237" s="5">
        <f t="shared" si="350"/>
        <v>2.986669244124163E-2</v>
      </c>
      <c r="Z237" s="5">
        <f t="shared" si="351"/>
        <v>5.0674479148380122E-2</v>
      </c>
      <c r="AA237" s="5">
        <f t="shared" si="352"/>
        <v>7.4456675243283171E-2</v>
      </c>
      <c r="AB237" s="5">
        <f t="shared" si="353"/>
        <v>5.4700083567222564E-2</v>
      </c>
      <c r="AC237" s="5">
        <f t="shared" si="354"/>
        <v>6.6204978741137288E-3</v>
      </c>
      <c r="AD237" s="5">
        <f t="shared" si="355"/>
        <v>3.0299891121235564E-3</v>
      </c>
      <c r="AE237" s="5">
        <f t="shared" si="356"/>
        <v>8.1537290183797545E-3</v>
      </c>
      <c r="AF237" s="5">
        <f t="shared" si="357"/>
        <v>1.0970880495767445E-2</v>
      </c>
      <c r="AG237" s="5">
        <f t="shared" si="358"/>
        <v>9.8409139819012146E-3</v>
      </c>
      <c r="AH237" s="5">
        <f t="shared" si="359"/>
        <v>3.4091374245388537E-2</v>
      </c>
      <c r="AI237" s="5">
        <f t="shared" si="360"/>
        <v>5.0090902234113319E-2</v>
      </c>
      <c r="AJ237" s="5">
        <f t="shared" si="361"/>
        <v>3.6799609023782598E-2</v>
      </c>
      <c r="AK237" s="5">
        <f t="shared" si="362"/>
        <v>1.8023382342951758E-2</v>
      </c>
      <c r="AL237" s="5">
        <f t="shared" si="363"/>
        <v>1.0470807943615105E-3</v>
      </c>
      <c r="AM237" s="5">
        <f t="shared" si="364"/>
        <v>8.9040052943209795E-4</v>
      </c>
      <c r="AN237" s="5">
        <f t="shared" si="365"/>
        <v>2.3960761462020535E-3</v>
      </c>
      <c r="AO237" s="5">
        <f t="shared" si="366"/>
        <v>3.2239316513323736E-3</v>
      </c>
      <c r="AP237" s="5">
        <f t="shared" si="367"/>
        <v>2.8918767346459255E-3</v>
      </c>
      <c r="AQ237" s="5">
        <f t="shared" si="368"/>
        <v>1.9455168299543917E-3</v>
      </c>
      <c r="AR237" s="5">
        <f t="shared" si="369"/>
        <v>1.8348041341062982E-2</v>
      </c>
      <c r="AS237" s="5">
        <f t="shared" si="370"/>
        <v>2.6959017210254458E-2</v>
      </c>
      <c r="AT237" s="5">
        <f t="shared" si="371"/>
        <v>1.9805618360915749E-2</v>
      </c>
      <c r="AU237" s="5">
        <f t="shared" si="372"/>
        <v>9.7002180655417734E-3</v>
      </c>
      <c r="AV237" s="5">
        <f t="shared" si="373"/>
        <v>3.5631643306103938E-3</v>
      </c>
      <c r="AW237" s="5">
        <f t="shared" si="374"/>
        <v>1.1500249036820858E-4</v>
      </c>
      <c r="AX237" s="5">
        <f t="shared" si="375"/>
        <v>2.1804619133249442E-4</v>
      </c>
      <c r="AY237" s="5">
        <f t="shared" si="376"/>
        <v>5.8676433869061541E-4</v>
      </c>
      <c r="AZ237" s="5">
        <f t="shared" si="377"/>
        <v>7.8949415959765742E-4</v>
      </c>
      <c r="BA237" s="5">
        <f t="shared" si="378"/>
        <v>7.0817872064246276E-4</v>
      </c>
      <c r="BB237" s="5">
        <f t="shared" si="379"/>
        <v>4.7642888893539652E-4</v>
      </c>
      <c r="BC237" s="5">
        <f t="shared" si="380"/>
        <v>2.5641491854631838E-4</v>
      </c>
      <c r="BD237" s="5">
        <f t="shared" si="381"/>
        <v>8.2291251209704024E-3</v>
      </c>
      <c r="BE237" s="5">
        <f t="shared" si="382"/>
        <v>1.2091161211037784E-2</v>
      </c>
      <c r="BF237" s="5">
        <f t="shared" si="383"/>
        <v>8.8828506847435599E-3</v>
      </c>
      <c r="BG237" s="5">
        <f t="shared" si="384"/>
        <v>4.3505629117694244E-3</v>
      </c>
      <c r="BH237" s="5">
        <f t="shared" si="385"/>
        <v>1.5980847523789669E-3</v>
      </c>
      <c r="BI237" s="5">
        <f t="shared" si="386"/>
        <v>4.6961736723810746E-4</v>
      </c>
      <c r="BJ237" s="8">
        <f t="shared" si="387"/>
        <v>0.19178041708551777</v>
      </c>
      <c r="BK237" s="8">
        <f t="shared" si="388"/>
        <v>0.17331969380920836</v>
      </c>
      <c r="BL237" s="8">
        <f t="shared" si="389"/>
        <v>0.56364516256915154</v>
      </c>
      <c r="BM237" s="8">
        <f t="shared" si="390"/>
        <v>0.76340745494328444</v>
      </c>
      <c r="BN237" s="8">
        <f t="shared" si="391"/>
        <v>0.215540535820651</v>
      </c>
    </row>
    <row r="238" spans="1:66" x14ac:dyDescent="0.25">
      <c r="A238" t="s">
        <v>196</v>
      </c>
      <c r="B238" t="s">
        <v>202</v>
      </c>
      <c r="C238" t="s">
        <v>203</v>
      </c>
      <c r="D238" s="11">
        <v>44380</v>
      </c>
      <c r="E238">
        <f>VLOOKUP(A238,home!$A$2:$E$405,3,FALSE)</f>
        <v>1.6121495327102799</v>
      </c>
      <c r="F238">
        <f>VLOOKUP(B238,home!$B$2:$E$405,3,FALSE)</f>
        <v>0.88</v>
      </c>
      <c r="G238">
        <f>VLOOKUP(C238,away!$B$2:$E$405,4,FALSE)</f>
        <v>1.24</v>
      </c>
      <c r="H238">
        <f>VLOOKUP(A238,away!$A$2:$E$405,3,FALSE)</f>
        <v>1.4672897196261701</v>
      </c>
      <c r="I238">
        <f>VLOOKUP(C238,away!$B$2:$E$405,3,FALSE)</f>
        <v>0.88</v>
      </c>
      <c r="J238">
        <f>VLOOKUP(B238,home!$B$2:$E$405,4,FALSE)</f>
        <v>0.74</v>
      </c>
      <c r="K238" s="3">
        <f t="shared" si="336"/>
        <v>1.7591775700934575</v>
      </c>
      <c r="L238" s="3">
        <f t="shared" si="337"/>
        <v>0.95549906542056195</v>
      </c>
      <c r="M238" s="5">
        <f t="shared" si="338"/>
        <v>6.6226364799391771E-2</v>
      </c>
      <c r="N238" s="5">
        <f t="shared" si="339"/>
        <v>0.11650393550391688</v>
      </c>
      <c r="O238" s="5">
        <f t="shared" si="340"/>
        <v>6.3279229672020029E-2</v>
      </c>
      <c r="P238" s="5">
        <f t="shared" si="341"/>
        <v>0.11131940149180999</v>
      </c>
      <c r="Q238" s="5">
        <f t="shared" si="342"/>
        <v>0.10247555508305273</v>
      </c>
      <c r="R238" s="5">
        <f t="shared" si="343"/>
        <v>3.0231622406074111E-2</v>
      </c>
      <c r="S238" s="5">
        <f t="shared" si="344"/>
        <v>4.6778987439639014E-2</v>
      </c>
      <c r="T238" s="5">
        <f t="shared" si="345"/>
        <v>9.791529711031019E-2</v>
      </c>
      <c r="U238" s="5">
        <f t="shared" si="346"/>
        <v>5.3182792044300375E-2</v>
      </c>
      <c r="V238" s="5">
        <f t="shared" si="347"/>
        <v>8.73671669708956E-3</v>
      </c>
      <c r="W238" s="5">
        <f t="shared" si="348"/>
        <v>6.0090899328327639E-2</v>
      </c>
      <c r="X238" s="5">
        <f t="shared" si="349"/>
        <v>5.7416798148498122E-2</v>
      </c>
      <c r="Y238" s="5">
        <f t="shared" si="350"/>
        <v>2.7430848485165502E-2</v>
      </c>
      <c r="Z238" s="5">
        <f t="shared" si="351"/>
        <v>9.6287623183837125E-3</v>
      </c>
      <c r="AA238" s="5">
        <f t="shared" si="352"/>
        <v>1.6938702698261705E-2</v>
      </c>
      <c r="AB238" s="5">
        <f t="shared" si="353"/>
        <v>1.4899092926631764E-2</v>
      </c>
      <c r="AC238" s="5">
        <f t="shared" si="354"/>
        <v>9.1784261135042437E-4</v>
      </c>
      <c r="AD238" s="5">
        <f t="shared" si="355"/>
        <v>2.6427640566284497E-2</v>
      </c>
      <c r="AE238" s="5">
        <f t="shared" si="356"/>
        <v>2.5251585862355364E-2</v>
      </c>
      <c r="AF238" s="5">
        <f t="shared" si="357"/>
        <v>1.2063933345933812E-2</v>
      </c>
      <c r="AG238" s="5">
        <f t="shared" si="358"/>
        <v>3.8423590124452376E-3</v>
      </c>
      <c r="AH238" s="5">
        <f t="shared" si="359"/>
        <v>2.3000683490930901E-3</v>
      </c>
      <c r="AI238" s="5">
        <f t="shared" si="360"/>
        <v>4.046228649406452E-3</v>
      </c>
      <c r="AJ238" s="5">
        <f t="shared" si="361"/>
        <v>3.5590173417526889E-3</v>
      </c>
      <c r="AK238" s="5">
        <f t="shared" si="362"/>
        <v>2.0869811597283234E-3</v>
      </c>
      <c r="AL238" s="5">
        <f t="shared" si="363"/>
        <v>6.1711791349989707E-5</v>
      </c>
      <c r="AM238" s="5">
        <f t="shared" si="364"/>
        <v>9.2981825029399244E-3</v>
      </c>
      <c r="AN238" s="5">
        <f t="shared" si="365"/>
        <v>8.8844046916689168E-3</v>
      </c>
      <c r="AO238" s="5">
        <f t="shared" si="366"/>
        <v>4.244520189853853E-3</v>
      </c>
      <c r="AP238" s="5">
        <f t="shared" si="367"/>
        <v>1.3518783581880211E-3</v>
      </c>
      <c r="AQ238" s="5">
        <f t="shared" si="368"/>
        <v>3.2292962695273448E-4</v>
      </c>
      <c r="AR238" s="5">
        <f t="shared" si="369"/>
        <v>4.3954263159237255E-4</v>
      </c>
      <c r="AS238" s="5">
        <f t="shared" si="370"/>
        <v>7.7323353859715365E-4</v>
      </c>
      <c r="AT238" s="5">
        <f t="shared" si="371"/>
        <v>6.801275487720535E-4</v>
      </c>
      <c r="AU238" s="5">
        <f t="shared" si="372"/>
        <v>3.9882170953414676E-4</v>
      </c>
      <c r="AV238" s="5">
        <f t="shared" si="373"/>
        <v>1.7539955146969973E-4</v>
      </c>
      <c r="AW238" s="5">
        <f t="shared" si="374"/>
        <v>2.8814135758627847E-6</v>
      </c>
      <c r="AX238" s="5">
        <f t="shared" si="375"/>
        <v>2.7261923503012269E-3</v>
      </c>
      <c r="AY238" s="5">
        <f t="shared" si="376"/>
        <v>2.6048742428695071E-3</v>
      </c>
      <c r="AZ238" s="5">
        <f t="shared" si="377"/>
        <v>1.2444774522999539E-3</v>
      </c>
      <c r="BA238" s="5">
        <f t="shared" si="378"/>
        <v>3.9636568086985608E-4</v>
      </c>
      <c r="BB238" s="5">
        <f t="shared" si="379"/>
        <v>9.4681759408983042E-5</v>
      </c>
      <c r="BC238" s="5">
        <f t="shared" si="380"/>
        <v>1.8093666525531563E-5</v>
      </c>
      <c r="BD238" s="5">
        <f t="shared" si="381"/>
        <v>6.9997095616501032E-5</v>
      </c>
      <c r="BE238" s="5">
        <f t="shared" si="382"/>
        <v>1.2313732058023569E-4</v>
      </c>
      <c r="BF238" s="5">
        <f t="shared" si="383"/>
        <v>1.0831020620307909E-4</v>
      </c>
      <c r="BG238" s="5">
        <f t="shared" si="384"/>
        <v>6.3512295121551327E-5</v>
      </c>
      <c r="BH238" s="5">
        <f t="shared" si="385"/>
        <v>2.7932351250747302E-5</v>
      </c>
      <c r="BI238" s="5">
        <f t="shared" si="386"/>
        <v>9.8275931600573106E-6</v>
      </c>
      <c r="BJ238" s="8">
        <f t="shared" si="387"/>
        <v>0.56060545296816844</v>
      </c>
      <c r="BK238" s="8">
        <f t="shared" si="388"/>
        <v>0.23664589907350025</v>
      </c>
      <c r="BL238" s="8">
        <f t="shared" si="389"/>
        <v>0.19339357708916619</v>
      </c>
      <c r="BM238" s="8">
        <f t="shared" si="390"/>
        <v>0.50763558966365929</v>
      </c>
      <c r="BN238" s="8">
        <f t="shared" si="391"/>
        <v>0.49003610895626559</v>
      </c>
    </row>
    <row r="239" spans="1:66" x14ac:dyDescent="0.25">
      <c r="A239" t="s">
        <v>196</v>
      </c>
      <c r="B239" t="s">
        <v>198</v>
      </c>
      <c r="C239" t="s">
        <v>205</v>
      </c>
      <c r="D239" s="11">
        <v>44380</v>
      </c>
      <c r="E239">
        <f>VLOOKUP(A239,home!$A$2:$E$405,3,FALSE)</f>
        <v>1.6121495327102799</v>
      </c>
      <c r="F239">
        <f>VLOOKUP(B239,home!$B$2:$E$405,3,FALSE)</f>
        <v>1.0900000000000001</v>
      </c>
      <c r="G239">
        <f>VLOOKUP(C239,away!$B$2:$E$405,4,FALSE)</f>
        <v>0.93</v>
      </c>
      <c r="H239">
        <f>VLOOKUP(A239,away!$A$2:$E$405,3,FALSE)</f>
        <v>1.4672897196261701</v>
      </c>
      <c r="I239">
        <f>VLOOKUP(C239,away!$B$2:$E$405,3,FALSE)</f>
        <v>1.6</v>
      </c>
      <c r="J239">
        <f>VLOOKUP(B239,home!$B$2:$E$405,4,FALSE)</f>
        <v>0.4</v>
      </c>
      <c r="K239" s="3">
        <f t="shared" si="336"/>
        <v>1.6342359813084111</v>
      </c>
      <c r="L239" s="3">
        <f t="shared" si="337"/>
        <v>0.93906542056074882</v>
      </c>
      <c r="M239" s="5">
        <f t="shared" si="338"/>
        <v>7.6283287462762639E-2</v>
      </c>
      <c r="N239" s="5">
        <f t="shared" si="339"/>
        <v>0.12466489314413953</v>
      </c>
      <c r="O239" s="5">
        <f t="shared" si="340"/>
        <v>7.1634997422975688E-2</v>
      </c>
      <c r="P239" s="5">
        <f t="shared" si="341"/>
        <v>0.11706849030956218</v>
      </c>
      <c r="Q239" s="5">
        <f t="shared" si="342"/>
        <v>0.10186592699106055</v>
      </c>
      <c r="R239" s="5">
        <f t="shared" si="343"/>
        <v>3.3634974490937407E-2</v>
      </c>
      <c r="S239" s="5">
        <f t="shared" si="344"/>
        <v>4.4914921338602865E-2</v>
      </c>
      <c r="T239" s="5">
        <f t="shared" si="345"/>
        <v>9.5658769570670793E-2</v>
      </c>
      <c r="U239" s="5">
        <f t="shared" si="346"/>
        <v>5.4967485543480479E-2</v>
      </c>
      <c r="V239" s="5">
        <f t="shared" si="347"/>
        <v>7.6587651231378936E-3</v>
      </c>
      <c r="W239" s="5">
        <f t="shared" si="348"/>
        <v>5.5490987719375599E-2</v>
      </c>
      <c r="X239" s="5">
        <f t="shared" si="349"/>
        <v>5.2109667720026787E-2</v>
      </c>
      <c r="Y239" s="5">
        <f t="shared" si="350"/>
        <v>2.4467193516393915E-2</v>
      </c>
      <c r="Z239" s="5">
        <f t="shared" si="351"/>
        <v>1.05284804886274E-2</v>
      </c>
      <c r="AA239" s="5">
        <f t="shared" si="352"/>
        <v>1.720602164301846E-2</v>
      </c>
      <c r="AB239" s="5">
        <f t="shared" si="353"/>
        <v>1.4059349832096018E-2</v>
      </c>
      <c r="AC239" s="5">
        <f t="shared" si="354"/>
        <v>7.3459739710266913E-4</v>
      </c>
      <c r="AD239" s="5">
        <f t="shared" si="355"/>
        <v>2.2671342192336706E-2</v>
      </c>
      <c r="AE239" s="5">
        <f t="shared" si="356"/>
        <v>2.1289873490523317E-2</v>
      </c>
      <c r="AF239" s="5">
        <f t="shared" si="357"/>
        <v>9.9962920015317074E-3</v>
      </c>
      <c r="AG239" s="5">
        <f t="shared" si="358"/>
        <v>3.1290573841554741E-3</v>
      </c>
      <c r="AH239" s="5">
        <f t="shared" si="359"/>
        <v>2.4717329894796318E-3</v>
      </c>
      <c r="AI239" s="5">
        <f t="shared" si="360"/>
        <v>4.0393949875946189E-3</v>
      </c>
      <c r="AJ239" s="5">
        <f t="shared" si="361"/>
        <v>3.3006623157219848E-3</v>
      </c>
      <c r="AK239" s="5">
        <f t="shared" si="362"/>
        <v>1.7980203728338701E-3</v>
      </c>
      <c r="AL239" s="5">
        <f t="shared" si="363"/>
        <v>4.5094128019127667E-5</v>
      </c>
      <c r="AM239" s="5">
        <f t="shared" si="364"/>
        <v>7.4100646310544232E-3</v>
      </c>
      <c r="AN239" s="5">
        <f t="shared" si="365"/>
        <v>6.9585354591434508E-3</v>
      </c>
      <c r="AO239" s="5">
        <f t="shared" si="366"/>
        <v>3.2672600137137139E-3</v>
      </c>
      <c r="AP239" s="5">
        <f t="shared" si="367"/>
        <v>1.0227236329531291E-3</v>
      </c>
      <c r="AQ239" s="5">
        <f t="shared" si="368"/>
        <v>2.4010109962413674E-4</v>
      </c>
      <c r="AR239" s="5">
        <f t="shared" si="369"/>
        <v>4.6422379585591366E-4</v>
      </c>
      <c r="AS239" s="5">
        <f t="shared" si="370"/>
        <v>7.5865123056730467E-4</v>
      </c>
      <c r="AT239" s="5">
        <f t="shared" si="371"/>
        <v>6.1990756912849645E-4</v>
      </c>
      <c r="AU239" s="5">
        <f t="shared" si="372"/>
        <v>3.3769175151840669E-4</v>
      </c>
      <c r="AV239" s="5">
        <f t="shared" si="373"/>
        <v>1.3796700273060994E-4</v>
      </c>
      <c r="AW239" s="5">
        <f t="shared" si="374"/>
        <v>1.922330734632616E-6</v>
      </c>
      <c r="AX239" s="5">
        <f t="shared" si="375"/>
        <v>2.0182990406483314E-3</v>
      </c>
      <c r="AY239" s="5">
        <f t="shared" si="376"/>
        <v>1.8953148374237811E-3</v>
      </c>
      <c r="AZ239" s="5">
        <f t="shared" si="377"/>
        <v>8.8991231245019503E-4</v>
      </c>
      <c r="BA239" s="5">
        <f t="shared" si="378"/>
        <v>2.7856195998441036E-4</v>
      </c>
      <c r="BB239" s="5">
        <f t="shared" si="379"/>
        <v>6.539697602624669E-5</v>
      </c>
      <c r="BC239" s="5">
        <f t="shared" si="380"/>
        <v>1.2282407759097717E-5</v>
      </c>
      <c r="BD239" s="5">
        <f t="shared" si="381"/>
        <v>7.2656085681623421E-5</v>
      </c>
      <c r="BE239" s="5">
        <f t="shared" si="382"/>
        <v>1.1873718948193586E-4</v>
      </c>
      <c r="BF239" s="5">
        <f t="shared" si="383"/>
        <v>9.702229368540711E-5</v>
      </c>
      <c r="BG239" s="5">
        <f t="shared" si="384"/>
        <v>5.2852441109921378E-5</v>
      </c>
      <c r="BH239" s="5">
        <f t="shared" si="385"/>
        <v>2.1593340240454356E-5</v>
      </c>
      <c r="BI239" s="5">
        <f t="shared" si="386"/>
        <v>7.0577227155170566E-6</v>
      </c>
      <c r="BJ239" s="8">
        <f t="shared" si="387"/>
        <v>0.53540245610099524</v>
      </c>
      <c r="BK239" s="8">
        <f t="shared" si="388"/>
        <v>0.24860047059661114</v>
      </c>
      <c r="BL239" s="8">
        <f t="shared" si="389"/>
        <v>0.2058010000208538</v>
      </c>
      <c r="BM239" s="8">
        <f t="shared" si="390"/>
        <v>0.47328644487896038</v>
      </c>
      <c r="BN239" s="8">
        <f t="shared" si="391"/>
        <v>0.52515256982143799</v>
      </c>
    </row>
    <row r="240" spans="1:66" x14ac:dyDescent="0.25">
      <c r="A240" t="s">
        <v>32</v>
      </c>
      <c r="B240" t="s">
        <v>313</v>
      </c>
      <c r="C240" t="s">
        <v>309</v>
      </c>
      <c r="D240" s="11">
        <v>44380</v>
      </c>
      <c r="E240">
        <f>VLOOKUP(A240,home!$A$2:$E$405,3,FALSE)</f>
        <v>1.2486772486772499</v>
      </c>
      <c r="F240">
        <f>VLOOKUP(B240,home!$B$2:$E$405,3,FALSE)</f>
        <v>0.56000000000000005</v>
      </c>
      <c r="G240">
        <f>VLOOKUP(C240,away!$B$2:$E$405,4,FALSE)</f>
        <v>0.88</v>
      </c>
      <c r="H240">
        <f>VLOOKUP(A240,away!$A$2:$E$405,3,FALSE)</f>
        <v>1.1005291005291</v>
      </c>
      <c r="I240">
        <f>VLOOKUP(C240,away!$B$2:$E$405,3,FALSE)</f>
        <v>0.48</v>
      </c>
      <c r="J240">
        <f>VLOOKUP(B240,home!$B$2:$E$405,4,FALSE)</f>
        <v>1.27</v>
      </c>
      <c r="K240" s="3">
        <f t="shared" ref="K240:K270" si="392">E240*F240*G240</f>
        <v>0.61534814814814887</v>
      </c>
      <c r="L240" s="3">
        <f t="shared" ref="L240:L270" si="393">H240*I240*J240</f>
        <v>0.6708825396825393</v>
      </c>
      <c r="M240" s="5">
        <f t="shared" ref="M240:M270" si="394">_xlfn.POISSON.DIST(0,K240,FALSE) * _xlfn.POISSON.DIST(0,L240,FALSE)</f>
        <v>0.27631032254588006</v>
      </c>
      <c r="N240" s="5">
        <f t="shared" ref="N240:N270" si="395">_xlfn.POISSON.DIST(1,K240,FALSE) * _xlfn.POISSON.DIST(0,L240,FALSE)</f>
        <v>0.170027045292825</v>
      </c>
      <c r="O240" s="5">
        <f t="shared" ref="O240:O270" si="396">_xlfn.POISSON.DIST(0,K240,FALSE) * _xlfn.POISSON.DIST(1,L240,FALSE)</f>
        <v>0.18537177093008164</v>
      </c>
      <c r="P240" s="5">
        <f t="shared" ref="P240:P270" si="397">_xlfn.POISSON.DIST(1,K240,FALSE) * _xlfn.POISSON.DIST(1,L240,FALSE)</f>
        <v>0.11406817596076858</v>
      </c>
      <c r="Q240" s="5">
        <f t="shared" ref="Q240:Q270" si="398">_xlfn.POISSON.DIST(2,K240,FALSE) * _xlfn.POISSON.DIST(0,L240,FALSE)</f>
        <v>5.2312913728020653E-2</v>
      </c>
      <c r="R240" s="5">
        <f t="shared" ref="R240:R270" si="399">_xlfn.POISSON.DIST(0,K240,FALSE) * _xlfn.POISSON.DIST(2,L240,FALSE)</f>
        <v>6.218134223351153E-2</v>
      </c>
      <c r="S240" s="5">
        <f t="shared" ref="S240:S270" si="400">_xlfn.POISSON.DIST(2,K240,FALSE) * _xlfn.POISSON.DIST(2,L240,FALSE)</f>
        <v>1.1772586567822086E-2</v>
      </c>
      <c r="T240" s="5">
        <f t="shared" ref="T240:T270" si="401">_xlfn.POISSON.DIST(2,K240,FALSE) * _xlfn.POISSON.DIST(1,L240,FALSE)</f>
        <v>3.5095820420048073E-2</v>
      </c>
      <c r="U240" s="5">
        <f t="shared" ref="U240:U270" si="402">_xlfn.POISSON.DIST(1,K240,FALSE) * _xlfn.POISSON.DIST(2,L240,FALSE)</f>
        <v>3.82631737927576E-2</v>
      </c>
      <c r="V240" s="5">
        <f t="shared" ref="V240:V270" si="403">_xlfn.POISSON.DIST(3,K240,FALSE) * _xlfn.POISSON.DIST(3,L240,FALSE)</f>
        <v>5.4000374319820626E-4</v>
      </c>
      <c r="W240" s="5">
        <f t="shared" ref="W240:W270" si="404">_xlfn.POISSON.DIST(3,K240,FALSE) * _xlfn.POISSON.DIST(0,L240,FALSE)</f>
        <v>1.0730218195590462E-2</v>
      </c>
      <c r="X240" s="5">
        <f t="shared" ref="X240:X270" si="405">_xlfn.POISSON.DIST(3,K240,FALSE) * _xlfn.POISSON.DIST(1,L240,FALSE)</f>
        <v>7.1987160344055244E-3</v>
      </c>
      <c r="Y240" s="5">
        <f t="shared" ref="Y240:Y270" si="406">_xlfn.POISSON.DIST(3,K240,FALSE) * _xlfn.POISSON.DIST(2,L240,FALSE)</f>
        <v>2.4147464478076978E-3</v>
      </c>
      <c r="Z240" s="5">
        <f t="shared" ref="Z240:Z270" si="407">_xlfn.POISSON.DIST(0,K240,FALSE) * _xlfn.POISSON.DIST(3,L240,FALSE)</f>
        <v>1.390545893282912E-2</v>
      </c>
      <c r="AA240" s="5">
        <f t="shared" ref="AA240:AA270" si="408">_xlfn.POISSON.DIST(1,K240,FALSE) * _xlfn.POISSON.DIST(3,L240,FALSE)</f>
        <v>8.5566984034665325E-3</v>
      </c>
      <c r="AB240" s="5">
        <f t="shared" ref="AB240:AB270" si="409">_xlfn.POISSON.DIST(2,K240,FALSE) * _xlfn.POISSON.DIST(3,L240,FALSE)</f>
        <v>2.6326742584176768E-3</v>
      </c>
      <c r="AC240" s="5">
        <f t="shared" ref="AC240:AC270" si="410">_xlfn.POISSON.DIST(4,K240,FALSE) * _xlfn.POISSON.DIST(4,L240,FALSE)</f>
        <v>1.3932985164800239E-5</v>
      </c>
      <c r="AD240" s="5">
        <f t="shared" ref="AD240:AD270" si="411">_xlfn.POISSON.DIST(4,K240,FALSE) * _xlfn.POISSON.DIST(0,L240,FALSE)</f>
        <v>1.6507049739705403E-3</v>
      </c>
      <c r="AE240" s="5">
        <f t="shared" ref="AE240:AE270" si="412">_xlfn.POISSON.DIST(4,K240,FALSE) * _xlfn.POISSON.DIST(1,L240,FALSE)</f>
        <v>1.1074291452039561E-3</v>
      </c>
      <c r="AF240" s="5">
        <f t="shared" ref="AF240:AF270" si="413">_xlfn.POISSON.DIST(4,K240,FALSE) * _xlfn.POISSON.DIST(2,L240,FALSE)</f>
        <v>3.7147743872644677E-4</v>
      </c>
      <c r="AG240" s="5">
        <f t="shared" ref="AG240:AG270" si="414">_xlfn.POISSON.DIST(4,K240,FALSE) * _xlfn.POISSON.DIST(3,L240,FALSE)</f>
        <v>8.3072575842521175E-5</v>
      </c>
      <c r="AH240" s="5">
        <f t="shared" ref="AH240:AH270" si="415">_xlfn.POISSON.DIST(0,K240,FALSE) * _xlfn.POISSON.DIST(4,L240,FALSE)</f>
        <v>2.3322324010769131E-3</v>
      </c>
      <c r="AI240" s="5">
        <f t="shared" ref="AI240:AI270" si="416">_xlfn.POISSON.DIST(1,K240,FALSE) * _xlfn.POISSON.DIST(4,L240,FALSE)</f>
        <v>1.4351348890537892E-3</v>
      </c>
      <c r="AJ240" s="5">
        <f t="shared" ref="AJ240:AJ270" si="417">_xlfn.POISSON.DIST(2,K240,FALSE) * _xlfn.POISSON.DIST(4,L240,FALSE)</f>
        <v>4.4155379816102416E-4</v>
      </c>
      <c r="AK240" s="5">
        <f t="shared" ref="AK240:AK270" si="418">_xlfn.POISSON.DIST(3,K240,FALSE) * _xlfn.POISSON.DIST(4,L240,FALSE)</f>
        <v>9.0569770668722584E-5</v>
      </c>
      <c r="AL240" s="5">
        <f t="shared" ref="AL240:AL270" si="419">_xlfn.POISSON.DIST(5,K240,FALSE) * _xlfn.POISSON.DIST(5,L240,FALSE)</f>
        <v>2.3007612437979981E-7</v>
      </c>
      <c r="AM240" s="5">
        <f t="shared" ref="AM240:AM270" si="420">_xlfn.POISSON.DIST(5,K240,FALSE) * _xlfn.POISSON.DIST(0,L240,FALSE)</f>
        <v>2.0315164977434207E-4</v>
      </c>
      <c r="AN240" s="5">
        <f t="shared" ref="AN240:AN270" si="421">_xlfn.POISSON.DIST(5,K240,FALSE) * _xlfn.POISSON.DIST(1,L240,FALSE)</f>
        <v>1.362908947413084E-4</v>
      </c>
      <c r="AO240" s="5">
        <f t="shared" ref="AO240:AO270" si="422">_xlfn.POISSON.DIST(5,K240,FALSE) * _xlfn.POISSON.DIST(2,L240,FALSE)</f>
        <v>4.5717590799827303E-5</v>
      </c>
      <c r="AP240" s="5">
        <f t="shared" ref="AP240:AP270" si="423">_xlfn.POISSON.DIST(5,K240,FALSE) * _xlfn.POISSON.DIST(3,L240,FALSE)</f>
        <v>1.0223711141318411E-5</v>
      </c>
      <c r="AQ240" s="5">
        <f t="shared" ref="AQ240:AQ270" si="424">_xlfn.POISSON.DIST(5,K240,FALSE) * _xlfn.POISSON.DIST(4,L240,FALSE)</f>
        <v>1.7147273238670919E-6</v>
      </c>
      <c r="AR240" s="5">
        <f t="shared" ref="AR240:AR270" si="425">_xlfn.POISSON.DIST(0,K240,FALSE) * _xlfn.POISSON.DIST(5,L240,FALSE)</f>
        <v>3.1293079927287727E-4</v>
      </c>
      <c r="AS240" s="5">
        <f t="shared" ref="AS240:AS270" si="426">_xlfn.POISSON.DIST(1,K240,FALSE) * _xlfn.POISSON.DIST(5,L240,FALSE)</f>
        <v>1.9256138783108512E-4</v>
      </c>
      <c r="AT240" s="5">
        <f t="shared" ref="AT240:AT270" si="427">_xlfn.POISSON.DIST(2,K240,FALSE) * _xlfn.POISSON.DIST(5,L240,FALSE)</f>
        <v>5.9246146703347863E-5</v>
      </c>
      <c r="AU240" s="5">
        <f t="shared" ref="AU240:AU270" si="428">_xlfn.POISSON.DIST(3,K240,FALSE) * _xlfn.POISSON.DIST(5,L240,FALSE)</f>
        <v>1.2152335552939557E-5</v>
      </c>
      <c r="AV240" s="5">
        <f t="shared" ref="AV240:AV270" si="429">_xlfn.POISSON.DIST(4,K240,FALSE) * _xlfn.POISSON.DIST(5,L240,FALSE)</f>
        <v>1.8694792945440661E-6</v>
      </c>
      <c r="AW240" s="5">
        <f t="shared" ref="AW240:AW270" si="430">_xlfn.POISSON.DIST(6,K240,FALSE) * _xlfn.POISSON.DIST(6,L240,FALSE)</f>
        <v>2.6383744912357969E-9</v>
      </c>
      <c r="AX240" s="5">
        <f t="shared" ref="AX240:AX270" si="431">_xlfn.POISSON.DIST(6,K240,FALSE) * _xlfn.POISSON.DIST(0,L240,FALSE)</f>
        <v>2.0834831913647112E-5</v>
      </c>
      <c r="AY240" s="5">
        <f t="shared" ref="AY240:AY270" si="432">_xlfn.POISSON.DIST(6,K240,FALSE) * _xlfn.POISSON.DIST(1,L240,FALSE)</f>
        <v>1.3977724948086398E-5</v>
      </c>
      <c r="AZ240" s="5">
        <f t="shared" ref="AZ240:AZ270" si="433">_xlfn.POISSON.DIST(6,K240,FALSE) * _xlfn.POISSON.DIST(2,L240,FALSE)</f>
        <v>4.6887058060780954E-6</v>
      </c>
      <c r="BA240" s="5">
        <f t="shared" ref="BA240:BA270" si="434">_xlfn.POISSON.DIST(6,K240,FALSE) * _xlfn.POISSON.DIST(3,L240,FALSE)</f>
        <v>1.0485236196686468E-6</v>
      </c>
      <c r="BB240" s="5">
        <f t="shared" ref="BB240:BB270" si="435">_xlfn.POISSON.DIST(6,K240,FALSE) * _xlfn.POISSON.DIST(4,L240,FALSE)</f>
        <v>1.7585904722010765E-7</v>
      </c>
      <c r="BC240" s="5">
        <f t="shared" ref="BC240:BC270" si="436">_xlfn.POISSON.DIST(6,K240,FALSE) * _xlfn.POISSON.DIST(5,L240,FALSE)</f>
        <v>2.3596152845035492E-8</v>
      </c>
      <c r="BD240" s="5">
        <f t="shared" ref="BD240:BD270" si="437">_xlfn.POISSON.DIST(0,K240,FALSE) * _xlfn.POISSON.DIST(6,L240,FALSE)</f>
        <v>3.4989968226845792E-5</v>
      </c>
      <c r="BE240" s="5">
        <f t="shared" ref="BE240:BE270" si="438">_xlfn.POISSON.DIST(1,K240,FALSE) * _xlfn.POISSON.DIST(6,L240,FALSE)</f>
        <v>2.1531012152152126E-5</v>
      </c>
      <c r="BF240" s="5">
        <f t="shared" ref="BF240:BF270" si="439">_xlfn.POISSON.DIST(2,K240,FALSE) * _xlfn.POISSON.DIST(6,L240,FALSE)</f>
        <v>6.6245342277910513E-6</v>
      </c>
      <c r="BG240" s="5">
        <f t="shared" ref="BG240:BG270" si="440">_xlfn.POISSON.DIST(3,K240,FALSE) * _xlfn.POISSON.DIST(6,L240,FALSE)</f>
        <v>1.3587982898050837E-6</v>
      </c>
      <c r="BH240" s="5">
        <f t="shared" ref="BH240:BH270" si="441">_xlfn.POISSON.DIST(4,K240,FALSE) * _xlfn.POISSON.DIST(6,L240,FALSE)</f>
        <v>2.0903350283460743E-7</v>
      </c>
      <c r="BI240" s="5">
        <f t="shared" ref="BI240:BI270" si="442">_xlfn.POISSON.DIST(5,K240,FALSE) * _xlfn.POISSON.DIST(6,L240,FALSE)</f>
        <v>2.5725675774039308E-8</v>
      </c>
      <c r="BJ240" s="8">
        <f t="shared" ref="BJ240:BJ270" si="443">SUM(N240,Q240,T240,W240,X240,Y240,AD240,AE240,AF240,AG240,AM240,AN240,AO240,AP240,AQ240,AX240,AY240,AZ240,BA240,BB240,BC240)</f>
        <v>0.28142999206770913</v>
      </c>
      <c r="BK240" s="8">
        <f t="shared" ref="BK240:BK270" si="444">SUM(M240,P240,S240,V240,AC240,AL240,AY240)</f>
        <v>0.40271922960390616</v>
      </c>
      <c r="BL240" s="8">
        <f t="shared" ref="BL240:BL270" si="445">SUM(O240,R240,U240,AA240,AB240,AH240,AI240,AJ240,AK240,AR240,AS240,AT240,AU240,AV240,BD240,BE240,BF240,BG240,BH240,BI240)</f>
        <v>0.30194864969792545</v>
      </c>
      <c r="BM240" s="8">
        <f t="shared" ref="BM240:BM270" si="446">SUM(S240:BI240)</f>
        <v>0.13971778452470882</v>
      </c>
      <c r="BN240" s="8">
        <f t="shared" ref="BN240:BN270" si="447">SUM(M240:R240)</f>
        <v>0.86027157069108739</v>
      </c>
    </row>
    <row r="241" spans="1:66" x14ac:dyDescent="0.25">
      <c r="A241" t="s">
        <v>32</v>
      </c>
      <c r="B241" t="s">
        <v>34</v>
      </c>
      <c r="C241" t="s">
        <v>210</v>
      </c>
      <c r="D241" s="11">
        <v>44380</v>
      </c>
      <c r="E241">
        <f>VLOOKUP(A241,home!$A$2:$E$405,3,FALSE)</f>
        <v>1.2486772486772499</v>
      </c>
      <c r="F241">
        <f>VLOOKUP(B241,home!$B$2:$E$405,3,FALSE)</f>
        <v>0.72</v>
      </c>
      <c r="G241">
        <f>VLOOKUP(C241,away!$B$2:$E$405,4,FALSE)</f>
        <v>1.28</v>
      </c>
      <c r="H241">
        <f>VLOOKUP(A241,away!$A$2:$E$405,3,FALSE)</f>
        <v>1.1005291005291</v>
      </c>
      <c r="I241">
        <f>VLOOKUP(C241,away!$B$2:$E$405,3,FALSE)</f>
        <v>0.64</v>
      </c>
      <c r="J241">
        <f>VLOOKUP(B241,home!$B$2:$E$405,4,FALSE)</f>
        <v>0.91</v>
      </c>
      <c r="K241" s="3">
        <f t="shared" si="392"/>
        <v>1.1507809523809536</v>
      </c>
      <c r="L241" s="3">
        <f t="shared" si="393"/>
        <v>0.64094814814814793</v>
      </c>
      <c r="M241" s="5">
        <f t="shared" si="394"/>
        <v>0.16667172819334783</v>
      </c>
      <c r="N241" s="5">
        <f t="shared" si="395"/>
        <v>0.19180265010532027</v>
      </c>
      <c r="O241" s="5">
        <f t="shared" si="396"/>
        <v>0.10682793553417774</v>
      </c>
      <c r="P241" s="5">
        <f t="shared" si="397"/>
        <v>0.12293555339491219</v>
      </c>
      <c r="Q241" s="5">
        <f t="shared" si="398"/>
        <v>0.11036141817869564</v>
      </c>
      <c r="R241" s="5">
        <f t="shared" si="399"/>
        <v>3.423558372556048E-2</v>
      </c>
      <c r="S241" s="5">
        <f t="shared" si="400"/>
        <v>2.2669036993156502E-2</v>
      </c>
      <c r="T241" s="5">
        <f t="shared" si="401"/>
        <v>7.0735946608638314E-2</v>
      </c>
      <c r="U241" s="5">
        <f t="shared" si="402"/>
        <v>3.9397657645018368E-2</v>
      </c>
      <c r="V241" s="5">
        <f t="shared" si="403"/>
        <v>1.8578306510324974E-3</v>
      </c>
      <c r="W241" s="5">
        <f t="shared" si="404"/>
        <v>4.2333939305930678E-2</v>
      </c>
      <c r="X241" s="5">
        <f t="shared" si="405"/>
        <v>2.7133860001952354E-2</v>
      </c>
      <c r="Y241" s="5">
        <f t="shared" si="406"/>
        <v>8.6956986601812326E-3</v>
      </c>
      <c r="Z241" s="5">
        <f t="shared" si="407"/>
        <v>7.3144113298896207E-3</v>
      </c>
      <c r="AA241" s="5">
        <f t="shared" si="408"/>
        <v>8.4172852363164161E-3</v>
      </c>
      <c r="AB241" s="5">
        <f t="shared" si="409"/>
        <v>4.8432257603551734E-3</v>
      </c>
      <c r="AC241" s="5">
        <f t="shared" si="410"/>
        <v>8.5644938734661153E-5</v>
      </c>
      <c r="AD241" s="5">
        <f t="shared" si="411"/>
        <v>1.2179272748129091E-2</v>
      </c>
      <c r="AE241" s="5">
        <f t="shared" si="412"/>
        <v>7.8062823137045453E-3</v>
      </c>
      <c r="AF241" s="5">
        <f t="shared" si="413"/>
        <v>2.5017110964452843E-3</v>
      </c>
      <c r="AG241" s="5">
        <f t="shared" si="414"/>
        <v>5.3448903148942595E-4</v>
      </c>
      <c r="AH241" s="5">
        <f t="shared" si="415"/>
        <v>1.1720395991716458E-3</v>
      </c>
      <c r="AI241" s="5">
        <f t="shared" si="416"/>
        <v>1.348760846162938E-3</v>
      </c>
      <c r="AJ241" s="5">
        <f t="shared" si="417"/>
        <v>7.7606414554076328E-4</v>
      </c>
      <c r="AK241" s="5">
        <f t="shared" si="418"/>
        <v>2.9769327883803678E-4</v>
      </c>
      <c r="AL241" s="5">
        <f t="shared" si="419"/>
        <v>2.5268371673940905E-6</v>
      </c>
      <c r="AM241" s="5">
        <f t="shared" si="420"/>
        <v>2.8031350184798769E-3</v>
      </c>
      <c r="AN241" s="5">
        <f t="shared" si="421"/>
        <v>1.7966641991039015E-3</v>
      </c>
      <c r="AO241" s="5">
        <f t="shared" si="422"/>
        <v>5.7578429562986063E-4</v>
      </c>
      <c r="AP241" s="5">
        <f t="shared" si="423"/>
        <v>1.2301595933891498E-4</v>
      </c>
      <c r="AQ241" s="5">
        <f t="shared" si="424"/>
        <v>1.9711712832736348E-5</v>
      </c>
      <c r="AR241" s="5">
        <f t="shared" si="425"/>
        <v>1.5024332212907289E-4</v>
      </c>
      <c r="AS241" s="5">
        <f t="shared" si="426"/>
        <v>1.7289715332857291E-4</v>
      </c>
      <c r="AT241" s="5">
        <f t="shared" si="427"/>
        <v>9.9483375385705453E-5</v>
      </c>
      <c r="AU241" s="5">
        <f t="shared" si="428"/>
        <v>3.8161191157477999E-5</v>
      </c>
      <c r="AV241" s="5">
        <f t="shared" si="429"/>
        <v>1.0978792976048536E-5</v>
      </c>
      <c r="AW241" s="5">
        <f t="shared" si="430"/>
        <v>5.1771448663325071E-8</v>
      </c>
      <c r="AX241" s="5">
        <f t="shared" si="431"/>
        <v>5.3763239770311265E-4</v>
      </c>
      <c r="AY241" s="5">
        <f t="shared" si="432"/>
        <v>3.4459448969225863E-4</v>
      </c>
      <c r="AZ241" s="5">
        <f t="shared" si="433"/>
        <v>1.1043360001515462E-4</v>
      </c>
      <c r="BA241" s="5">
        <f t="shared" si="434"/>
        <v>2.3594070474348879E-5</v>
      </c>
      <c r="BB241" s="5">
        <f t="shared" si="435"/>
        <v>3.780643944452701E-6</v>
      </c>
      <c r="BC241" s="5">
        <f t="shared" si="436"/>
        <v>4.8463934700089393E-7</v>
      </c>
      <c r="BD241" s="5">
        <f t="shared" si="437"/>
        <v>1.6049696515042475E-5</v>
      </c>
      <c r="BE241" s="5">
        <f t="shared" si="438"/>
        <v>1.8469685041005854E-5</v>
      </c>
      <c r="BF241" s="5">
        <f t="shared" si="439"/>
        <v>1.0627280870832485E-5</v>
      </c>
      <c r="BG241" s="5">
        <f t="shared" si="440"/>
        <v>4.0765574672521643E-6</v>
      </c>
      <c r="BH241" s="5">
        <f t="shared" si="441"/>
        <v>1.1728061711500329E-6</v>
      </c>
      <c r="BI241" s="5">
        <f t="shared" si="442"/>
        <v>2.6992860051885886E-7</v>
      </c>
      <c r="BJ241" s="8">
        <f t="shared" si="443"/>
        <v>0.48042409907704842</v>
      </c>
      <c r="BK241" s="8">
        <f t="shared" si="444"/>
        <v>0.31456691549804328</v>
      </c>
      <c r="BL241" s="8">
        <f t="shared" si="445"/>
        <v>0.19783867556078427</v>
      </c>
      <c r="BM241" s="8">
        <f t="shared" si="446"/>
        <v>0.26696468961550796</v>
      </c>
      <c r="BN241" s="8">
        <f t="shared" si="447"/>
        <v>0.73283486913201412</v>
      </c>
    </row>
    <row r="242" spans="1:66" x14ac:dyDescent="0.25">
      <c r="A242" t="s">
        <v>213</v>
      </c>
      <c r="B242" t="s">
        <v>217</v>
      </c>
      <c r="C242" t="s">
        <v>214</v>
      </c>
      <c r="D242" s="11">
        <v>44380</v>
      </c>
      <c r="E242">
        <f>VLOOKUP(A242,home!$A$2:$E$405,3,FALSE)</f>
        <v>1.2173913043478299</v>
      </c>
      <c r="F242">
        <f>VLOOKUP(B242,home!$B$2:$E$405,3,FALSE)</f>
        <v>0.99</v>
      </c>
      <c r="G242">
        <f>VLOOKUP(C242,away!$B$2:$E$405,4,FALSE)</f>
        <v>0.71</v>
      </c>
      <c r="H242">
        <f>VLOOKUP(A242,away!$A$2:$E$405,3,FALSE)</f>
        <v>1.1902173913043499</v>
      </c>
      <c r="I242">
        <f>VLOOKUP(C242,away!$B$2:$E$405,3,FALSE)</f>
        <v>1.92</v>
      </c>
      <c r="J242">
        <f>VLOOKUP(B242,home!$B$2:$E$405,4,FALSE)</f>
        <v>1.1200000000000001</v>
      </c>
      <c r="K242" s="3">
        <f t="shared" si="392"/>
        <v>0.85570434782608962</v>
      </c>
      <c r="L242" s="3">
        <f t="shared" si="393"/>
        <v>2.5594434782608744</v>
      </c>
      <c r="M242" s="5">
        <f t="shared" si="394"/>
        <v>3.2871547070156319E-2</v>
      </c>
      <c r="N242" s="5">
        <f t="shared" si="395"/>
        <v>2.8128325747702718E-2</v>
      </c>
      <c r="O242" s="5">
        <f t="shared" si="396"/>
        <v>8.4132866769056944E-2</v>
      </c>
      <c r="P242" s="5">
        <f t="shared" si="397"/>
        <v>7.1992859889355151E-2</v>
      </c>
      <c r="Q242" s="5">
        <f t="shared" si="398"/>
        <v>1.2034765319688879E-2</v>
      </c>
      <c r="R242" s="5">
        <f t="shared" si="399"/>
        <v>0.10766665857972693</v>
      </c>
      <c r="S242" s="5">
        <f t="shared" si="400"/>
        <v>3.9418374985413153E-2</v>
      </c>
      <c r="T242" s="5">
        <f t="shared" si="401"/>
        <v>3.0802301609877847E-2</v>
      </c>
      <c r="U242" s="5">
        <f t="shared" si="402"/>
        <v>9.2130827862579492E-2</v>
      </c>
      <c r="V242" s="5">
        <f t="shared" si="403"/>
        <v>9.5923604330186967E-3</v>
      </c>
      <c r="W242" s="5">
        <f t="shared" si="404"/>
        <v>3.4327336697081386E-3</v>
      </c>
      <c r="X242" s="5">
        <f t="shared" si="405"/>
        <v>8.7858878035410141E-3</v>
      </c>
      <c r="Y242" s="5">
        <f t="shared" si="406"/>
        <v>1.1243491619752405E-2</v>
      </c>
      <c r="Z242" s="5">
        <f t="shared" si="407"/>
        <v>9.1855575709340775E-2</v>
      </c>
      <c r="AA242" s="5">
        <f t="shared" si="408"/>
        <v>7.8601215506551442E-2</v>
      </c>
      <c r="AB242" s="5">
        <f t="shared" si="409"/>
        <v>3.3629700926685761E-2</v>
      </c>
      <c r="AC242" s="5">
        <f t="shared" si="410"/>
        <v>1.3130304210899914E-3</v>
      </c>
      <c r="AD242" s="5">
        <f t="shared" si="411"/>
        <v>7.3435128152456544E-4</v>
      </c>
      <c r="AE242" s="5">
        <f t="shared" si="412"/>
        <v>1.8795305982505642E-3</v>
      </c>
      <c r="AF242" s="5">
        <f t="shared" si="413"/>
        <v>2.4052761659420835E-3</v>
      </c>
      <c r="AG242" s="5">
        <f t="shared" si="414"/>
        <v>2.0520561321122621E-3</v>
      </c>
      <c r="AH242" s="5">
        <f t="shared" si="415"/>
        <v>5.8774788547792577E-2</v>
      </c>
      <c r="AI242" s="5">
        <f t="shared" si="416"/>
        <v>5.0293842102905162E-2</v>
      </c>
      <c r="AJ242" s="5">
        <f t="shared" si="417"/>
        <v>2.1518329678167393E-2</v>
      </c>
      <c r="AK242" s="5">
        <f t="shared" si="418"/>
        <v>6.1377760878543412E-3</v>
      </c>
      <c r="AL242" s="5">
        <f t="shared" si="419"/>
        <v>1.1502813047921841E-4</v>
      </c>
      <c r="AM242" s="5">
        <f t="shared" si="420"/>
        <v>1.2567751688644631E-4</v>
      </c>
      <c r="AN242" s="5">
        <f t="shared" si="421"/>
        <v>3.2166450095903591E-4</v>
      </c>
      <c r="AO242" s="5">
        <f t="shared" si="422"/>
        <v>4.116410545838217E-4</v>
      </c>
      <c r="AP242" s="5">
        <f t="shared" si="423"/>
        <v>3.5119067084633034E-4</v>
      </c>
      <c r="AQ242" s="5">
        <f t="shared" si="424"/>
        <v>2.2471316803092547E-4</v>
      </c>
      <c r="AR242" s="5">
        <f t="shared" si="425"/>
        <v>3.008614984696192E-2</v>
      </c>
      <c r="AS242" s="5">
        <f t="shared" si="426"/>
        <v>2.5744849233392552E-2</v>
      </c>
      <c r="AT242" s="5">
        <f t="shared" si="427"/>
        <v>1.1014989711570588E-2</v>
      </c>
      <c r="AU242" s="5">
        <f t="shared" si="428"/>
        <v>3.1418581958168666E-3</v>
      </c>
      <c r="AV242" s="5">
        <f t="shared" si="429"/>
        <v>6.7212542960338149E-4</v>
      </c>
      <c r="AW242" s="5">
        <f t="shared" si="430"/>
        <v>6.9979501178148372E-6</v>
      </c>
      <c r="AX242" s="5">
        <f t="shared" si="431"/>
        <v>1.792379960395314E-5</v>
      </c>
      <c r="AY242" s="5">
        <f t="shared" si="432"/>
        <v>4.5874952001992708E-5</v>
      </c>
      <c r="AZ242" s="5">
        <f t="shared" si="433"/>
        <v>5.8707173358515449E-5</v>
      </c>
      <c r="BA242" s="5">
        <f t="shared" si="434"/>
        <v>5.0085897326527643E-5</v>
      </c>
      <c r="BB242" s="5">
        <f t="shared" si="435"/>
        <v>3.204800581630624E-5</v>
      </c>
      <c r="BC242" s="5">
        <f t="shared" si="436"/>
        <v>1.6405011895562314E-5</v>
      </c>
      <c r="BD242" s="5">
        <f t="shared" si="437"/>
        <v>1.2833966668631014E-2</v>
      </c>
      <c r="BE242" s="5">
        <f t="shared" si="438"/>
        <v>1.0982081078202673E-2</v>
      </c>
      <c r="BF242" s="5">
        <f t="shared" si="439"/>
        <v>4.6987072633983282E-3</v>
      </c>
      <c r="BG242" s="5">
        <f t="shared" si="440"/>
        <v>1.3402347448173259E-3</v>
      </c>
      <c r="BH242" s="5">
        <f t="shared" si="441"/>
        <v>2.8671117456194382E-4</v>
      </c>
      <c r="BI242" s="5">
        <f t="shared" si="442"/>
        <v>4.9067999728596073E-5</v>
      </c>
      <c r="BJ242" s="8">
        <f t="shared" si="443"/>
        <v>0.1031546516994099</v>
      </c>
      <c r="BK242" s="8">
        <f t="shared" si="444"/>
        <v>0.15534907588151453</v>
      </c>
      <c r="BL242" s="8">
        <f t="shared" si="445"/>
        <v>0.63373674740800523</v>
      </c>
      <c r="BM242" s="8">
        <f t="shared" si="446"/>
        <v>0.64723015032069964</v>
      </c>
      <c r="BN242" s="8">
        <f t="shared" si="447"/>
        <v>0.33682702337568693</v>
      </c>
    </row>
    <row r="243" spans="1:66" x14ac:dyDescent="0.25">
      <c r="A243" t="s">
        <v>340</v>
      </c>
      <c r="B243" t="s">
        <v>390</v>
      </c>
      <c r="C243" t="s">
        <v>365</v>
      </c>
      <c r="D243" s="11">
        <v>44380</v>
      </c>
      <c r="E243">
        <f>VLOOKUP(A243,home!$A$2:$E$405,3,FALSE)</f>
        <v>1.3508064516128999</v>
      </c>
      <c r="F243">
        <f>VLOOKUP(B243,home!$B$2:$E$405,3,FALSE)</f>
        <v>0.56000000000000005</v>
      </c>
      <c r="G243">
        <f>VLOOKUP(C243,away!$B$2:$E$405,4,FALSE)</f>
        <v>1.03</v>
      </c>
      <c r="H243">
        <f>VLOOKUP(A243,away!$A$2:$E$405,3,FALSE)</f>
        <v>1.13709677419355</v>
      </c>
      <c r="I243">
        <f>VLOOKUP(C243,away!$B$2:$E$405,3,FALSE)</f>
        <v>0.63</v>
      </c>
      <c r="J243">
        <f>VLOOKUP(B243,home!$B$2:$E$405,4,FALSE)</f>
        <v>1.03</v>
      </c>
      <c r="K243" s="3">
        <f t="shared" si="392"/>
        <v>0.77914516129032074</v>
      </c>
      <c r="L243" s="3">
        <f t="shared" si="393"/>
        <v>0.73786209677419468</v>
      </c>
      <c r="M243" s="5">
        <f t="shared" si="394"/>
        <v>0.2193674156128716</v>
      </c>
      <c r="N243" s="5">
        <f t="shared" si="395"/>
        <v>0.17091906041953167</v>
      </c>
      <c r="O243" s="5">
        <f t="shared" si="396"/>
        <v>0.16186290124804964</v>
      </c>
      <c r="P243" s="5">
        <f t="shared" si="397"/>
        <v>0.12611469629983091</v>
      </c>
      <c r="Q243" s="5">
        <f t="shared" si="398"/>
        <v>6.6585379449083021E-2</v>
      </c>
      <c r="R243" s="5">
        <f t="shared" si="399"/>
        <v>5.9716249852420147E-2</v>
      </c>
      <c r="S243" s="5">
        <f t="shared" si="400"/>
        <v>1.8125887769570526E-2</v>
      </c>
      <c r="T243" s="5">
        <f t="shared" si="401"/>
        <v>4.913082769480577E-2</v>
      </c>
      <c r="U243" s="5">
        <f t="shared" si="402"/>
        <v>4.6527627122916991E-2</v>
      </c>
      <c r="V243" s="5">
        <f t="shared" si="403"/>
        <v>1.1578448193044913E-3</v>
      </c>
      <c r="W243" s="5">
        <f t="shared" si="404"/>
        <v>1.729322540347767E-2</v>
      </c>
      <c r="X243" s="5">
        <f t="shared" si="405"/>
        <v>1.2760015556198802E-2</v>
      </c>
      <c r="Y243" s="5">
        <f t="shared" si="406"/>
        <v>4.7075659165840937E-3</v>
      </c>
      <c r="Z243" s="5">
        <f t="shared" si="407"/>
        <v>1.4687452442532809E-2</v>
      </c>
      <c r="AA243" s="5">
        <f t="shared" si="408"/>
        <v>1.1443657502281143E-2</v>
      </c>
      <c r="AB243" s="5">
        <f t="shared" si="409"/>
        <v>4.4581351851830141E-3</v>
      </c>
      <c r="AC243" s="5">
        <f t="shared" si="410"/>
        <v>4.1602933411100032E-5</v>
      </c>
      <c r="AD243" s="5">
        <f t="shared" si="411"/>
        <v>3.3684832240556194E-3</v>
      </c>
      <c r="AE243" s="5">
        <f t="shared" si="412"/>
        <v>2.4854760946503786E-3</v>
      </c>
      <c r="AF243" s="5">
        <f t="shared" si="413"/>
        <v>9.1696930134043243E-4</v>
      </c>
      <c r="AG243" s="5">
        <f t="shared" si="414"/>
        <v>2.2553229712153996E-4</v>
      </c>
      <c r="AH243" s="5">
        <f t="shared" si="415"/>
        <v>2.7093286138796312E-3</v>
      </c>
      <c r="AI243" s="5">
        <f t="shared" si="416"/>
        <v>2.1109602798497266E-3</v>
      </c>
      <c r="AJ243" s="5">
        <f t="shared" si="417"/>
        <v>8.2237224386048772E-4</v>
      </c>
      <c r="AK243" s="5">
        <f t="shared" si="418"/>
        <v>2.135824515277876E-4</v>
      </c>
      <c r="AL243" s="5">
        <f t="shared" si="419"/>
        <v>9.567038564345676E-7</v>
      </c>
      <c r="AM243" s="5">
        <f t="shared" si="420"/>
        <v>5.2490748098211115E-4</v>
      </c>
      <c r="AN243" s="5">
        <f t="shared" si="421"/>
        <v>3.8730933452992125E-4</v>
      </c>
      <c r="AO243" s="5">
        <f t="shared" si="422"/>
        <v>1.4289043883823282E-4</v>
      </c>
      <c r="AP243" s="5">
        <f t="shared" si="423"/>
        <v>3.5144479603387774E-5</v>
      </c>
      <c r="AQ243" s="5">
        <f t="shared" si="424"/>
        <v>6.4829448525484037E-6</v>
      </c>
      <c r="AR243" s="5">
        <f t="shared" si="425"/>
        <v>3.9982217837750952E-4</v>
      </c>
      <c r="AS243" s="5">
        <f t="shared" si="426"/>
        <v>3.115195156593921E-4</v>
      </c>
      <c r="AT243" s="5">
        <f t="shared" si="427"/>
        <v>1.213594616367598E-4</v>
      </c>
      <c r="AU243" s="5">
        <f t="shared" si="428"/>
        <v>3.1518879103693235E-5</v>
      </c>
      <c r="AV243" s="5">
        <f t="shared" si="429"/>
        <v>6.1394455357342951E-6</v>
      </c>
      <c r="AW243" s="5">
        <f t="shared" si="430"/>
        <v>1.5278073795108199E-8</v>
      </c>
      <c r="AX243" s="5">
        <f t="shared" si="431"/>
        <v>6.8163187322050467E-5</v>
      </c>
      <c r="AY243" s="5">
        <f t="shared" si="432"/>
        <v>5.0295032320260358E-5</v>
      </c>
      <c r="AZ243" s="5">
        <f t="shared" si="433"/>
        <v>1.8555399002576595E-5</v>
      </c>
      <c r="BA243" s="5">
        <f t="shared" si="434"/>
        <v>4.5637752048409899E-6</v>
      </c>
      <c r="BB243" s="5">
        <f t="shared" si="435"/>
        <v>8.4185918546251313E-7</v>
      </c>
      <c r="BC243" s="5">
        <f t="shared" si="436"/>
        <v>1.2423519675479714E-7</v>
      </c>
      <c r="BD243" s="5">
        <f t="shared" si="437"/>
        <v>4.9168938479075852E-5</v>
      </c>
      <c r="BE243" s="5">
        <f t="shared" si="438"/>
        <v>3.8309740501753417E-5</v>
      </c>
      <c r="BF243" s="5">
        <f t="shared" si="439"/>
        <v>1.4924424471114497E-5</v>
      </c>
      <c r="BG243" s="5">
        <f t="shared" si="440"/>
        <v>3.8760977039039051E-6</v>
      </c>
      <c r="BH243" s="5">
        <f t="shared" si="441"/>
        <v>7.5501069267131237E-7</v>
      </c>
      <c r="BI243" s="5">
        <f t="shared" si="442"/>
        <v>1.1765258558346133E-7</v>
      </c>
      <c r="BJ243" s="8">
        <f t="shared" si="443"/>
        <v>0.32963181352388721</v>
      </c>
      <c r="BK243" s="8">
        <f t="shared" si="444"/>
        <v>0.36485869917116526</v>
      </c>
      <c r="BL243" s="8">
        <f t="shared" si="445"/>
        <v>0.29084232584471575</v>
      </c>
      <c r="BM243" s="8">
        <f t="shared" si="446"/>
        <v>0.1954043083462676</v>
      </c>
      <c r="BN243" s="8">
        <f t="shared" si="447"/>
        <v>0.80456570288178708</v>
      </c>
    </row>
    <row r="244" spans="1:66" x14ac:dyDescent="0.25">
      <c r="A244" t="s">
        <v>340</v>
      </c>
      <c r="B244" t="s">
        <v>353</v>
      </c>
      <c r="C244" t="s">
        <v>413</v>
      </c>
      <c r="D244" s="11">
        <v>44380</v>
      </c>
      <c r="E244">
        <f>VLOOKUP(A244,home!$A$2:$E$405,3,FALSE)</f>
        <v>1.3508064516128999</v>
      </c>
      <c r="F244">
        <f>VLOOKUP(B244,home!$B$2:$E$405,3,FALSE)</f>
        <v>1.6</v>
      </c>
      <c r="G244">
        <f>VLOOKUP(C244,away!$B$2:$E$405,4,FALSE)</f>
        <v>0.68</v>
      </c>
      <c r="H244">
        <f>VLOOKUP(A244,away!$A$2:$E$405,3,FALSE)</f>
        <v>1.13709677419355</v>
      </c>
      <c r="I244">
        <f>VLOOKUP(C244,away!$B$2:$E$405,3,FALSE)</f>
        <v>1.25</v>
      </c>
      <c r="J244">
        <f>VLOOKUP(B244,home!$B$2:$E$405,4,FALSE)</f>
        <v>0.51</v>
      </c>
      <c r="K244" s="3">
        <f t="shared" si="392"/>
        <v>1.4696774193548354</v>
      </c>
      <c r="L244" s="3">
        <f t="shared" si="393"/>
        <v>0.72489919354838817</v>
      </c>
      <c r="M244" s="5">
        <f t="shared" si="394"/>
        <v>0.11140571926525854</v>
      </c>
      <c r="N244" s="5">
        <f t="shared" si="395"/>
        <v>0.16373046999113444</v>
      </c>
      <c r="O244" s="5">
        <f t="shared" si="396"/>
        <v>8.0757916052064047E-2</v>
      </c>
      <c r="P244" s="5">
        <f t="shared" si="397"/>
        <v>0.11868808565587192</v>
      </c>
      <c r="Q244" s="5">
        <f t="shared" si="398"/>
        <v>0.12031548730316242</v>
      </c>
      <c r="R244" s="5">
        <f t="shared" si="399"/>
        <v>2.9270674109394823E-2</v>
      </c>
      <c r="S244" s="5">
        <f t="shared" si="400"/>
        <v>3.161162139960378E-2</v>
      </c>
      <c r="T244" s="5">
        <f t="shared" si="401"/>
        <v>8.7216599717443777E-2</v>
      </c>
      <c r="U244" s="5">
        <f t="shared" si="402"/>
        <v>4.3018448787871776E-2</v>
      </c>
      <c r="V244" s="5">
        <f t="shared" si="403"/>
        <v>3.7420010122977097E-3</v>
      </c>
      <c r="W244" s="5">
        <f t="shared" si="404"/>
        <v>5.8941651629377055E-2</v>
      </c>
      <c r="X244" s="5">
        <f t="shared" si="405"/>
        <v>4.2726755732545467E-2</v>
      </c>
      <c r="Y244" s="5">
        <f t="shared" si="406"/>
        <v>1.5486295386730587E-2</v>
      </c>
      <c r="Z244" s="5">
        <f t="shared" si="407"/>
        <v>7.0727626855059999E-3</v>
      </c>
      <c r="AA244" s="5">
        <f t="shared" si="408"/>
        <v>1.0394679611343632E-2</v>
      </c>
      <c r="AB244" s="5">
        <f t="shared" si="409"/>
        <v>7.6384129531099189E-3</v>
      </c>
      <c r="AC244" s="5">
        <f t="shared" si="410"/>
        <v>2.4916300280692293E-4</v>
      </c>
      <c r="AD244" s="5">
        <f t="shared" si="411"/>
        <v>2.1656303614793659E-2</v>
      </c>
      <c r="AE244" s="5">
        <f t="shared" si="412"/>
        <v>1.5698637025602966E-2</v>
      </c>
      <c r="AF244" s="5">
        <f t="shared" si="413"/>
        <v>5.6899646598342277E-3</v>
      </c>
      <c r="AG244" s="5">
        <f t="shared" si="414"/>
        <v>1.3748835977442206E-3</v>
      </c>
      <c r="AH244" s="5">
        <f t="shared" si="415"/>
        <v>1.2817599917206075E-3</v>
      </c>
      <c r="AI244" s="5">
        <f t="shared" si="416"/>
        <v>1.8837737168642176E-3</v>
      </c>
      <c r="AJ244" s="5">
        <f t="shared" si="417"/>
        <v>1.3842698474247352E-3</v>
      </c>
      <c r="AK244" s="5">
        <f t="shared" si="418"/>
        <v>6.7814337901796532E-4</v>
      </c>
      <c r="AL244" s="5">
        <f t="shared" si="419"/>
        <v>1.0618011360443486E-5</v>
      </c>
      <c r="AM244" s="5">
        <f t="shared" si="420"/>
        <v>6.3655560818709446E-3</v>
      </c>
      <c r="AN244" s="5">
        <f t="shared" si="421"/>
        <v>4.6143864702352854E-3</v>
      </c>
      <c r="AO244" s="5">
        <f t="shared" si="422"/>
        <v>1.6724825154970757E-3</v>
      </c>
      <c r="AP244" s="5">
        <f t="shared" si="423"/>
        <v>4.0412707556920335E-4</v>
      </c>
      <c r="AQ244" s="5">
        <f t="shared" si="424"/>
        <v>7.3237847792795998E-5</v>
      </c>
      <c r="AR244" s="5">
        <f t="shared" si="425"/>
        <v>1.8582935686417147E-4</v>
      </c>
      <c r="AS244" s="5">
        <f t="shared" si="426"/>
        <v>2.7310920963650429E-4</v>
      </c>
      <c r="AT244" s="5">
        <f t="shared" si="427"/>
        <v>2.0069121921030824E-4</v>
      </c>
      <c r="AU244" s="5">
        <f t="shared" si="428"/>
        <v>9.8317117712060423E-5</v>
      </c>
      <c r="AV244" s="5">
        <f t="shared" si="429"/>
        <v>3.6123611959366651E-5</v>
      </c>
      <c r="AW244" s="5">
        <f t="shared" si="430"/>
        <v>3.1422470202577265E-7</v>
      </c>
      <c r="AX244" s="5">
        <f t="shared" si="431"/>
        <v>1.5592190058604297E-3</v>
      </c>
      <c r="AY244" s="5">
        <f t="shared" si="432"/>
        <v>1.130276599913545E-3</v>
      </c>
      <c r="AZ244" s="5">
        <f t="shared" si="433"/>
        <v>4.0966829788197139E-4</v>
      </c>
      <c r="BA244" s="5">
        <f t="shared" si="434"/>
        <v>9.8989406252327335E-5</v>
      </c>
      <c r="BB244" s="5">
        <f t="shared" si="435"/>
        <v>1.7939335190536458E-5</v>
      </c>
      <c r="BC244" s="5">
        <f t="shared" si="436"/>
        <v>2.6008419224828206E-6</v>
      </c>
      <c r="BD244" s="5">
        <f t="shared" si="437"/>
        <v>2.2451258488075585E-5</v>
      </c>
      <c r="BE244" s="5">
        <f t="shared" si="438"/>
        <v>3.2996107636023264E-5</v>
      </c>
      <c r="BF244" s="5">
        <f t="shared" si="439"/>
        <v>2.4246817159632533E-5</v>
      </c>
      <c r="BG244" s="5">
        <f t="shared" si="440"/>
        <v>1.1878333223579091E-5</v>
      </c>
      <c r="BH244" s="5">
        <f t="shared" si="441"/>
        <v>4.3643295295666326E-6</v>
      </c>
      <c r="BI244" s="5">
        <f t="shared" si="442"/>
        <v>1.2828313120455175E-6</v>
      </c>
      <c r="BJ244" s="8">
        <f t="shared" si="443"/>
        <v>0.54918553213635535</v>
      </c>
      <c r="BK244" s="8">
        <f t="shared" si="444"/>
        <v>0.26683748494711285</v>
      </c>
      <c r="BL244" s="8">
        <f t="shared" si="445"/>
        <v>0.17719936864154304</v>
      </c>
      <c r="BM244" s="8">
        <f t="shared" si="446"/>
        <v>0.37499683365841957</v>
      </c>
      <c r="BN244" s="8">
        <f t="shared" si="447"/>
        <v>0.62416835237688617</v>
      </c>
    </row>
    <row r="245" spans="1:66" x14ac:dyDescent="0.25">
      <c r="A245" t="s">
        <v>340</v>
      </c>
      <c r="B245" t="s">
        <v>418</v>
      </c>
      <c r="C245" t="s">
        <v>394</v>
      </c>
      <c r="D245" s="11">
        <v>44380</v>
      </c>
      <c r="E245">
        <f>VLOOKUP(A245,home!$A$2:$E$405,3,FALSE)</f>
        <v>1.3508064516128999</v>
      </c>
      <c r="F245">
        <f>VLOOKUP(B245,home!$B$2:$E$405,3,FALSE)</f>
        <v>1.36</v>
      </c>
      <c r="G245">
        <f>VLOOKUP(C245,away!$B$2:$E$405,4,FALSE)</f>
        <v>1.05</v>
      </c>
      <c r="H245">
        <f>VLOOKUP(A245,away!$A$2:$E$405,3,FALSE)</f>
        <v>1.13709677419355</v>
      </c>
      <c r="I245">
        <f>VLOOKUP(C245,away!$B$2:$E$405,3,FALSE)</f>
        <v>0.93</v>
      </c>
      <c r="J245">
        <f>VLOOKUP(B245,home!$B$2:$E$405,4,FALSE)</f>
        <v>0.73</v>
      </c>
      <c r="K245" s="3">
        <f t="shared" si="392"/>
        <v>1.9289516129032214</v>
      </c>
      <c r="L245" s="3">
        <f t="shared" si="393"/>
        <v>0.77197500000000119</v>
      </c>
      <c r="M245" s="5">
        <f t="shared" si="394"/>
        <v>6.7143268087280161E-2</v>
      </c>
      <c r="N245" s="5">
        <f t="shared" si="395"/>
        <v>0.12951611527255244</v>
      </c>
      <c r="O245" s="5">
        <f t="shared" si="396"/>
        <v>5.1832924381678178E-2</v>
      </c>
      <c r="P245" s="5">
        <f t="shared" si="397"/>
        <v>9.998320308752881E-2</v>
      </c>
      <c r="Q245" s="5">
        <f t="shared" si="398"/>
        <v>0.12491515972597481</v>
      </c>
      <c r="R245" s="5">
        <f t="shared" si="399"/>
        <v>2.0006860899773035E-2</v>
      </c>
      <c r="S245" s="5">
        <f t="shared" si="400"/>
        <v>3.7221307453516074E-2</v>
      </c>
      <c r="T245" s="5">
        <f t="shared" si="401"/>
        <v>9.6431380429459548E-2</v>
      </c>
      <c r="U245" s="5">
        <f t="shared" si="402"/>
        <v>3.8592266601747582E-2</v>
      </c>
      <c r="V245" s="5">
        <f t="shared" si="403"/>
        <v>6.1584821172915557E-3</v>
      </c>
      <c r="W245" s="5">
        <f t="shared" si="404"/>
        <v>8.0318432943160892E-2</v>
      </c>
      <c r="X245" s="5">
        <f t="shared" si="405"/>
        <v>6.2003822271296721E-2</v>
      </c>
      <c r="Y245" s="5">
        <f t="shared" si="406"/>
        <v>2.3932700348942178E-2</v>
      </c>
      <c r="Z245" s="5">
        <f t="shared" si="407"/>
        <v>5.1482654810341049E-3</v>
      </c>
      <c r="AA245" s="5">
        <f t="shared" si="408"/>
        <v>9.9307550032947129E-3</v>
      </c>
      <c r="AB245" s="5">
        <f t="shared" si="409"/>
        <v>9.5779729404760379E-3</v>
      </c>
      <c r="AC245" s="5">
        <f t="shared" si="410"/>
        <v>5.7316316455179094E-4</v>
      </c>
      <c r="AD245" s="5">
        <f t="shared" si="411"/>
        <v>3.8732592692892372E-2</v>
      </c>
      <c r="AE245" s="5">
        <f t="shared" si="412"/>
        <v>2.9900593244095632E-2</v>
      </c>
      <c r="AF245" s="5">
        <f t="shared" si="413"/>
        <v>1.154125523480538E-2</v>
      </c>
      <c r="AG245" s="5">
        <f t="shared" si="414"/>
        <v>2.9698535032962993E-3</v>
      </c>
      <c r="AH245" s="5">
        <f t="shared" si="415"/>
        <v>9.93583061180327E-4</v>
      </c>
      <c r="AI245" s="5">
        <f t="shared" si="416"/>
        <v>1.9165736484171116E-3</v>
      </c>
      <c r="AJ245" s="5">
        <f t="shared" si="417"/>
        <v>1.8484889151809999E-3</v>
      </c>
      <c r="AK245" s="5">
        <f t="shared" si="418"/>
        <v>1.1885485581240387E-3</v>
      </c>
      <c r="AL245" s="5">
        <f t="shared" si="419"/>
        <v>3.4139946246988703E-5</v>
      </c>
      <c r="AM245" s="5">
        <f t="shared" si="420"/>
        <v>1.4942659429375647E-2</v>
      </c>
      <c r="AN245" s="5">
        <f t="shared" si="421"/>
        <v>1.1535359512992281E-2</v>
      </c>
      <c r="AO245" s="5">
        <f t="shared" si="422"/>
        <v>4.4525045800211148E-3</v>
      </c>
      <c r="AP245" s="5">
        <f t="shared" si="423"/>
        <v>1.1457407410539351E-3</v>
      </c>
      <c r="AQ245" s="5">
        <f t="shared" si="424"/>
        <v>2.2112080214377821E-4</v>
      </c>
      <c r="AR245" s="5">
        <f t="shared" si="425"/>
        <v>1.5340425673093691E-4</v>
      </c>
      <c r="AS245" s="5">
        <f t="shared" si="426"/>
        <v>2.959093884473605E-4</v>
      </c>
      <c r="AT245" s="5">
        <f t="shared" si="427"/>
        <v>2.8539744605937103E-4</v>
      </c>
      <c r="AU245" s="5">
        <f t="shared" si="428"/>
        <v>1.8350595463156134E-4</v>
      </c>
      <c r="AV245" s="5">
        <f t="shared" si="429"/>
        <v>8.8493526790973928E-5</v>
      </c>
      <c r="AW245" s="5">
        <f t="shared" si="430"/>
        <v>1.4121632394962656E-6</v>
      </c>
      <c r="AX245" s="5">
        <f t="shared" si="431"/>
        <v>4.8039445012262845E-3</v>
      </c>
      <c r="AY245" s="5">
        <f t="shared" si="432"/>
        <v>3.7085250563341668E-3</v>
      </c>
      <c r="AZ245" s="5">
        <f t="shared" si="433"/>
        <v>1.4314443151817863E-3</v>
      </c>
      <c r="BA245" s="5">
        <f t="shared" si="434"/>
        <v>3.6834640840415373E-4</v>
      </c>
      <c r="BB245" s="5">
        <f t="shared" si="435"/>
        <v>7.1088554656949243E-5</v>
      </c>
      <c r="BC245" s="5">
        <f t="shared" si="436"/>
        <v>1.0975717396259701E-5</v>
      </c>
      <c r="BD245" s="5">
        <f t="shared" si="437"/>
        <v>1.9737375181644193E-5</v>
      </c>
      <c r="BE245" s="5">
        <f t="shared" si="438"/>
        <v>3.8072441691108571E-5</v>
      </c>
      <c r="BF245" s="5">
        <f t="shared" si="439"/>
        <v>3.6719948903613873E-5</v>
      </c>
      <c r="BG245" s="5">
        <f t="shared" si="440"/>
        <v>2.3610334887783289E-5</v>
      </c>
      <c r="BH245" s="5">
        <f t="shared" si="441"/>
        <v>1.1385798390743698E-5</v>
      </c>
      <c r="BI245" s="5">
        <f t="shared" si="442"/>
        <v>4.3925308340031896E-6</v>
      </c>
      <c r="BJ245" s="8">
        <f t="shared" si="443"/>
        <v>0.64295361528526251</v>
      </c>
      <c r="BK245" s="8">
        <f t="shared" si="444"/>
        <v>0.21482208891274956</v>
      </c>
      <c r="BL245" s="8">
        <f t="shared" si="445"/>
        <v>0.13702860301242115</v>
      </c>
      <c r="BM245" s="8">
        <f t="shared" si="446"/>
        <v>0.50284792834358538</v>
      </c>
      <c r="BN245" s="8">
        <f t="shared" si="447"/>
        <v>0.49339753145478743</v>
      </c>
    </row>
    <row r="246" spans="1:66" x14ac:dyDescent="0.25">
      <c r="A246" t="s">
        <v>340</v>
      </c>
      <c r="B246" t="s">
        <v>352</v>
      </c>
      <c r="C246" t="s">
        <v>387</v>
      </c>
      <c r="D246" s="11">
        <v>44380</v>
      </c>
      <c r="E246">
        <f>VLOOKUP(A246,home!$A$2:$E$405,3,FALSE)</f>
        <v>1.3508064516128999</v>
      </c>
      <c r="F246">
        <f>VLOOKUP(B246,home!$B$2:$E$405,3,FALSE)</f>
        <v>1.23</v>
      </c>
      <c r="G246">
        <f>VLOOKUP(C246,away!$B$2:$E$405,4,FALSE)</f>
        <v>1.6</v>
      </c>
      <c r="H246">
        <f>VLOOKUP(A246,away!$A$2:$E$405,3,FALSE)</f>
        <v>1.13709677419355</v>
      </c>
      <c r="I246">
        <f>VLOOKUP(C246,away!$B$2:$E$405,3,FALSE)</f>
        <v>0.74</v>
      </c>
      <c r="J246">
        <f>VLOOKUP(B246,home!$B$2:$E$405,4,FALSE)</f>
        <v>0.81</v>
      </c>
      <c r="K246" s="3">
        <f t="shared" si="392"/>
        <v>2.6583870967741872</v>
      </c>
      <c r="L246" s="3">
        <f t="shared" si="393"/>
        <v>0.68157580645161397</v>
      </c>
      <c r="M246" s="5">
        <f t="shared" si="394"/>
        <v>3.5438272342801475E-2</v>
      </c>
      <c r="N246" s="5">
        <f t="shared" si="395"/>
        <v>9.4208645928072987E-2</v>
      </c>
      <c r="O246" s="5">
        <f t="shared" si="396"/>
        <v>2.415386905129684E-2</v>
      </c>
      <c r="P246" s="5">
        <f t="shared" si="397"/>
        <v>6.4210333823140897E-2</v>
      </c>
      <c r="Q246" s="5">
        <f t="shared" si="398"/>
        <v>0.12522152436987868</v>
      </c>
      <c r="R246" s="5">
        <f t="shared" si="399"/>
        <v>8.2313463887821632E-3</v>
      </c>
      <c r="S246" s="5">
        <f t="shared" si="400"/>
        <v>2.9085552829698578E-2</v>
      </c>
      <c r="T246" s="5">
        <f t="shared" si="401"/>
        <v>8.5347961457500482E-2</v>
      </c>
      <c r="U246" s="5">
        <f t="shared" si="402"/>
        <v>2.1882105029017301E-2</v>
      </c>
      <c r="V246" s="5">
        <f t="shared" si="403"/>
        <v>5.8555433407636755E-3</v>
      </c>
      <c r="W246" s="5">
        <f t="shared" si="404"/>
        <v>0.11096242820775998</v>
      </c>
      <c r="X246" s="5">
        <f t="shared" si="405"/>
        <v>7.5629306491533321E-2</v>
      </c>
      <c r="Y246" s="5">
        <f t="shared" si="406"/>
        <v>2.5773552781671552E-2</v>
      </c>
      <c r="Z246" s="5">
        <f t="shared" si="407"/>
        <v>1.8700955177055941E-3</v>
      </c>
      <c r="AA246" s="5">
        <f t="shared" si="408"/>
        <v>4.9714377940037946E-3</v>
      </c>
      <c r="AB246" s="5">
        <f t="shared" si="409"/>
        <v>6.6080030419976106E-3</v>
      </c>
      <c r="AC246" s="5">
        <f t="shared" si="410"/>
        <v>6.6310087895459771E-4</v>
      </c>
      <c r="AD246" s="5">
        <f t="shared" si="411"/>
        <v>7.3745271843560278E-2</v>
      </c>
      <c r="AE246" s="5">
        <f t="shared" si="412"/>
        <v>5.0262993128768092E-2</v>
      </c>
      <c r="AF246" s="5">
        <f t="shared" si="413"/>
        <v>1.7129020038206023E-2</v>
      </c>
      <c r="AG246" s="5">
        <f t="shared" si="414"/>
        <v>3.8915752154220417E-3</v>
      </c>
      <c r="AH246" s="5">
        <f t="shared" si="415"/>
        <v>3.1865296515543463E-4</v>
      </c>
      <c r="AI246" s="5">
        <f t="shared" si="416"/>
        <v>8.4710293091804216E-4</v>
      </c>
      <c r="AJ246" s="5">
        <f t="shared" si="417"/>
        <v>1.1259637505960597E-3</v>
      </c>
      <c r="AK246" s="5">
        <f t="shared" si="418"/>
        <v>9.9774916867334464E-4</v>
      </c>
      <c r="AL246" s="5">
        <f t="shared" si="419"/>
        <v>4.8058695846375488E-5</v>
      </c>
      <c r="AM246" s="5">
        <f t="shared" si="420"/>
        <v>3.9208695823405103E-2</v>
      </c>
      <c r="AN246" s="5">
        <f t="shared" si="421"/>
        <v>2.6723698475753361E-2</v>
      </c>
      <c r="AO246" s="5">
        <f t="shared" si="422"/>
        <v>9.1071131699906813E-3</v>
      </c>
      <c r="AP246" s="5">
        <f t="shared" si="423"/>
        <v>2.0690626677608379E-3</v>
      </c>
      <c r="AQ246" s="5">
        <f t="shared" si="424"/>
        <v>3.5255576409450512E-4</v>
      </c>
      <c r="AR246" s="5">
        <f t="shared" si="425"/>
        <v>4.343723034080271E-5</v>
      </c>
      <c r="AS246" s="5">
        <f t="shared" si="426"/>
        <v>1.1547297265759815E-4</v>
      </c>
      <c r="AT246" s="5">
        <f t="shared" si="427"/>
        <v>1.5348593026955876E-4</v>
      </c>
      <c r="AU246" s="5">
        <f t="shared" si="428"/>
        <v>1.3600833885499253E-4</v>
      </c>
      <c r="AV246" s="5">
        <f t="shared" si="429"/>
        <v>9.0390703266450846E-5</v>
      </c>
      <c r="AW246" s="5">
        <f t="shared" si="430"/>
        <v>2.4188106211762433E-6</v>
      </c>
      <c r="AX246" s="5">
        <f t="shared" si="431"/>
        <v>1.7371981843047349E-2</v>
      </c>
      <c r="AY246" s="5">
        <f t="shared" si="432"/>
        <v>1.184032253433779E-2</v>
      </c>
      <c r="AZ246" s="5">
        <f t="shared" si="433"/>
        <v>4.0350386899942487E-3</v>
      </c>
      <c r="BA246" s="5">
        <f t="shared" si="434"/>
        <v>9.1672824973209797E-4</v>
      </c>
      <c r="BB246" s="5">
        <f t="shared" si="435"/>
        <v>1.5620494902703278E-4</v>
      </c>
      <c r="BC246" s="5">
        <f t="shared" si="436"/>
        <v>2.1293102820966633E-5</v>
      </c>
      <c r="BD246" s="5">
        <f t="shared" si="437"/>
        <v>4.9342942165928499E-6</v>
      </c>
      <c r="BE246" s="5">
        <f t="shared" si="438"/>
        <v>1.3117264077077927E-5</v>
      </c>
      <c r="BF246" s="5">
        <f t="shared" si="439"/>
        <v>1.7435382783741768E-5</v>
      </c>
      <c r="BG246" s="5">
        <f t="shared" si="440"/>
        <v>1.5449998873205975E-5</v>
      </c>
      <c r="BH246" s="5">
        <f t="shared" si="441"/>
        <v>1.0268019412426621E-5</v>
      </c>
      <c r="BI246" s="5">
        <f t="shared" si="442"/>
        <v>5.4592740630843628E-6</v>
      </c>
      <c r="BJ246" s="8">
        <f t="shared" si="443"/>
        <v>0.77397497473233756</v>
      </c>
      <c r="BK246" s="8">
        <f t="shared" si="444"/>
        <v>0.14714118444554339</v>
      </c>
      <c r="BL246" s="8">
        <f t="shared" si="445"/>
        <v>6.9741689529256148E-2</v>
      </c>
      <c r="BM246" s="8">
        <f t="shared" si="446"/>
        <v>0.62942604859715257</v>
      </c>
      <c r="BN246" s="8">
        <f t="shared" si="447"/>
        <v>0.35146399190397304</v>
      </c>
    </row>
    <row r="247" spans="1:66" x14ac:dyDescent="0.25">
      <c r="A247" t="s">
        <v>342</v>
      </c>
      <c r="B247" t="s">
        <v>399</v>
      </c>
      <c r="C247" t="s">
        <v>414</v>
      </c>
      <c r="D247" s="11">
        <v>44380</v>
      </c>
      <c r="E247">
        <f>VLOOKUP(A247,home!$A$2:$E$405,3,FALSE)</f>
        <v>1.16835016835017</v>
      </c>
      <c r="F247">
        <f>VLOOKUP(B247,home!$B$2:$E$405,3,FALSE)</f>
        <v>0.72</v>
      </c>
      <c r="G247">
        <f>VLOOKUP(C247,away!$B$2:$E$405,4,FALSE)</f>
        <v>0.99</v>
      </c>
      <c r="H247">
        <f>VLOOKUP(A247,away!$A$2:$E$405,3,FALSE)</f>
        <v>0.84175084175084203</v>
      </c>
      <c r="I247">
        <f>VLOOKUP(C247,away!$B$2:$E$405,3,FALSE)</f>
        <v>0.79</v>
      </c>
      <c r="J247">
        <f>VLOOKUP(B247,home!$B$2:$E$405,4,FALSE)</f>
        <v>1.37</v>
      </c>
      <c r="K247" s="3">
        <f t="shared" si="392"/>
        <v>0.83280000000000121</v>
      </c>
      <c r="L247" s="3">
        <f t="shared" si="393"/>
        <v>0.91102693602693641</v>
      </c>
      <c r="M247" s="5">
        <f t="shared" si="394"/>
        <v>0.17484997892110193</v>
      </c>
      <c r="N247" s="5">
        <f t="shared" si="395"/>
        <v>0.14561506244549391</v>
      </c>
      <c r="O247" s="5">
        <f t="shared" si="396"/>
        <v>0.15929304056086591</v>
      </c>
      <c r="P247" s="5">
        <f t="shared" si="397"/>
        <v>0.13265924417908934</v>
      </c>
      <c r="Q247" s="5">
        <f t="shared" si="398"/>
        <v>6.0634112002303744E-2</v>
      </c>
      <c r="R247" s="5">
        <f t="shared" si="399"/>
        <v>7.2560125336290082E-2</v>
      </c>
      <c r="S247" s="5">
        <f t="shared" si="400"/>
        <v>2.5162249339058047E-2</v>
      </c>
      <c r="T247" s="5">
        <f t="shared" si="401"/>
        <v>5.5239309276172877E-2</v>
      </c>
      <c r="U247" s="5">
        <f t="shared" si="402"/>
        <v>6.0428072380062474E-2</v>
      </c>
      <c r="V247" s="5">
        <f t="shared" si="403"/>
        <v>2.1211866562296107E-3</v>
      </c>
      <c r="W247" s="5">
        <f t="shared" si="404"/>
        <v>1.6832029491839547E-2</v>
      </c>
      <c r="X247" s="5">
        <f t="shared" si="405"/>
        <v>1.5334432255065613E-2</v>
      </c>
      <c r="Y247" s="5">
        <f t="shared" si="406"/>
        <v>6.9850404165225245E-3</v>
      </c>
      <c r="Z247" s="5">
        <f t="shared" si="407"/>
        <v>2.2034742887616948E-2</v>
      </c>
      <c r="AA247" s="5">
        <f t="shared" si="408"/>
        <v>1.8350533876807421E-2</v>
      </c>
      <c r="AB247" s="5">
        <f t="shared" si="409"/>
        <v>7.6411623063026204E-3</v>
      </c>
      <c r="AC247" s="5">
        <f t="shared" si="410"/>
        <v>1.0058444827764481E-4</v>
      </c>
      <c r="AD247" s="5">
        <f t="shared" si="411"/>
        <v>3.5044285402009981E-3</v>
      </c>
      <c r="AE247" s="5">
        <f t="shared" si="412"/>
        <v>3.1926287955046646E-3</v>
      </c>
      <c r="AF247" s="5">
        <f t="shared" si="413"/>
        <v>1.4542854147199917E-3</v>
      </c>
      <c r="AG247" s="5">
        <f t="shared" si="414"/>
        <v>4.4163106182700554E-4</v>
      </c>
      <c r="AH247" s="5">
        <f t="shared" si="415"/>
        <v>5.0185610747617475E-3</v>
      </c>
      <c r="AI247" s="5">
        <f t="shared" si="416"/>
        <v>4.1794576630615893E-3</v>
      </c>
      <c r="AJ247" s="5">
        <f t="shared" si="417"/>
        <v>1.7403261708988482E-3</v>
      </c>
      <c r="AK247" s="5">
        <f t="shared" si="418"/>
        <v>4.8311454504152096E-4</v>
      </c>
      <c r="AL247" s="5">
        <f t="shared" si="419"/>
        <v>3.0525498411879315E-6</v>
      </c>
      <c r="AM247" s="5">
        <f t="shared" si="420"/>
        <v>5.8369761765587923E-4</v>
      </c>
      <c r="AN247" s="5">
        <f t="shared" si="421"/>
        <v>5.3176425217925784E-4</v>
      </c>
      <c r="AO247" s="5">
        <f t="shared" si="422"/>
        <v>2.4222577867576221E-4</v>
      </c>
      <c r="AP247" s="5">
        <f t="shared" si="423"/>
        <v>7.3558069657906169E-5</v>
      </c>
      <c r="AQ247" s="5">
        <f t="shared" si="424"/>
        <v>1.6753345705124548E-5</v>
      </c>
      <c r="AR247" s="5">
        <f t="shared" si="425"/>
        <v>9.1440886384084913E-4</v>
      </c>
      <c r="AS247" s="5">
        <f t="shared" si="426"/>
        <v>7.6151970180666031E-4</v>
      </c>
      <c r="AT247" s="5">
        <f t="shared" si="427"/>
        <v>3.1709680383229381E-4</v>
      </c>
      <c r="AU247" s="5">
        <f t="shared" si="428"/>
        <v>8.8026072743844884E-5</v>
      </c>
      <c r="AV247" s="5">
        <f t="shared" si="429"/>
        <v>1.8327028345268531E-5</v>
      </c>
      <c r="AW247" s="5">
        <f t="shared" si="430"/>
        <v>6.4332761981584863E-8</v>
      </c>
      <c r="AX247" s="5">
        <f t="shared" si="431"/>
        <v>8.1017229330636119E-5</v>
      </c>
      <c r="AY247" s="5">
        <f t="shared" si="432"/>
        <v>7.3808878202481068E-5</v>
      </c>
      <c r="AZ247" s="5">
        <f t="shared" si="433"/>
        <v>3.3620938080195832E-5</v>
      </c>
      <c r="BA247" s="5">
        <f t="shared" si="434"/>
        <v>1.0209860068517385E-5</v>
      </c>
      <c r="BB247" s="5">
        <f t="shared" si="435"/>
        <v>2.3253643838712893E-6</v>
      </c>
      <c r="BC247" s="5">
        <f t="shared" si="436"/>
        <v>4.2369391795688531E-7</v>
      </c>
      <c r="BD247" s="5">
        <f t="shared" si="437"/>
        <v>1.3884185091680008E-4</v>
      </c>
      <c r="BE247" s="5">
        <f t="shared" si="438"/>
        <v>1.1562749344351128E-4</v>
      </c>
      <c r="BF247" s="5">
        <f t="shared" si="439"/>
        <v>4.8147288269878161E-5</v>
      </c>
      <c r="BG247" s="5">
        <f t="shared" si="440"/>
        <v>1.3365687223718197E-5</v>
      </c>
      <c r="BH247" s="5">
        <f t="shared" si="441"/>
        <v>2.7827360799781322E-6</v>
      </c>
      <c r="BI247" s="5">
        <f t="shared" si="442"/>
        <v>4.6349252148115851E-7</v>
      </c>
      <c r="BJ247" s="8">
        <f t="shared" si="443"/>
        <v>0.31088236472750835</v>
      </c>
      <c r="BK247" s="8">
        <f t="shared" si="444"/>
        <v>0.33497010497180019</v>
      </c>
      <c r="BL247" s="8">
        <f t="shared" si="445"/>
        <v>0.33211300093311641</v>
      </c>
      <c r="BM247" s="8">
        <f t="shared" si="446"/>
        <v>0.25431490552945663</v>
      </c>
      <c r="BN247" s="8">
        <f t="shared" si="447"/>
        <v>0.7456115634451449</v>
      </c>
    </row>
    <row r="248" spans="1:66" x14ac:dyDescent="0.25">
      <c r="A248" t="s">
        <v>342</v>
      </c>
      <c r="B248" t="s">
        <v>409</v>
      </c>
      <c r="C248" t="s">
        <v>420</v>
      </c>
      <c r="D248" s="11">
        <v>44380</v>
      </c>
      <c r="E248">
        <f>VLOOKUP(A248,home!$A$2:$E$405,3,FALSE)</f>
        <v>1.16835016835017</v>
      </c>
      <c r="F248">
        <f>VLOOKUP(B248,home!$B$2:$E$405,3,FALSE)</f>
        <v>1.05</v>
      </c>
      <c r="G248">
        <f>VLOOKUP(C248,away!$B$2:$E$405,4,FALSE)</f>
        <v>0.72</v>
      </c>
      <c r="H248">
        <f>VLOOKUP(A248,away!$A$2:$E$405,3,FALSE)</f>
        <v>0.84175084175084203</v>
      </c>
      <c r="I248">
        <f>VLOOKUP(C248,away!$B$2:$E$405,3,FALSE)</f>
        <v>0.72</v>
      </c>
      <c r="J248">
        <f>VLOOKUP(B248,home!$B$2:$E$405,4,FALSE)</f>
        <v>1.1000000000000001</v>
      </c>
      <c r="K248" s="3">
        <f t="shared" si="392"/>
        <v>0.88327272727272854</v>
      </c>
      <c r="L248" s="3">
        <f t="shared" si="393"/>
        <v>0.66666666666666685</v>
      </c>
      <c r="M248" s="5">
        <f t="shared" si="394"/>
        <v>0.21226083773011931</v>
      </c>
      <c r="N248" s="5">
        <f t="shared" si="395"/>
        <v>0.18748420903507657</v>
      </c>
      <c r="O248" s="5">
        <f t="shared" si="396"/>
        <v>0.14150722515341291</v>
      </c>
      <c r="P248" s="5">
        <f t="shared" si="397"/>
        <v>0.12498947269005109</v>
      </c>
      <c r="Q248" s="5">
        <f t="shared" si="398"/>
        <v>8.2799844317491184E-2</v>
      </c>
      <c r="R248" s="5">
        <f t="shared" si="399"/>
        <v>4.7169075051137647E-2</v>
      </c>
      <c r="S248" s="5">
        <f t="shared" si="400"/>
        <v>1.8399965403886942E-2</v>
      </c>
      <c r="T248" s="5">
        <f t="shared" si="401"/>
        <v>5.5199896211660812E-2</v>
      </c>
      <c r="U248" s="5">
        <f t="shared" si="402"/>
        <v>4.1663157563350373E-2</v>
      </c>
      <c r="V248" s="5">
        <f t="shared" si="403"/>
        <v>1.2038657499270429E-3</v>
      </c>
      <c r="W248" s="5">
        <f t="shared" si="404"/>
        <v>2.4378281436022595E-2</v>
      </c>
      <c r="X248" s="5">
        <f t="shared" si="405"/>
        <v>1.625218762401507E-2</v>
      </c>
      <c r="Y248" s="5">
        <f t="shared" si="406"/>
        <v>5.4173958746716912E-3</v>
      </c>
      <c r="Z248" s="5">
        <f t="shared" si="407"/>
        <v>1.0482016678030592E-2</v>
      </c>
      <c r="AA248" s="5">
        <f t="shared" si="408"/>
        <v>9.2584794585223087E-3</v>
      </c>
      <c r="AB248" s="5">
        <f t="shared" si="409"/>
        <v>4.0888812008637665E-3</v>
      </c>
      <c r="AC248" s="5">
        <f t="shared" si="410"/>
        <v>4.4305907675345316E-5</v>
      </c>
      <c r="AD248" s="5">
        <f t="shared" si="411"/>
        <v>5.3831677825544513E-3</v>
      </c>
      <c r="AE248" s="5">
        <f t="shared" si="412"/>
        <v>3.5887785217029685E-3</v>
      </c>
      <c r="AF248" s="5">
        <f t="shared" si="413"/>
        <v>1.1962595072343232E-3</v>
      </c>
      <c r="AG248" s="5">
        <f t="shared" si="414"/>
        <v>2.6583544605207192E-4</v>
      </c>
      <c r="AH248" s="5">
        <f t="shared" si="415"/>
        <v>1.7470027796717654E-3</v>
      </c>
      <c r="AI248" s="5">
        <f t="shared" si="416"/>
        <v>1.543079909753718E-3</v>
      </c>
      <c r="AJ248" s="5">
        <f t="shared" si="417"/>
        <v>6.8148020014396102E-4</v>
      </c>
      <c r="AK248" s="5">
        <f t="shared" si="418"/>
        <v>2.0064429165450714E-4</v>
      </c>
      <c r="AL248" s="5">
        <f t="shared" si="419"/>
        <v>1.0435786641785604E-6</v>
      </c>
      <c r="AM248" s="5">
        <f t="shared" si="420"/>
        <v>9.5096105773271157E-4</v>
      </c>
      <c r="AN248" s="5">
        <f t="shared" si="421"/>
        <v>6.339740384884746E-4</v>
      </c>
      <c r="AO248" s="5">
        <f t="shared" si="422"/>
        <v>2.1132467949615824E-4</v>
      </c>
      <c r="AP248" s="5">
        <f t="shared" si="423"/>
        <v>4.6961039888035183E-5</v>
      </c>
      <c r="AQ248" s="5">
        <f t="shared" si="424"/>
        <v>7.8268399813391971E-6</v>
      </c>
      <c r="AR248" s="5">
        <f t="shared" si="425"/>
        <v>2.3293370395623556E-4</v>
      </c>
      <c r="AS248" s="5">
        <f t="shared" si="426"/>
        <v>2.0574398796716255E-4</v>
      </c>
      <c r="AT248" s="5">
        <f t="shared" si="427"/>
        <v>9.0864026685861531E-5</v>
      </c>
      <c r="AU248" s="5">
        <f t="shared" si="428"/>
        <v>2.6752572220600971E-5</v>
      </c>
      <c r="AV248" s="5">
        <f t="shared" si="429"/>
        <v>5.9074543567127128E-6</v>
      </c>
      <c r="AW248" s="5">
        <f t="shared" si="430"/>
        <v>1.7069714311715323E-8</v>
      </c>
      <c r="AX248" s="5">
        <f t="shared" si="431"/>
        <v>1.3999299449895508E-4</v>
      </c>
      <c r="AY248" s="5">
        <f t="shared" si="432"/>
        <v>9.3328662999303419E-5</v>
      </c>
      <c r="AZ248" s="5">
        <f t="shared" si="433"/>
        <v>3.1109554333101146E-5</v>
      </c>
      <c r="BA248" s="5">
        <f t="shared" si="434"/>
        <v>6.9132342962447019E-6</v>
      </c>
      <c r="BB248" s="5">
        <f t="shared" si="435"/>
        <v>1.1522057160407835E-6</v>
      </c>
      <c r="BC248" s="5">
        <f t="shared" si="436"/>
        <v>1.5362742880543791E-7</v>
      </c>
      <c r="BD248" s="5">
        <f t="shared" si="437"/>
        <v>2.5881522661803948E-5</v>
      </c>
      <c r="BE248" s="5">
        <f t="shared" si="438"/>
        <v>2.2860443107462504E-5</v>
      </c>
      <c r="BF248" s="5">
        <f t="shared" si="439"/>
        <v>1.0096002965095725E-5</v>
      </c>
      <c r="BG248" s="5">
        <f t="shared" si="440"/>
        <v>2.9725080245112189E-6</v>
      </c>
      <c r="BH248" s="5">
        <f t="shared" si="441"/>
        <v>6.5638381741252361E-7</v>
      </c>
      <c r="BI248" s="5">
        <f t="shared" si="442"/>
        <v>1.1595318490872891E-7</v>
      </c>
      <c r="BJ248" s="8">
        <f t="shared" si="443"/>
        <v>0.38408955369134107</v>
      </c>
      <c r="BK248" s="8">
        <f t="shared" si="444"/>
        <v>0.35699281972332325</v>
      </c>
      <c r="BL248" s="8">
        <f t="shared" si="445"/>
        <v>0.24848381016745874</v>
      </c>
      <c r="BM248" s="8">
        <f t="shared" si="446"/>
        <v>0.20374422468957976</v>
      </c>
      <c r="BN248" s="8">
        <f t="shared" si="447"/>
        <v>0.79621066397728879</v>
      </c>
    </row>
    <row r="249" spans="1:66" x14ac:dyDescent="0.25">
      <c r="A249" t="s">
        <v>342</v>
      </c>
      <c r="B249" t="s">
        <v>400</v>
      </c>
      <c r="C249" t="s">
        <v>363</v>
      </c>
      <c r="D249" s="11">
        <v>44380</v>
      </c>
      <c r="E249">
        <f>VLOOKUP(A249,home!$A$2:$E$405,3,FALSE)</f>
        <v>1.16835016835017</v>
      </c>
      <c r="F249">
        <f>VLOOKUP(B249,home!$B$2:$E$405,3,FALSE)</f>
        <v>1.34</v>
      </c>
      <c r="G249">
        <f>VLOOKUP(C249,away!$B$2:$E$405,4,FALSE)</f>
        <v>1.32</v>
      </c>
      <c r="H249">
        <f>VLOOKUP(A249,away!$A$2:$E$405,3,FALSE)</f>
        <v>0.84175084175084203</v>
      </c>
      <c r="I249">
        <f>VLOOKUP(C249,away!$B$2:$E$405,3,FALSE)</f>
        <v>0.66</v>
      </c>
      <c r="J249">
        <f>VLOOKUP(B249,home!$B$2:$E$405,4,FALSE)</f>
        <v>0.76</v>
      </c>
      <c r="K249" s="3">
        <f t="shared" si="392"/>
        <v>2.066577777777781</v>
      </c>
      <c r="L249" s="3">
        <f t="shared" si="393"/>
        <v>0.42222222222222239</v>
      </c>
      <c r="M249" s="5">
        <f t="shared" si="394"/>
        <v>8.3009518254123768E-2</v>
      </c>
      <c r="N249" s="5">
        <f t="shared" si="395"/>
        <v>0.17154562576801125</v>
      </c>
      <c r="O249" s="5">
        <f t="shared" si="396"/>
        <v>3.504846326285227E-2</v>
      </c>
      <c r="P249" s="5">
        <f t="shared" si="397"/>
        <v>7.2430375324271448E-2</v>
      </c>
      <c r="Q249" s="5">
        <f t="shared" si="398"/>
        <v>0.17725618904357779</v>
      </c>
      <c r="R249" s="5">
        <f t="shared" si="399"/>
        <v>7.3991200221577031E-3</v>
      </c>
      <c r="S249" s="5">
        <f t="shared" si="400"/>
        <v>1.5799872653020155E-2</v>
      </c>
      <c r="T249" s="5">
        <f t="shared" si="401"/>
        <v>7.484150204062176E-2</v>
      </c>
      <c r="U249" s="5">
        <f t="shared" si="402"/>
        <v>1.5290857012901752E-2</v>
      </c>
      <c r="V249" s="5">
        <f t="shared" si="403"/>
        <v>1.5318065397840902E-3</v>
      </c>
      <c r="W249" s="5">
        <f t="shared" si="404"/>
        <v>0.12210456708367844</v>
      </c>
      <c r="X249" s="5">
        <f t="shared" si="405"/>
        <v>5.1555261657553135E-2</v>
      </c>
      <c r="Y249" s="5">
        <f t="shared" si="406"/>
        <v>1.0883888572150108E-2</v>
      </c>
      <c r="Z249" s="5">
        <f t="shared" si="407"/>
        <v>1.0413576327481218E-3</v>
      </c>
      <c r="AA249" s="5">
        <f t="shared" si="408"/>
        <v>2.1520465425565443E-3</v>
      </c>
      <c r="AB249" s="5">
        <f t="shared" si="409"/>
        <v>2.22368578079543E-3</v>
      </c>
      <c r="AC249" s="5">
        <f t="shared" si="410"/>
        <v>8.3536596867329251E-5</v>
      </c>
      <c r="AD249" s="5">
        <f t="shared" si="411"/>
        <v>6.3084646225076521E-2</v>
      </c>
      <c r="AE249" s="5">
        <f t="shared" si="412"/>
        <v>2.6635739517254543E-2</v>
      </c>
      <c r="AF249" s="5">
        <f t="shared" si="413"/>
        <v>5.6231005647537384E-3</v>
      </c>
      <c r="AG249" s="5">
        <f t="shared" si="414"/>
        <v>7.9139933874311909E-4</v>
      </c>
      <c r="AH249" s="5">
        <f t="shared" si="415"/>
        <v>1.0992108345674621E-4</v>
      </c>
      <c r="AI249" s="5">
        <f t="shared" si="416"/>
        <v>2.271604683809686E-4</v>
      </c>
      <c r="AJ249" s="5">
        <f t="shared" si="417"/>
        <v>2.3472238797285101E-4</v>
      </c>
      <c r="AK249" s="5">
        <f t="shared" si="418"/>
        <v>1.6169069031054286E-4</v>
      </c>
      <c r="AL249" s="5">
        <f t="shared" si="419"/>
        <v>2.9156112174461077E-6</v>
      </c>
      <c r="AM249" s="5">
        <f t="shared" si="420"/>
        <v>2.6073865601543237E-2</v>
      </c>
      <c r="AN249" s="5">
        <f t="shared" si="421"/>
        <v>1.1008965476207147E-2</v>
      </c>
      <c r="AO249" s="5">
        <f t="shared" si="422"/>
        <v>2.3241149338659537E-3</v>
      </c>
      <c r="AP249" s="5">
        <f t="shared" si="423"/>
        <v>3.2709765735891219E-4</v>
      </c>
      <c r="AQ249" s="5">
        <f t="shared" si="424"/>
        <v>3.4526974943440739E-5</v>
      </c>
      <c r="AR249" s="5">
        <f t="shared" si="425"/>
        <v>9.2822248252363497E-6</v>
      </c>
      <c r="AS249" s="5">
        <f t="shared" si="426"/>
        <v>1.9182439552170686E-5</v>
      </c>
      <c r="AT249" s="5">
        <f t="shared" si="427"/>
        <v>1.9821001651040756E-5</v>
      </c>
      <c r="AU249" s="5">
        <f t="shared" si="428"/>
        <v>1.3653880515112514E-5</v>
      </c>
      <c r="AV249" s="5">
        <f t="shared" si="429"/>
        <v>7.0542015132411393E-6</v>
      </c>
      <c r="AW249" s="5">
        <f t="shared" si="430"/>
        <v>7.0667536828185874E-8</v>
      </c>
      <c r="AX249" s="5">
        <f t="shared" si="431"/>
        <v>8.9806118721522787E-3</v>
      </c>
      <c r="AY249" s="5">
        <f t="shared" si="432"/>
        <v>3.7918139015754083E-3</v>
      </c>
      <c r="AZ249" s="5">
        <f t="shared" si="433"/>
        <v>8.0049404588814193E-4</v>
      </c>
      <c r="BA249" s="5">
        <f t="shared" si="434"/>
        <v>1.1266212497684966E-4</v>
      </c>
      <c r="BB249" s="5">
        <f t="shared" si="435"/>
        <v>1.18921131920008E-5</v>
      </c>
      <c r="BC249" s="5">
        <f t="shared" si="436"/>
        <v>1.0042228917689568E-6</v>
      </c>
      <c r="BD249" s="5">
        <f t="shared" si="437"/>
        <v>6.5319359881292856E-7</v>
      </c>
      <c r="BE249" s="5">
        <f t="shared" si="438"/>
        <v>1.3498753758934935E-6</v>
      </c>
      <c r="BF249" s="5">
        <f t="shared" si="439"/>
        <v>1.3948112272954613E-6</v>
      </c>
      <c r="BG249" s="5">
        <f t="shared" si="440"/>
        <v>9.6082862884125137E-7</v>
      </c>
      <c r="BH249" s="5">
        <f t="shared" si="441"/>
        <v>4.9640677315400629E-7</v>
      </c>
      <c r="BI249" s="5">
        <f t="shared" si="442"/>
        <v>2.0517264122768915E-7</v>
      </c>
      <c r="BJ249" s="8">
        <f t="shared" si="443"/>
        <v>0.75778896873601542</v>
      </c>
      <c r="BK249" s="8">
        <f t="shared" si="444"/>
        <v>0.17664983888085967</v>
      </c>
      <c r="BL249" s="8">
        <f t="shared" si="445"/>
        <v>6.2921721287686833E-2</v>
      </c>
      <c r="BM249" s="8">
        <f t="shared" si="446"/>
        <v>0.44792085162827722</v>
      </c>
      <c r="BN249" s="8">
        <f t="shared" si="447"/>
        <v>0.54668929167499425</v>
      </c>
    </row>
    <row r="250" spans="1:66" x14ac:dyDescent="0.25">
      <c r="A250" t="s">
        <v>342</v>
      </c>
      <c r="B250" t="s">
        <v>386</v>
      </c>
      <c r="C250" t="s">
        <v>348</v>
      </c>
      <c r="D250" s="11">
        <v>44380</v>
      </c>
      <c r="E250">
        <f>VLOOKUP(A250,home!$A$2:$E$405,3,FALSE)</f>
        <v>1.16835016835017</v>
      </c>
      <c r="F250">
        <f>VLOOKUP(B250,home!$B$2:$E$405,3,FALSE)</f>
        <v>0.66</v>
      </c>
      <c r="G250">
        <f>VLOOKUP(C250,away!$B$2:$E$405,4,FALSE)</f>
        <v>0.92</v>
      </c>
      <c r="H250">
        <f>VLOOKUP(A250,away!$A$2:$E$405,3,FALSE)</f>
        <v>0.84175084175084203</v>
      </c>
      <c r="I250">
        <f>VLOOKUP(C250,away!$B$2:$E$405,3,FALSE)</f>
        <v>0.99</v>
      </c>
      <c r="J250">
        <f>VLOOKUP(B250,home!$B$2:$E$405,4,FALSE)</f>
        <v>0.73</v>
      </c>
      <c r="K250" s="3">
        <f t="shared" si="392"/>
        <v>0.7094222222222234</v>
      </c>
      <c r="L250" s="3">
        <f t="shared" si="393"/>
        <v>0.6083333333333335</v>
      </c>
      <c r="M250" s="5">
        <f t="shared" si="394"/>
        <v>0.26773554566510144</v>
      </c>
      <c r="N250" s="5">
        <f t="shared" si="395"/>
        <v>0.18993754577361585</v>
      </c>
      <c r="O250" s="5">
        <f t="shared" si="396"/>
        <v>0.16287245694627012</v>
      </c>
      <c r="P250" s="5">
        <f t="shared" si="397"/>
        <v>0.11554534034561635</v>
      </c>
      <c r="Q250" s="5">
        <f t="shared" si="398"/>
        <v>6.7372957903076916E-2</v>
      </c>
      <c r="R250" s="5">
        <f t="shared" si="399"/>
        <v>4.9540372321157163E-2</v>
      </c>
      <c r="S250" s="5">
        <f t="shared" si="400"/>
        <v>1.2466336550885315E-2</v>
      </c>
      <c r="T250" s="5">
        <f t="shared" si="401"/>
        <v>4.0985216057705144E-2</v>
      </c>
      <c r="U250" s="5">
        <f t="shared" si="402"/>
        <v>3.514504102179164E-2</v>
      </c>
      <c r="V250" s="5">
        <f t="shared" si="403"/>
        <v>5.977818713515195E-4</v>
      </c>
      <c r="W250" s="5">
        <f t="shared" si="404"/>
        <v>1.5931957837761711E-2</v>
      </c>
      <c r="X250" s="5">
        <f t="shared" si="405"/>
        <v>9.6919410179717117E-3</v>
      </c>
      <c r="Y250" s="5">
        <f t="shared" si="406"/>
        <v>2.9479653929663958E-3</v>
      </c>
      <c r="Z250" s="5">
        <f t="shared" si="407"/>
        <v>1.0045686609567986E-2</v>
      </c>
      <c r="AA250" s="5">
        <f t="shared" si="408"/>
        <v>7.1266333183077528E-3</v>
      </c>
      <c r="AB250" s="5">
        <f t="shared" si="409"/>
        <v>2.5278960228184121E-3</v>
      </c>
      <c r="AC250" s="5">
        <f t="shared" si="410"/>
        <v>1.6123865250635339E-5</v>
      </c>
      <c r="AD250" s="5">
        <f t="shared" si="411"/>
        <v>2.8256212334039203E-3</v>
      </c>
      <c r="AE250" s="5">
        <f t="shared" si="412"/>
        <v>1.7189195836540521E-3</v>
      </c>
      <c r="AF250" s="5">
        <f t="shared" si="413"/>
        <v>5.2283804002810753E-4</v>
      </c>
      <c r="AG250" s="5">
        <f t="shared" si="414"/>
        <v>1.0601993589458853E-4</v>
      </c>
      <c r="AH250" s="5">
        <f t="shared" si="415"/>
        <v>1.5277815052051312E-3</v>
      </c>
      <c r="AI250" s="5">
        <f t="shared" si="416"/>
        <v>1.0838421504926375E-3</v>
      </c>
      <c r="AJ250" s="5">
        <f t="shared" si="417"/>
        <v>3.8445085347030023E-4</v>
      </c>
      <c r="AK250" s="5">
        <f t="shared" si="418"/>
        <v>9.0912659601376922E-5</v>
      </c>
      <c r="AL250" s="5">
        <f t="shared" si="419"/>
        <v>2.7833995571165722E-7</v>
      </c>
      <c r="AM250" s="5">
        <f t="shared" si="420"/>
        <v>4.0091169891194194E-4</v>
      </c>
      <c r="AN250" s="5">
        <f t="shared" si="421"/>
        <v>2.4388795017143145E-4</v>
      </c>
      <c r="AO250" s="5">
        <f t="shared" si="422"/>
        <v>7.41825848438104E-5</v>
      </c>
      <c r="AP250" s="5">
        <f t="shared" si="423"/>
        <v>1.504257970443934E-5</v>
      </c>
      <c r="AQ250" s="5">
        <f t="shared" si="424"/>
        <v>2.2877256633834829E-6</v>
      </c>
      <c r="AR250" s="5">
        <f t="shared" si="425"/>
        <v>1.8588008313329105E-4</v>
      </c>
      <c r="AS250" s="5">
        <f t="shared" si="426"/>
        <v>1.3186746164327095E-4</v>
      </c>
      <c r="AT250" s="5">
        <f t="shared" si="427"/>
        <v>4.6774853838886547E-5</v>
      </c>
      <c r="AU250" s="5">
        <f t="shared" si="428"/>
        <v>1.1061040251500864E-5</v>
      </c>
      <c r="AV250" s="5">
        <f t="shared" si="429"/>
        <v>1.9617369388273006E-6</v>
      </c>
      <c r="AW250" s="5">
        <f t="shared" si="430"/>
        <v>3.3367176258649374E-9</v>
      </c>
      <c r="AX250" s="5">
        <f t="shared" si="431"/>
        <v>4.7402611392832782E-5</v>
      </c>
      <c r="AY250" s="5">
        <f t="shared" si="432"/>
        <v>2.8836588597306619E-5</v>
      </c>
      <c r="AZ250" s="5">
        <f t="shared" si="433"/>
        <v>8.7711290316807626E-6</v>
      </c>
      <c r="BA250" s="5">
        <f t="shared" si="434"/>
        <v>1.7785900536463779E-6</v>
      </c>
      <c r="BB250" s="5">
        <f t="shared" si="435"/>
        <v>2.704939039920533E-7</v>
      </c>
      <c r="BC250" s="5">
        <f t="shared" si="436"/>
        <v>3.2910091652366506E-8</v>
      </c>
      <c r="BD250" s="5">
        <f t="shared" si="437"/>
        <v>1.8846175095458676E-5</v>
      </c>
      <c r="BE250" s="5">
        <f t="shared" si="438"/>
        <v>1.3369895416609416E-5</v>
      </c>
      <c r="BF250" s="5">
        <f t="shared" si="439"/>
        <v>4.7424504586648865E-6</v>
      </c>
      <c r="BG250" s="5">
        <f t="shared" si="440"/>
        <v>1.1214665810549487E-6</v>
      </c>
      <c r="BH250" s="5">
        <f t="shared" si="441"/>
        <v>1.988983285199902E-7</v>
      </c>
      <c r="BI250" s="5">
        <f t="shared" si="442"/>
        <v>2.8220578842987468E-8</v>
      </c>
      <c r="BJ250" s="8">
        <f t="shared" si="443"/>
        <v>0.33286438763844456</v>
      </c>
      <c r="BK250" s="8">
        <f t="shared" si="444"/>
        <v>0.39639024322675825</v>
      </c>
      <c r="BL250" s="8">
        <f t="shared" si="445"/>
        <v>0.26071523908137934</v>
      </c>
      <c r="BM250" s="8">
        <f t="shared" si="446"/>
        <v>0.1469825043494328</v>
      </c>
      <c r="BN250" s="8">
        <f t="shared" si="447"/>
        <v>0.8530042189548378</v>
      </c>
    </row>
    <row r="251" spans="1:66" x14ac:dyDescent="0.25">
      <c r="A251" t="s">
        <v>40</v>
      </c>
      <c r="B251" t="s">
        <v>42</v>
      </c>
      <c r="C251" t="s">
        <v>333</v>
      </c>
      <c r="D251" s="11">
        <v>44380</v>
      </c>
      <c r="E251">
        <f>VLOOKUP(A251,home!$A$2:$E$405,3,FALSE)</f>
        <v>1.45714285714286</v>
      </c>
      <c r="F251">
        <f>VLOOKUP(B251,home!$B$2:$E$405,3,FALSE)</f>
        <v>1.32</v>
      </c>
      <c r="G251">
        <f>VLOOKUP(C251,away!$B$2:$E$405,4,FALSE)</f>
        <v>1.37</v>
      </c>
      <c r="H251">
        <f>VLOOKUP(A251,away!$A$2:$E$405,3,FALSE)</f>
        <v>1.1499999999999999</v>
      </c>
      <c r="I251">
        <f>VLOOKUP(C251,away!$B$2:$E$405,3,FALSE)</f>
        <v>0.63</v>
      </c>
      <c r="J251">
        <f>VLOOKUP(B251,home!$B$2:$E$405,4,FALSE)</f>
        <v>0.94</v>
      </c>
      <c r="K251" s="3">
        <f t="shared" si="392"/>
        <v>2.6350971428571484</v>
      </c>
      <c r="L251" s="3">
        <f t="shared" si="393"/>
        <v>0.68102999999999991</v>
      </c>
      <c r="M251" s="5">
        <f t="shared" si="394"/>
        <v>3.629311798566015E-2</v>
      </c>
      <c r="N251" s="5">
        <f t="shared" si="395"/>
        <v>9.5635891509390461E-2</v>
      </c>
      <c r="O251" s="5">
        <f t="shared" si="396"/>
        <v>2.4716702141774127E-2</v>
      </c>
      <c r="P251" s="5">
        <f t="shared" si="397"/>
        <v>6.5130911194640179E-2</v>
      </c>
      <c r="Q251" s="5">
        <f t="shared" si="398"/>
        <v>0.12600493223549553</v>
      </c>
      <c r="R251" s="5">
        <f t="shared" si="399"/>
        <v>8.4164078298062141E-3</v>
      </c>
      <c r="S251" s="5">
        <f t="shared" si="400"/>
        <v>2.9220661026700592E-2</v>
      </c>
      <c r="T251" s="5">
        <f t="shared" si="401"/>
        <v>8.5813139000339503E-2</v>
      </c>
      <c r="U251" s="5">
        <f t="shared" si="402"/>
        <v>2.2178052225442887E-2</v>
      </c>
      <c r="V251" s="5">
        <f t="shared" si="403"/>
        <v>5.8265355466463808E-3</v>
      </c>
      <c r="W251" s="5">
        <f t="shared" si="404"/>
        <v>0.11067841230655427</v>
      </c>
      <c r="X251" s="5">
        <f t="shared" si="405"/>
        <v>7.5375319133132654E-2</v>
      </c>
      <c r="Y251" s="5">
        <f t="shared" si="406"/>
        <v>2.5666426794618651E-2</v>
      </c>
      <c r="Z251" s="5">
        <f t="shared" si="407"/>
        <v>1.9106087414443086E-3</v>
      </c>
      <c r="AA251" s="5">
        <f t="shared" si="408"/>
        <v>5.0346396356977909E-3</v>
      </c>
      <c r="AB251" s="5">
        <f t="shared" si="409"/>
        <v>6.633382259671302E-3</v>
      </c>
      <c r="AC251" s="5">
        <f t="shared" si="410"/>
        <v>6.5351158553492801E-4</v>
      </c>
      <c r="AD251" s="5">
        <f t="shared" si="411"/>
        <v>7.2912092011241672E-2</v>
      </c>
      <c r="AE251" s="5">
        <f t="shared" si="412"/>
        <v>4.9655322022415904E-2</v>
      </c>
      <c r="AF251" s="5">
        <f t="shared" si="413"/>
        <v>1.6908381978462946E-2</v>
      </c>
      <c r="AG251" s="5">
        <f t="shared" si="414"/>
        <v>3.8383717929308734E-3</v>
      </c>
      <c r="AH251" s="5">
        <f t="shared" si="415"/>
        <v>3.2529546779645432E-4</v>
      </c>
      <c r="AI251" s="5">
        <f t="shared" si="416"/>
        <v>8.5718515777481632E-4</v>
      </c>
      <c r="AJ251" s="5">
        <f t="shared" si="417"/>
        <v>1.1293830800759865E-3</v>
      </c>
      <c r="AK251" s="5">
        <f t="shared" si="418"/>
        <v>9.9201137583314596E-4</v>
      </c>
      <c r="AL251" s="5">
        <f t="shared" si="419"/>
        <v>4.691115826307496E-5</v>
      </c>
      <c r="AM251" s="5">
        <f t="shared" si="420"/>
        <v>3.8426089067712076E-2</v>
      </c>
      <c r="AN251" s="5">
        <f t="shared" si="421"/>
        <v>2.6169319437783951E-2</v>
      </c>
      <c r="AO251" s="5">
        <f t="shared" si="422"/>
        <v>8.9110458083569988E-3</v>
      </c>
      <c r="AP251" s="5">
        <f t="shared" si="423"/>
        <v>2.0228965089551221E-3</v>
      </c>
      <c r="AQ251" s="5">
        <f t="shared" si="424"/>
        <v>3.4441330237342666E-4</v>
      </c>
      <c r="AR251" s="5">
        <f t="shared" si="425"/>
        <v>4.4307194486683859E-5</v>
      </c>
      <c r="AS251" s="5">
        <f t="shared" si="426"/>
        <v>1.1675376159987665E-4</v>
      </c>
      <c r="AT251" s="5">
        <f t="shared" si="427"/>
        <v>1.5382875180482982E-4</v>
      </c>
      <c r="AU251" s="5">
        <f t="shared" si="428"/>
        <v>1.3511790145672949E-4</v>
      </c>
      <c r="AV251" s="5">
        <f t="shared" si="429"/>
        <v>8.9012199019370422E-5</v>
      </c>
      <c r="AW251" s="5">
        <f t="shared" si="430"/>
        <v>2.3384954476594751E-6</v>
      </c>
      <c r="AX251" s="5">
        <f t="shared" si="431"/>
        <v>1.6876079585583723E-2</v>
      </c>
      <c r="AY251" s="5">
        <f t="shared" si="432"/>
        <v>1.1493116480170082E-2</v>
      </c>
      <c r="AZ251" s="5">
        <f t="shared" si="433"/>
        <v>3.9135785582451134E-3</v>
      </c>
      <c r="BA251" s="5">
        <f t="shared" si="434"/>
        <v>8.8842146850722328E-4</v>
      </c>
      <c r="BB251" s="5">
        <f t="shared" si="435"/>
        <v>1.5126041817436852E-4</v>
      </c>
      <c r="BC251" s="5">
        <f t="shared" si="436"/>
        <v>2.0602576517858044E-5</v>
      </c>
      <c r="BD251" s="5">
        <f t="shared" si="437"/>
        <v>5.0290881102110469E-6</v>
      </c>
      <c r="BE251" s="5">
        <f t="shared" si="438"/>
        <v>1.3252135710393987E-5</v>
      </c>
      <c r="BF251" s="5">
        <f t="shared" si="439"/>
        <v>1.7460332473607194E-5</v>
      </c>
      <c r="BG251" s="5">
        <f t="shared" si="440"/>
        <v>1.5336557404846069E-5</v>
      </c>
      <c r="BH251" s="5">
        <f t="shared" si="441"/>
        <v>1.010332964969363E-5</v>
      </c>
      <c r="BI251" s="5">
        <f t="shared" si="442"/>
        <v>5.324651018650318E-6</v>
      </c>
      <c r="BJ251" s="8">
        <f t="shared" si="443"/>
        <v>0.77170511199696246</v>
      </c>
      <c r="BK251" s="8">
        <f t="shared" si="444"/>
        <v>0.14866476497761538</v>
      </c>
      <c r="BL251" s="8">
        <f t="shared" si="445"/>
        <v>7.0888585076607641E-2</v>
      </c>
      <c r="BM251" s="8">
        <f t="shared" si="446"/>
        <v>0.62548032991114055</v>
      </c>
      <c r="BN251" s="8">
        <f t="shared" si="447"/>
        <v>0.35619796289676664</v>
      </c>
    </row>
    <row r="252" spans="1:66" x14ac:dyDescent="0.25">
      <c r="A252" t="s">
        <v>40</v>
      </c>
      <c r="B252" t="s">
        <v>41</v>
      </c>
      <c r="C252" t="s">
        <v>234</v>
      </c>
      <c r="D252" s="11">
        <v>44380</v>
      </c>
      <c r="E252">
        <f>VLOOKUP(A252,home!$A$2:$E$405,3,FALSE)</f>
        <v>1.45714285714286</v>
      </c>
      <c r="F252">
        <f>VLOOKUP(B252,home!$B$2:$E$405,3,FALSE)</f>
        <v>0.79</v>
      </c>
      <c r="G252">
        <f>VLOOKUP(C252,away!$B$2:$E$405,4,FALSE)</f>
        <v>1.27</v>
      </c>
      <c r="H252">
        <f>VLOOKUP(A252,away!$A$2:$E$405,3,FALSE)</f>
        <v>1.1499999999999999</v>
      </c>
      <c r="I252">
        <f>VLOOKUP(C252,away!$B$2:$E$405,3,FALSE)</f>
        <v>0.57999999999999996</v>
      </c>
      <c r="J252">
        <f>VLOOKUP(B252,home!$B$2:$E$405,4,FALSE)</f>
        <v>1.54</v>
      </c>
      <c r="K252" s="3">
        <f t="shared" si="392"/>
        <v>1.4619514285714315</v>
      </c>
      <c r="L252" s="3">
        <f t="shared" si="393"/>
        <v>1.02718</v>
      </c>
      <c r="M252" s="5">
        <f t="shared" si="394"/>
        <v>8.2982011086656288E-2</v>
      </c>
      <c r="N252" s="5">
        <f t="shared" si="395"/>
        <v>0.1213156696538675</v>
      </c>
      <c r="O252" s="5">
        <f t="shared" si="396"/>
        <v>8.5237462147991591E-2</v>
      </c>
      <c r="P252" s="5">
        <f t="shared" si="397"/>
        <v>0.1246130295550596</v>
      </c>
      <c r="Q252" s="5">
        <f t="shared" si="398"/>
        <v>8.8678808279285759E-2</v>
      </c>
      <c r="R252" s="5">
        <f t="shared" si="399"/>
        <v>4.3777108184587001E-2</v>
      </c>
      <c r="S252" s="5">
        <f t="shared" si="400"/>
        <v>4.6782449989896592E-2</v>
      </c>
      <c r="T252" s="5">
        <f t="shared" si="401"/>
        <v>9.1089098288316725E-2</v>
      </c>
      <c r="U252" s="5">
        <f t="shared" si="402"/>
        <v>6.4000005849183056E-2</v>
      </c>
      <c r="V252" s="5">
        <f t="shared" si="403"/>
        <v>7.8058455038208406E-3</v>
      </c>
      <c r="W252" s="5">
        <f t="shared" si="404"/>
        <v>4.3214703482637964E-2</v>
      </c>
      <c r="X252" s="5">
        <f t="shared" si="405"/>
        <v>4.4389279123296058E-2</v>
      </c>
      <c r="Y252" s="5">
        <f t="shared" si="406"/>
        <v>2.279788986493362E-2</v>
      </c>
      <c r="Z252" s="5">
        <f t="shared" si="407"/>
        <v>1.4988989995014693E-2</v>
      </c>
      <c r="AA252" s="5">
        <f t="shared" si="408"/>
        <v>2.1913175336054622E-2</v>
      </c>
      <c r="AB252" s="5">
        <f t="shared" si="409"/>
        <v>1.6017998993540662E-2</v>
      </c>
      <c r="AC252" s="5">
        <f t="shared" si="410"/>
        <v>7.3262117576157221E-4</v>
      </c>
      <c r="AD252" s="5">
        <f t="shared" si="411"/>
        <v>1.5794449372933339E-2</v>
      </c>
      <c r="AE252" s="5">
        <f t="shared" si="412"/>
        <v>1.6223742506889665E-2</v>
      </c>
      <c r="AF252" s="5">
        <f t="shared" si="413"/>
        <v>8.332351914113462E-3</v>
      </c>
      <c r="AG252" s="5">
        <f t="shared" si="414"/>
        <v>2.8529417463796893E-3</v>
      </c>
      <c r="AH252" s="5">
        <f t="shared" si="415"/>
        <v>3.8490976857697974E-3</v>
      </c>
      <c r="AI252" s="5">
        <f t="shared" si="416"/>
        <v>5.6271938604221458E-3</v>
      </c>
      <c r="AJ252" s="5">
        <f t="shared" si="417"/>
        <v>4.1133420515462732E-3</v>
      </c>
      <c r="AK252" s="5">
        <f t="shared" si="418"/>
        <v>2.0045020961536723E-3</v>
      </c>
      <c r="AL252" s="5">
        <f t="shared" si="419"/>
        <v>4.400671568805574E-5</v>
      </c>
      <c r="AM252" s="5">
        <f t="shared" si="420"/>
        <v>4.6181435648518067E-3</v>
      </c>
      <c r="AN252" s="5">
        <f t="shared" si="421"/>
        <v>4.7436647069444777E-3</v>
      </c>
      <c r="AO252" s="5">
        <f t="shared" si="422"/>
        <v>2.4362987568396144E-3</v>
      </c>
      <c r="AP252" s="5">
        <f t="shared" si="423"/>
        <v>8.3417245235017186E-4</v>
      </c>
      <c r="AQ252" s="5">
        <f t="shared" si="424"/>
        <v>2.1421131490126233E-4</v>
      </c>
      <c r="AR252" s="5">
        <f t="shared" si="425"/>
        <v>7.9074323217380438E-4</v>
      </c>
      <c r="AS252" s="5">
        <f t="shared" si="426"/>
        <v>1.1560281979096842E-3</v>
      </c>
      <c r="AT252" s="5">
        <f t="shared" si="427"/>
        <v>8.4502853770146056E-4</v>
      </c>
      <c r="AU252" s="5">
        <f t="shared" si="428"/>
        <v>4.1179689262542597E-4</v>
      </c>
      <c r="AV252" s="5">
        <f t="shared" si="429"/>
        <v>1.5050676386375438E-4</v>
      </c>
      <c r="AW252" s="5">
        <f t="shared" si="430"/>
        <v>1.8356756853570007E-6</v>
      </c>
      <c r="AX252" s="5">
        <f t="shared" si="431"/>
        <v>1.1252502636638448E-3</v>
      </c>
      <c r="AY252" s="5">
        <f t="shared" si="432"/>
        <v>1.1558345658302278E-3</v>
      </c>
      <c r="AZ252" s="5">
        <f t="shared" si="433"/>
        <v>5.9362507466474668E-4</v>
      </c>
      <c r="BA252" s="5">
        <f t="shared" si="434"/>
        <v>2.0325326806471154E-4</v>
      </c>
      <c r="BB252" s="5">
        <f t="shared" si="435"/>
        <v>5.2194422972677589E-5</v>
      </c>
      <c r="BC252" s="5">
        <f t="shared" si="436"/>
        <v>1.0722613477814996E-5</v>
      </c>
      <c r="BD252" s="5">
        <f t="shared" si="437"/>
        <v>1.3537260553738134E-4</v>
      </c>
      <c r="BE252" s="5">
        <f t="shared" si="438"/>
        <v>1.979081740548115E-4</v>
      </c>
      <c r="BF252" s="5">
        <f t="shared" si="439"/>
        <v>1.4466606889269765E-4</v>
      </c>
      <c r="BG252" s="5">
        <f t="shared" si="440"/>
        <v>7.0498255361164141E-5</v>
      </c>
      <c r="BH252" s="5">
        <f t="shared" si="441"/>
        <v>2.5766256284261862E-5</v>
      </c>
      <c r="BI252" s="5">
        <f t="shared" si="442"/>
        <v>7.5338030367428464E-6</v>
      </c>
      <c r="BJ252" s="8">
        <f t="shared" si="443"/>
        <v>0.4706763052372151</v>
      </c>
      <c r="BK252" s="8">
        <f t="shared" si="444"/>
        <v>0.26411579859271317</v>
      </c>
      <c r="BL252" s="8">
        <f t="shared" si="445"/>
        <v>0.25047573499268999</v>
      </c>
      <c r="BM252" s="8">
        <f t="shared" si="446"/>
        <v>0.45249874102004034</v>
      </c>
      <c r="BN252" s="8">
        <f t="shared" si="447"/>
        <v>0.54660408890744772</v>
      </c>
    </row>
    <row r="253" spans="1:66" x14ac:dyDescent="0.25">
      <c r="A253" t="s">
        <v>40</v>
      </c>
      <c r="B253" t="s">
        <v>317</v>
      </c>
      <c r="C253" t="s">
        <v>237</v>
      </c>
      <c r="D253" s="11">
        <v>44380</v>
      </c>
      <c r="E253">
        <f>VLOOKUP(A253,home!$A$2:$E$405,3,FALSE)</f>
        <v>1.45714285714286</v>
      </c>
      <c r="F253">
        <f>VLOOKUP(B253,home!$B$2:$E$405,3,FALSE)</f>
        <v>1.1599999999999999</v>
      </c>
      <c r="G253">
        <f>VLOOKUP(C253,away!$B$2:$E$405,4,FALSE)</f>
        <v>0.95</v>
      </c>
      <c r="H253">
        <f>VLOOKUP(A253,away!$A$2:$E$405,3,FALSE)</f>
        <v>1.1499999999999999</v>
      </c>
      <c r="I253">
        <f>VLOOKUP(C253,away!$B$2:$E$405,3,FALSE)</f>
        <v>0.48</v>
      </c>
      <c r="J253">
        <f>VLOOKUP(B253,home!$B$2:$E$405,4,FALSE)</f>
        <v>0.87</v>
      </c>
      <c r="K253" s="3">
        <f t="shared" si="392"/>
        <v>1.6057714285714315</v>
      </c>
      <c r="L253" s="3">
        <f t="shared" si="393"/>
        <v>0.48023999999999994</v>
      </c>
      <c r="M253" s="5">
        <f t="shared" si="394"/>
        <v>0.12418145595371133</v>
      </c>
      <c r="N253" s="5">
        <f t="shared" si="395"/>
        <v>0.19940703392887132</v>
      </c>
      <c r="O253" s="5">
        <f t="shared" si="396"/>
        <v>5.9636902407210333E-2</v>
      </c>
      <c r="P253" s="5">
        <f t="shared" si="397"/>
        <v>9.5763233974001161E-2</v>
      </c>
      <c r="Q253" s="5">
        <f t="shared" si="398"/>
        <v>0.16010105886957784</v>
      </c>
      <c r="R253" s="5">
        <f t="shared" si="399"/>
        <v>1.4320013006019341E-2</v>
      </c>
      <c r="S253" s="5">
        <f t="shared" si="400"/>
        <v>1.8462090234667633E-2</v>
      </c>
      <c r="T253" s="5">
        <f t="shared" si="401"/>
        <v>7.6886932511526063E-2</v>
      </c>
      <c r="U253" s="5">
        <f t="shared" si="402"/>
        <v>2.2994667741837154E-2</v>
      </c>
      <c r="V253" s="5">
        <f t="shared" si="403"/>
        <v>1.5819050644822507E-3</v>
      </c>
      <c r="W253" s="5">
        <f t="shared" si="404"/>
        <v>8.569523533893364E-2</v>
      </c>
      <c r="X253" s="5">
        <f t="shared" si="405"/>
        <v>4.1154279819169491E-2</v>
      </c>
      <c r="Y253" s="5">
        <f t="shared" si="406"/>
        <v>9.881965670178976E-3</v>
      </c>
      <c r="Z253" s="5">
        <f t="shared" si="407"/>
        <v>2.2923476820035766E-3</v>
      </c>
      <c r="AA253" s="5">
        <f t="shared" si="408"/>
        <v>3.6809864121132921E-3</v>
      </c>
      <c r="AB253" s="5">
        <f t="shared" si="409"/>
        <v>2.9554114047655954E-3</v>
      </c>
      <c r="AC253" s="5">
        <f t="shared" si="410"/>
        <v>7.6243441327070207E-5</v>
      </c>
      <c r="AD253" s="5">
        <f t="shared" si="411"/>
        <v>3.440174011799111E-2</v>
      </c>
      <c r="AE253" s="5">
        <f t="shared" si="412"/>
        <v>1.6521091674264052E-2</v>
      </c>
      <c r="AF253" s="5">
        <f t="shared" si="413"/>
        <v>3.9670445328242833E-3</v>
      </c>
      <c r="AG253" s="5">
        <f t="shared" si="414"/>
        <v>6.350444888145113E-4</v>
      </c>
      <c r="AH253" s="5">
        <f t="shared" si="415"/>
        <v>2.7521926270134933E-4</v>
      </c>
      <c r="AI253" s="5">
        <f t="shared" si="416"/>
        <v>4.4193922863832173E-4</v>
      </c>
      <c r="AJ253" s="5">
        <f t="shared" si="417"/>
        <v>3.5482669325615727E-4</v>
      </c>
      <c r="AK253" s="5">
        <f t="shared" si="418"/>
        <v>1.8992352204173896E-4</v>
      </c>
      <c r="AL253" s="5">
        <f t="shared" si="419"/>
        <v>2.3518224858013645E-6</v>
      </c>
      <c r="AM253" s="5">
        <f t="shared" si="420"/>
        <v>1.1048266274921937E-2</v>
      </c>
      <c r="AN253" s="5">
        <f t="shared" si="421"/>
        <v>5.3058193958685105E-3</v>
      </c>
      <c r="AO253" s="5">
        <f t="shared" si="422"/>
        <v>1.2740333533359464E-3</v>
      </c>
      <c r="AP253" s="5">
        <f t="shared" si="423"/>
        <v>2.0394725920201833E-4</v>
      </c>
      <c r="AQ253" s="5">
        <f t="shared" si="424"/>
        <v>2.4485907939794315E-5</v>
      </c>
      <c r="AR253" s="5">
        <f t="shared" si="425"/>
        <v>2.6434259743939198E-5</v>
      </c>
      <c r="AS253" s="5">
        <f t="shared" si="426"/>
        <v>4.2447379032253523E-5</v>
      </c>
      <c r="AT253" s="5">
        <f t="shared" si="427"/>
        <v>3.4080394233867393E-5</v>
      </c>
      <c r="AU253" s="5">
        <f t="shared" si="428"/>
        <v>1.8241774445064945E-5</v>
      </c>
      <c r="AV253" s="5">
        <f t="shared" si="429"/>
        <v>7.3230300525824395E-6</v>
      </c>
      <c r="AW253" s="5">
        <f t="shared" si="430"/>
        <v>5.0378367965974085E-8</v>
      </c>
      <c r="AX253" s="5">
        <f t="shared" si="431"/>
        <v>2.9568317199198278E-3</v>
      </c>
      <c r="AY253" s="5">
        <f t="shared" si="432"/>
        <v>1.4199888651742982E-3</v>
      </c>
      <c r="AZ253" s="5">
        <f t="shared" si="433"/>
        <v>3.4096772630565236E-4</v>
      </c>
      <c r="BA253" s="5">
        <f t="shared" si="434"/>
        <v>5.4582113627008844E-5</v>
      </c>
      <c r="BB253" s="5">
        <f t="shared" si="435"/>
        <v>6.5531285620586799E-6</v>
      </c>
      <c r="BC253" s="5">
        <f t="shared" si="436"/>
        <v>6.2941489212861209E-7</v>
      </c>
      <c r="BD253" s="5">
        <f t="shared" si="437"/>
        <v>2.1157981499048926E-6</v>
      </c>
      <c r="BE253" s="5">
        <f t="shared" si="438"/>
        <v>3.3974882177415706E-6</v>
      </c>
      <c r="BF253" s="5">
        <f t="shared" si="439"/>
        <v>2.7277947544787449E-6</v>
      </c>
      <c r="BG253" s="5">
        <f t="shared" si="440"/>
        <v>1.4600716265829973E-6</v>
      </c>
      <c r="BH253" s="5">
        <f t="shared" si="441"/>
        <v>5.8613532540869818E-7</v>
      </c>
      <c r="BI253" s="5">
        <f t="shared" si="442"/>
        <v>1.8823987176354113E-7</v>
      </c>
      <c r="BJ253" s="8">
        <f t="shared" si="443"/>
        <v>0.65128753211190027</v>
      </c>
      <c r="BK253" s="8">
        <f t="shared" si="444"/>
        <v>0.24148726935584955</v>
      </c>
      <c r="BL253" s="8">
        <f t="shared" si="445"/>
        <v>0.1049888920440369</v>
      </c>
      <c r="BM253" s="8">
        <f t="shared" si="446"/>
        <v>0.34522640456759279</v>
      </c>
      <c r="BN253" s="8">
        <f t="shared" si="447"/>
        <v>0.65340969813939132</v>
      </c>
    </row>
    <row r="254" spans="1:66" x14ac:dyDescent="0.25">
      <c r="A254" t="s">
        <v>40</v>
      </c>
      <c r="B254" t="s">
        <v>321</v>
      </c>
      <c r="C254" t="s">
        <v>235</v>
      </c>
      <c r="D254" s="11">
        <v>44380</v>
      </c>
      <c r="E254">
        <f>VLOOKUP(A254,home!$A$2:$E$405,3,FALSE)</f>
        <v>1.45714285714286</v>
      </c>
      <c r="F254">
        <f>VLOOKUP(B254,home!$B$2:$E$405,3,FALSE)</f>
        <v>1.64</v>
      </c>
      <c r="G254">
        <f>VLOOKUP(C254,away!$B$2:$E$405,4,FALSE)</f>
        <v>0.9</v>
      </c>
      <c r="H254">
        <f>VLOOKUP(A254,away!$A$2:$E$405,3,FALSE)</f>
        <v>1.1499999999999999</v>
      </c>
      <c r="I254">
        <f>VLOOKUP(C254,away!$B$2:$E$405,3,FALSE)</f>
        <v>0.9</v>
      </c>
      <c r="J254">
        <f>VLOOKUP(B254,home!$B$2:$E$405,4,FALSE)</f>
        <v>0.47</v>
      </c>
      <c r="K254" s="3">
        <f t="shared" si="392"/>
        <v>2.1507428571428613</v>
      </c>
      <c r="L254" s="3">
        <f t="shared" si="393"/>
        <v>0.48644999999999994</v>
      </c>
      <c r="M254" s="5">
        <f t="shared" si="394"/>
        <v>7.1561872262995166E-2</v>
      </c>
      <c r="N254" s="5">
        <f t="shared" si="395"/>
        <v>0.15391118561340672</v>
      </c>
      <c r="O254" s="5">
        <f t="shared" si="396"/>
        <v>3.4811272762333992E-2</v>
      </c>
      <c r="P254" s="5">
        <f t="shared" si="397"/>
        <v>7.487009624164169E-2</v>
      </c>
      <c r="Q254" s="5">
        <f t="shared" si="398"/>
        <v>0.16551169154621184</v>
      </c>
      <c r="R254" s="5">
        <f t="shared" si="399"/>
        <v>8.466971817618683E-3</v>
      </c>
      <c r="S254" s="5">
        <f t="shared" si="400"/>
        <v>1.9582813913224442E-2</v>
      </c>
      <c r="T254" s="5">
        <f t="shared" si="401"/>
        <v>8.0513162352654738E-2</v>
      </c>
      <c r="U254" s="5">
        <f t="shared" si="402"/>
        <v>1.8210279158373293E-2</v>
      </c>
      <c r="V254" s="5">
        <f t="shared" si="403"/>
        <v>2.2764561257750974E-3</v>
      </c>
      <c r="W254" s="5">
        <f t="shared" si="404"/>
        <v>0.11865769612221586</v>
      </c>
      <c r="X254" s="5">
        <f t="shared" si="405"/>
        <v>5.7721036278651897E-2</v>
      </c>
      <c r="Y254" s="5">
        <f t="shared" si="406"/>
        <v>1.4039199048875104E-2</v>
      </c>
      <c r="Z254" s="5">
        <f t="shared" si="407"/>
        <v>1.3729194802268691E-3</v>
      </c>
      <c r="AA254" s="5">
        <f t="shared" si="408"/>
        <v>2.9527967655302288E-3</v>
      </c>
      <c r="AB254" s="5">
        <f t="shared" si="409"/>
        <v>3.1753532760293423E-3</v>
      </c>
      <c r="AC254" s="5">
        <f t="shared" si="410"/>
        <v>1.4885588148836633E-4</v>
      </c>
      <c r="AD254" s="5">
        <f t="shared" si="411"/>
        <v>6.3800548094971002E-2</v>
      </c>
      <c r="AE254" s="5">
        <f t="shared" si="412"/>
        <v>3.1035776620798636E-2</v>
      </c>
      <c r="AF254" s="5">
        <f t="shared" si="413"/>
        <v>7.5486767685937458E-3</v>
      </c>
      <c r="AG254" s="5">
        <f t="shared" si="414"/>
        <v>1.2240179380274756E-3</v>
      </c>
      <c r="AH254" s="5">
        <f t="shared" si="415"/>
        <v>1.6696417028909006E-4</v>
      </c>
      <c r="AI254" s="5">
        <f t="shared" si="416"/>
        <v>3.5909699664804485E-4</v>
      </c>
      <c r="AJ254" s="5">
        <f t="shared" si="417"/>
        <v>3.8616265028111829E-4</v>
      </c>
      <c r="AK254" s="5">
        <f t="shared" si="418"/>
        <v>2.7684552059582395E-4</v>
      </c>
      <c r="AL254" s="5">
        <f t="shared" si="419"/>
        <v>6.2294927847668565E-6</v>
      </c>
      <c r="AM254" s="5">
        <f t="shared" si="420"/>
        <v>2.7443714619411676E-2</v>
      </c>
      <c r="AN254" s="5">
        <f t="shared" si="421"/>
        <v>1.3349994976612808E-2</v>
      </c>
      <c r="AO254" s="5">
        <f t="shared" si="422"/>
        <v>3.2470525281866492E-3</v>
      </c>
      <c r="AP254" s="5">
        <f t="shared" si="423"/>
        <v>5.2650956744546506E-4</v>
      </c>
      <c r="AQ254" s="5">
        <f t="shared" si="424"/>
        <v>6.4030144770961598E-5</v>
      </c>
      <c r="AR254" s="5">
        <f t="shared" si="425"/>
        <v>1.6243944127425579E-5</v>
      </c>
      <c r="AS254" s="5">
        <f t="shared" si="426"/>
        <v>3.49365468038883E-5</v>
      </c>
      <c r="AT254" s="5">
        <f t="shared" si="427"/>
        <v>3.7569764245850014E-5</v>
      </c>
      <c r="AU254" s="5">
        <f t="shared" si="428"/>
        <v>2.6934300698767725E-5</v>
      </c>
      <c r="AV254" s="5">
        <f t="shared" si="429"/>
        <v>1.4482188710003166E-5</v>
      </c>
      <c r="AW254" s="5">
        <f t="shared" si="430"/>
        <v>1.8104097645509466E-7</v>
      </c>
      <c r="AX254" s="5">
        <f t="shared" si="431"/>
        <v>9.8373955318611251E-3</v>
      </c>
      <c r="AY254" s="5">
        <f t="shared" si="432"/>
        <v>4.7854010564738437E-3</v>
      </c>
      <c r="AZ254" s="5">
        <f t="shared" si="433"/>
        <v>1.1639291719608503E-3</v>
      </c>
      <c r="BA254" s="5">
        <f t="shared" si="434"/>
        <v>1.8873111523345183E-4</v>
      </c>
      <c r="BB254" s="5">
        <f t="shared" si="435"/>
        <v>2.2952062751328154E-5</v>
      </c>
      <c r="BC254" s="5">
        <f t="shared" si="436"/>
        <v>2.233006185076717E-6</v>
      </c>
      <c r="BD254" s="5">
        <f t="shared" si="437"/>
        <v>1.3169777701310278E-6</v>
      </c>
      <c r="BE254" s="5">
        <f t="shared" si="438"/>
        <v>2.8324805321252411E-6</v>
      </c>
      <c r="BF254" s="5">
        <f t="shared" si="439"/>
        <v>3.0459686362322872E-6</v>
      </c>
      <c r="BG254" s="5">
        <f t="shared" si="440"/>
        <v>2.1836984291525914E-6</v>
      </c>
      <c r="BH254" s="5">
        <f t="shared" si="441"/>
        <v>1.1741434496635058E-6</v>
      </c>
      <c r="BI254" s="5">
        <f t="shared" si="442"/>
        <v>5.0505612752497242E-7</v>
      </c>
      <c r="BJ254" s="8">
        <f t="shared" si="443"/>
        <v>0.75459493416530032</v>
      </c>
      <c r="BK254" s="8">
        <f t="shared" si="444"/>
        <v>0.17323172497438336</v>
      </c>
      <c r="BL254" s="8">
        <f t="shared" si="445"/>
        <v>6.8946968187230395E-2</v>
      </c>
      <c r="BM254" s="8">
        <f t="shared" si="446"/>
        <v>0.48422823654743541</v>
      </c>
      <c r="BN254" s="8">
        <f t="shared" si="447"/>
        <v>0.50913309024420805</v>
      </c>
    </row>
    <row r="255" spans="1:66" x14ac:dyDescent="0.25">
      <c r="A255" t="s">
        <v>10</v>
      </c>
      <c r="B255" t="s">
        <v>240</v>
      </c>
      <c r="C255" t="s">
        <v>43</v>
      </c>
      <c r="D255" s="11">
        <v>44411</v>
      </c>
      <c r="E255">
        <f>VLOOKUP(A255,home!$A$2:$E$405,3,FALSE)</f>
        <v>1.4942084942084899</v>
      </c>
      <c r="F255">
        <f>VLOOKUP(B255,home!$B$2:$E$405,3,FALSE)</f>
        <v>1.18</v>
      </c>
      <c r="G255">
        <f>VLOOKUP(C255,away!$B$2:$E$405,4,FALSE)</f>
        <v>0.86</v>
      </c>
      <c r="H255">
        <f>VLOOKUP(A255,away!$A$2:$E$405,3,FALSE)</f>
        <v>1.3976833976834</v>
      </c>
      <c r="I255">
        <f>VLOOKUP(C255,away!$B$2:$E$405,3,FALSE)</f>
        <v>0.62</v>
      </c>
      <c r="J255">
        <f>VLOOKUP(B255,home!$B$2:$E$405,4,FALSE)</f>
        <v>0.94</v>
      </c>
      <c r="K255" s="3">
        <f t="shared" si="392"/>
        <v>1.5163227799227754</v>
      </c>
      <c r="L255" s="3">
        <f t="shared" si="393"/>
        <v>0.81456988416988541</v>
      </c>
      <c r="M255" s="5">
        <f t="shared" si="394"/>
        <v>9.720893342322344E-2</v>
      </c>
      <c r="N255" s="5">
        <f t="shared" si="395"/>
        <v>0.14740012016163018</v>
      </c>
      <c r="O255" s="5">
        <f t="shared" si="396"/>
        <v>7.9183469638833229E-2</v>
      </c>
      <c r="P255" s="5">
        <f t="shared" si="397"/>
        <v>0.12006769880668627</v>
      </c>
      <c r="Q255" s="5">
        <f t="shared" si="398"/>
        <v>0.11175307998221712</v>
      </c>
      <c r="R255" s="5">
        <f t="shared" si="399"/>
        <v>3.2250234845937011E-2</v>
      </c>
      <c r="S255" s="5">
        <f t="shared" si="400"/>
        <v>3.7075430696190161E-2</v>
      </c>
      <c r="T255" s="5">
        <f t="shared" si="401"/>
        <v>9.1030693416742525E-2</v>
      </c>
      <c r="U255" s="5">
        <f t="shared" si="402"/>
        <v>4.8901765754753565E-2</v>
      </c>
      <c r="V255" s="5">
        <f t="shared" si="403"/>
        <v>5.0881945027479456E-3</v>
      </c>
      <c r="W255" s="5">
        <f t="shared" si="404"/>
        <v>5.6484580301189219E-2</v>
      </c>
      <c r="X255" s="5">
        <f t="shared" si="405"/>
        <v>4.6010638033324294E-2</v>
      </c>
      <c r="Y255" s="5">
        <f t="shared" si="406"/>
        <v>1.8739440046693749E-2</v>
      </c>
      <c r="Z255" s="5">
        <f t="shared" si="407"/>
        <v>8.756690020968837E-3</v>
      </c>
      <c r="AA255" s="5">
        <f t="shared" si="408"/>
        <v>1.3277968555517492E-2</v>
      </c>
      <c r="AB255" s="5">
        <f t="shared" si="409"/>
        <v>1.0066843095914742E-2</v>
      </c>
      <c r="AC255" s="5">
        <f t="shared" si="410"/>
        <v>3.9279299205837267E-4</v>
      </c>
      <c r="AD255" s="5">
        <f t="shared" si="411"/>
        <v>2.1412213956267627E-2</v>
      </c>
      <c r="AE255" s="5">
        <f t="shared" si="412"/>
        <v>1.7441744642177726E-2</v>
      </c>
      <c r="AF255" s="5">
        <f t="shared" si="413"/>
        <v>7.1037599564497149E-3</v>
      </c>
      <c r="AG255" s="5">
        <f t="shared" si="414"/>
        <v>1.9288363082986379E-3</v>
      </c>
      <c r="AH255" s="5">
        <f t="shared" si="415"/>
        <v>1.7832339940230437E-3</v>
      </c>
      <c r="AI255" s="5">
        <f t="shared" si="416"/>
        <v>2.7039583270698155E-3</v>
      </c>
      <c r="AJ255" s="5">
        <f t="shared" si="417"/>
        <v>2.0500368036489203E-3</v>
      </c>
      <c r="AK255" s="5">
        <f t="shared" si="418"/>
        <v>1.0361725016843103E-3</v>
      </c>
      <c r="AL255" s="5">
        <f t="shared" si="419"/>
        <v>1.9406344253778116E-5</v>
      </c>
      <c r="AM255" s="5">
        <f t="shared" si="420"/>
        <v>6.4935655580937932E-3</v>
      </c>
      <c r="AN255" s="5">
        <f t="shared" si="421"/>
        <v>5.2894629445060185E-3</v>
      </c>
      <c r="AO255" s="5">
        <f t="shared" si="422"/>
        <v>2.1543186090135845E-3</v>
      </c>
      <c r="AP255" s="5">
        <f t="shared" si="423"/>
        <v>5.8494768660307458E-4</v>
      </c>
      <c r="AQ255" s="5">
        <f t="shared" si="424"/>
        <v>1.191201923304272E-4</v>
      </c>
      <c r="AR255" s="5">
        <f t="shared" si="425"/>
        <v>2.9051374159183064E-4</v>
      </c>
      <c r="AS255" s="5">
        <f t="shared" si="426"/>
        <v>4.4051260425629149E-4</v>
      </c>
      <c r="AT255" s="5">
        <f t="shared" si="427"/>
        <v>3.339796483384607E-4</v>
      </c>
      <c r="AU255" s="5">
        <f t="shared" si="428"/>
        <v>1.6880698293540185E-4</v>
      </c>
      <c r="AV255" s="5">
        <f t="shared" si="429"/>
        <v>6.3991468408746284E-5</v>
      </c>
      <c r="AW255" s="5">
        <f t="shared" si="430"/>
        <v>6.658267503326311E-7</v>
      </c>
      <c r="AX255" s="5">
        <f t="shared" si="431"/>
        <v>1.6410568964432596E-3</v>
      </c>
      <c r="AY255" s="5">
        <f t="shared" si="432"/>
        <v>1.3367555260519776E-3</v>
      </c>
      <c r="AZ255" s="5">
        <f t="shared" si="433"/>
        <v>5.4444039700980685E-4</v>
      </c>
      <c r="BA255" s="5">
        <f t="shared" si="434"/>
        <v>1.4782825037656157E-4</v>
      </c>
      <c r="BB255" s="5">
        <f t="shared" si="435"/>
        <v>3.010411019656814E-5</v>
      </c>
      <c r="BC255" s="5">
        <f t="shared" si="436"/>
        <v>4.9043803111711966E-6</v>
      </c>
      <c r="BD255" s="5">
        <f t="shared" si="437"/>
        <v>3.9440624139702908E-5</v>
      </c>
      <c r="BE255" s="5">
        <f t="shared" si="438"/>
        <v>5.980471683740363E-5</v>
      </c>
      <c r="BF255" s="5">
        <f t="shared" si="439"/>
        <v>4.5341627243693148E-5</v>
      </c>
      <c r="BG255" s="5">
        <f t="shared" si="440"/>
        <v>2.2917514089459673E-5</v>
      </c>
      <c r="BH255" s="5">
        <f t="shared" si="441"/>
        <v>8.6875871682622199E-6</v>
      </c>
      <c r="BI255" s="5">
        <f t="shared" si="442"/>
        <v>2.6346372651601592E-6</v>
      </c>
      <c r="BJ255" s="8">
        <f t="shared" si="443"/>
        <v>0.53765161135592709</v>
      </c>
      <c r="BK255" s="8">
        <f t="shared" si="444"/>
        <v>0.261189212291212</v>
      </c>
      <c r="BL255" s="8">
        <f t="shared" si="445"/>
        <v>0.19273031466965657</v>
      </c>
      <c r="BM255" s="8">
        <f t="shared" si="446"/>
        <v>0.41112820177993553</v>
      </c>
      <c r="BN255" s="8">
        <f t="shared" si="447"/>
        <v>0.58786353685852721</v>
      </c>
    </row>
    <row r="256" spans="1:66" x14ac:dyDescent="0.25">
      <c r="A256" t="s">
        <v>16</v>
      </c>
      <c r="B256" t="s">
        <v>322</v>
      </c>
      <c r="C256" t="s">
        <v>254</v>
      </c>
      <c r="D256" s="11">
        <v>44411</v>
      </c>
      <c r="E256">
        <f>VLOOKUP(A256,home!$A$2:$E$405,3,FALSE)</f>
        <v>1.60386473429952</v>
      </c>
      <c r="F256">
        <f>VLOOKUP(B256,home!$B$2:$E$405,3,FALSE)</f>
        <v>1.47</v>
      </c>
      <c r="G256">
        <f>VLOOKUP(C256,away!$B$2:$E$405,4,FALSE)</f>
        <v>0.4</v>
      </c>
      <c r="H256">
        <f>VLOOKUP(A256,away!$A$2:$E$405,3,FALSE)</f>
        <v>1.26570048309179</v>
      </c>
      <c r="I256">
        <f>VLOOKUP(C256,away!$B$2:$E$405,3,FALSE)</f>
        <v>1.02</v>
      </c>
      <c r="J256">
        <f>VLOOKUP(B256,home!$B$2:$E$405,4,FALSE)</f>
        <v>0.72</v>
      </c>
      <c r="K256" s="3">
        <f t="shared" si="392"/>
        <v>0.94307246376811771</v>
      </c>
      <c r="L256" s="3">
        <f t="shared" si="393"/>
        <v>0.92953043478261055</v>
      </c>
      <c r="M256" s="5">
        <f t="shared" si="394"/>
        <v>0.15372301520659931</v>
      </c>
      <c r="N256" s="5">
        <f t="shared" si="395"/>
        <v>0.14497194268875144</v>
      </c>
      <c r="O256" s="5">
        <f t="shared" si="396"/>
        <v>0.1428902211610841</v>
      </c>
      <c r="P256" s="5">
        <f t="shared" si="397"/>
        <v>0.13475583291875481</v>
      </c>
      <c r="Q256" s="5">
        <f t="shared" si="398"/>
        <v>6.8359523584365575E-2</v>
      </c>
      <c r="R256" s="5">
        <f t="shared" si="399"/>
        <v>6.6410404701022926E-2</v>
      </c>
      <c r="S256" s="5">
        <f t="shared" si="400"/>
        <v>2.9532231203671752E-2</v>
      </c>
      <c r="T256" s="5">
        <f t="shared" si="401"/>
        <v>6.3542257678907449E-2</v>
      </c>
      <c r="U256" s="5">
        <f t="shared" si="402"/>
        <v>6.2629823981231486E-2</v>
      </c>
      <c r="V256" s="5">
        <f t="shared" si="403"/>
        <v>2.8764870868927669E-3</v>
      </c>
      <c r="W256" s="5">
        <f t="shared" si="404"/>
        <v>2.1489328109574136E-2</v>
      </c>
      <c r="X256" s="5">
        <f t="shared" si="405"/>
        <v>1.9974984500878618E-2</v>
      </c>
      <c r="Y256" s="5">
        <f t="shared" si="406"/>
        <v>9.2836780139388033E-3</v>
      </c>
      <c r="Z256" s="5">
        <f t="shared" si="407"/>
        <v>2.0576830785276994E-2</v>
      </c>
      <c r="AA256" s="5">
        <f t="shared" si="408"/>
        <v>1.940544250521083E-2</v>
      </c>
      <c r="AB256" s="5">
        <f t="shared" si="409"/>
        <v>9.1503692369498627E-3</v>
      </c>
      <c r="AC256" s="5">
        <f t="shared" si="410"/>
        <v>1.5759815338700368E-4</v>
      </c>
      <c r="AD256" s="5">
        <f t="shared" si="411"/>
        <v>5.0664984012543856E-3</v>
      </c>
      <c r="AE256" s="5">
        <f t="shared" si="412"/>
        <v>4.7094644617433901E-3</v>
      </c>
      <c r="AF256" s="5">
        <f t="shared" si="413"/>
        <v>2.188795274358793E-3</v>
      </c>
      <c r="AG256" s="5">
        <f t="shared" si="414"/>
        <v>6.7818394100828416E-4</v>
      </c>
      <c r="AH256" s="5">
        <f t="shared" si="415"/>
        <v>4.7816976165716832E-3</v>
      </c>
      <c r="AI256" s="5">
        <f t="shared" si="416"/>
        <v>4.5094873522543936E-3</v>
      </c>
      <c r="AJ256" s="5">
        <f t="shared" si="417"/>
        <v>2.1263866738108579E-3</v>
      </c>
      <c r="AK256" s="5">
        <f t="shared" si="418"/>
        <v>6.6844557313149955E-4</v>
      </c>
      <c r="AL256" s="5">
        <f t="shared" si="419"/>
        <v>5.5261134183664287E-6</v>
      </c>
      <c r="AM256" s="5">
        <f t="shared" si="420"/>
        <v>9.5561502598964104E-4</v>
      </c>
      <c r="AN256" s="5">
        <f t="shared" si="421"/>
        <v>8.8827325059294665E-4</v>
      </c>
      <c r="AO256" s="5">
        <f t="shared" si="422"/>
        <v>4.1283851041471218E-4</v>
      </c>
      <c r="AP256" s="5">
        <f t="shared" si="423"/>
        <v>1.2791532002693094E-4</v>
      </c>
      <c r="AQ256" s="5">
        <f t="shared" si="424"/>
        <v>2.972529575999747E-5</v>
      </c>
      <c r="AR256" s="5">
        <f t="shared" si="425"/>
        <v>8.8894669290616988E-4</v>
      </c>
      <c r="AS256" s="5">
        <f t="shared" si="426"/>
        <v>8.3834114783754206E-4</v>
      </c>
      <c r="AT256" s="5">
        <f t="shared" si="427"/>
        <v>3.9530822588467119E-4</v>
      </c>
      <c r="AU256" s="5">
        <f t="shared" si="428"/>
        <v>1.2426810084428683E-4</v>
      </c>
      <c r="AV256" s="5">
        <f t="shared" si="429"/>
        <v>2.9298456007751619E-5</v>
      </c>
      <c r="AW256" s="5">
        <f t="shared" si="430"/>
        <v>1.3456309632524076E-7</v>
      </c>
      <c r="AX256" s="5">
        <f t="shared" si="431"/>
        <v>1.5020236949564735E-4</v>
      </c>
      <c r="AY256" s="5">
        <f t="shared" si="432"/>
        <v>1.3961767382266737E-4</v>
      </c>
      <c r="AZ256" s="5">
        <f t="shared" si="433"/>
        <v>6.4889438525860354E-5</v>
      </c>
      <c r="BA256" s="5">
        <f t="shared" si="434"/>
        <v>2.0105569335247487E-5</v>
      </c>
      <c r="BB256" s="5">
        <f t="shared" si="435"/>
        <v>4.6721846514361299E-6</v>
      </c>
      <c r="BC256" s="5">
        <f t="shared" si="436"/>
        <v>8.6858756608681329E-7</v>
      </c>
      <c r="BD256" s="5">
        <f t="shared" si="437"/>
        <v>1.3771716765927257E-4</v>
      </c>
      <c r="BE256" s="5">
        <f t="shared" si="438"/>
        <v>1.2987726860759713E-4</v>
      </c>
      <c r="BF256" s="5">
        <f t="shared" si="439"/>
        <v>6.1241837846620105E-5</v>
      </c>
      <c r="BG256" s="5">
        <f t="shared" si="440"/>
        <v>1.9251830301233196E-5</v>
      </c>
      <c r="BH256" s="5">
        <f t="shared" si="441"/>
        <v>4.5389677585574224E-6</v>
      </c>
      <c r="BI256" s="5">
        <f t="shared" si="442"/>
        <v>8.5611510140536031E-7</v>
      </c>
      <c r="BJ256" s="8">
        <f t="shared" si="443"/>
        <v>0.34305937988096202</v>
      </c>
      <c r="BK256" s="8">
        <f t="shared" si="444"/>
        <v>0.32119030835654666</v>
      </c>
      <c r="BL256" s="8">
        <f t="shared" si="445"/>
        <v>0.31520192461202257</v>
      </c>
      <c r="BM256" s="8">
        <f t="shared" si="446"/>
        <v>0.28877802026350385</v>
      </c>
      <c r="BN256" s="8">
        <f t="shared" si="447"/>
        <v>0.71111094026057808</v>
      </c>
    </row>
    <row r="257" spans="1:66" x14ac:dyDescent="0.25">
      <c r="A257" t="s">
        <v>69</v>
      </c>
      <c r="B257" t="s">
        <v>77</v>
      </c>
      <c r="C257" t="s">
        <v>381</v>
      </c>
      <c r="D257" s="11">
        <v>44411</v>
      </c>
      <c r="E257">
        <f>VLOOKUP(A257,home!$A$2:$E$405,3,FALSE)</f>
        <v>1.3245283018867899</v>
      </c>
      <c r="F257">
        <f>VLOOKUP(B257,home!$B$2:$E$405,3,FALSE)</f>
        <v>1.34</v>
      </c>
      <c r="G257">
        <f>VLOOKUP(C257,away!$B$2:$E$405,4,FALSE)</f>
        <v>0.75</v>
      </c>
      <c r="H257">
        <f>VLOOKUP(A257,away!$A$2:$E$405,3,FALSE)</f>
        <v>1.3056603773584901</v>
      </c>
      <c r="I257">
        <f>VLOOKUP(C257,away!$B$2:$E$405,3,FALSE)</f>
        <v>1.22</v>
      </c>
      <c r="J257">
        <f>VLOOKUP(B257,home!$B$2:$E$405,4,FALSE)</f>
        <v>0.65</v>
      </c>
      <c r="K257" s="3">
        <f t="shared" si="392"/>
        <v>1.3311509433962239</v>
      </c>
      <c r="L257" s="3">
        <f t="shared" si="393"/>
        <v>1.0353886792452827</v>
      </c>
      <c r="M257" s="5">
        <f t="shared" si="394"/>
        <v>9.38047651918444E-2</v>
      </c>
      <c r="N257" s="5">
        <f t="shared" si="395"/>
        <v>0.12486830168018494</v>
      </c>
      <c r="O257" s="5">
        <f t="shared" si="396"/>
        <v>9.7124391938897631E-2</v>
      </c>
      <c r="P257" s="5">
        <f t="shared" si="397"/>
        <v>0.1292872259562482</v>
      </c>
      <c r="Q257" s="5">
        <f t="shared" si="398"/>
        <v>8.3109278790931246E-2</v>
      </c>
      <c r="R257" s="5">
        <f t="shared" si="399"/>
        <v>5.0280747946058191E-2</v>
      </c>
      <c r="S257" s="5">
        <f t="shared" si="400"/>
        <v>4.45478083156996E-2</v>
      </c>
      <c r="T257" s="5">
        <f t="shared" si="401"/>
        <v>8.6050406400370288E-2</v>
      </c>
      <c r="U257" s="5">
        <f t="shared" si="402"/>
        <v>6.69312650630631E-2</v>
      </c>
      <c r="V257" s="5">
        <f t="shared" si="403"/>
        <v>6.8220445207406721E-3</v>
      </c>
      <c r="W257" s="5">
        <f t="shared" si="404"/>
        <v>3.6876998289175976E-2</v>
      </c>
      <c r="X257" s="5">
        <f t="shared" si="405"/>
        <v>3.8182026553160456E-2</v>
      </c>
      <c r="Y257" s="5">
        <f t="shared" si="406"/>
        <v>1.9766619021892556E-2</v>
      </c>
      <c r="Z257" s="5">
        <f t="shared" si="407"/>
        <v>1.7353372402444719E-2</v>
      </c>
      <c r="AA257" s="5">
        <f t="shared" si="408"/>
        <v>2.3099958044620283E-2</v>
      </c>
      <c r="AB257" s="5">
        <f t="shared" si="409"/>
        <v>1.5374765471754743E-2</v>
      </c>
      <c r="AC257" s="5">
        <f t="shared" si="410"/>
        <v>5.8765885295962797E-4</v>
      </c>
      <c r="AD257" s="5">
        <f t="shared" si="411"/>
        <v>1.2272212765564384E-2</v>
      </c>
      <c r="AE257" s="5">
        <f t="shared" si="412"/>
        <v>1.2706510166754805E-2</v>
      </c>
      <c r="AF257" s="5">
        <f t="shared" si="413"/>
        <v>6.5780883896865055E-3</v>
      </c>
      <c r="AG257" s="5">
        <f t="shared" si="414"/>
        <v>2.2702927499187466E-3</v>
      </c>
      <c r="AH257" s="5">
        <f t="shared" si="415"/>
        <v>4.4918713330546929E-3</v>
      </c>
      <c r="AI257" s="5">
        <f t="shared" si="416"/>
        <v>5.9793587626102082E-3</v>
      </c>
      <c r="AJ257" s="5">
        <f t="shared" si="417"/>
        <v>3.979714528876529E-3</v>
      </c>
      <c r="AK257" s="5">
        <f t="shared" si="418"/>
        <v>1.7658669165205505E-3</v>
      </c>
      <c r="AL257" s="5">
        <f t="shared" si="419"/>
        <v>3.2397835121658264E-5</v>
      </c>
      <c r="AM257" s="5">
        <f t="shared" si="420"/>
        <v>3.2672335200880425E-3</v>
      </c>
      <c r="AN257" s="5">
        <f t="shared" si="421"/>
        <v>3.3828565991498739E-3</v>
      </c>
      <c r="AO257" s="5">
        <f t="shared" si="422"/>
        <v>1.7512857131349881E-3</v>
      </c>
      <c r="AP257" s="5">
        <f t="shared" si="423"/>
        <v>6.0442046716798945E-4</v>
      </c>
      <c r="AQ257" s="5">
        <f t="shared" si="424"/>
        <v>1.5645252730247031E-4</v>
      </c>
      <c r="AR257" s="5">
        <f t="shared" si="425"/>
        <v>9.3016654537424941E-4</v>
      </c>
      <c r="AS257" s="5">
        <f t="shared" si="426"/>
        <v>1.2381920743905386E-3</v>
      </c>
      <c r="AT257" s="5">
        <f t="shared" si="427"/>
        <v>8.2411027396534669E-4</v>
      </c>
      <c r="AU257" s="5">
        <f t="shared" si="428"/>
        <v>3.6567172288383057E-4</v>
      </c>
      <c r="AV257" s="5">
        <f t="shared" si="429"/>
        <v>1.2169106472253341E-4</v>
      </c>
      <c r="AW257" s="5">
        <f t="shared" si="430"/>
        <v>1.2403498731590592E-6</v>
      </c>
      <c r="AX257" s="5">
        <f t="shared" si="431"/>
        <v>7.2486349709349361E-4</v>
      </c>
      <c r="AY257" s="5">
        <f t="shared" si="432"/>
        <v>7.5051545888874915E-4</v>
      </c>
      <c r="AZ257" s="5">
        <f t="shared" si="433"/>
        <v>3.8853760486599458E-4</v>
      </c>
      <c r="BA257" s="5">
        <f t="shared" si="434"/>
        <v>1.3409581251310921E-4</v>
      </c>
      <c r="BB257" s="5">
        <f t="shared" si="435"/>
        <v>3.4710321552567794E-5</v>
      </c>
      <c r="BC257" s="5">
        <f t="shared" si="436"/>
        <v>7.1877347976984504E-6</v>
      </c>
      <c r="BD257" s="5">
        <f t="shared" si="437"/>
        <v>1.6051398514886519E-4</v>
      </c>
      <c r="BE257" s="5">
        <f t="shared" si="438"/>
        <v>2.1366834275919936E-4</v>
      </c>
      <c r="BF257" s="5">
        <f t="shared" si="439"/>
        <v>1.4221240801890801E-4</v>
      </c>
      <c r="BG257" s="5">
        <f t="shared" si="440"/>
        <v>6.3102060365672713E-5</v>
      </c>
      <c r="BH257" s="5">
        <f t="shared" si="441"/>
        <v>2.0999591796502675E-5</v>
      </c>
      <c r="BI257" s="5">
        <f t="shared" si="442"/>
        <v>5.5907252861700285E-6</v>
      </c>
      <c r="BJ257" s="8">
        <f t="shared" si="443"/>
        <v>0.43388289406419484</v>
      </c>
      <c r="BK257" s="8">
        <f t="shared" si="444"/>
        <v>0.27583241613150294</v>
      </c>
      <c r="BL257" s="8">
        <f t="shared" si="445"/>
        <v>0.27311385880016775</v>
      </c>
      <c r="BM257" s="8">
        <f t="shared" si="446"/>
        <v>0.42095855478513006</v>
      </c>
      <c r="BN257" s="8">
        <f t="shared" si="447"/>
        <v>0.57847471150416463</v>
      </c>
    </row>
    <row r="258" spans="1:66" x14ac:dyDescent="0.25">
      <c r="A258" t="s">
        <v>69</v>
      </c>
      <c r="B258" t="s">
        <v>74</v>
      </c>
      <c r="C258" t="s">
        <v>72</v>
      </c>
      <c r="D258" s="11">
        <v>44411</v>
      </c>
      <c r="E258">
        <f>VLOOKUP(A258,home!$A$2:$E$405,3,FALSE)</f>
        <v>1.3245283018867899</v>
      </c>
      <c r="F258">
        <f>VLOOKUP(B258,home!$B$2:$E$405,3,FALSE)</f>
        <v>1.22</v>
      </c>
      <c r="G258">
        <f>VLOOKUP(C258,away!$B$2:$E$405,4,FALSE)</f>
        <v>1.57</v>
      </c>
      <c r="H258">
        <f>VLOOKUP(A258,away!$A$2:$E$405,3,FALSE)</f>
        <v>1.3056603773584901</v>
      </c>
      <c r="I258">
        <f>VLOOKUP(C258,away!$B$2:$E$405,3,FALSE)</f>
        <v>1.39</v>
      </c>
      <c r="J258">
        <f>VLOOKUP(B258,home!$B$2:$E$405,4,FALSE)</f>
        <v>0.88</v>
      </c>
      <c r="K258" s="3">
        <f t="shared" si="392"/>
        <v>2.5370015094339577</v>
      </c>
      <c r="L258" s="3">
        <f t="shared" si="393"/>
        <v>1.5970837735849048</v>
      </c>
      <c r="M258" s="5">
        <f t="shared" si="394"/>
        <v>1.6017309736170854E-2</v>
      </c>
      <c r="N258" s="5">
        <f t="shared" si="395"/>
        <v>4.0635938977736687E-2</v>
      </c>
      <c r="O258" s="5">
        <f t="shared" si="396"/>
        <v>2.5580985476121986E-2</v>
      </c>
      <c r="P258" s="5">
        <f t="shared" si="397"/>
        <v>6.4898998765729618E-2</v>
      </c>
      <c r="Q258" s="5">
        <f t="shared" si="398"/>
        <v>5.1546719261892089E-2</v>
      </c>
      <c r="R258" s="5">
        <f t="shared" si="399"/>
        <v>2.0427488408112773E-2</v>
      </c>
      <c r="S258" s="5">
        <f t="shared" si="400"/>
        <v>6.573950479465912E-2</v>
      </c>
      <c r="T258" s="5">
        <f t="shared" si="401"/>
        <v>8.2324428914704317E-2</v>
      </c>
      <c r="U258" s="5">
        <f t="shared" si="402"/>
        <v>5.1824568925326782E-2</v>
      </c>
      <c r="V258" s="5">
        <f t="shared" si="403"/>
        <v>2.9595953869093552E-2</v>
      </c>
      <c r="W258" s="5">
        <f t="shared" si="404"/>
        <v>4.3591368191262907E-2</v>
      </c>
      <c r="X258" s="5">
        <f t="shared" si="405"/>
        <v>6.9619066806631144E-2</v>
      </c>
      <c r="Y258" s="5">
        <f t="shared" si="406"/>
        <v>5.559374096449704E-2</v>
      </c>
      <c r="Z258" s="5">
        <f t="shared" si="407"/>
        <v>1.0874803423896885E-2</v>
      </c>
      <c r="AA258" s="5">
        <f t="shared" si="408"/>
        <v>2.7589392701223972E-2</v>
      </c>
      <c r="AB258" s="5">
        <f t="shared" si="409"/>
        <v>3.4997165463685719E-2</v>
      </c>
      <c r="AC258" s="5">
        <f t="shared" si="410"/>
        <v>7.4948126638402978E-3</v>
      </c>
      <c r="AD258" s="5">
        <f t="shared" si="411"/>
        <v>2.7647841724881356E-2</v>
      </c>
      <c r="AE258" s="5">
        <f t="shared" si="412"/>
        <v>4.4155919393451697E-2</v>
      </c>
      <c r="AF258" s="5">
        <f t="shared" si="413"/>
        <v>3.5260351185502366E-2</v>
      </c>
      <c r="AG258" s="5">
        <f t="shared" si="414"/>
        <v>1.8771244909757033E-2</v>
      </c>
      <c r="AH258" s="5">
        <f t="shared" si="415"/>
        <v>4.3419930223078194E-3</v>
      </c>
      <c r="AI258" s="5">
        <f t="shared" si="416"/>
        <v>1.101564285154665E-2</v>
      </c>
      <c r="AJ258" s="5">
        <f t="shared" si="417"/>
        <v>1.3973351270879621E-2</v>
      </c>
      <c r="AK258" s="5">
        <f t="shared" si="418"/>
        <v>1.1816804422024171E-2</v>
      </c>
      <c r="AL258" s="5">
        <f t="shared" si="419"/>
        <v>1.214700460518728E-3</v>
      </c>
      <c r="AM258" s="5">
        <f t="shared" si="420"/>
        <v>1.4028523237723025E-2</v>
      </c>
      <c r="AN258" s="5">
        <f t="shared" si="421"/>
        <v>2.2404726830326214E-2</v>
      </c>
      <c r="AO258" s="5">
        <f t="shared" si="422"/>
        <v>1.7891112836158178E-2</v>
      </c>
      <c r="AP258" s="5">
        <f t="shared" si="423"/>
        <v>9.5245353340016135E-3</v>
      </c>
      <c r="AQ258" s="5">
        <f t="shared" si="424"/>
        <v>3.8028702082175138E-3</v>
      </c>
      <c r="AR258" s="5">
        <f t="shared" si="425"/>
        <v>1.3869053201893396E-3</v>
      </c>
      <c r="AS258" s="5">
        <f t="shared" si="426"/>
        <v>3.5185808907623409E-3</v>
      </c>
      <c r="AT258" s="5">
        <f t="shared" si="427"/>
        <v>4.4633225154647703E-3</v>
      </c>
      <c r="AU258" s="5">
        <f t="shared" si="428"/>
        <v>3.7744853196082307E-3</v>
      </c>
      <c r="AV258" s="5">
        <f t="shared" si="429"/>
        <v>2.3939687382955994E-3</v>
      </c>
      <c r="AW258" s="5">
        <f t="shared" si="430"/>
        <v>1.3671466991792603E-4</v>
      </c>
      <c r="AX258" s="5">
        <f t="shared" si="431"/>
        <v>5.9317307715387778E-3</v>
      </c>
      <c r="AY258" s="5">
        <f t="shared" si="432"/>
        <v>9.47347096449885E-3</v>
      </c>
      <c r="AZ258" s="5">
        <f t="shared" si="433"/>
        <v>7.5649633784644274E-3</v>
      </c>
      <c r="BA258" s="5">
        <f t="shared" si="434"/>
        <v>4.027293419836527E-3</v>
      </c>
      <c r="BB258" s="5">
        <f t="shared" si="435"/>
        <v>1.6079812430715439E-3</v>
      </c>
      <c r="BC258" s="5">
        <f t="shared" si="436"/>
        <v>5.1361615030768941E-4</v>
      </c>
      <c r="BD258" s="5">
        <f t="shared" si="437"/>
        <v>3.6916733039549509E-4</v>
      </c>
      <c r="BE258" s="5">
        <f t="shared" si="438"/>
        <v>9.3657807444707565E-4</v>
      </c>
      <c r="BF258" s="5">
        <f t="shared" si="439"/>
        <v>1.1880499942874905E-3</v>
      </c>
      <c r="BG258" s="5">
        <f t="shared" si="440"/>
        <v>1.0046948762634561E-3</v>
      </c>
      <c r="BH258" s="5">
        <f t="shared" si="441"/>
        <v>6.3722810440023801E-4</v>
      </c>
      <c r="BI258" s="5">
        <f t="shared" si="442"/>
        <v>3.2332973254342855E-4</v>
      </c>
      <c r="BJ258" s="8">
        <f t="shared" si="443"/>
        <v>0.56591744470446104</v>
      </c>
      <c r="BK258" s="8">
        <f t="shared" si="444"/>
        <v>0.19443475125451101</v>
      </c>
      <c r="BL258" s="8">
        <f t="shared" si="445"/>
        <v>0.22156370343788695</v>
      </c>
      <c r="BM258" s="8">
        <f t="shared" si="446"/>
        <v>0.76434650590041098</v>
      </c>
      <c r="BN258" s="8">
        <f t="shared" si="447"/>
        <v>0.21910744062576398</v>
      </c>
    </row>
    <row r="259" spans="1:66" x14ac:dyDescent="0.25">
      <c r="A259" t="s">
        <v>175</v>
      </c>
      <c r="B259" t="s">
        <v>284</v>
      </c>
      <c r="C259" t="s">
        <v>179</v>
      </c>
      <c r="D259" s="11">
        <v>44411</v>
      </c>
      <c r="E259">
        <f>VLOOKUP(A259,home!$A$2:$E$405,3,FALSE)</f>
        <v>1.19161676646707</v>
      </c>
      <c r="F259">
        <f>VLOOKUP(B259,home!$B$2:$E$405,3,FALSE)</f>
        <v>1.33</v>
      </c>
      <c r="G259">
        <f>VLOOKUP(C259,away!$B$2:$E$405,4,FALSE)</f>
        <v>0.84</v>
      </c>
      <c r="H259">
        <f>VLOOKUP(A259,away!$A$2:$E$405,3,FALSE)</f>
        <v>1.07784431137725</v>
      </c>
      <c r="I259">
        <f>VLOOKUP(C259,away!$B$2:$E$405,3,FALSE)</f>
        <v>0.77</v>
      </c>
      <c r="J259">
        <f>VLOOKUP(B259,home!$B$2:$E$405,4,FALSE)</f>
        <v>1.1599999999999999</v>
      </c>
      <c r="K259" s="3">
        <f t="shared" si="392"/>
        <v>1.3312742514970106</v>
      </c>
      <c r="L259" s="3">
        <f t="shared" si="393"/>
        <v>0.96273053892215965</v>
      </c>
      <c r="M259" s="5">
        <f t="shared" si="394"/>
        <v>0.10086172188798306</v>
      </c>
      <c r="N259" s="5">
        <f t="shared" si="395"/>
        <v>0.13427461331112428</v>
      </c>
      <c r="O259" s="5">
        <f t="shared" si="396"/>
        <v>9.7102659869834906E-2</v>
      </c>
      <c r="P259" s="5">
        <f t="shared" si="397"/>
        <v>0.12927027083658327</v>
      </c>
      <c r="Q259" s="5">
        <f t="shared" si="398"/>
        <v>8.9378167665408778E-2</v>
      </c>
      <c r="R259" s="5">
        <f t="shared" si="399"/>
        <v>4.6741848033630656E-2</v>
      </c>
      <c r="S259" s="5">
        <f t="shared" si="400"/>
        <v>4.1420081397982172E-2</v>
      </c>
      <c r="T259" s="5">
        <f t="shared" si="401"/>
        <v>8.6047091524394118E-2</v>
      </c>
      <c r="U259" s="5">
        <f t="shared" si="402"/>
        <v>6.2226218754558658E-2</v>
      </c>
      <c r="V259" s="5">
        <f t="shared" si="403"/>
        <v>5.8984882582744282E-3</v>
      </c>
      <c r="W259" s="5">
        <f t="shared" si="404"/>
        <v>3.9662284419647122E-2</v>
      </c>
      <c r="X259" s="5">
        <f t="shared" si="405"/>
        <v>3.8184092454210845E-2</v>
      </c>
      <c r="Y259" s="5">
        <f t="shared" si="406"/>
        <v>1.8380495953347988E-2</v>
      </c>
      <c r="Z259" s="5">
        <f t="shared" si="407"/>
        <v>1.4999934849211647E-2</v>
      </c>
      <c r="AA259" s="5">
        <f t="shared" si="408"/>
        <v>1.9969027038888157E-2</v>
      </c>
      <c r="AB259" s="5">
        <f t="shared" si="409"/>
        <v>1.32921257621597E-2</v>
      </c>
      <c r="AC259" s="5">
        <f t="shared" si="410"/>
        <v>4.7249043071090265E-4</v>
      </c>
      <c r="AD259" s="5">
        <f t="shared" si="411"/>
        <v>1.3200344500856826E-2</v>
      </c>
      <c r="AE259" s="5">
        <f t="shared" si="412"/>
        <v>1.2708374775268058E-2</v>
      </c>
      <c r="AF259" s="5">
        <f t="shared" si="413"/>
        <v>6.1173702481092974E-3</v>
      </c>
      <c r="AG259" s="5">
        <f t="shared" si="414"/>
        <v>1.9631263852495501E-3</v>
      </c>
      <c r="AH259" s="5">
        <f t="shared" si="415"/>
        <v>3.6102238402947028E-3</v>
      </c>
      <c r="AI259" s="5">
        <f t="shared" si="416"/>
        <v>4.8061980407249931E-3</v>
      </c>
      <c r="AJ259" s="5">
        <f t="shared" si="417"/>
        <v>3.1991838496062824E-3</v>
      </c>
      <c r="AK259" s="5">
        <f t="shared" si="418"/>
        <v>1.4196636949286427E-3</v>
      </c>
      <c r="AL259" s="5">
        <f t="shared" si="419"/>
        <v>2.4222852754200064E-5</v>
      </c>
      <c r="AM259" s="5">
        <f t="shared" si="420"/>
        <v>3.5146557489761699E-3</v>
      </c>
      <c r="AN259" s="5">
        <f t="shared" si="421"/>
        <v>3.3836664233376943E-3</v>
      </c>
      <c r="AO259" s="5">
        <f t="shared" si="422"/>
        <v>1.6287794996363574E-3</v>
      </c>
      <c r="AP259" s="5">
        <f t="shared" si="423"/>
        <v>5.2269192182342536E-4</v>
      </c>
      <c r="AQ259" s="5">
        <f t="shared" si="424"/>
        <v>1.2580286889683141E-4</v>
      </c>
      <c r="AR259" s="5">
        <f t="shared" si="425"/>
        <v>6.9513454867930981E-4</v>
      </c>
      <c r="AS259" s="5">
        <f t="shared" si="426"/>
        <v>9.2541472598276018E-4</v>
      </c>
      <c r="AT259" s="5">
        <f t="shared" si="427"/>
        <v>6.1599039832850523E-4</v>
      </c>
      <c r="AU259" s="5">
        <f t="shared" si="428"/>
        <v>2.7335071882137536E-4</v>
      </c>
      <c r="AV259" s="5">
        <f t="shared" si="429"/>
        <v>9.0976193398774146E-5</v>
      </c>
      <c r="AW259" s="5">
        <f t="shared" si="430"/>
        <v>8.6237283782547017E-7</v>
      </c>
      <c r="AX259" s="5">
        <f t="shared" si="431"/>
        <v>7.7982845024798602E-4</v>
      </c>
      <c r="AY259" s="5">
        <f t="shared" si="432"/>
        <v>7.507646641740761E-4</v>
      </c>
      <c r="AZ259" s="5">
        <f t="shared" si="433"/>
        <v>3.6139203487201119E-4</v>
      </c>
      <c r="BA259" s="5">
        <f t="shared" si="434"/>
        <v>1.1597438283150243E-4</v>
      </c>
      <c r="BB259" s="5">
        <f t="shared" si="435"/>
        <v>2.7913020021134299E-5</v>
      </c>
      <c r="BC259" s="5">
        <f t="shared" si="436"/>
        <v>5.3745433615783321E-6</v>
      </c>
      <c r="BD259" s="5">
        <f t="shared" si="437"/>
        <v>1.1153787644557397E-4</v>
      </c>
      <c r="BE259" s="5">
        <f t="shared" si="438"/>
        <v>1.4848750297864752E-4</v>
      </c>
      <c r="BF259" s="5">
        <f t="shared" si="439"/>
        <v>9.883879469227957E-5</v>
      </c>
      <c r="BG259" s="5">
        <f t="shared" si="440"/>
        <v>4.3860514140943724E-5</v>
      </c>
      <c r="BH259" s="5">
        <f t="shared" si="441"/>
        <v>1.4597593283314736E-5</v>
      </c>
      <c r="BI259" s="5">
        <f t="shared" si="442"/>
        <v>3.8866800143805229E-6</v>
      </c>
      <c r="BJ259" s="8">
        <f t="shared" si="443"/>
        <v>0.45113280479579571</v>
      </c>
      <c r="BK259" s="8">
        <f t="shared" si="444"/>
        <v>0.27869804032846213</v>
      </c>
      <c r="BL259" s="8">
        <f t="shared" si="445"/>
        <v>0.25538922443139261</v>
      </c>
      <c r="BM259" s="8">
        <f t="shared" si="446"/>
        <v>0.40184082050896086</v>
      </c>
      <c r="BN259" s="8">
        <f t="shared" si="447"/>
        <v>0.59762928160456497</v>
      </c>
    </row>
    <row r="260" spans="1:66" x14ac:dyDescent="0.25">
      <c r="A260" t="s">
        <v>24</v>
      </c>
      <c r="B260" t="s">
        <v>294</v>
      </c>
      <c r="C260" t="s">
        <v>292</v>
      </c>
      <c r="D260" s="11">
        <v>44411</v>
      </c>
      <c r="E260">
        <f>VLOOKUP(A260,home!$A$2:$E$405,3,FALSE)</f>
        <v>1.58704453441296</v>
      </c>
      <c r="F260">
        <f>VLOOKUP(B260,home!$B$2:$E$405,3,FALSE)</f>
        <v>1.84</v>
      </c>
      <c r="G260">
        <f>VLOOKUP(C260,away!$B$2:$E$405,4,FALSE)</f>
        <v>0.68</v>
      </c>
      <c r="H260">
        <f>VLOOKUP(A260,away!$A$2:$E$405,3,FALSE)</f>
        <v>1.3927125506072899</v>
      </c>
      <c r="I260">
        <f>VLOOKUP(C260,away!$B$2:$E$405,3,FALSE)</f>
        <v>1.31</v>
      </c>
      <c r="J260">
        <f>VLOOKUP(B260,home!$B$2:$E$405,4,FALSE)</f>
        <v>0.84</v>
      </c>
      <c r="K260" s="3">
        <f t="shared" si="392"/>
        <v>1.9857101214574957</v>
      </c>
      <c r="L260" s="3">
        <f t="shared" si="393"/>
        <v>1.5325408906882618</v>
      </c>
      <c r="M260" s="5">
        <f t="shared" si="394"/>
        <v>2.9651249518619967E-2</v>
      </c>
      <c r="N260" s="5">
        <f t="shared" si="395"/>
        <v>5.8878786282985374E-2</v>
      </c>
      <c r="O260" s="5">
        <f t="shared" si="396"/>
        <v>4.5441752347285744E-2</v>
      </c>
      <c r="P260" s="5">
        <f t="shared" si="397"/>
        <v>9.0234147572770221E-2</v>
      </c>
      <c r="Q260" s="5">
        <f t="shared" si="398"/>
        <v>5.845810093062842E-2</v>
      </c>
      <c r="R260" s="5">
        <f t="shared" si="399"/>
        <v>3.482067180837236E-2</v>
      </c>
      <c r="S260" s="5">
        <f t="shared" si="400"/>
        <v>6.8649732476463193E-2</v>
      </c>
      <c r="T260" s="5">
        <f t="shared" si="401"/>
        <v>8.9589430068169593E-2</v>
      </c>
      <c r="U260" s="5">
        <f t="shared" si="402"/>
        <v>6.9143760445834687E-2</v>
      </c>
      <c r="V260" s="5">
        <f t="shared" si="403"/>
        <v>2.3212625256305384E-2</v>
      </c>
      <c r="W260" s="5">
        <f t="shared" si="404"/>
        <v>3.8693614233044238E-2</v>
      </c>
      <c r="X260" s="5">
        <f t="shared" si="405"/>
        <v>5.9299546020657623E-2</v>
      </c>
      <c r="Y260" s="5">
        <f t="shared" si="406"/>
        <v>4.5439489537954111E-2</v>
      </c>
      <c r="Z260" s="5">
        <f t="shared" si="407"/>
        <v>1.7788034462522209E-2</v>
      </c>
      <c r="AA260" s="5">
        <f t="shared" si="408"/>
        <v>3.5321880073065096E-2</v>
      </c>
      <c r="AB260" s="5">
        <f t="shared" si="409"/>
        <v>3.5069507384996604E-2</v>
      </c>
      <c r="AC260" s="5">
        <f t="shared" si="410"/>
        <v>4.4150151488842699E-3</v>
      </c>
      <c r="AD260" s="5">
        <f t="shared" si="411"/>
        <v>1.9208575354581942E-2</v>
      </c>
      <c r="AE260" s="5">
        <f t="shared" si="412"/>
        <v>2.9437927182763609E-2</v>
      </c>
      <c r="AF260" s="5">
        <f t="shared" si="413"/>
        <v>2.2557413572344372E-2</v>
      </c>
      <c r="AG260" s="5">
        <f t="shared" si="414"/>
        <v>1.1523386229261376E-2</v>
      </c>
      <c r="AH260" s="5">
        <f t="shared" si="415"/>
        <v>6.8152225446968199E-3</v>
      </c>
      <c r="AI260" s="5">
        <f t="shared" si="416"/>
        <v>1.3533056386989786E-2</v>
      </c>
      <c r="AJ260" s="5">
        <f t="shared" si="417"/>
        <v>1.3436363520950316E-2</v>
      </c>
      <c r="AK260" s="5">
        <f t="shared" si="418"/>
        <v>8.8935743463777733E-3</v>
      </c>
      <c r="AL260" s="5">
        <f t="shared" si="419"/>
        <v>5.3742777784830512E-4</v>
      </c>
      <c r="AM260" s="5">
        <f t="shared" si="420"/>
        <v>7.6285325000744744E-3</v>
      </c>
      <c r="AN260" s="5">
        <f t="shared" si="421"/>
        <v>1.1691037992308488E-2</v>
      </c>
      <c r="AO260" s="5">
        <f t="shared" si="422"/>
        <v>8.9584968889013811E-3</v>
      </c>
      <c r="AP260" s="5">
        <f t="shared" si="423"/>
        <v>4.5764209337816487E-3</v>
      </c>
      <c r="AQ260" s="5">
        <f t="shared" si="424"/>
        <v>1.7533880535055336E-3</v>
      </c>
      <c r="AR260" s="5">
        <f t="shared" si="425"/>
        <v>2.0889214457776753E-3</v>
      </c>
      <c r="AS260" s="5">
        <f t="shared" si="426"/>
        <v>4.1479924578103552E-3</v>
      </c>
      <c r="AT260" s="5">
        <f t="shared" si="427"/>
        <v>4.1183553036016896E-3</v>
      </c>
      <c r="AU260" s="5">
        <f t="shared" si="428"/>
        <v>2.7259532700400109E-3</v>
      </c>
      <c r="AV260" s="5">
        <f t="shared" si="429"/>
        <v>1.3532382497346521E-3</v>
      </c>
      <c r="AW260" s="5">
        <f t="shared" si="430"/>
        <v>4.5430292149349502E-5</v>
      </c>
      <c r="AX260" s="5">
        <f t="shared" si="431"/>
        <v>2.5246756995442195E-3</v>
      </c>
      <c r="AY260" s="5">
        <f t="shared" si="432"/>
        <v>3.8691687452785091E-3</v>
      </c>
      <c r="AZ260" s="5">
        <f t="shared" si="433"/>
        <v>2.9648296575561558E-3</v>
      </c>
      <c r="BA260" s="5">
        <f t="shared" si="434"/>
        <v>1.5145742280433618E-3</v>
      </c>
      <c r="BB260" s="5">
        <f t="shared" si="435"/>
        <v>5.8028673411476502E-4</v>
      </c>
      <c r="BC260" s="5">
        <f t="shared" si="436"/>
        <v>1.7786262967096474E-4</v>
      </c>
      <c r="BD260" s="5">
        <f t="shared" si="437"/>
        <v>5.3355958884832217E-4</v>
      </c>
      <c r="BE260" s="5">
        <f t="shared" si="438"/>
        <v>1.0594946759768134E-3</v>
      </c>
      <c r="BF260" s="5">
        <f t="shared" si="439"/>
        <v>1.0519246508587444E-3</v>
      </c>
      <c r="BG260" s="5">
        <f t="shared" si="440"/>
        <v>6.9627247540695041E-4</v>
      </c>
      <c r="BH260" s="5">
        <f t="shared" si="441"/>
        <v>3.4564882542696175E-4</v>
      </c>
      <c r="BI260" s="5">
        <f t="shared" si="442"/>
        <v>1.372716742240426E-4</v>
      </c>
      <c r="BJ260" s="8">
        <f t="shared" si="443"/>
        <v>0.47932554347517009</v>
      </c>
      <c r="BK260" s="8">
        <f t="shared" si="444"/>
        <v>0.22056936649616984</v>
      </c>
      <c r="BL260" s="8">
        <f t="shared" si="445"/>
        <v>0.28073442147627531</v>
      </c>
      <c r="BM260" s="8">
        <f t="shared" si="446"/>
        <v>0.67710891899634651</v>
      </c>
      <c r="BN260" s="8">
        <f t="shared" si="447"/>
        <v>0.31748470846066207</v>
      </c>
    </row>
    <row r="261" spans="1:66" x14ac:dyDescent="0.25">
      <c r="A261" t="s">
        <v>27</v>
      </c>
      <c r="B261" t="s">
        <v>28</v>
      </c>
      <c r="C261" t="s">
        <v>30</v>
      </c>
      <c r="D261" s="11">
        <v>44411</v>
      </c>
      <c r="E261">
        <f>VLOOKUP(A261,home!$A$2:$E$405,3,FALSE)</f>
        <v>1.2846153846153801</v>
      </c>
      <c r="F261">
        <f>VLOOKUP(B261,home!$B$2:$E$405,3,FALSE)</f>
        <v>1.26</v>
      </c>
      <c r="G261">
        <f>VLOOKUP(C261,away!$B$2:$E$405,4,FALSE)</f>
        <v>1.2</v>
      </c>
      <c r="H261">
        <f>VLOOKUP(A261,away!$A$2:$E$405,3,FALSE)</f>
        <v>1.1192307692307699</v>
      </c>
      <c r="I261">
        <f>VLOOKUP(C261,away!$B$2:$E$405,3,FALSE)</f>
        <v>1.1399999999999999</v>
      </c>
      <c r="J261">
        <f>VLOOKUP(B261,home!$B$2:$E$405,4,FALSE)</f>
        <v>0.69</v>
      </c>
      <c r="K261" s="3">
        <f t="shared" si="392"/>
        <v>1.9423384615384545</v>
      </c>
      <c r="L261" s="3">
        <f t="shared" si="393"/>
        <v>0.88038692307692346</v>
      </c>
      <c r="M261" s="5">
        <f t="shared" si="394"/>
        <v>5.9443714756892981E-2</v>
      </c>
      <c r="N261" s="5">
        <f t="shared" si="395"/>
        <v>0.11545981346903424</v>
      </c>
      <c r="O261" s="5">
        <f t="shared" si="396"/>
        <v>5.2333469131083318E-2</v>
      </c>
      <c r="P261" s="5">
        <f t="shared" si="397"/>
        <v>0.10164930991903857</v>
      </c>
      <c r="Q261" s="5">
        <f t="shared" si="398"/>
        <v>0.11213101823148044</v>
      </c>
      <c r="R261" s="5">
        <f t="shared" si="399"/>
        <v>2.3036850931127801E-2</v>
      </c>
      <c r="S261" s="5">
        <f t="shared" si="400"/>
        <v>4.3455318401928303E-2</v>
      </c>
      <c r="T261" s="5">
        <f t="shared" si="401"/>
        <v>9.8718682122295481E-2</v>
      </c>
      <c r="U261" s="5">
        <f t="shared" si="402"/>
        <v>4.4745361596257485E-2</v>
      </c>
      <c r="V261" s="5">
        <f t="shared" si="403"/>
        <v>8.2565557948073732E-3</v>
      </c>
      <c r="W261" s="5">
        <f t="shared" si="404"/>
        <v>7.2598796480824707E-2</v>
      </c>
      <c r="X261" s="5">
        <f t="shared" si="405"/>
        <v>6.3915031052841034E-2</v>
      </c>
      <c r="Y261" s="5">
        <f t="shared" si="406"/>
        <v>2.8134978763488371E-2</v>
      </c>
      <c r="Z261" s="5">
        <f t="shared" si="407"/>
        <v>6.7604474362124561E-3</v>
      </c>
      <c r="AA261" s="5">
        <f t="shared" si="408"/>
        <v>1.3131077072564491E-2</v>
      </c>
      <c r="AB261" s="5">
        <f t="shared" si="409"/>
        <v>1.2752498019733894E-2</v>
      </c>
      <c r="AC261" s="5">
        <f t="shared" si="410"/>
        <v>8.8242424186748007E-4</v>
      </c>
      <c r="AD261" s="5">
        <f t="shared" si="411"/>
        <v>3.5252858666527116E-2</v>
      </c>
      <c r="AE261" s="5">
        <f t="shared" si="412"/>
        <v>3.1036155771089466E-2</v>
      </c>
      <c r="AF261" s="5">
        <f t="shared" si="413"/>
        <v>1.3661912841722778E-2</v>
      </c>
      <c r="AG261" s="5">
        <f t="shared" si="414"/>
        <v>4.009256470023142E-3</v>
      </c>
      <c r="AH261" s="5">
        <f t="shared" si="415"/>
        <v>1.4879523792475893E-3</v>
      </c>
      <c r="AI261" s="5">
        <f t="shared" si="416"/>
        <v>2.8901071351502459E-3</v>
      </c>
      <c r="AJ261" s="5">
        <f t="shared" si="417"/>
        <v>2.8067831232845195E-3</v>
      </c>
      <c r="AK261" s="5">
        <f t="shared" si="418"/>
        <v>1.8172409378508505E-3</v>
      </c>
      <c r="AL261" s="5">
        <f t="shared" si="419"/>
        <v>6.0358149290297471E-5</v>
      </c>
      <c r="AM261" s="5">
        <f t="shared" si="420"/>
        <v>1.3694596653434964E-2</v>
      </c>
      <c r="AN261" s="5">
        <f t="shared" si="421"/>
        <v>1.2056543810497141E-2</v>
      </c>
      <c r="AO261" s="5">
        <f t="shared" si="422"/>
        <v>5.3072117541328517E-3</v>
      </c>
      <c r="AP261" s="5">
        <f t="shared" si="423"/>
        <v>1.5574666087795682E-3</v>
      </c>
      <c r="AQ261" s="5">
        <f t="shared" si="424"/>
        <v>3.4279330887462351E-4</v>
      </c>
      <c r="AR261" s="5">
        <f t="shared" si="425"/>
        <v>2.6199476337015467E-4</v>
      </c>
      <c r="AS261" s="5">
        <f t="shared" si="426"/>
        <v>5.0888250561551766E-4</v>
      </c>
      <c r="AT261" s="5">
        <f t="shared" si="427"/>
        <v>4.9421103153053929E-4</v>
      </c>
      <c r="AU261" s="5">
        <f t="shared" si="428"/>
        <v>3.1997503155278671E-4</v>
      </c>
      <c r="AV261" s="5">
        <f t="shared" si="429"/>
        <v>1.5537495262923961E-4</v>
      </c>
      <c r="AW261" s="5">
        <f t="shared" si="430"/>
        <v>2.8670278208371137E-6</v>
      </c>
      <c r="AX261" s="5">
        <f t="shared" si="431"/>
        <v>4.4332569658704218E-3</v>
      </c>
      <c r="AY261" s="5">
        <f t="shared" si="432"/>
        <v>3.9029814593919986E-3</v>
      </c>
      <c r="AZ261" s="5">
        <f t="shared" si="433"/>
        <v>1.7180669189302009E-3</v>
      </c>
      <c r="BA261" s="5">
        <f t="shared" si="434"/>
        <v>5.0418788279907008E-4</v>
      </c>
      <c r="BB261" s="5">
        <f t="shared" si="435"/>
        <v>1.1097010469753539E-4</v>
      </c>
      <c r="BC261" s="5">
        <f t="shared" si="436"/>
        <v>1.9539325805637457E-5</v>
      </c>
      <c r="BD261" s="5">
        <f t="shared" si="437"/>
        <v>3.8442793930952836E-5</v>
      </c>
      <c r="BE261" s="5">
        <f t="shared" si="438"/>
        <v>7.4668917221086772E-5</v>
      </c>
      <c r="BF261" s="5">
        <f t="shared" si="439"/>
        <v>7.2516154899973946E-5</v>
      </c>
      <c r="BG261" s="5">
        <f t="shared" si="440"/>
        <v>4.695030558169988E-5</v>
      </c>
      <c r="BH261" s="5">
        <f t="shared" si="441"/>
        <v>2.2798346078079823E-5</v>
      </c>
      <c r="BI261" s="5">
        <f t="shared" si="442"/>
        <v>8.8564208893837596E-6</v>
      </c>
      <c r="BJ261" s="8">
        <f t="shared" si="443"/>
        <v>0.61856611866254074</v>
      </c>
      <c r="BK261" s="8">
        <f t="shared" si="444"/>
        <v>0.21765066272321701</v>
      </c>
      <c r="BL261" s="8">
        <f t="shared" si="445"/>
        <v>0.15700601154959959</v>
      </c>
      <c r="BM261" s="8">
        <f t="shared" si="446"/>
        <v>0.5320289495013415</v>
      </c>
      <c r="BN261" s="8">
        <f t="shared" si="447"/>
        <v>0.46405417643865737</v>
      </c>
    </row>
    <row r="262" spans="1:66" x14ac:dyDescent="0.25">
      <c r="A262" t="s">
        <v>32</v>
      </c>
      <c r="B262" t="s">
        <v>331</v>
      </c>
      <c r="C262" t="s">
        <v>36</v>
      </c>
      <c r="D262" s="11">
        <v>44411</v>
      </c>
      <c r="E262">
        <f>VLOOKUP(A262,home!$A$2:$E$405,3,FALSE)</f>
        <v>1.2486772486772499</v>
      </c>
      <c r="F262">
        <f>VLOOKUP(B262,home!$B$2:$E$405,3,FALSE)</f>
        <v>0.73</v>
      </c>
      <c r="G262">
        <f>VLOOKUP(C262,away!$B$2:$E$405,4,FALSE)</f>
        <v>0.72</v>
      </c>
      <c r="H262">
        <f>VLOOKUP(A262,away!$A$2:$E$405,3,FALSE)</f>
        <v>1.1005291005291</v>
      </c>
      <c r="I262">
        <f>VLOOKUP(C262,away!$B$2:$E$405,3,FALSE)</f>
        <v>1.2</v>
      </c>
      <c r="J262">
        <f>VLOOKUP(B262,home!$B$2:$E$405,4,FALSE)</f>
        <v>0.83</v>
      </c>
      <c r="K262" s="3">
        <f t="shared" si="392"/>
        <v>0.6563047619047625</v>
      </c>
      <c r="L262" s="3">
        <f t="shared" si="393"/>
        <v>1.0961269841269834</v>
      </c>
      <c r="M262" s="5">
        <f t="shared" si="394"/>
        <v>0.17335188273325985</v>
      </c>
      <c r="N262" s="5">
        <f t="shared" si="395"/>
        <v>0.11377166612299439</v>
      </c>
      <c r="O262" s="5">
        <f t="shared" si="396"/>
        <v>0.1900156764131426</v>
      </c>
      <c r="P262" s="5">
        <f t="shared" si="397"/>
        <v>0.12470819326649991</v>
      </c>
      <c r="Q262" s="5">
        <f t="shared" si="398"/>
        <v>3.7334443123179982E-2</v>
      </c>
      <c r="R262" s="5">
        <f t="shared" si="399"/>
        <v>0.10414065516179337</v>
      </c>
      <c r="S262" s="5">
        <f t="shared" si="400"/>
        <v>2.2428561522641624E-2</v>
      </c>
      <c r="T262" s="5">
        <f t="shared" si="401"/>
        <v>4.092329054467167E-2</v>
      </c>
      <c r="U262" s="5">
        <f t="shared" si="402"/>
        <v>6.8348007890566762E-2</v>
      </c>
      <c r="V262" s="5">
        <f t="shared" si="403"/>
        <v>1.7927731354246013E-3</v>
      </c>
      <c r="W262" s="5">
        <f t="shared" si="404"/>
        <v>8.1675909349351785E-3</v>
      </c>
      <c r="X262" s="5">
        <f t="shared" si="405"/>
        <v>8.9527168190933863E-3</v>
      </c>
      <c r="Y262" s="5">
        <f t="shared" si="406"/>
        <v>4.9066572433278761E-3</v>
      </c>
      <c r="Z262" s="5">
        <f t="shared" si="407"/>
        <v>3.8050460755834917E-2</v>
      </c>
      <c r="AA262" s="5">
        <f t="shared" si="408"/>
        <v>2.497269858672474E-2</v>
      </c>
      <c r="AB262" s="5">
        <f t="shared" si="409"/>
        <v>8.1948505000398898E-3</v>
      </c>
      <c r="AC262" s="5">
        <f t="shared" si="410"/>
        <v>8.0606818026147939E-5</v>
      </c>
      <c r="AD262" s="5">
        <f t="shared" si="411"/>
        <v>1.3401072059720323E-3</v>
      </c>
      <c r="AE262" s="5">
        <f t="shared" si="412"/>
        <v>1.4689276700889618E-3</v>
      </c>
      <c r="AF262" s="5">
        <f t="shared" si="413"/>
        <v>8.0506562845764496E-4</v>
      </c>
      <c r="AG262" s="5">
        <f t="shared" si="414"/>
        <v>2.9415138644852431E-4</v>
      </c>
      <c r="AH262" s="5">
        <f t="shared" si="415"/>
        <v>1.0427034198233865E-2</v>
      </c>
      <c r="AI262" s="5">
        <f t="shared" si="416"/>
        <v>6.8433121968446914E-3</v>
      </c>
      <c r="AJ262" s="5">
        <f t="shared" si="417"/>
        <v>2.2456491909950563E-3</v>
      </c>
      <c r="AK262" s="5">
        <f t="shared" si="418"/>
        <v>4.9127675253921098E-4</v>
      </c>
      <c r="AL262" s="5">
        <f t="shared" si="419"/>
        <v>2.3195203842049255E-6</v>
      </c>
      <c r="AM262" s="5">
        <f t="shared" si="420"/>
        <v>1.7590374814846623E-4</v>
      </c>
      <c r="AN262" s="5">
        <f t="shared" si="421"/>
        <v>1.9281284495461072E-4</v>
      </c>
      <c r="AO262" s="5">
        <f t="shared" si="422"/>
        <v>1.0567368112052053E-4</v>
      </c>
      <c r="AP262" s="5">
        <f t="shared" si="423"/>
        <v>3.8610591129410908E-5</v>
      </c>
      <c r="AQ262" s="5">
        <f t="shared" si="424"/>
        <v>1.0580527702510309E-5</v>
      </c>
      <c r="AR262" s="5">
        <f t="shared" si="425"/>
        <v>2.2858707098198012E-3</v>
      </c>
      <c r="AS262" s="5">
        <f t="shared" si="426"/>
        <v>1.5002278319533548E-3</v>
      </c>
      <c r="AT262" s="5">
        <f t="shared" si="427"/>
        <v>4.9230333502652229E-4</v>
      </c>
      <c r="AU262" s="5">
        <f t="shared" si="428"/>
        <v>1.0770034102650076E-4</v>
      </c>
      <c r="AV262" s="5">
        <f t="shared" si="429"/>
        <v>1.7671061668614823E-5</v>
      </c>
      <c r="AW262" s="5">
        <f t="shared" si="430"/>
        <v>4.6351321145523095E-8</v>
      </c>
      <c r="AX262" s="5">
        <f t="shared" si="431"/>
        <v>1.9241077924455734E-5</v>
      </c>
      <c r="AY262" s="5">
        <f t="shared" si="432"/>
        <v>2.109066471668594E-5</v>
      </c>
      <c r="AZ262" s="5">
        <f t="shared" si="433"/>
        <v>1.1559023354567167E-5</v>
      </c>
      <c r="BA262" s="5">
        <f t="shared" si="434"/>
        <v>4.2233858030316929E-6</v>
      </c>
      <c r="BB262" s="5">
        <f t="shared" si="435"/>
        <v>1.1573417857704618E-6</v>
      </c>
      <c r="BC262" s="5">
        <f t="shared" si="436"/>
        <v>2.5371871224814276E-7</v>
      </c>
      <c r="BD262" s="5">
        <f t="shared" si="437"/>
        <v>4.1760076120983086E-4</v>
      </c>
      <c r="BE262" s="5">
        <f t="shared" si="438"/>
        <v>2.7407336815706555E-4</v>
      </c>
      <c r="BF262" s="5">
        <f t="shared" si="439"/>
        <v>8.9937828316379614E-5</v>
      </c>
      <c r="BG262" s="5">
        <f t="shared" si="440"/>
        <v>1.9675541666470978E-5</v>
      </c>
      <c r="BH262" s="5">
        <f t="shared" si="441"/>
        <v>3.2282879221901171E-6</v>
      </c>
      <c r="BI262" s="5">
        <f t="shared" si="442"/>
        <v>4.2374814722660103E-7</v>
      </c>
      <c r="BJ262" s="8">
        <f t="shared" si="443"/>
        <v>0.21854572328452193</v>
      </c>
      <c r="BK262" s="8">
        <f t="shared" si="444"/>
        <v>0.32238542766095296</v>
      </c>
      <c r="BL262" s="8">
        <f t="shared" si="445"/>
        <v>0.42088787370579422</v>
      </c>
      <c r="BM262" s="8">
        <f t="shared" si="446"/>
        <v>0.25652592427283855</v>
      </c>
      <c r="BN262" s="8">
        <f t="shared" si="447"/>
        <v>0.74332251682087014</v>
      </c>
    </row>
    <row r="263" spans="1:66" x14ac:dyDescent="0.25">
      <c r="A263" t="s">
        <v>340</v>
      </c>
      <c r="B263" t="s">
        <v>356</v>
      </c>
      <c r="C263" t="s">
        <v>341</v>
      </c>
      <c r="D263" s="11">
        <v>44411</v>
      </c>
      <c r="E263">
        <f>VLOOKUP(A263,home!$A$2:$E$405,3,FALSE)</f>
        <v>1.3508064516128999</v>
      </c>
      <c r="F263">
        <f>VLOOKUP(B263,home!$B$2:$E$405,3,FALSE)</f>
        <v>0.99</v>
      </c>
      <c r="G263">
        <f>VLOOKUP(C263,away!$B$2:$E$405,4,FALSE)</f>
        <v>1.42</v>
      </c>
      <c r="H263">
        <f>VLOOKUP(A263,away!$A$2:$E$405,3,FALSE)</f>
        <v>1.13709677419355</v>
      </c>
      <c r="I263">
        <f>VLOOKUP(C263,away!$B$2:$E$405,3,FALSE)</f>
        <v>0.62</v>
      </c>
      <c r="J263">
        <f>VLOOKUP(B263,home!$B$2:$E$405,4,FALSE)</f>
        <v>1.1000000000000001</v>
      </c>
      <c r="K263" s="3">
        <f t="shared" si="392"/>
        <v>1.8989637096774146</v>
      </c>
      <c r="L263" s="3">
        <f t="shared" si="393"/>
        <v>0.77550000000000119</v>
      </c>
      <c r="M263" s="5">
        <f t="shared" si="394"/>
        <v>6.8943792370716003E-2</v>
      </c>
      <c r="N263" s="5">
        <f t="shared" si="395"/>
        <v>0.13092175971952427</v>
      </c>
      <c r="O263" s="5">
        <f t="shared" si="396"/>
        <v>5.3465910983490343E-2</v>
      </c>
      <c r="P263" s="5">
        <f t="shared" si="397"/>
        <v>0.10152982466249125</v>
      </c>
      <c r="Q263" s="5">
        <f t="shared" si="398"/>
        <v>0.12430783525724148</v>
      </c>
      <c r="R263" s="5">
        <f t="shared" si="399"/>
        <v>2.0731406983848406E-2</v>
      </c>
      <c r="S263" s="5">
        <f t="shared" si="400"/>
        <v>3.737938160033203E-2</v>
      </c>
      <c r="T263" s="5">
        <f t="shared" si="401"/>
        <v>9.6400726241990919E-2</v>
      </c>
      <c r="U263" s="5">
        <f t="shared" si="402"/>
        <v>3.9368189512881034E-2</v>
      </c>
      <c r="V263" s="5">
        <f t="shared" si="403"/>
        <v>6.1162900150239664E-3</v>
      </c>
      <c r="W263" s="5">
        <f t="shared" si="404"/>
        <v>7.8685355994020045E-2</v>
      </c>
      <c r="X263" s="5">
        <f t="shared" si="405"/>
        <v>6.1020493573362644E-2</v>
      </c>
      <c r="Y263" s="5">
        <f t="shared" si="406"/>
        <v>2.3660696383071396E-2</v>
      </c>
      <c r="Z263" s="5">
        <f t="shared" si="407"/>
        <v>5.3590687053248227E-3</v>
      </c>
      <c r="AA263" s="5">
        <f t="shared" si="408"/>
        <v>1.0176676989079763E-2</v>
      </c>
      <c r="AB263" s="5">
        <f t="shared" si="409"/>
        <v>9.662570143685845E-3</v>
      </c>
      <c r="AC263" s="5">
        <f t="shared" si="410"/>
        <v>5.6294576300579128E-4</v>
      </c>
      <c r="AD263" s="5">
        <f t="shared" si="411"/>
        <v>3.7355158878923073E-2</v>
      </c>
      <c r="AE263" s="5">
        <f t="shared" si="412"/>
        <v>2.896892571060489E-2</v>
      </c>
      <c r="AF263" s="5">
        <f t="shared" si="413"/>
        <v>1.123270094428706E-2</v>
      </c>
      <c r="AG263" s="5">
        <f t="shared" si="414"/>
        <v>2.9036531940982101E-3</v>
      </c>
      <c r="AH263" s="5">
        <f t="shared" si="415"/>
        <v>1.0389894452448515E-3</v>
      </c>
      <c r="AI263" s="5">
        <f t="shared" si="416"/>
        <v>1.9730032512578419E-3</v>
      </c>
      <c r="AJ263" s="5">
        <f t="shared" si="417"/>
        <v>1.8733307866070962E-3</v>
      </c>
      <c r="AK263" s="5">
        <f t="shared" si="418"/>
        <v>1.1857957266627733E-3</v>
      </c>
      <c r="AL263" s="5">
        <f t="shared" si="419"/>
        <v>3.3160801079893813E-5</v>
      </c>
      <c r="AM263" s="5">
        <f t="shared" si="420"/>
        <v>1.418721821606179E-2</v>
      </c>
      <c r="AN263" s="5">
        <f t="shared" si="421"/>
        <v>1.1002187726555935E-2</v>
      </c>
      <c r="AO263" s="5">
        <f t="shared" si="422"/>
        <v>4.2660982909720696E-3</v>
      </c>
      <c r="AP263" s="5">
        <f t="shared" si="423"/>
        <v>1.1027864082162819E-3</v>
      </c>
      <c r="AQ263" s="5">
        <f t="shared" si="424"/>
        <v>2.1380271489293196E-4</v>
      </c>
      <c r="AR263" s="5">
        <f t="shared" si="425"/>
        <v>1.6114726295747678E-4</v>
      </c>
      <c r="AS263" s="5">
        <f t="shared" si="426"/>
        <v>3.0601280427009191E-4</v>
      </c>
      <c r="AT263" s="5">
        <f t="shared" si="427"/>
        <v>2.9055360500276114E-4</v>
      </c>
      <c r="AU263" s="5">
        <f t="shared" si="428"/>
        <v>1.8391691720539646E-4</v>
      </c>
      <c r="AV263" s="5">
        <f t="shared" si="429"/>
        <v>8.7312887842198395E-5</v>
      </c>
      <c r="AW263" s="5">
        <f t="shared" si="430"/>
        <v>1.3565036916859315E-6</v>
      </c>
      <c r="AX263" s="5">
        <f t="shared" si="431"/>
        <v>4.4901687555959462E-3</v>
      </c>
      <c r="AY263" s="5">
        <f t="shared" si="432"/>
        <v>3.4821258699646615E-3</v>
      </c>
      <c r="AZ263" s="5">
        <f t="shared" si="433"/>
        <v>1.3501943060787993E-3</v>
      </c>
      <c r="BA263" s="5">
        <f t="shared" si="434"/>
        <v>3.490252281213702E-4</v>
      </c>
      <c r="BB263" s="5">
        <f t="shared" si="435"/>
        <v>6.7667266102030752E-5</v>
      </c>
      <c r="BC263" s="5">
        <f t="shared" si="436"/>
        <v>1.0495192972424988E-5</v>
      </c>
      <c r="BD263" s="5">
        <f t="shared" si="437"/>
        <v>2.0828283737253898E-5</v>
      </c>
      <c r="BE263" s="5">
        <f t="shared" si="438"/>
        <v>3.9552154951909427E-5</v>
      </c>
      <c r="BF263" s="5">
        <f t="shared" si="439"/>
        <v>3.7554053446606922E-5</v>
      </c>
      <c r="BG263" s="5">
        <f t="shared" si="440"/>
        <v>2.3771261548797523E-5</v>
      </c>
      <c r="BH263" s="5">
        <f t="shared" si="441"/>
        <v>1.1285190753604157E-5</v>
      </c>
      <c r="BI263" s="5">
        <f t="shared" si="442"/>
        <v>4.2860335395762805E-6</v>
      </c>
      <c r="BJ263" s="8">
        <f t="shared" si="443"/>
        <v>0.63597907587265834</v>
      </c>
      <c r="BK263" s="8">
        <f t="shared" si="444"/>
        <v>0.21804752108261358</v>
      </c>
      <c r="BL263" s="8">
        <f t="shared" si="445"/>
        <v>0.14064209427801366</v>
      </c>
      <c r="BM263" s="8">
        <f t="shared" si="446"/>
        <v>0.49664646059502543</v>
      </c>
      <c r="BN263" s="8">
        <f t="shared" si="447"/>
        <v>0.49990052997731171</v>
      </c>
    </row>
    <row r="264" spans="1:66" x14ac:dyDescent="0.25">
      <c r="A264" t="s">
        <v>342</v>
      </c>
      <c r="B264" t="s">
        <v>346</v>
      </c>
      <c r="C264" t="s">
        <v>402</v>
      </c>
      <c r="D264" s="11">
        <v>44411</v>
      </c>
      <c r="E264">
        <f>VLOOKUP(A264,home!$A$2:$E$405,3,FALSE)</f>
        <v>1.16835016835017</v>
      </c>
      <c r="F264">
        <f>VLOOKUP(B264,home!$B$2:$E$405,3,FALSE)</f>
        <v>0.59</v>
      </c>
      <c r="G264">
        <f>VLOOKUP(C264,away!$B$2:$E$405,4,FALSE)</f>
        <v>0.72</v>
      </c>
      <c r="H264">
        <f>VLOOKUP(A264,away!$A$2:$E$405,3,FALSE)</f>
        <v>0.84175084175084203</v>
      </c>
      <c r="I264">
        <f>VLOOKUP(C264,away!$B$2:$E$405,3,FALSE)</f>
        <v>0.86</v>
      </c>
      <c r="J264">
        <f>VLOOKUP(B264,home!$B$2:$E$405,4,FALSE)</f>
        <v>1.19</v>
      </c>
      <c r="K264" s="3">
        <f t="shared" si="392"/>
        <v>0.49631515151515215</v>
      </c>
      <c r="L264" s="3">
        <f t="shared" si="393"/>
        <v>0.86144781144781168</v>
      </c>
      <c r="M264" s="5">
        <f t="shared" si="394"/>
        <v>0.25723557930492136</v>
      </c>
      <c r="N264" s="5">
        <f t="shared" si="395"/>
        <v>0.12766991551780998</v>
      </c>
      <c r="O264" s="5">
        <f t="shared" si="396"/>
        <v>0.22159502681873447</v>
      </c>
      <c r="P264" s="5">
        <f t="shared" si="397"/>
        <v>0.10998096931054441</v>
      </c>
      <c r="Q264" s="5">
        <f t="shared" si="398"/>
        <v>3.1682256732074268E-2</v>
      </c>
      <c r="R264" s="5">
        <f t="shared" si="399"/>
        <v>9.5446275440358982E-2</v>
      </c>
      <c r="S264" s="5">
        <f t="shared" si="400"/>
        <v>1.175557988825955E-2</v>
      </c>
      <c r="T264" s="5">
        <f t="shared" si="401"/>
        <v>2.7292610723573071E-2</v>
      </c>
      <c r="U264" s="5">
        <f t="shared" si="402"/>
        <v>4.7371432656738717E-2</v>
      </c>
      <c r="V264" s="5">
        <f t="shared" si="403"/>
        <v>5.5845483238527345E-4</v>
      </c>
      <c r="W264" s="5">
        <f t="shared" si="404"/>
        <v>5.241461350107131E-3</v>
      </c>
      <c r="X264" s="5">
        <f t="shared" si="405"/>
        <v>4.5152454088380799E-3</v>
      </c>
      <c r="Y264" s="5">
        <f t="shared" si="406"/>
        <v>1.944824137796672E-3</v>
      </c>
      <c r="Z264" s="5">
        <f t="shared" si="407"/>
        <v>2.7407328362980758E-2</v>
      </c>
      <c r="AA264" s="5">
        <f t="shared" si="408"/>
        <v>1.3602672329098321E-2</v>
      </c>
      <c r="AB264" s="5">
        <f t="shared" si="409"/>
        <v>3.3756061890137003E-3</v>
      </c>
      <c r="AC264" s="5">
        <f t="shared" si="410"/>
        <v>1.492294629981103E-5</v>
      </c>
      <c r="AD264" s="5">
        <f t="shared" si="411"/>
        <v>6.5035417103480851E-4</v>
      </c>
      <c r="AE264" s="5">
        <f t="shared" si="412"/>
        <v>5.6024617730389154E-4</v>
      </c>
      <c r="AF264" s="5">
        <f t="shared" si="413"/>
        <v>2.4131142165522004E-4</v>
      </c>
      <c r="AG264" s="5">
        <f t="shared" si="414"/>
        <v>6.9292398687416455E-5</v>
      </c>
      <c r="AH264" s="5">
        <f t="shared" si="415"/>
        <v>5.9024957589803263E-3</v>
      </c>
      <c r="AI264" s="5">
        <f t="shared" si="416"/>
        <v>2.9294980769358635E-3</v>
      </c>
      <c r="AJ264" s="5">
        <f t="shared" si="417"/>
        <v>7.2697714095888493E-4</v>
      </c>
      <c r="AK264" s="5">
        <f t="shared" si="418"/>
        <v>1.2026992328768706E-4</v>
      </c>
      <c r="AL264" s="5">
        <f t="shared" si="419"/>
        <v>2.5521198948562711E-7</v>
      </c>
      <c r="AM264" s="5">
        <f t="shared" si="420"/>
        <v>6.4556125787130437E-5</v>
      </c>
      <c r="AN264" s="5">
        <f t="shared" si="421"/>
        <v>5.5611733274873147E-5</v>
      </c>
      <c r="AO264" s="5">
        <f t="shared" si="422"/>
        <v>2.395330296022946E-5</v>
      </c>
      <c r="AP264" s="5">
        <f t="shared" si="423"/>
        <v>6.8781734706786862E-6</v>
      </c>
      <c r="AQ264" s="5">
        <f t="shared" si="424"/>
        <v>1.4812968707686381E-6</v>
      </c>
      <c r="AR264" s="5">
        <f t="shared" si="425"/>
        <v>1.0169384107307185E-3</v>
      </c>
      <c r="AS264" s="5">
        <f t="shared" si="426"/>
        <v>5.0472194140339466E-4</v>
      </c>
      <c r="AT264" s="5">
        <f t="shared" si="427"/>
        <v>1.2525057341032376E-4</v>
      </c>
      <c r="AU264" s="5">
        <f t="shared" si="428"/>
        <v>2.0721252439834848E-5</v>
      </c>
      <c r="AV264" s="5">
        <f t="shared" si="429"/>
        <v>2.5710678860650864E-6</v>
      </c>
      <c r="AW264" s="5">
        <f t="shared" si="430"/>
        <v>3.0309940080720512E-9</v>
      </c>
      <c r="AX264" s="5">
        <f t="shared" si="431"/>
        <v>5.3400305585451468E-6</v>
      </c>
      <c r="AY264" s="5">
        <f t="shared" si="432"/>
        <v>4.600157637723151E-6</v>
      </c>
      <c r="AZ264" s="5">
        <f t="shared" si="433"/>
        <v>1.9813978646657722E-6</v>
      </c>
      <c r="BA264" s="5">
        <f t="shared" si="434"/>
        <v>5.6895695137456568E-7</v>
      </c>
      <c r="BB264" s="5">
        <f t="shared" si="435"/>
        <v>1.2253168014240962E-7</v>
      </c>
      <c r="BC264" s="5">
        <f t="shared" si="436"/>
        <v>2.1110929538340416E-8</v>
      </c>
      <c r="BD264" s="5">
        <f t="shared" si="437"/>
        <v>1.4600656138353217E-4</v>
      </c>
      <c r="BE264" s="5">
        <f t="shared" si="438"/>
        <v>7.2465268635274132E-5</v>
      </c>
      <c r="BF264" s="5">
        <f t="shared" si="439"/>
        <v>1.7982805391151142E-5</v>
      </c>
      <c r="BG264" s="5">
        <f t="shared" si="440"/>
        <v>2.9750462607922257E-6</v>
      </c>
      <c r="BH264" s="5">
        <f t="shared" si="441"/>
        <v>3.6914013392241998E-7</v>
      </c>
      <c r="BI264" s="5">
        <f t="shared" si="442"/>
        <v>3.6641968299605891E-8</v>
      </c>
      <c r="BJ264" s="8">
        <f t="shared" si="443"/>
        <v>0.20003263285686623</v>
      </c>
      <c r="BK264" s="8">
        <f t="shared" si="444"/>
        <v>0.37955036165203754</v>
      </c>
      <c r="BL264" s="8">
        <f t="shared" si="445"/>
        <v>0.39298029304375026</v>
      </c>
      <c r="BM264" s="8">
        <f t="shared" si="446"/>
        <v>0.15635599566454764</v>
      </c>
      <c r="BN264" s="8">
        <f t="shared" si="447"/>
        <v>0.84361002312444355</v>
      </c>
    </row>
    <row r="265" spans="1:66" x14ac:dyDescent="0.25">
      <c r="A265" t="s">
        <v>342</v>
      </c>
      <c r="B265" t="s">
        <v>398</v>
      </c>
      <c r="C265" t="s">
        <v>384</v>
      </c>
      <c r="D265" s="11">
        <v>44411</v>
      </c>
      <c r="E265">
        <f>VLOOKUP(A265,home!$A$2:$E$405,3,FALSE)</f>
        <v>1.16835016835017</v>
      </c>
      <c r="F265">
        <f>VLOOKUP(B265,home!$B$2:$E$405,3,FALSE)</f>
        <v>0.86</v>
      </c>
      <c r="G265">
        <f>VLOOKUP(C265,away!$B$2:$E$405,4,FALSE)</f>
        <v>1.19</v>
      </c>
      <c r="H265">
        <f>VLOOKUP(A265,away!$A$2:$E$405,3,FALSE)</f>
        <v>0.84175084175084203</v>
      </c>
      <c r="I265">
        <f>VLOOKUP(C265,away!$B$2:$E$405,3,FALSE)</f>
        <v>1.19</v>
      </c>
      <c r="J265">
        <f>VLOOKUP(B265,home!$B$2:$E$405,4,FALSE)</f>
        <v>0.64</v>
      </c>
      <c r="K265" s="3">
        <f t="shared" si="392"/>
        <v>1.1956895622895638</v>
      </c>
      <c r="L265" s="3">
        <f t="shared" si="393"/>
        <v>0.64107744107744125</v>
      </c>
      <c r="M265" s="5">
        <f t="shared" si="394"/>
        <v>0.15933171320706144</v>
      </c>
      <c r="N265" s="5">
        <f t="shared" si="395"/>
        <v>0.19051126642339763</v>
      </c>
      <c r="O265" s="5">
        <f t="shared" si="396"/>
        <v>0.1021439669852677</v>
      </c>
      <c r="P265" s="5">
        <f t="shared" si="397"/>
        <v>0.1221324751751344</v>
      </c>
      <c r="Q265" s="5">
        <f t="shared" si="398"/>
        <v>0.11389616638051139</v>
      </c>
      <c r="R265" s="5">
        <f t="shared" si="399"/>
        <v>3.2741096488207021E-2</v>
      </c>
      <c r="S265" s="5">
        <f t="shared" si="400"/>
        <v>2.3404539485840002E-2</v>
      </c>
      <c r="T265" s="5">
        <f t="shared" si="401"/>
        <v>7.3016262891748743E-2</v>
      </c>
      <c r="U265" s="5">
        <f t="shared" si="402"/>
        <v>3.9148187328864631E-2</v>
      </c>
      <c r="V265" s="5">
        <f t="shared" si="403"/>
        <v>1.9933636005902769E-3</v>
      </c>
      <c r="W265" s="5">
        <f t="shared" si="404"/>
        <v>4.539481910865769E-2</v>
      </c>
      <c r="X265" s="5">
        <f t="shared" si="405"/>
        <v>2.9101594472351604E-2</v>
      </c>
      <c r="Y265" s="5">
        <f t="shared" si="406"/>
        <v>9.3281878578042859E-3</v>
      </c>
      <c r="Z265" s="5">
        <f t="shared" si="407"/>
        <v>6.9965261182431196E-3</v>
      </c>
      <c r="AA265" s="5">
        <f t="shared" si="408"/>
        <v>8.3656732518696177E-3</v>
      </c>
      <c r="AB265" s="5">
        <f t="shared" si="409"/>
        <v>5.0013740943927474E-3</v>
      </c>
      <c r="AC265" s="5">
        <f t="shared" si="410"/>
        <v>9.5498263325849989E-5</v>
      </c>
      <c r="AD265" s="5">
        <f t="shared" si="411"/>
        <v>1.3569527847561196E-2</v>
      </c>
      <c r="AE265" s="5">
        <f t="shared" si="412"/>
        <v>8.699118189143611E-3</v>
      </c>
      <c r="AF265" s="5">
        <f t="shared" si="413"/>
        <v>2.7884042141632049E-3</v>
      </c>
      <c r="AG265" s="5">
        <f t="shared" si="414"/>
        <v>5.9586101276843371E-4</v>
      </c>
      <c r="AH265" s="5">
        <f t="shared" si="415"/>
        <v>1.1213287650786953E-3</v>
      </c>
      <c r="AI265" s="5">
        <f t="shared" si="416"/>
        <v>1.3407611002996425E-3</v>
      </c>
      <c r="AJ265" s="5">
        <f t="shared" si="417"/>
        <v>8.0156702657607683E-4</v>
      </c>
      <c r="AK265" s="5">
        <f t="shared" si="418"/>
        <v>3.1947510905083227E-4</v>
      </c>
      <c r="AL265" s="5">
        <f t="shared" si="419"/>
        <v>2.928089842291587E-6</v>
      </c>
      <c r="AM265" s="5">
        <f t="shared" si="420"/>
        <v>3.2449885625052983E-3</v>
      </c>
      <c r="AN265" s="5">
        <f t="shared" si="421"/>
        <v>2.0802889639764612E-3</v>
      </c>
      <c r="AO265" s="5">
        <f t="shared" si="422"/>
        <v>6.6681316286383541E-4</v>
      </c>
      <c r="AP265" s="5">
        <f t="shared" si="423"/>
        <v>1.4249295870850091E-4</v>
      </c>
      <c r="AQ265" s="5">
        <f t="shared" si="424"/>
        <v>2.2837255335099813E-5</v>
      </c>
      <c r="AR265" s="5">
        <f t="shared" si="425"/>
        <v>1.4377171506463549E-4</v>
      </c>
      <c r="AS265" s="5">
        <f t="shared" si="426"/>
        <v>1.7190633905525392E-4</v>
      </c>
      <c r="AT265" s="5">
        <f t="shared" si="427"/>
        <v>1.0277330764988896E-4</v>
      </c>
      <c r="AU265" s="5">
        <f t="shared" si="428"/>
        <v>4.0961657079648826E-5</v>
      </c>
      <c r="AV265" s="5">
        <f t="shared" si="429"/>
        <v>1.2244356456055116E-5</v>
      </c>
      <c r="AW265" s="5">
        <f t="shared" si="430"/>
        <v>6.2346320832476425E-8</v>
      </c>
      <c r="AX265" s="5">
        <f t="shared" si="431"/>
        <v>6.4666649232276747E-4</v>
      </c>
      <c r="AY265" s="5">
        <f t="shared" si="432"/>
        <v>4.1456330012880458E-4</v>
      </c>
      <c r="AZ265" s="5">
        <f t="shared" si="433"/>
        <v>1.3288358980559662E-4</v>
      </c>
      <c r="BA265" s="5">
        <f t="shared" si="434"/>
        <v>2.8396223904585418E-5</v>
      </c>
      <c r="BB265" s="5">
        <f t="shared" si="435"/>
        <v>4.5510446392534212E-6</v>
      </c>
      <c r="BC265" s="5">
        <f t="shared" si="436"/>
        <v>5.8351441031235809E-7</v>
      </c>
      <c r="BD265" s="5">
        <f t="shared" si="437"/>
        <v>1.5361467198825252E-5</v>
      </c>
      <c r="BE265" s="5">
        <f t="shared" si="438"/>
        <v>1.8367545991088857E-5</v>
      </c>
      <c r="BF265" s="5">
        <f t="shared" si="439"/>
        <v>1.0980941513209235E-5</v>
      </c>
      <c r="BG265" s="5">
        <f t="shared" si="440"/>
        <v>4.3765990504854857E-6</v>
      </c>
      <c r="BH265" s="5">
        <f t="shared" si="441"/>
        <v>1.3082634507479765E-6</v>
      </c>
      <c r="BI265" s="5">
        <f t="shared" si="442"/>
        <v>3.1285539055685642E-7</v>
      </c>
      <c r="BJ265" s="8">
        <f t="shared" si="443"/>
        <v>0.49428627346670823</v>
      </c>
      <c r="BK265" s="8">
        <f t="shared" si="444"/>
        <v>0.30737508112192302</v>
      </c>
      <c r="BL265" s="8">
        <f t="shared" si="445"/>
        <v>0.19150579519750738</v>
      </c>
      <c r="BM265" s="8">
        <f t="shared" si="446"/>
        <v>0.27899249029099432</v>
      </c>
      <c r="BN265" s="8">
        <f t="shared" si="447"/>
        <v>0.72075668465957954</v>
      </c>
    </row>
    <row r="266" spans="1:66" x14ac:dyDescent="0.25">
      <c r="A266" t="s">
        <v>40</v>
      </c>
      <c r="B266" t="s">
        <v>238</v>
      </c>
      <c r="C266" t="s">
        <v>334</v>
      </c>
      <c r="D266" s="11">
        <v>44411</v>
      </c>
      <c r="E266">
        <f>VLOOKUP(A266,home!$A$2:$E$405,3,FALSE)</f>
        <v>1.45714285714286</v>
      </c>
      <c r="F266">
        <f>VLOOKUP(B266,home!$B$2:$E$405,3,FALSE)</f>
        <v>0.74</v>
      </c>
      <c r="G266">
        <f>VLOOKUP(C266,away!$B$2:$E$405,4,FALSE)</f>
        <v>1.1100000000000001</v>
      </c>
      <c r="H266">
        <f>VLOOKUP(A266,away!$A$2:$E$405,3,FALSE)</f>
        <v>1.1499999999999999</v>
      </c>
      <c r="I266">
        <f>VLOOKUP(C266,away!$B$2:$E$405,3,FALSE)</f>
        <v>0.63</v>
      </c>
      <c r="J266">
        <f>VLOOKUP(B266,home!$B$2:$E$405,4,FALSE)</f>
        <v>1</v>
      </c>
      <c r="K266" s="3">
        <f t="shared" si="392"/>
        <v>1.1968971428571451</v>
      </c>
      <c r="L266" s="3">
        <f t="shared" si="393"/>
        <v>0.72449999999999992</v>
      </c>
      <c r="M266" s="5">
        <f t="shared" si="394"/>
        <v>0.1464022742827801</v>
      </c>
      <c r="N266" s="5">
        <f t="shared" si="395"/>
        <v>0.17522846379684759</v>
      </c>
      <c r="O266" s="5">
        <f t="shared" si="396"/>
        <v>0.10606844771787419</v>
      </c>
      <c r="P266" s="5">
        <f t="shared" si="397"/>
        <v>0.12695302202081607</v>
      </c>
      <c r="Q266" s="5">
        <f t="shared" si="398"/>
        <v>0.10486522383284681</v>
      </c>
      <c r="R266" s="5">
        <f t="shared" si="399"/>
        <v>3.842329518579992E-2</v>
      </c>
      <c r="S266" s="5">
        <f t="shared" si="400"/>
        <v>2.7521891103083618E-2</v>
      </c>
      <c r="T266" s="5">
        <f t="shared" si="401"/>
        <v>7.5974854666897504E-2</v>
      </c>
      <c r="U266" s="5">
        <f t="shared" si="402"/>
        <v>4.598873222704062E-2</v>
      </c>
      <c r="V266" s="5">
        <f t="shared" si="403"/>
        <v>2.6517402625981534E-3</v>
      </c>
      <c r="W266" s="5">
        <f t="shared" si="404"/>
        <v>4.1837628930203104E-2</v>
      </c>
      <c r="X266" s="5">
        <f t="shared" si="405"/>
        <v>3.0311362159932145E-2</v>
      </c>
      <c r="Y266" s="5">
        <f t="shared" si="406"/>
        <v>1.0980290942435418E-2</v>
      </c>
      <c r="Z266" s="5">
        <f t="shared" si="407"/>
        <v>9.2792257873706794E-3</v>
      </c>
      <c r="AA266" s="5">
        <f t="shared" si="408"/>
        <v>1.1106278832830307E-2</v>
      </c>
      <c r="AB266" s="5">
        <f t="shared" si="409"/>
        <v>6.646536701394693E-3</v>
      </c>
      <c r="AC266" s="5">
        <f t="shared" si="410"/>
        <v>1.4371636369735712E-4</v>
      </c>
      <c r="AD266" s="5">
        <f t="shared" si="411"/>
        <v>1.251883463261939E-2</v>
      </c>
      <c r="AE266" s="5">
        <f t="shared" si="412"/>
        <v>9.0698956913327477E-3</v>
      </c>
      <c r="AF266" s="5">
        <f t="shared" si="413"/>
        <v>3.2855697141852876E-3</v>
      </c>
      <c r="AG266" s="5">
        <f t="shared" si="414"/>
        <v>7.9346508597574685E-4</v>
      </c>
      <c r="AH266" s="5">
        <f t="shared" si="415"/>
        <v>1.6806997707375141E-3</v>
      </c>
      <c r="AI266" s="5">
        <f t="shared" si="416"/>
        <v>2.0116247535963893E-3</v>
      </c>
      <c r="AJ266" s="5">
        <f t="shared" si="417"/>
        <v>1.2038539600401136E-3</v>
      </c>
      <c r="AK266" s="5">
        <f t="shared" si="418"/>
        <v>4.8029645506309046E-4</v>
      </c>
      <c r="AL266" s="5">
        <f t="shared" si="419"/>
        <v>4.9849571735425399E-6</v>
      </c>
      <c r="AM266" s="5">
        <f t="shared" si="420"/>
        <v>2.9967514807366421E-3</v>
      </c>
      <c r="AN266" s="5">
        <f t="shared" si="421"/>
        <v>2.1711464477936972E-3</v>
      </c>
      <c r="AO266" s="5">
        <f t="shared" si="422"/>
        <v>7.8649780071326668E-4</v>
      </c>
      <c r="AP266" s="5">
        <f t="shared" si="423"/>
        <v>1.8993921887225387E-4</v>
      </c>
      <c r="AQ266" s="5">
        <f t="shared" si="424"/>
        <v>3.4402741018236979E-5</v>
      </c>
      <c r="AR266" s="5">
        <f t="shared" si="425"/>
        <v>2.4353339677986584E-4</v>
      </c>
      <c r="AS266" s="5">
        <f t="shared" si="426"/>
        <v>2.914844267961169E-4</v>
      </c>
      <c r="AT266" s="5">
        <f t="shared" si="427"/>
        <v>1.744384388098125E-4</v>
      </c>
      <c r="AU266" s="5">
        <f t="shared" si="428"/>
        <v>6.9594956338641821E-5</v>
      </c>
      <c r="AV266" s="5">
        <f t="shared" si="429"/>
        <v>2.0824501099747054E-5</v>
      </c>
      <c r="AW266" s="5">
        <f t="shared" si="430"/>
        <v>1.2007543009035059E-7</v>
      </c>
      <c r="AX266" s="5">
        <f t="shared" si="431"/>
        <v>5.9780054752443411E-4</v>
      </c>
      <c r="AY266" s="5">
        <f t="shared" si="432"/>
        <v>4.3310649668145247E-4</v>
      </c>
      <c r="AZ266" s="5">
        <f t="shared" si="433"/>
        <v>1.5689282842285614E-4</v>
      </c>
      <c r="BA266" s="5">
        <f t="shared" si="434"/>
        <v>3.7889618064119757E-5</v>
      </c>
      <c r="BB266" s="5">
        <f t="shared" si="435"/>
        <v>6.8627570718636894E-6</v>
      </c>
      <c r="BC266" s="5">
        <f t="shared" si="436"/>
        <v>9.9441349971304897E-7</v>
      </c>
      <c r="BD266" s="5">
        <f t="shared" si="437"/>
        <v>2.9406657661168785E-5</v>
      </c>
      <c r="BE266" s="5">
        <f t="shared" si="438"/>
        <v>3.5196744535631091E-5</v>
      </c>
      <c r="BF266" s="5">
        <f t="shared" si="439"/>
        <v>2.1063441486284848E-5</v>
      </c>
      <c r="BG266" s="5">
        <f t="shared" si="440"/>
        <v>8.4035909778909957E-6</v>
      </c>
      <c r="BH266" s="5">
        <f t="shared" si="441"/>
        <v>2.5145585077944555E-6</v>
      </c>
      <c r="BI266" s="5">
        <f t="shared" si="442"/>
        <v>6.0193357870526128E-7</v>
      </c>
      <c r="BJ266" s="8">
        <f t="shared" si="443"/>
        <v>0.47227787380367425</v>
      </c>
      <c r="BK266" s="8">
        <f t="shared" si="444"/>
        <v>0.30411073548683032</v>
      </c>
      <c r="BL266" s="8">
        <f t="shared" si="445"/>
        <v>0.21450682825094852</v>
      </c>
      <c r="BM266" s="8">
        <f t="shared" si="446"/>
        <v>0.3018009500706077</v>
      </c>
      <c r="BN266" s="8">
        <f t="shared" si="447"/>
        <v>0.69794072683696462</v>
      </c>
    </row>
    <row r="267" spans="1:66" x14ac:dyDescent="0.25">
      <c r="A267" t="s">
        <v>40</v>
      </c>
      <c r="B267" t="s">
        <v>239</v>
      </c>
      <c r="C267" t="s">
        <v>339</v>
      </c>
      <c r="D267" s="11">
        <v>44411</v>
      </c>
      <c r="E267">
        <f>VLOOKUP(A267,home!$A$2:$E$405,3,FALSE)</f>
        <v>1.45714285714286</v>
      </c>
      <c r="F267">
        <f>VLOOKUP(B267,home!$B$2:$E$405,3,FALSE)</f>
        <v>0.9</v>
      </c>
      <c r="G267">
        <f>VLOOKUP(C267,away!$B$2:$E$405,4,FALSE)</f>
        <v>0.79</v>
      </c>
      <c r="H267">
        <f>VLOOKUP(A267,away!$A$2:$E$405,3,FALSE)</f>
        <v>1.1499999999999999</v>
      </c>
      <c r="I267">
        <f>VLOOKUP(C267,away!$B$2:$E$405,3,FALSE)</f>
        <v>0.63</v>
      </c>
      <c r="J267">
        <f>VLOOKUP(B267,home!$B$2:$E$405,4,FALSE)</f>
        <v>1.07</v>
      </c>
      <c r="K267" s="3">
        <f t="shared" si="392"/>
        <v>1.0360285714285735</v>
      </c>
      <c r="L267" s="3">
        <f t="shared" si="393"/>
        <v>0.77521499999999999</v>
      </c>
      <c r="M267" s="5">
        <f t="shared" si="394"/>
        <v>0.16345074768466766</v>
      </c>
      <c r="N267" s="5">
        <f t="shared" si="395"/>
        <v>0.16933964462267845</v>
      </c>
      <c r="O267" s="5">
        <f t="shared" si="396"/>
        <v>0.12670947136636962</v>
      </c>
      <c r="P267" s="5">
        <f t="shared" si="397"/>
        <v>0.13127463260616964</v>
      </c>
      <c r="Q267" s="5">
        <f t="shared" si="398"/>
        <v>8.7720355052327934E-2</v>
      </c>
      <c r="R267" s="5">
        <f t="shared" si="399"/>
        <v>4.9113541422640114E-2</v>
      </c>
      <c r="S267" s="5">
        <f t="shared" si="400"/>
        <v>2.635813755824953E-2</v>
      </c>
      <c r="T267" s="5">
        <f t="shared" si="401"/>
        <v>6.8002135041890385E-2</v>
      </c>
      <c r="U267" s="5">
        <f t="shared" si="402"/>
        <v>5.0883032157895906E-2</v>
      </c>
      <c r="V267" s="5">
        <f t="shared" si="403"/>
        <v>2.3521559403852327E-3</v>
      </c>
      <c r="W267" s="5">
        <f t="shared" si="404"/>
        <v>3.0293598043356858E-2</v>
      </c>
      <c r="X267" s="5">
        <f t="shared" si="405"/>
        <v>2.3484051607180884E-2</v>
      </c>
      <c r="Y267" s="5">
        <f t="shared" si="406"/>
        <v>9.1025945333303646E-3</v>
      </c>
      <c r="Z267" s="5">
        <f t="shared" si="407"/>
        <v>1.2691184671317317E-2</v>
      </c>
      <c r="AA267" s="5">
        <f t="shared" si="408"/>
        <v>1.314842992476109E-2</v>
      </c>
      <c r="AB267" s="5">
        <f t="shared" si="409"/>
        <v>6.8110745357394687E-3</v>
      </c>
      <c r="AC267" s="5">
        <f t="shared" si="410"/>
        <v>1.1807012635321199E-4</v>
      </c>
      <c r="AD267" s="5">
        <f t="shared" si="411"/>
        <v>7.8462582760726093E-3</v>
      </c>
      <c r="AE267" s="5">
        <f t="shared" si="412"/>
        <v>6.082537109485627E-3</v>
      </c>
      <c r="AF267" s="5">
        <f t="shared" si="413"/>
        <v>2.35763700266495E-3</v>
      </c>
      <c r="AG267" s="5">
        <f t="shared" si="414"/>
        <v>6.0922518967363641E-4</v>
      </c>
      <c r="AH267" s="5">
        <f t="shared" si="415"/>
        <v>2.4595991812438132E-3</v>
      </c>
      <c r="AI267" s="5">
        <f t="shared" si="416"/>
        <v>2.5482150260309169E-3</v>
      </c>
      <c r="AJ267" s="5">
        <f t="shared" si="417"/>
        <v>1.3200117865558179E-3</v>
      </c>
      <c r="AK267" s="5">
        <f t="shared" si="418"/>
        <v>4.558566418314345E-4</v>
      </c>
      <c r="AL267" s="5">
        <f t="shared" si="419"/>
        <v>3.7930967409666668E-6</v>
      </c>
      <c r="AM267" s="5">
        <f t="shared" si="420"/>
        <v>1.6257895505638255E-3</v>
      </c>
      <c r="AN267" s="5">
        <f t="shared" si="421"/>
        <v>1.2603364464403358E-3</v>
      </c>
      <c r="AO267" s="5">
        <f t="shared" si="422"/>
        <v>4.8851585916362243E-4</v>
      </c>
      <c r="AP267" s="5">
        <f t="shared" si="423"/>
        <v>1.2623494058717585E-4</v>
      </c>
      <c r="AQ267" s="5">
        <f t="shared" si="424"/>
        <v>2.4464804866821881E-5</v>
      </c>
      <c r="AR267" s="5">
        <f t="shared" si="425"/>
        <v>3.8134363585758476E-4</v>
      </c>
      <c r="AS267" s="5">
        <f t="shared" si="426"/>
        <v>3.9508290228091166E-4</v>
      </c>
      <c r="AT267" s="5">
        <f t="shared" si="427"/>
        <v>2.0465858742297379E-4</v>
      </c>
      <c r="AU267" s="5">
        <f t="shared" si="428"/>
        <v>7.0677381319471131E-5</v>
      </c>
      <c r="AV267" s="5">
        <f t="shared" si="429"/>
        <v>1.8305946600181058E-5</v>
      </c>
      <c r="AW267" s="5">
        <f t="shared" si="430"/>
        <v>8.4622396138609393E-8</v>
      </c>
      <c r="AX267" s="5">
        <f t="shared" si="431"/>
        <v>2.80727404252357E-4</v>
      </c>
      <c r="AY267" s="5">
        <f t="shared" si="432"/>
        <v>2.1762409468749092E-4</v>
      </c>
      <c r="AZ267" s="5">
        <f t="shared" si="433"/>
        <v>8.435273128158163E-5</v>
      </c>
      <c r="BA267" s="5">
        <f t="shared" si="434"/>
        <v>2.17971675268171E-5</v>
      </c>
      <c r="BB267" s="5">
        <f t="shared" si="435"/>
        <v>4.2243728060753796E-6</v>
      </c>
      <c r="BC267" s="5">
        <f t="shared" si="436"/>
        <v>6.5495943297234532E-7</v>
      </c>
      <c r="BD267" s="5">
        <f t="shared" si="437"/>
        <v>4.9270551111889564E-5</v>
      </c>
      <c r="BE267" s="5">
        <f t="shared" si="438"/>
        <v>5.1045698681949457E-5</v>
      </c>
      <c r="BF267" s="5">
        <f t="shared" si="439"/>
        <v>2.6442401141516755E-5</v>
      </c>
      <c r="BG267" s="5">
        <f t="shared" si="440"/>
        <v>9.1316943599289645E-6</v>
      </c>
      <c r="BH267" s="5">
        <f t="shared" si="441"/>
        <v>2.3651740656098913E-6</v>
      </c>
      <c r="BI267" s="5">
        <f t="shared" si="442"/>
        <v>4.9007758167474546E-7</v>
      </c>
      <c r="BJ267" s="8">
        <f t="shared" si="443"/>
        <v>0.40897275881027073</v>
      </c>
      <c r="BK267" s="8">
        <f t="shared" si="444"/>
        <v>0.32377516110725374</v>
      </c>
      <c r="BL267" s="8">
        <f t="shared" si="445"/>
        <v>0.25465804609349196</v>
      </c>
      <c r="BM267" s="8">
        <f t="shared" si="446"/>
        <v>0.27227121845518909</v>
      </c>
      <c r="BN267" s="8">
        <f t="shared" si="447"/>
        <v>0.72760839275485334</v>
      </c>
    </row>
    <row r="268" spans="1:66" x14ac:dyDescent="0.25">
      <c r="A268" t="s">
        <v>40</v>
      </c>
      <c r="B268" t="s">
        <v>233</v>
      </c>
      <c r="C268" t="s">
        <v>335</v>
      </c>
      <c r="D268" s="11">
        <v>44411</v>
      </c>
      <c r="E268">
        <f>VLOOKUP(A268,home!$A$2:$E$405,3,FALSE)</f>
        <v>1.45714285714286</v>
      </c>
      <c r="F268">
        <f>VLOOKUP(B268,home!$B$2:$E$405,3,FALSE)</f>
        <v>1.27</v>
      </c>
      <c r="G268">
        <f>VLOOKUP(C268,away!$B$2:$E$405,4,FALSE)</f>
        <v>1.1599999999999999</v>
      </c>
      <c r="H268">
        <f>VLOOKUP(A268,away!$A$2:$E$405,3,FALSE)</f>
        <v>1.1499999999999999</v>
      </c>
      <c r="I268">
        <f>VLOOKUP(C268,away!$B$2:$E$405,3,FALSE)</f>
        <v>0.69</v>
      </c>
      <c r="J268">
        <f>VLOOKUP(B268,home!$B$2:$E$405,4,FALSE)</f>
        <v>0.94</v>
      </c>
      <c r="K268" s="3">
        <f t="shared" si="392"/>
        <v>2.1466628571428612</v>
      </c>
      <c r="L268" s="3">
        <f t="shared" si="393"/>
        <v>0.74588999999999983</v>
      </c>
      <c r="M268" s="5">
        <f t="shared" si="394"/>
        <v>5.5434515423438302E-2</v>
      </c>
      <c r="N268" s="5">
        <f t="shared" si="395"/>
        <v>0.11899921526320807</v>
      </c>
      <c r="O268" s="5">
        <f t="shared" si="396"/>
        <v>4.1348050709188386E-2</v>
      </c>
      <c r="P268" s="5">
        <f t="shared" si="397"/>
        <v>8.8760324672674251E-2</v>
      </c>
      <c r="Q268" s="5">
        <f t="shared" si="398"/>
        <v>0.12772559771733832</v>
      </c>
      <c r="R268" s="5">
        <f t="shared" si="399"/>
        <v>1.5420548771738259E-2</v>
      </c>
      <c r="S268" s="5">
        <f t="shared" si="400"/>
        <v>3.553018897982229E-2</v>
      </c>
      <c r="T268" s="5">
        <f t="shared" si="401"/>
        <v>9.5269246081385456E-2</v>
      </c>
      <c r="U268" s="5">
        <f t="shared" si="402"/>
        <v>3.3102719285050486E-2</v>
      </c>
      <c r="V268" s="5">
        <f t="shared" si="403"/>
        <v>6.3211141719620462E-3</v>
      </c>
      <c r="W268" s="5">
        <f t="shared" si="404"/>
        <v>9.1394598842060429E-2</v>
      </c>
      <c r="X268" s="5">
        <f t="shared" si="405"/>
        <v>6.8170317330304431E-2</v>
      </c>
      <c r="Y268" s="5">
        <f t="shared" si="406"/>
        <v>2.5423778996750381E-2</v>
      </c>
      <c r="Z268" s="5">
        <f t="shared" si="407"/>
        <v>3.8340110411172823E-3</v>
      </c>
      <c r="AA268" s="5">
        <f t="shared" si="408"/>
        <v>8.2303290958421014E-3</v>
      </c>
      <c r="AB268" s="5">
        <f t="shared" si="409"/>
        <v>8.833870886053214E-3</v>
      </c>
      <c r="AC268" s="5">
        <f t="shared" si="410"/>
        <v>6.3257537058668148E-4</v>
      </c>
      <c r="AD268" s="5">
        <f t="shared" si="411"/>
        <v>4.9048347669430774E-2</v>
      </c>
      <c r="AE268" s="5">
        <f t="shared" si="412"/>
        <v>3.658467204315171E-2</v>
      </c>
      <c r="AF268" s="5">
        <f t="shared" si="413"/>
        <v>1.3644070515133212E-2</v>
      </c>
      <c r="AG268" s="5">
        <f t="shared" si="414"/>
        <v>3.3923252521775695E-3</v>
      </c>
      <c r="AH268" s="5">
        <f t="shared" si="415"/>
        <v>7.1493762386474211E-4</v>
      </c>
      <c r="AI268" s="5">
        <f t="shared" si="416"/>
        <v>1.5347300423244154E-3</v>
      </c>
      <c r="AJ268" s="5">
        <f t="shared" si="417"/>
        <v>1.6472739887995571E-3</v>
      </c>
      <c r="AK268" s="5">
        <f t="shared" si="418"/>
        <v>1.1787139624311919E-3</v>
      </c>
      <c r="AL268" s="5">
        <f t="shared" si="419"/>
        <v>4.0514538528442718E-5</v>
      </c>
      <c r="AM268" s="5">
        <f t="shared" si="420"/>
        <v>2.1058053229239326E-2</v>
      </c>
      <c r="AN268" s="5">
        <f t="shared" si="421"/>
        <v>1.5706991323157317E-2</v>
      </c>
      <c r="AO268" s="5">
        <f t="shared" si="422"/>
        <v>5.857843879014904E-3</v>
      </c>
      <c r="AP268" s="5">
        <f t="shared" si="423"/>
        <v>1.4564357236394752E-3</v>
      </c>
      <c r="AQ268" s="5">
        <f t="shared" si="424"/>
        <v>2.7158521047636189E-4</v>
      </c>
      <c r="AR268" s="5">
        <f t="shared" si="425"/>
        <v>1.066529648528945E-4</v>
      </c>
      <c r="AS268" s="5">
        <f t="shared" si="426"/>
        <v>2.2894795825387167E-4</v>
      </c>
      <c r="AT268" s="5">
        <f t="shared" si="427"/>
        <v>2.4573703910114034E-4</v>
      </c>
      <c r="AU268" s="5">
        <f t="shared" si="428"/>
        <v>1.7583819148756037E-4</v>
      </c>
      <c r="AV268" s="5">
        <f t="shared" si="429"/>
        <v>9.4366328633379987E-5</v>
      </c>
      <c r="AW268" s="5">
        <f t="shared" si="430"/>
        <v>1.8019677844106023E-6</v>
      </c>
      <c r="AX268" s="5">
        <f t="shared" si="431"/>
        <v>7.5340901184908901E-3</v>
      </c>
      <c r="AY268" s="5">
        <f t="shared" si="432"/>
        <v>5.6196024784811692E-3</v>
      </c>
      <c r="AZ268" s="5">
        <f t="shared" si="433"/>
        <v>2.095802646337159E-3</v>
      </c>
      <c r="BA268" s="5">
        <f t="shared" si="434"/>
        <v>5.210794119588077E-4</v>
      </c>
      <c r="BB268" s="5">
        <f t="shared" si="435"/>
        <v>9.716698064648872E-5</v>
      </c>
      <c r="BC268" s="5">
        <f t="shared" si="436"/>
        <v>1.4495175838881896E-5</v>
      </c>
      <c r="BD268" s="5">
        <f t="shared" si="437"/>
        <v>1.3258563325687576E-5</v>
      </c>
      <c r="BE268" s="5">
        <f t="shared" si="438"/>
        <v>2.8461665430330047E-5</v>
      </c>
      <c r="BF268" s="5">
        <f t="shared" si="439"/>
        <v>3.0548800015858254E-5</v>
      </c>
      <c r="BG268" s="5">
        <f t="shared" si="440"/>
        <v>2.1859324774776061E-5</v>
      </c>
      <c r="BH268" s="5">
        <f t="shared" si="441"/>
        <v>1.1731150144058629E-5</v>
      </c>
      <c r="BI268" s="5">
        <f t="shared" si="442"/>
        <v>5.0365648571633546E-6</v>
      </c>
      <c r="BJ268" s="8">
        <f t="shared" si="443"/>
        <v>0.689885315888221</v>
      </c>
      <c r="BK268" s="8">
        <f t="shared" si="444"/>
        <v>0.19233883563549317</v>
      </c>
      <c r="BL268" s="8">
        <f t="shared" si="445"/>
        <v>0.11297361291616909</v>
      </c>
      <c r="BM268" s="8">
        <f t="shared" si="446"/>
        <v>0.54572572241271833</v>
      </c>
      <c r="BN268" s="8">
        <f t="shared" si="447"/>
        <v>0.4476882525575856</v>
      </c>
    </row>
    <row r="269" spans="1:66" x14ac:dyDescent="0.25">
      <c r="A269" t="s">
        <v>40</v>
      </c>
      <c r="B269" t="s">
        <v>232</v>
      </c>
      <c r="C269" t="s">
        <v>332</v>
      </c>
      <c r="D269" s="11">
        <v>44411</v>
      </c>
      <c r="E269">
        <f>VLOOKUP(A269,home!$A$2:$E$405,3,FALSE)</f>
        <v>1.45714285714286</v>
      </c>
      <c r="F269">
        <f>VLOOKUP(B269,home!$B$2:$E$405,3,FALSE)</f>
        <v>1</v>
      </c>
      <c r="G269">
        <f>VLOOKUP(C269,away!$B$2:$E$405,4,FALSE)</f>
        <v>0.57999999999999996</v>
      </c>
      <c r="H269">
        <f>VLOOKUP(A269,away!$A$2:$E$405,3,FALSE)</f>
        <v>1.1499999999999999</v>
      </c>
      <c r="I269">
        <f>VLOOKUP(C269,away!$B$2:$E$405,3,FALSE)</f>
        <v>1.43</v>
      </c>
      <c r="J269">
        <f>VLOOKUP(B269,home!$B$2:$E$405,4,FALSE)</f>
        <v>0.87</v>
      </c>
      <c r="K269" s="3">
        <f t="shared" si="392"/>
        <v>0.84514285714285875</v>
      </c>
      <c r="L269" s="3">
        <f t="shared" si="393"/>
        <v>1.430715</v>
      </c>
      <c r="M269" s="5">
        <f t="shared" si="394"/>
        <v>0.10270876118740027</v>
      </c>
      <c r="N269" s="5">
        <f t="shared" si="395"/>
        <v>8.6803575883523013E-2</v>
      </c>
      <c r="O269" s="5">
        <f t="shared" si="396"/>
        <v>0.14694696526223139</v>
      </c>
      <c r="P269" s="5">
        <f t="shared" si="397"/>
        <v>0.12419117807019463</v>
      </c>
      <c r="Q269" s="5">
        <f t="shared" si="398"/>
        <v>3.6680711066208786E-2</v>
      </c>
      <c r="R269" s="5">
        <f t="shared" si="399"/>
        <v>0.10511961370257669</v>
      </c>
      <c r="S269" s="5">
        <f t="shared" si="400"/>
        <v>3.7541706598723079E-2</v>
      </c>
      <c r="T269" s="5">
        <f t="shared" si="401"/>
        <v>5.2479643533090911E-2</v>
      </c>
      <c r="U269" s="5">
        <f t="shared" si="402"/>
        <v>8.8841090666349265E-2</v>
      </c>
      <c r="V269" s="5">
        <f t="shared" si="403"/>
        <v>5.0437639997907343E-3</v>
      </c>
      <c r="W269" s="5">
        <f t="shared" si="404"/>
        <v>1.0333480317509126E-2</v>
      </c>
      <c r="X269" s="5">
        <f t="shared" si="405"/>
        <v>1.4784265292465069E-2</v>
      </c>
      <c r="Y269" s="5">
        <f t="shared" si="406"/>
        <v>1.0576035058954582E-2</v>
      </c>
      <c r="Z269" s="5">
        <f t="shared" si="407"/>
        <v>5.0132069372827333E-2</v>
      </c>
      <c r="AA269" s="5">
        <f t="shared" si="408"/>
        <v>4.2368760344235291E-2</v>
      </c>
      <c r="AB269" s="5">
        <f t="shared" si="409"/>
        <v>1.7903827585464029E-2</v>
      </c>
      <c r="AC269" s="5">
        <f t="shared" si="410"/>
        <v>3.8116940183609819E-4</v>
      </c>
      <c r="AD269" s="5">
        <f t="shared" si="411"/>
        <v>2.183316769942289E-3</v>
      </c>
      <c r="AE269" s="5">
        <f t="shared" si="412"/>
        <v>3.1237040525079825E-3</v>
      </c>
      <c r="AF269" s="5">
        <f t="shared" si="413"/>
        <v>2.2345651217419789E-3</v>
      </c>
      <c r="AG269" s="5">
        <f t="shared" si="414"/>
        <v>1.0656752793843584E-3</v>
      </c>
      <c r="AH269" s="5">
        <f t="shared" si="415"/>
        <v>1.7931175908186169E-2</v>
      </c>
      <c r="AI269" s="5">
        <f t="shared" si="416"/>
        <v>1.5154405238975653E-2</v>
      </c>
      <c r="AJ269" s="5">
        <f t="shared" si="417"/>
        <v>6.4038186709842945E-3</v>
      </c>
      <c r="AK269" s="5">
        <f t="shared" si="418"/>
        <v>1.8040472027401507E-3</v>
      </c>
      <c r="AL269" s="5">
        <f t="shared" si="419"/>
        <v>1.8435769845170155E-5</v>
      </c>
      <c r="AM269" s="5">
        <f t="shared" si="420"/>
        <v>3.6904291459938883E-4</v>
      </c>
      <c r="AN269" s="5">
        <f t="shared" si="421"/>
        <v>5.2799523356106466E-4</v>
      </c>
      <c r="AO269" s="5">
        <f t="shared" si="422"/>
        <v>3.7770535029215931E-4</v>
      </c>
      <c r="AP269" s="5">
        <f t="shared" si="423"/>
        <v>1.8012957008108223E-4</v>
      </c>
      <c r="AQ269" s="5">
        <f t="shared" si="424"/>
        <v>6.4428519464638907E-5</v>
      </c>
      <c r="AR269" s="5">
        <f t="shared" si="425"/>
        <v>5.1308804678961107E-3</v>
      </c>
      <c r="AS269" s="5">
        <f t="shared" si="426"/>
        <v>4.3363269782962059E-3</v>
      </c>
      <c r="AT269" s="5">
        <f t="shared" si="427"/>
        <v>1.8324078859714573E-3</v>
      </c>
      <c r="AU269" s="5">
        <f t="shared" si="428"/>
        <v>5.1621547873367444E-4</v>
      </c>
      <c r="AV269" s="5">
        <f t="shared" si="429"/>
        <v>1.0906895614958654E-4</v>
      </c>
      <c r="AW269" s="5">
        <f t="shared" si="430"/>
        <v>6.1921580475419494E-7</v>
      </c>
      <c r="AX269" s="5">
        <f t="shared" si="431"/>
        <v>5.1982330542142578E-5</v>
      </c>
      <c r="AY269" s="5">
        <f t="shared" si="432"/>
        <v>7.4371900041601534E-5</v>
      </c>
      <c r="AZ269" s="5">
        <f t="shared" si="433"/>
        <v>5.3202496484009968E-5</v>
      </c>
      <c r="BA269" s="5">
        <f t="shared" si="434"/>
        <v>2.5372536585706773E-5</v>
      </c>
      <c r="BB269" s="5">
        <f t="shared" si="435"/>
        <v>9.0752171703048685E-6</v>
      </c>
      <c r="BC269" s="5">
        <f t="shared" si="436"/>
        <v>2.5968098667625434E-6</v>
      </c>
      <c r="BD269" s="5">
        <f t="shared" si="437"/>
        <v>1.2234712747709962E-3</v>
      </c>
      <c r="BE269" s="5">
        <f t="shared" si="438"/>
        <v>1.0340080087921752E-3</v>
      </c>
      <c r="BF269" s="5">
        <f t="shared" si="439"/>
        <v>4.3694224142960852E-4</v>
      </c>
      <c r="BG269" s="5">
        <f t="shared" si="440"/>
        <v>1.2309287144274139E-4</v>
      </c>
      <c r="BH269" s="5">
        <f t="shared" si="441"/>
        <v>2.6007765266259263E-5</v>
      </c>
      <c r="BI269" s="5">
        <f t="shared" si="442"/>
        <v>4.3960554090054325E-6</v>
      </c>
      <c r="BJ269" s="8">
        <f t="shared" si="443"/>
        <v>0.22200087525401702</v>
      </c>
      <c r="BK269" s="8">
        <f t="shared" si="444"/>
        <v>0.26995938692783156</v>
      </c>
      <c r="BL269" s="8">
        <f t="shared" si="445"/>
        <v>0.45724652256590076</v>
      </c>
      <c r="BM269" s="8">
        <f t="shared" si="446"/>
        <v>0.39681429626420489</v>
      </c>
      <c r="BN269" s="8">
        <f t="shared" si="447"/>
        <v>0.60245080517213478</v>
      </c>
    </row>
    <row r="270" spans="1:66" x14ac:dyDescent="0.25">
      <c r="A270" t="s">
        <v>32</v>
      </c>
      <c r="B270" t="s">
        <v>208</v>
      </c>
      <c r="C270" t="s">
        <v>209</v>
      </c>
      <c r="D270" s="11">
        <v>44442</v>
      </c>
      <c r="E270">
        <f>VLOOKUP(A270,home!$A$2:$E$405,3,FALSE)</f>
        <v>1.2486772486772499</v>
      </c>
      <c r="F270">
        <f>VLOOKUP(B270,home!$B$2:$E$405,3,FALSE)</f>
        <v>1.44</v>
      </c>
      <c r="G270">
        <f>VLOOKUP(C270,away!$B$2:$E$405,4,FALSE)</f>
        <v>0.48</v>
      </c>
      <c r="H270">
        <f>VLOOKUP(A270,away!$A$2:$E$405,3,FALSE)</f>
        <v>1.1005291005291</v>
      </c>
      <c r="I270">
        <f>VLOOKUP(C270,away!$B$2:$E$405,3,FALSE)</f>
        <v>1.1200000000000001</v>
      </c>
      <c r="J270">
        <f>VLOOKUP(B270,home!$B$2:$E$405,4,FALSE)</f>
        <v>0.73</v>
      </c>
      <c r="K270" s="3">
        <f t="shared" si="392"/>
        <v>0.86308571428571501</v>
      </c>
      <c r="L270" s="3">
        <f t="shared" si="393"/>
        <v>0.89979259259259237</v>
      </c>
      <c r="M270" s="5">
        <f t="shared" si="394"/>
        <v>0.17155037789064831</v>
      </c>
      <c r="N270" s="5">
        <f t="shared" si="395"/>
        <v>0.14806268043773452</v>
      </c>
      <c r="O270" s="5">
        <f t="shared" si="396"/>
        <v>0.15435975928246537</v>
      </c>
      <c r="P270" s="5">
        <f t="shared" si="397"/>
        <v>0.13322570309727766</v>
      </c>
      <c r="Q270" s="5">
        <f t="shared" si="398"/>
        <v>6.3895392152329811E-2</v>
      </c>
      <c r="R270" s="5">
        <f t="shared" si="399"/>
        <v>6.9445883998368985E-2</v>
      </c>
      <c r="S270" s="5">
        <f t="shared" si="400"/>
        <v>2.586570805614577E-2</v>
      </c>
      <c r="T270" s="5">
        <f t="shared" si="401"/>
        <v>5.7492600559465229E-2</v>
      </c>
      <c r="U270" s="5">
        <f t="shared" si="402"/>
        <v>5.9937750394935208E-2</v>
      </c>
      <c r="V270" s="5">
        <f t="shared" si="403"/>
        <v>2.2319178413167653E-3</v>
      </c>
      <c r="W270" s="5">
        <f t="shared" si="404"/>
        <v>1.8382400058453152E-2</v>
      </c>
      <c r="X270" s="5">
        <f t="shared" si="405"/>
        <v>1.6540347406669785E-2</v>
      </c>
      <c r="Y270" s="5">
        <f t="shared" si="406"/>
        <v>7.4414410377147827E-3</v>
      </c>
      <c r="Z270" s="5">
        <f t="shared" si="407"/>
        <v>2.0828964002592289E-2</v>
      </c>
      <c r="AA270" s="5">
        <f t="shared" si="408"/>
        <v>1.797718127400881E-2</v>
      </c>
      <c r="AB270" s="5">
        <f t="shared" si="409"/>
        <v>7.7579241703608359E-3</v>
      </c>
      <c r="AC270" s="5">
        <f t="shared" si="410"/>
        <v>1.083314517144068E-4</v>
      </c>
      <c r="AD270" s="5">
        <f t="shared" si="411"/>
        <v>3.9663967211839507E-3</v>
      </c>
      <c r="AE270" s="5">
        <f t="shared" si="412"/>
        <v>3.5689343890048649E-3</v>
      </c>
      <c r="AF270" s="5">
        <f t="shared" si="413"/>
        <v>1.6056503633377732E-3</v>
      </c>
      <c r="AG270" s="5">
        <f t="shared" si="414"/>
        <v>4.8158410107497772E-4</v>
      </c>
      <c r="AH270" s="5">
        <f t="shared" si="415"/>
        <v>4.6854368802275734E-3</v>
      </c>
      <c r="AI270" s="5">
        <f t="shared" si="416"/>
        <v>4.0439336365118471E-3</v>
      </c>
      <c r="AJ270" s="5">
        <f t="shared" si="417"/>
        <v>1.7451306755964279E-3</v>
      </c>
      <c r="AK270" s="5">
        <f t="shared" si="418"/>
        <v>5.0206578522301855E-4</v>
      </c>
      <c r="AL270" s="5">
        <f t="shared" si="419"/>
        <v>3.3652001236395761E-6</v>
      </c>
      <c r="AM270" s="5">
        <f t="shared" si="420"/>
        <v>6.8466806944871396E-4</v>
      </c>
      <c r="AN270" s="5">
        <f t="shared" si="421"/>
        <v>6.1605925727462344E-4</v>
      </c>
      <c r="AO270" s="5">
        <f t="shared" si="422"/>
        <v>2.7716277814690012E-4</v>
      </c>
      <c r="AP270" s="5">
        <f t="shared" si="423"/>
        <v>8.312967157298827E-5</v>
      </c>
      <c r="AQ270" s="5">
        <f t="shared" si="424"/>
        <v>1.8699865676507456E-5</v>
      </c>
      <c r="AR270" s="5">
        <f t="shared" si="425"/>
        <v>8.4318427957778331E-4</v>
      </c>
      <c r="AS270" s="5">
        <f t="shared" si="426"/>
        <v>7.2774030621387722E-4</v>
      </c>
      <c r="AT270" s="5">
        <f t="shared" si="427"/>
        <v>3.1405113100155447E-4</v>
      </c>
      <c r="AU270" s="5">
        <f t="shared" si="428"/>
        <v>9.0351014907571125E-5</v>
      </c>
      <c r="AV270" s="5">
        <f t="shared" si="429"/>
        <v>1.9495167559485068E-5</v>
      </c>
      <c r="AW270" s="5">
        <f t="shared" si="430"/>
        <v>7.259467031840972E-8</v>
      </c>
      <c r="AX270" s="5">
        <f t="shared" si="431"/>
        <v>9.848787162812743E-5</v>
      </c>
      <c r="AY270" s="5">
        <f t="shared" si="432"/>
        <v>8.8618657351199201E-5</v>
      </c>
      <c r="AZ270" s="5">
        <f t="shared" si="433"/>
        <v>3.9869205725055061E-5</v>
      </c>
      <c r="BA270" s="5">
        <f t="shared" si="434"/>
        <v>1.1958005327984908E-5</v>
      </c>
      <c r="BB270" s="5">
        <f t="shared" si="435"/>
        <v>2.6899311540758929E-6</v>
      </c>
      <c r="BC270" s="5">
        <f t="shared" si="436"/>
        <v>4.8407602540430641E-7</v>
      </c>
      <c r="BD270" s="5">
        <f t="shared" si="437"/>
        <v>1.2644849482576842E-4</v>
      </c>
      <c r="BE270" s="5">
        <f t="shared" si="438"/>
        <v>1.0913588947705189E-4</v>
      </c>
      <c r="BF270" s="5">
        <f t="shared" si="439"/>
        <v>4.7096813561754075E-5</v>
      </c>
      <c r="BG270" s="5">
        <f t="shared" si="440"/>
        <v>1.3549528991175891E-5</v>
      </c>
      <c r="BH270" s="5">
        <f t="shared" si="441"/>
        <v>2.9236012268960108E-6</v>
      </c>
      <c r="BI270" s="5">
        <f t="shared" si="442"/>
        <v>5.0466369064042754E-7</v>
      </c>
      <c r="BJ270" s="8">
        <f t="shared" si="443"/>
        <v>0.32335925461630038</v>
      </c>
      <c r="BK270" s="8">
        <f t="shared" si="444"/>
        <v>0.33307402219457771</v>
      </c>
      <c r="BL270" s="8">
        <f t="shared" si="445"/>
        <v>0.32274954698873171</v>
      </c>
      <c r="BM270" s="8">
        <f t="shared" si="446"/>
        <v>0.25938344488069665</v>
      </c>
      <c r="BN270" s="8">
        <f t="shared" si="447"/>
        <v>0.74053979685882454</v>
      </c>
    </row>
    <row r="271" spans="1:66" x14ac:dyDescent="0.25">
      <c r="D271" s="11"/>
      <c r="E271" s="10"/>
      <c r="F271" s="10"/>
      <c r="G271" s="10"/>
      <c r="H271" s="10"/>
      <c r="I271" s="10"/>
      <c r="J271" s="10"/>
      <c r="K271" s="12"/>
      <c r="L271" s="12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4"/>
      <c r="BK271" s="14"/>
      <c r="BL271" s="14"/>
      <c r="BM271" s="14"/>
      <c r="BN271" s="14"/>
    </row>
    <row r="272" spans="1:66" s="10" customFormat="1" x14ac:dyDescent="0.25">
      <c r="D272" s="15"/>
      <c r="K272" s="12"/>
      <c r="L272" s="12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4"/>
      <c r="BK272" s="14"/>
      <c r="BL272" s="14"/>
      <c r="BM272" s="14"/>
      <c r="BN272" s="14"/>
    </row>
    <row r="273" spans="4:66" x14ac:dyDescent="0.25">
      <c r="D273" s="11"/>
      <c r="E273" s="10"/>
      <c r="F273" s="10"/>
      <c r="G273" s="10"/>
      <c r="H273" s="10"/>
      <c r="I273" s="10"/>
      <c r="J273" s="10"/>
      <c r="K273" s="12"/>
      <c r="L273" s="12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4"/>
      <c r="BK273" s="14"/>
      <c r="BL273" s="14"/>
      <c r="BM273" s="14"/>
      <c r="BN273" s="14"/>
    </row>
    <row r="274" spans="4:66" x14ac:dyDescent="0.25">
      <c r="D274" s="11"/>
      <c r="E274" s="10"/>
      <c r="F274" s="10"/>
      <c r="G274" s="10"/>
      <c r="H274" s="10"/>
      <c r="I274" s="10"/>
      <c r="J274" s="10"/>
      <c r="K274" s="12"/>
      <c r="L274" s="12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4"/>
      <c r="BK274" s="14"/>
      <c r="BL274" s="14"/>
      <c r="BM274" s="14"/>
      <c r="BN274" s="14"/>
    </row>
    <row r="275" spans="4:66" x14ac:dyDescent="0.25">
      <c r="D275" s="11"/>
      <c r="E275" s="10"/>
      <c r="F275" s="10"/>
      <c r="G275" s="10"/>
      <c r="H275" s="10"/>
      <c r="I275" s="10"/>
      <c r="J275" s="10"/>
      <c r="K275" s="12"/>
      <c r="L275" s="12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4"/>
      <c r="BK275" s="14"/>
      <c r="BL275" s="14"/>
      <c r="BM275" s="14"/>
      <c r="BN275" s="14"/>
    </row>
    <row r="276" spans="4:66" x14ac:dyDescent="0.25">
      <c r="D276" s="11"/>
      <c r="E276" s="10"/>
      <c r="F276" s="10"/>
      <c r="G276" s="10"/>
      <c r="H276" s="10"/>
      <c r="I276" s="10"/>
      <c r="J276" s="10"/>
      <c r="K276" s="12"/>
      <c r="L276" s="12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4"/>
      <c r="BK276" s="14"/>
      <c r="BL276" s="14"/>
      <c r="BM276" s="14"/>
      <c r="BN276" s="14"/>
    </row>
    <row r="277" spans="4:66" x14ac:dyDescent="0.25">
      <c r="D277" s="11"/>
      <c r="E277" s="10"/>
      <c r="F277" s="10"/>
      <c r="G277" s="10"/>
      <c r="H277" s="10"/>
      <c r="I277" s="10"/>
      <c r="J277" s="10"/>
      <c r="K277" s="12"/>
      <c r="L277" s="12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4"/>
      <c r="BK277" s="14"/>
      <c r="BL277" s="14"/>
      <c r="BM277" s="14"/>
      <c r="BN277" s="14"/>
    </row>
    <row r="278" spans="4:66" x14ac:dyDescent="0.25">
      <c r="D278" s="11"/>
      <c r="E278" s="10"/>
      <c r="F278" s="10"/>
      <c r="G278" s="10"/>
      <c r="H278" s="10"/>
      <c r="I278" s="10"/>
      <c r="J278" s="10"/>
      <c r="K278" s="12"/>
      <c r="L278" s="12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4"/>
      <c r="BK278" s="14"/>
      <c r="BL278" s="14"/>
      <c r="BM278" s="14"/>
      <c r="BN278" s="14"/>
    </row>
    <row r="279" spans="4:66" x14ac:dyDescent="0.25">
      <c r="D279" s="11"/>
      <c r="E279" s="10"/>
      <c r="F279" s="10"/>
      <c r="G279" s="10"/>
      <c r="H279" s="10"/>
      <c r="I279" s="10"/>
      <c r="J279" s="10"/>
      <c r="K279" s="12"/>
      <c r="L279" s="12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4"/>
      <c r="BK279" s="14"/>
      <c r="BL279" s="14"/>
      <c r="BM279" s="14"/>
      <c r="BN279" s="14"/>
    </row>
    <row r="280" spans="4:66" x14ac:dyDescent="0.25">
      <c r="D280" s="11"/>
      <c r="E280" s="10"/>
      <c r="F280" s="10"/>
      <c r="G280" s="10"/>
      <c r="H280" s="10"/>
      <c r="I280" s="10"/>
      <c r="J280" s="10"/>
      <c r="K280" s="12"/>
      <c r="L280" s="12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4"/>
      <c r="BK280" s="14"/>
      <c r="BL280" s="14"/>
      <c r="BM280" s="14"/>
      <c r="BN280" s="14"/>
    </row>
    <row r="281" spans="4:66" x14ac:dyDescent="0.25">
      <c r="D281" s="11"/>
      <c r="E281" s="10"/>
      <c r="F281" s="10"/>
      <c r="G281" s="10"/>
      <c r="H281" s="10"/>
      <c r="I281" s="10"/>
      <c r="J281" s="10"/>
      <c r="K281" s="12"/>
      <c r="L281" s="12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4"/>
      <c r="BK281" s="14"/>
      <c r="BL281" s="14"/>
      <c r="BM281" s="14"/>
      <c r="BN281" s="14"/>
    </row>
    <row r="282" spans="4:66" x14ac:dyDescent="0.25">
      <c r="D282" s="11"/>
      <c r="E282" s="10"/>
      <c r="F282" s="10"/>
      <c r="G282" s="10"/>
      <c r="H282" s="10"/>
      <c r="I282" s="10"/>
      <c r="J282" s="10"/>
      <c r="K282" s="12"/>
      <c r="L282" s="12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4"/>
      <c r="BK282" s="14"/>
      <c r="BL282" s="14"/>
      <c r="BM282" s="14"/>
      <c r="BN282" s="14"/>
    </row>
    <row r="283" spans="4:66" x14ac:dyDescent="0.25">
      <c r="D283" s="11"/>
      <c r="E283" s="10"/>
      <c r="F283" s="10"/>
      <c r="G283" s="10"/>
      <c r="H283" s="10"/>
      <c r="I283" s="10"/>
      <c r="J283" s="10"/>
      <c r="K283" s="12"/>
      <c r="L283" s="12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4"/>
      <c r="BK283" s="14"/>
      <c r="BL283" s="14"/>
      <c r="BM283" s="14"/>
      <c r="BN283" s="14"/>
    </row>
    <row r="284" spans="4:66" x14ac:dyDescent="0.25">
      <c r="D284" s="11"/>
      <c r="E284" s="10"/>
      <c r="F284" s="10"/>
      <c r="G284" s="10"/>
      <c r="H284" s="10"/>
      <c r="I284" s="10"/>
      <c r="J284" s="10"/>
      <c r="K284" s="12"/>
      <c r="L284" s="12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4"/>
      <c r="BK284" s="14"/>
      <c r="BL284" s="14"/>
      <c r="BM284" s="14"/>
      <c r="BN284" s="14"/>
    </row>
    <row r="285" spans="4:66" x14ac:dyDescent="0.25">
      <c r="D285" s="11"/>
      <c r="E285" s="10"/>
      <c r="F285" s="10"/>
      <c r="G285" s="10"/>
      <c r="H285" s="10"/>
      <c r="I285" s="10"/>
      <c r="J285" s="10"/>
      <c r="K285" s="12"/>
      <c r="L285" s="12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4"/>
      <c r="BK285" s="14"/>
      <c r="BL285" s="14"/>
      <c r="BM285" s="14"/>
      <c r="BN285" s="14"/>
    </row>
    <row r="286" spans="4:66" x14ac:dyDescent="0.25">
      <c r="D286" s="11"/>
      <c r="E286" s="10"/>
      <c r="F286" s="10"/>
      <c r="G286" s="10"/>
      <c r="H286" s="10"/>
      <c r="I286" s="10"/>
      <c r="J286" s="10"/>
      <c r="K286" s="12"/>
      <c r="L286" s="12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4"/>
      <c r="BK286" s="14"/>
      <c r="BL286" s="14"/>
      <c r="BM286" s="14"/>
      <c r="BN286" s="14"/>
    </row>
    <row r="287" spans="4:66" x14ac:dyDescent="0.25">
      <c r="D287" s="11"/>
      <c r="E287" s="10"/>
      <c r="F287" s="10"/>
      <c r="G287" s="10"/>
      <c r="H287" s="10"/>
      <c r="I287" s="10"/>
      <c r="J287" s="10"/>
      <c r="K287" s="12"/>
      <c r="L287" s="12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4"/>
      <c r="BK287" s="14"/>
      <c r="BL287" s="14"/>
      <c r="BM287" s="14"/>
      <c r="BN287" s="14"/>
    </row>
    <row r="288" spans="4:66" x14ac:dyDescent="0.25">
      <c r="D288" s="11"/>
      <c r="E288" s="10"/>
      <c r="F288" s="10"/>
      <c r="G288" s="10"/>
      <c r="H288" s="10"/>
      <c r="I288" s="10"/>
      <c r="J288" s="10"/>
      <c r="K288" s="12"/>
      <c r="L288" s="12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4"/>
      <c r="BK288" s="14"/>
      <c r="BL288" s="14"/>
      <c r="BM288" s="14"/>
      <c r="BN288" s="14"/>
    </row>
    <row r="289" spans="4:66" x14ac:dyDescent="0.25">
      <c r="D289" s="11"/>
      <c r="E289" s="10"/>
      <c r="F289" s="10"/>
      <c r="G289" s="10"/>
      <c r="H289" s="10"/>
      <c r="I289" s="10"/>
      <c r="J289" s="10"/>
      <c r="K289" s="12"/>
      <c r="L289" s="12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4"/>
      <c r="BK289" s="14"/>
      <c r="BL289" s="14"/>
      <c r="BM289" s="14"/>
      <c r="BN289" s="14"/>
    </row>
    <row r="290" spans="4:66" x14ac:dyDescent="0.25">
      <c r="D290" s="11"/>
      <c r="E290" s="10"/>
      <c r="F290" s="10"/>
      <c r="G290" s="10"/>
      <c r="H290" s="10"/>
      <c r="I290" s="10"/>
      <c r="J290" s="10"/>
      <c r="K290" s="12"/>
      <c r="L290" s="12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4"/>
      <c r="BK290" s="14"/>
      <c r="BL290" s="14"/>
      <c r="BM290" s="14"/>
      <c r="BN290" s="14"/>
    </row>
    <row r="291" spans="4:66" x14ac:dyDescent="0.25">
      <c r="D291" s="11"/>
      <c r="E291" s="10"/>
      <c r="F291" s="10"/>
      <c r="G291" s="10"/>
      <c r="H291" s="10"/>
      <c r="I291" s="10"/>
      <c r="J291" s="10"/>
      <c r="K291" s="12"/>
      <c r="L291" s="12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4"/>
      <c r="BK291" s="14"/>
      <c r="BL291" s="14"/>
      <c r="BM291" s="14"/>
      <c r="BN291" s="14"/>
    </row>
    <row r="292" spans="4:66" x14ac:dyDescent="0.25">
      <c r="D292" s="11"/>
      <c r="E292" s="10"/>
      <c r="F292" s="10"/>
      <c r="G292" s="10"/>
      <c r="H292" s="10"/>
      <c r="I292" s="10"/>
      <c r="J292" s="10"/>
      <c r="K292" s="12"/>
      <c r="L292" s="12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4"/>
      <c r="BK292" s="14"/>
      <c r="BL292" s="14"/>
      <c r="BM292" s="14"/>
      <c r="BN292" s="14"/>
    </row>
    <row r="293" spans="4:66" x14ac:dyDescent="0.25">
      <c r="D293" s="11"/>
      <c r="E293" s="10"/>
      <c r="F293" s="10"/>
      <c r="G293" s="10"/>
      <c r="H293" s="10"/>
      <c r="I293" s="10"/>
      <c r="J293" s="10"/>
      <c r="K293" s="12"/>
      <c r="L293" s="12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4"/>
      <c r="BK293" s="14"/>
      <c r="BL293" s="14"/>
      <c r="BM293" s="14"/>
      <c r="BN293" s="14"/>
    </row>
    <row r="294" spans="4:66" x14ac:dyDescent="0.25">
      <c r="D294" s="11"/>
      <c r="E294" s="10"/>
      <c r="F294" s="10"/>
      <c r="G294" s="10"/>
      <c r="H294" s="10"/>
      <c r="I294" s="10"/>
      <c r="J294" s="10"/>
      <c r="K294" s="12"/>
      <c r="L294" s="12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4"/>
      <c r="BK294" s="14"/>
      <c r="BL294" s="14"/>
      <c r="BM294" s="14"/>
      <c r="BN294" s="14"/>
    </row>
    <row r="295" spans="4:66" x14ac:dyDescent="0.25">
      <c r="D295" s="11"/>
      <c r="E295" s="10"/>
      <c r="F295" s="10"/>
      <c r="G295" s="10"/>
      <c r="H295" s="10"/>
      <c r="I295" s="10"/>
      <c r="J295" s="10"/>
      <c r="K295" s="12"/>
      <c r="L295" s="12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4"/>
      <c r="BK295" s="14"/>
      <c r="BL295" s="14"/>
      <c r="BM295" s="14"/>
      <c r="BN295" s="14"/>
    </row>
    <row r="296" spans="4:66" x14ac:dyDescent="0.25">
      <c r="D296" s="11"/>
      <c r="E296" s="10"/>
      <c r="F296" s="10"/>
      <c r="G296" s="10"/>
      <c r="H296" s="10"/>
      <c r="I296" s="10"/>
      <c r="J296" s="10"/>
      <c r="K296" s="12"/>
      <c r="L296" s="12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4"/>
      <c r="BK296" s="14"/>
      <c r="BL296" s="14"/>
      <c r="BM296" s="14"/>
      <c r="BN296" s="14"/>
    </row>
    <row r="297" spans="4:66" x14ac:dyDescent="0.25">
      <c r="D297" s="11"/>
      <c r="E297" s="10"/>
      <c r="F297" s="10"/>
      <c r="G297" s="10"/>
      <c r="H297" s="10"/>
      <c r="I297" s="10"/>
      <c r="J297" s="10"/>
      <c r="K297" s="12"/>
      <c r="L297" s="12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4"/>
      <c r="BK297" s="14"/>
      <c r="BL297" s="14"/>
      <c r="BM297" s="14"/>
      <c r="BN297" s="14"/>
    </row>
    <row r="298" spans="4:66" x14ac:dyDescent="0.25">
      <c r="D298" s="11"/>
      <c r="E298" s="10"/>
      <c r="F298" s="10"/>
      <c r="G298" s="10"/>
      <c r="H298" s="10"/>
      <c r="I298" s="10"/>
      <c r="J298" s="10"/>
      <c r="K298" s="12"/>
      <c r="L298" s="12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4"/>
      <c r="BK298" s="14"/>
      <c r="BL298" s="14"/>
      <c r="BM298" s="14"/>
      <c r="BN298" s="14"/>
    </row>
    <row r="299" spans="4:66" x14ac:dyDescent="0.25">
      <c r="D299" s="11"/>
      <c r="E299" s="10"/>
      <c r="F299" s="10"/>
      <c r="G299" s="10"/>
      <c r="H299" s="10"/>
      <c r="I299" s="10"/>
      <c r="J299" s="10"/>
      <c r="K299" s="12"/>
      <c r="L299" s="12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4"/>
      <c r="BK299" s="14"/>
      <c r="BL299" s="14"/>
      <c r="BM299" s="14"/>
      <c r="BN299" s="14"/>
    </row>
    <row r="300" spans="4:66" x14ac:dyDescent="0.25">
      <c r="D300" s="11"/>
      <c r="E300" s="10"/>
      <c r="F300" s="10"/>
      <c r="G300" s="10"/>
      <c r="H300" s="10"/>
      <c r="I300" s="10"/>
      <c r="J300" s="10"/>
      <c r="K300" s="12"/>
      <c r="L300" s="12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4"/>
      <c r="BK300" s="14"/>
      <c r="BL300" s="14"/>
      <c r="BM300" s="14"/>
      <c r="BN300" s="14"/>
    </row>
    <row r="301" spans="4:66" x14ac:dyDescent="0.25">
      <c r="D301" s="11"/>
      <c r="E301" s="10"/>
      <c r="F301" s="10"/>
      <c r="G301" s="10"/>
      <c r="H301" s="10"/>
      <c r="I301" s="10"/>
      <c r="J301" s="10"/>
      <c r="K301" s="12"/>
      <c r="L301" s="12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4"/>
      <c r="BK301" s="14"/>
      <c r="BL301" s="14"/>
      <c r="BM301" s="14"/>
      <c r="BN301" s="14"/>
    </row>
    <row r="302" spans="4:66" x14ac:dyDescent="0.25">
      <c r="D302" s="11"/>
      <c r="E302" s="10"/>
      <c r="F302" s="10"/>
      <c r="G302" s="10"/>
      <c r="H302" s="10"/>
      <c r="I302" s="10"/>
      <c r="J302" s="10"/>
      <c r="K302" s="12"/>
      <c r="L302" s="12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4"/>
      <c r="BK302" s="14"/>
      <c r="BL302" s="14"/>
      <c r="BM302" s="14"/>
      <c r="BN302" s="14"/>
    </row>
    <row r="303" spans="4:66" x14ac:dyDescent="0.25">
      <c r="D303" s="11"/>
      <c r="E303" s="10"/>
      <c r="F303" s="10"/>
      <c r="G303" s="10"/>
      <c r="H303" s="10"/>
      <c r="I303" s="10"/>
      <c r="J303" s="10"/>
      <c r="K303" s="12"/>
      <c r="L303" s="12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4"/>
      <c r="BK303" s="14"/>
      <c r="BL303" s="14"/>
      <c r="BM303" s="14"/>
      <c r="BN303" s="14"/>
    </row>
    <row r="304" spans="4:66" x14ac:dyDescent="0.25">
      <c r="D304" s="11"/>
      <c r="E304" s="10"/>
      <c r="F304" s="10"/>
      <c r="G304" s="10"/>
      <c r="H304" s="10"/>
      <c r="I304" s="10"/>
      <c r="J304" s="10"/>
      <c r="K304" s="12"/>
      <c r="L304" s="12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4"/>
      <c r="BK304" s="14"/>
      <c r="BL304" s="14"/>
      <c r="BM304" s="14"/>
      <c r="BN304" s="14"/>
    </row>
    <row r="305" spans="4:66" x14ac:dyDescent="0.25">
      <c r="D305" s="11"/>
      <c r="E305" s="10"/>
      <c r="F305" s="10"/>
      <c r="G305" s="10"/>
      <c r="H305" s="10"/>
      <c r="I305" s="10"/>
      <c r="J305" s="10"/>
      <c r="K305" s="12"/>
      <c r="L305" s="12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4"/>
      <c r="BK305" s="14"/>
      <c r="BL305" s="14"/>
      <c r="BM305" s="14"/>
      <c r="BN305" s="14"/>
    </row>
    <row r="306" spans="4:66" x14ac:dyDescent="0.25">
      <c r="D306" s="11"/>
      <c r="E306" s="10"/>
      <c r="F306" s="10"/>
      <c r="G306" s="10"/>
      <c r="H306" s="10"/>
      <c r="I306" s="10"/>
      <c r="J306" s="10"/>
      <c r="K306" s="12"/>
      <c r="L306" s="12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4"/>
      <c r="BK306" s="14"/>
      <c r="BL306" s="14"/>
      <c r="BM306" s="14"/>
      <c r="BN306" s="14"/>
    </row>
    <row r="307" spans="4:66" x14ac:dyDescent="0.25">
      <c r="D307" s="11"/>
      <c r="E307" s="10"/>
      <c r="F307" s="10"/>
      <c r="G307" s="10"/>
      <c r="H307" s="10"/>
      <c r="I307" s="10"/>
      <c r="J307" s="10"/>
      <c r="K307" s="12"/>
      <c r="L307" s="12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4"/>
      <c r="BK307" s="14"/>
      <c r="BL307" s="14"/>
      <c r="BM307" s="14"/>
      <c r="BN307" s="14"/>
    </row>
    <row r="308" spans="4:66" x14ac:dyDescent="0.25">
      <c r="D308" s="11"/>
      <c r="E308" s="10"/>
      <c r="F308" s="10"/>
      <c r="G308" s="10"/>
      <c r="H308" s="10"/>
      <c r="I308" s="10"/>
      <c r="J308" s="10"/>
      <c r="K308" s="12"/>
      <c r="L308" s="12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4"/>
      <c r="BK308" s="14"/>
      <c r="BL308" s="14"/>
      <c r="BM308" s="14"/>
      <c r="BN308" s="14"/>
    </row>
    <row r="309" spans="4:66" x14ac:dyDescent="0.25">
      <c r="D309" s="11"/>
      <c r="E309" s="10"/>
      <c r="F309" s="10"/>
      <c r="G309" s="10"/>
      <c r="H309" s="10"/>
      <c r="I309" s="10"/>
      <c r="J309" s="10"/>
      <c r="K309" s="12"/>
      <c r="L309" s="12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4"/>
      <c r="BK309" s="14"/>
      <c r="BL309" s="14"/>
      <c r="BM309" s="14"/>
      <c r="BN309" s="14"/>
    </row>
    <row r="310" spans="4:66" x14ac:dyDescent="0.25">
      <c r="D310" s="11"/>
      <c r="E310" s="10"/>
      <c r="F310" s="10"/>
      <c r="G310" s="10"/>
      <c r="H310" s="10"/>
      <c r="I310" s="10"/>
      <c r="J310" s="10"/>
      <c r="K310" s="12"/>
      <c r="L310" s="12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4"/>
      <c r="BK310" s="14"/>
      <c r="BL310" s="14"/>
      <c r="BM310" s="14"/>
      <c r="BN310" s="14"/>
    </row>
    <row r="311" spans="4:66" x14ac:dyDescent="0.25">
      <c r="D311" s="11"/>
      <c r="E311" s="10"/>
      <c r="F311" s="10"/>
      <c r="G311" s="10"/>
      <c r="H311" s="10"/>
      <c r="I311" s="10"/>
      <c r="J311" s="10"/>
      <c r="K311" s="12"/>
      <c r="L311" s="12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4"/>
      <c r="BK311" s="14"/>
      <c r="BL311" s="14"/>
      <c r="BM311" s="14"/>
      <c r="BN311" s="14"/>
    </row>
    <row r="312" spans="4:66" x14ac:dyDescent="0.25">
      <c r="D312" s="11"/>
      <c r="E312" s="10"/>
      <c r="F312" s="10"/>
      <c r="G312" s="10"/>
      <c r="H312" s="10"/>
      <c r="I312" s="10"/>
      <c r="J312" s="10"/>
      <c r="K312" s="12"/>
      <c r="L312" s="12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4"/>
      <c r="BK312" s="14"/>
      <c r="BL312" s="14"/>
      <c r="BM312" s="14"/>
      <c r="BN312" s="14"/>
    </row>
    <row r="313" spans="4:66" x14ac:dyDescent="0.25">
      <c r="D313" s="11"/>
      <c r="E313" s="10"/>
      <c r="F313" s="10"/>
      <c r="G313" s="10"/>
      <c r="H313" s="10"/>
      <c r="I313" s="10"/>
      <c r="J313" s="10"/>
      <c r="K313" s="12"/>
      <c r="L313" s="12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4"/>
      <c r="BK313" s="14"/>
      <c r="BL313" s="14"/>
      <c r="BM313" s="14"/>
      <c r="BN313" s="14"/>
    </row>
    <row r="314" spans="4:66" x14ac:dyDescent="0.25">
      <c r="D314" s="11"/>
      <c r="E314" s="10"/>
      <c r="F314" s="10"/>
      <c r="G314" s="10"/>
      <c r="H314" s="10"/>
      <c r="I314" s="10"/>
      <c r="J314" s="10"/>
      <c r="K314" s="12"/>
      <c r="L314" s="12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4"/>
      <c r="BK314" s="14"/>
      <c r="BL314" s="14"/>
      <c r="BM314" s="14"/>
      <c r="BN314" s="14"/>
    </row>
    <row r="315" spans="4:66" x14ac:dyDescent="0.25">
      <c r="D315" s="11"/>
      <c r="E315" s="10"/>
      <c r="F315" s="10"/>
      <c r="G315" s="10"/>
      <c r="H315" s="10"/>
      <c r="I315" s="10"/>
      <c r="J315" s="10"/>
      <c r="K315" s="12"/>
      <c r="L315" s="12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4"/>
      <c r="BK315" s="14"/>
      <c r="BL315" s="14"/>
      <c r="BM315" s="14"/>
      <c r="BN315" s="14"/>
    </row>
    <row r="316" spans="4:66" x14ac:dyDescent="0.25">
      <c r="D316" s="11"/>
      <c r="E316" s="10"/>
      <c r="F316" s="10"/>
      <c r="G316" s="10"/>
      <c r="H316" s="10"/>
      <c r="I316" s="10"/>
      <c r="J316" s="10"/>
      <c r="K316" s="12"/>
      <c r="L316" s="12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4"/>
      <c r="BK316" s="14"/>
      <c r="BL316" s="14"/>
      <c r="BM316" s="14"/>
      <c r="BN316" s="14"/>
    </row>
    <row r="317" spans="4:66" x14ac:dyDescent="0.25">
      <c r="D317" s="11"/>
      <c r="E317" s="10"/>
      <c r="F317" s="10"/>
      <c r="G317" s="10"/>
      <c r="H317" s="10"/>
      <c r="I317" s="10"/>
      <c r="J317" s="10"/>
      <c r="K317" s="12"/>
      <c r="L317" s="12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4"/>
      <c r="BK317" s="14"/>
      <c r="BL317" s="14"/>
      <c r="BM317" s="14"/>
      <c r="BN317" s="14"/>
    </row>
    <row r="318" spans="4:66" x14ac:dyDescent="0.25">
      <c r="D318" s="11"/>
      <c r="E318" s="10"/>
      <c r="F318" s="10"/>
      <c r="G318" s="10"/>
      <c r="H318" s="10"/>
      <c r="I318" s="10"/>
      <c r="J318" s="10"/>
      <c r="K318" s="12"/>
      <c r="L318" s="12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4"/>
      <c r="BK318" s="14"/>
      <c r="BL318" s="14"/>
      <c r="BM318" s="14"/>
      <c r="BN318" s="14"/>
    </row>
    <row r="319" spans="4:66" x14ac:dyDescent="0.25">
      <c r="D319" s="11"/>
      <c r="E319" s="10"/>
      <c r="F319" s="10"/>
      <c r="G319" s="10"/>
      <c r="H319" s="10"/>
      <c r="I319" s="10"/>
      <c r="J319" s="10"/>
      <c r="K319" s="12"/>
      <c r="L319" s="12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4"/>
      <c r="BK319" s="14"/>
      <c r="BL319" s="14"/>
      <c r="BM319" s="14"/>
      <c r="BN319" s="14"/>
    </row>
    <row r="320" spans="4:66" x14ac:dyDescent="0.25">
      <c r="D320" s="11"/>
      <c r="E320" s="10"/>
      <c r="F320" s="10"/>
      <c r="G320" s="10"/>
      <c r="H320" s="10"/>
      <c r="I320" s="10"/>
      <c r="J320" s="10"/>
      <c r="K320" s="12"/>
      <c r="L320" s="12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4"/>
      <c r="BK320" s="14"/>
      <c r="BL320" s="14"/>
      <c r="BM320" s="14"/>
      <c r="BN320" s="14"/>
    </row>
    <row r="321" spans="4:66" x14ac:dyDescent="0.25">
      <c r="D321" s="11"/>
      <c r="E321" s="10"/>
      <c r="F321" s="10"/>
      <c r="G321" s="10"/>
      <c r="H321" s="10"/>
      <c r="I321" s="10"/>
      <c r="J321" s="10"/>
      <c r="K321" s="12"/>
      <c r="L321" s="12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4"/>
      <c r="BK321" s="14"/>
      <c r="BL321" s="14"/>
      <c r="BM321" s="14"/>
      <c r="BN321" s="14"/>
    </row>
    <row r="322" spans="4:66" x14ac:dyDescent="0.25">
      <c r="D322" s="11"/>
      <c r="E322" s="10"/>
      <c r="F322" s="10"/>
      <c r="G322" s="10"/>
      <c r="H322" s="10"/>
      <c r="I322" s="10"/>
      <c r="J322" s="10"/>
      <c r="K322" s="12"/>
      <c r="L322" s="12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4"/>
      <c r="BK322" s="14"/>
      <c r="BL322" s="14"/>
      <c r="BM322" s="14"/>
      <c r="BN322" s="14"/>
    </row>
    <row r="323" spans="4:66" x14ac:dyDescent="0.25">
      <c r="D323" s="11"/>
      <c r="E323" s="10"/>
      <c r="F323" s="10"/>
      <c r="G323" s="10"/>
      <c r="H323" s="10"/>
      <c r="I323" s="10"/>
      <c r="J323" s="10"/>
      <c r="K323" s="12"/>
      <c r="L323" s="12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4"/>
      <c r="BK323" s="14"/>
      <c r="BL323" s="14"/>
      <c r="BM323" s="14"/>
      <c r="BN323" s="14"/>
    </row>
    <row r="324" spans="4:66" x14ac:dyDescent="0.25">
      <c r="D324" s="11"/>
      <c r="E324" s="10"/>
      <c r="F324" s="10"/>
      <c r="G324" s="10"/>
      <c r="H324" s="10"/>
      <c r="I324" s="10"/>
      <c r="J324" s="10"/>
      <c r="K324" s="12"/>
      <c r="L324" s="12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4"/>
      <c r="BK324" s="14"/>
      <c r="BL324" s="14"/>
      <c r="BM324" s="14"/>
      <c r="BN324" s="14"/>
    </row>
    <row r="325" spans="4:66" x14ac:dyDescent="0.25">
      <c r="D325" s="11"/>
      <c r="E325" s="10"/>
      <c r="F325" s="10"/>
      <c r="G325" s="10"/>
      <c r="H325" s="10"/>
      <c r="I325" s="10"/>
      <c r="J325" s="10"/>
      <c r="K325" s="12"/>
      <c r="L325" s="12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4"/>
      <c r="BK325" s="14"/>
      <c r="BL325" s="14"/>
      <c r="BM325" s="14"/>
      <c r="BN325" s="14"/>
    </row>
    <row r="326" spans="4:66" x14ac:dyDescent="0.25">
      <c r="D326" s="11"/>
      <c r="E326" s="10"/>
      <c r="F326" s="10"/>
      <c r="G326" s="10"/>
      <c r="H326" s="10"/>
      <c r="I326" s="10"/>
      <c r="J326" s="10"/>
      <c r="K326" s="12"/>
      <c r="L326" s="12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4"/>
      <c r="BK326" s="14"/>
      <c r="BL326" s="14"/>
      <c r="BM326" s="14"/>
      <c r="BN326" s="14"/>
    </row>
    <row r="327" spans="4:66" x14ac:dyDescent="0.25">
      <c r="D327" s="11"/>
      <c r="E327" s="10"/>
      <c r="F327" s="10"/>
      <c r="G327" s="10"/>
      <c r="H327" s="10"/>
      <c r="I327" s="10"/>
      <c r="J327" s="10"/>
      <c r="K327" s="12"/>
      <c r="L327" s="12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4"/>
      <c r="BK327" s="14"/>
      <c r="BL327" s="14"/>
      <c r="BM327" s="14"/>
      <c r="BN327" s="14"/>
    </row>
    <row r="328" spans="4:66" x14ac:dyDescent="0.25">
      <c r="D328" s="11"/>
      <c r="E328" s="10"/>
      <c r="F328" s="10"/>
      <c r="G328" s="10"/>
      <c r="H328" s="10"/>
      <c r="I328" s="10"/>
      <c r="J328" s="10"/>
      <c r="K328" s="12"/>
      <c r="L328" s="12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4"/>
      <c r="BK328" s="14"/>
      <c r="BL328" s="14"/>
      <c r="BM328" s="14"/>
      <c r="BN328" s="14"/>
    </row>
    <row r="329" spans="4:66" x14ac:dyDescent="0.25">
      <c r="D329" s="11"/>
      <c r="E329" s="10"/>
      <c r="F329" s="10"/>
      <c r="G329" s="10"/>
      <c r="H329" s="10"/>
      <c r="I329" s="10"/>
      <c r="J329" s="10"/>
      <c r="K329" s="12"/>
      <c r="L329" s="12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4"/>
      <c r="BK329" s="14"/>
      <c r="BL329" s="14"/>
      <c r="BM329" s="14"/>
      <c r="BN329" s="14"/>
    </row>
    <row r="330" spans="4:66" x14ac:dyDescent="0.25">
      <c r="D330" s="11"/>
      <c r="E330" s="10"/>
      <c r="F330" s="10"/>
      <c r="G330" s="10"/>
      <c r="H330" s="10"/>
      <c r="I330" s="10"/>
      <c r="J330" s="10"/>
      <c r="K330" s="12"/>
      <c r="L330" s="12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4"/>
      <c r="BK330" s="14"/>
      <c r="BL330" s="14"/>
      <c r="BM330" s="14"/>
      <c r="BN330" s="14"/>
    </row>
    <row r="331" spans="4:66" x14ac:dyDescent="0.25">
      <c r="D331" s="11"/>
      <c r="E331" s="10"/>
      <c r="F331" s="10"/>
      <c r="G331" s="10"/>
      <c r="H331" s="10"/>
      <c r="I331" s="10"/>
      <c r="J331" s="10"/>
      <c r="K331" s="12"/>
      <c r="L331" s="12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4"/>
      <c r="BK331" s="14"/>
      <c r="BL331" s="14"/>
      <c r="BM331" s="14"/>
      <c r="BN331" s="14"/>
    </row>
    <row r="332" spans="4:66" x14ac:dyDescent="0.25">
      <c r="D332" s="11"/>
      <c r="E332" s="10"/>
      <c r="F332" s="10"/>
      <c r="G332" s="10"/>
      <c r="H332" s="10"/>
      <c r="I332" s="10"/>
      <c r="J332" s="10"/>
      <c r="K332" s="12"/>
      <c r="L332" s="12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4"/>
      <c r="BK332" s="14"/>
      <c r="BL332" s="14"/>
      <c r="BM332" s="14"/>
      <c r="BN332" s="14"/>
    </row>
    <row r="333" spans="4:66" x14ac:dyDescent="0.25">
      <c r="D333" s="11"/>
      <c r="E333" s="10"/>
      <c r="F333" s="10"/>
      <c r="G333" s="10"/>
      <c r="H333" s="10"/>
      <c r="I333" s="10"/>
      <c r="J333" s="10"/>
      <c r="K333" s="12"/>
      <c r="L333" s="12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4"/>
      <c r="BK333" s="14"/>
      <c r="BL333" s="14"/>
      <c r="BM333" s="14"/>
      <c r="BN333" s="14"/>
    </row>
    <row r="334" spans="4:66" x14ac:dyDescent="0.25">
      <c r="D334" s="11"/>
      <c r="E334" s="10"/>
      <c r="F334" s="10"/>
      <c r="G334" s="10"/>
      <c r="H334" s="10"/>
      <c r="I334" s="10"/>
      <c r="J334" s="10"/>
      <c r="K334" s="12"/>
      <c r="L334" s="12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4"/>
      <c r="BK334" s="14"/>
      <c r="BL334" s="14"/>
      <c r="BM334" s="14"/>
      <c r="BN334" s="14"/>
    </row>
    <row r="335" spans="4:66" x14ac:dyDescent="0.25">
      <c r="D335" s="11"/>
      <c r="E335" s="10"/>
      <c r="F335" s="10"/>
      <c r="G335" s="10"/>
      <c r="H335" s="10"/>
      <c r="I335" s="10"/>
      <c r="J335" s="10"/>
      <c r="K335" s="12"/>
      <c r="L335" s="12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4"/>
      <c r="BK335" s="14"/>
      <c r="BL335" s="14"/>
      <c r="BM335" s="14"/>
      <c r="BN335" s="14"/>
    </row>
    <row r="336" spans="4:66" x14ac:dyDescent="0.25">
      <c r="D336" s="11"/>
      <c r="E336" s="10"/>
      <c r="F336" s="10"/>
      <c r="G336" s="10"/>
      <c r="H336" s="10"/>
      <c r="I336" s="10"/>
      <c r="J336" s="10"/>
      <c r="K336" s="12"/>
      <c r="L336" s="12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4"/>
      <c r="BK336" s="14"/>
      <c r="BL336" s="14"/>
      <c r="BM336" s="14"/>
      <c r="BN336" s="14"/>
    </row>
    <row r="337" spans="4:66" x14ac:dyDescent="0.25">
      <c r="D337" s="11"/>
      <c r="E337" s="10"/>
      <c r="F337" s="10"/>
      <c r="G337" s="10"/>
      <c r="H337" s="10"/>
      <c r="I337" s="10"/>
      <c r="J337" s="10"/>
      <c r="K337" s="12"/>
      <c r="L337" s="12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4"/>
      <c r="BK337" s="14"/>
      <c r="BL337" s="14"/>
      <c r="BM337" s="14"/>
      <c r="BN337" s="14"/>
    </row>
    <row r="338" spans="4:66" x14ac:dyDescent="0.25">
      <c r="D338" s="11"/>
      <c r="E338" s="10"/>
      <c r="F338" s="10"/>
      <c r="G338" s="10"/>
      <c r="H338" s="10"/>
      <c r="I338" s="10"/>
      <c r="J338" s="10"/>
      <c r="K338" s="12"/>
      <c r="L338" s="12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4"/>
      <c r="BK338" s="14"/>
      <c r="BL338" s="14"/>
      <c r="BM338" s="14"/>
      <c r="BN338" s="14"/>
    </row>
    <row r="339" spans="4:66" x14ac:dyDescent="0.25">
      <c r="D339" s="11"/>
      <c r="E339" s="10"/>
      <c r="F339" s="10"/>
      <c r="G339" s="10"/>
      <c r="H339" s="10"/>
      <c r="I339" s="10"/>
      <c r="J339" s="10"/>
      <c r="K339" s="12"/>
      <c r="L339" s="12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4"/>
      <c r="BK339" s="14"/>
      <c r="BL339" s="14"/>
      <c r="BM339" s="14"/>
      <c r="BN339" s="14"/>
    </row>
    <row r="340" spans="4:66" x14ac:dyDescent="0.25">
      <c r="D340" s="11"/>
      <c r="E340" s="10"/>
      <c r="F340" s="10"/>
      <c r="G340" s="10"/>
      <c r="H340" s="10"/>
      <c r="I340" s="10"/>
      <c r="J340" s="10"/>
      <c r="K340" s="12"/>
      <c r="L340" s="12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4"/>
      <c r="BK340" s="14"/>
      <c r="BL340" s="14"/>
      <c r="BM340" s="14"/>
      <c r="BN340" s="14"/>
    </row>
    <row r="341" spans="4:66" x14ac:dyDescent="0.25">
      <c r="D341" s="11"/>
      <c r="E341" s="10"/>
      <c r="F341" s="10"/>
      <c r="G341" s="10"/>
      <c r="H341" s="10"/>
      <c r="I341" s="10"/>
      <c r="J341" s="10"/>
      <c r="K341" s="12"/>
      <c r="L341" s="12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4"/>
      <c r="BK341" s="14"/>
      <c r="BL341" s="14"/>
      <c r="BM341" s="14"/>
      <c r="BN341" s="14"/>
    </row>
    <row r="342" spans="4:66" x14ac:dyDescent="0.25">
      <c r="D342" s="11"/>
      <c r="E342" s="10"/>
      <c r="F342" s="10"/>
      <c r="G342" s="10"/>
      <c r="H342" s="10"/>
      <c r="I342" s="10"/>
      <c r="J342" s="10"/>
      <c r="K342" s="12"/>
      <c r="L342" s="12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4"/>
      <c r="BK342" s="14"/>
      <c r="BL342" s="14"/>
      <c r="BM342" s="14"/>
      <c r="BN342" s="14"/>
    </row>
    <row r="343" spans="4:66" x14ac:dyDescent="0.25">
      <c r="D343" s="11"/>
      <c r="E343" s="10"/>
      <c r="F343" s="10"/>
      <c r="G343" s="10"/>
      <c r="H343" s="10"/>
      <c r="I343" s="10"/>
      <c r="J343" s="10"/>
      <c r="K343" s="12"/>
      <c r="L343" s="12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4"/>
      <c r="BK343" s="14"/>
      <c r="BL343" s="14"/>
      <c r="BM343" s="14"/>
      <c r="BN343" s="14"/>
    </row>
    <row r="344" spans="4:66" x14ac:dyDescent="0.25">
      <c r="D344" s="11"/>
      <c r="E344" s="10"/>
      <c r="F344" s="10"/>
      <c r="G344" s="10"/>
      <c r="H344" s="10"/>
      <c r="I344" s="10"/>
      <c r="J344" s="10"/>
      <c r="K344" s="12"/>
      <c r="L344" s="12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4"/>
      <c r="BK344" s="14"/>
      <c r="BL344" s="14"/>
      <c r="BM344" s="14"/>
      <c r="BN344" s="14"/>
    </row>
    <row r="345" spans="4:66" x14ac:dyDescent="0.25">
      <c r="D345" s="11"/>
      <c r="E345" s="10"/>
      <c r="F345" s="10"/>
      <c r="G345" s="10"/>
      <c r="H345" s="10"/>
      <c r="I345" s="10"/>
      <c r="J345" s="10"/>
      <c r="K345" s="12"/>
      <c r="L345" s="12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4"/>
      <c r="BK345" s="14"/>
      <c r="BL345" s="14"/>
      <c r="BM345" s="14"/>
      <c r="BN345" s="14"/>
    </row>
    <row r="346" spans="4:66" x14ac:dyDescent="0.25">
      <c r="D346" s="11"/>
      <c r="E346" s="10"/>
      <c r="F346" s="10"/>
      <c r="G346" s="10"/>
      <c r="H346" s="10"/>
      <c r="I346" s="10"/>
      <c r="J346" s="10"/>
      <c r="K346" s="12"/>
      <c r="L346" s="12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4"/>
      <c r="BK346" s="14"/>
      <c r="BL346" s="14"/>
      <c r="BM346" s="14"/>
      <c r="BN346" s="14"/>
    </row>
    <row r="347" spans="4:66" x14ac:dyDescent="0.25">
      <c r="D347" s="11"/>
      <c r="E347" s="10"/>
      <c r="F347" s="10"/>
      <c r="G347" s="10"/>
      <c r="H347" s="10"/>
      <c r="I347" s="10"/>
      <c r="J347" s="10"/>
      <c r="K347" s="12"/>
      <c r="L347" s="12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4"/>
      <c r="BK347" s="14"/>
      <c r="BL347" s="14"/>
      <c r="BM347" s="14"/>
      <c r="BN347" s="14"/>
    </row>
    <row r="348" spans="4:66" x14ac:dyDescent="0.25">
      <c r="D348" s="11"/>
      <c r="E348" s="10"/>
      <c r="F348" s="10"/>
      <c r="G348" s="10"/>
      <c r="H348" s="10"/>
      <c r="I348" s="10"/>
      <c r="J348" s="10"/>
      <c r="K348" s="12"/>
      <c r="L348" s="12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4"/>
      <c r="BK348" s="14"/>
      <c r="BL348" s="14"/>
      <c r="BM348" s="14"/>
      <c r="BN348" s="14"/>
    </row>
    <row r="349" spans="4:66" x14ac:dyDescent="0.25">
      <c r="D349" s="11"/>
      <c r="E349" s="10"/>
      <c r="F349" s="10"/>
      <c r="G349" s="10"/>
      <c r="H349" s="10"/>
      <c r="I349" s="10"/>
      <c r="J349" s="10"/>
      <c r="K349" s="12"/>
      <c r="L349" s="12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4"/>
      <c r="BK349" s="14"/>
      <c r="BL349" s="14"/>
      <c r="BM349" s="14"/>
      <c r="BN349" s="14"/>
    </row>
    <row r="350" spans="4:66" x14ac:dyDescent="0.25">
      <c r="D350" s="11"/>
      <c r="E350" s="10"/>
      <c r="F350" s="10"/>
      <c r="G350" s="10"/>
      <c r="H350" s="10"/>
      <c r="I350" s="10"/>
      <c r="J350" s="10"/>
      <c r="K350" s="12"/>
      <c r="L350" s="12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4"/>
      <c r="BK350" s="14"/>
      <c r="BL350" s="14"/>
      <c r="BM350" s="14"/>
      <c r="BN350" s="14"/>
    </row>
    <row r="351" spans="4:66" x14ac:dyDescent="0.25">
      <c r="D351" s="11"/>
      <c r="E351" s="10"/>
      <c r="F351" s="10"/>
      <c r="G351" s="10"/>
      <c r="H351" s="10"/>
      <c r="I351" s="10"/>
      <c r="J351" s="10"/>
      <c r="K351" s="12"/>
      <c r="L351" s="12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4"/>
      <c r="BK351" s="14"/>
      <c r="BL351" s="14"/>
      <c r="BM351" s="14"/>
      <c r="BN351" s="14"/>
    </row>
    <row r="352" spans="4:66" x14ac:dyDescent="0.25">
      <c r="D352" s="11"/>
      <c r="E352" s="10"/>
      <c r="F352" s="10"/>
      <c r="G352" s="10"/>
      <c r="H352" s="10"/>
      <c r="I352" s="10"/>
      <c r="J352" s="10"/>
      <c r="K352" s="12"/>
      <c r="L352" s="12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4"/>
      <c r="BK352" s="14"/>
      <c r="BL352" s="14"/>
      <c r="BM352" s="14"/>
      <c r="BN352" s="14"/>
    </row>
    <row r="353" spans="4:66" x14ac:dyDescent="0.25">
      <c r="D353" s="11"/>
      <c r="E353" s="10"/>
      <c r="F353" s="10"/>
      <c r="G353" s="10"/>
      <c r="H353" s="10"/>
      <c r="I353" s="10"/>
      <c r="J353" s="10"/>
      <c r="K353" s="12"/>
      <c r="L353" s="12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4"/>
      <c r="BK353" s="14"/>
      <c r="BL353" s="14"/>
      <c r="BM353" s="14"/>
      <c r="BN353" s="14"/>
    </row>
    <row r="354" spans="4:66" x14ac:dyDescent="0.25">
      <c r="D354" s="11"/>
      <c r="E354" s="10"/>
      <c r="F354" s="10"/>
      <c r="G354" s="10"/>
      <c r="H354" s="10"/>
      <c r="I354" s="10"/>
      <c r="J354" s="10"/>
      <c r="K354" s="12"/>
      <c r="L354" s="12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4"/>
      <c r="BK354" s="14"/>
      <c r="BL354" s="14"/>
      <c r="BM354" s="14"/>
      <c r="BN354" s="14"/>
    </row>
    <row r="355" spans="4:66" x14ac:dyDescent="0.25">
      <c r="D355" s="11"/>
      <c r="E355" s="10"/>
      <c r="F355" s="10"/>
      <c r="G355" s="10"/>
      <c r="H355" s="10"/>
      <c r="I355" s="10"/>
      <c r="J355" s="10"/>
      <c r="K355" s="12"/>
      <c r="L355" s="12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4"/>
      <c r="BK355" s="14"/>
      <c r="BL355" s="14"/>
      <c r="BM355" s="14"/>
      <c r="BN355" s="14"/>
    </row>
    <row r="356" spans="4:66" x14ac:dyDescent="0.25">
      <c r="D356" s="11"/>
      <c r="E356" s="10"/>
      <c r="F356" s="10"/>
      <c r="G356" s="10"/>
      <c r="H356" s="10"/>
      <c r="I356" s="10"/>
      <c r="J356" s="10"/>
      <c r="K356" s="12"/>
      <c r="L356" s="12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4"/>
      <c r="BK356" s="14"/>
      <c r="BL356" s="14"/>
      <c r="BM356" s="14"/>
      <c r="BN356" s="14"/>
    </row>
    <row r="357" spans="4:66" x14ac:dyDescent="0.25">
      <c r="D357" s="11"/>
      <c r="E357" s="10"/>
      <c r="F357" s="10"/>
      <c r="G357" s="10"/>
      <c r="H357" s="10"/>
      <c r="I357" s="10"/>
      <c r="J357" s="10"/>
      <c r="K357" s="12"/>
      <c r="L357" s="12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4"/>
      <c r="BK357" s="14"/>
      <c r="BL357" s="14"/>
      <c r="BM357" s="14"/>
      <c r="BN357" s="14"/>
    </row>
    <row r="358" spans="4:66" x14ac:dyDescent="0.25">
      <c r="D358" s="11"/>
      <c r="E358" s="10"/>
      <c r="F358" s="10"/>
      <c r="G358" s="10"/>
      <c r="H358" s="10"/>
      <c r="I358" s="10"/>
      <c r="J358" s="10"/>
      <c r="K358" s="12"/>
      <c r="L358" s="12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4"/>
      <c r="BK358" s="14"/>
      <c r="BL358" s="14"/>
      <c r="BM358" s="14"/>
      <c r="BN358" s="14"/>
    </row>
    <row r="359" spans="4:66" x14ac:dyDescent="0.25">
      <c r="D359" s="11"/>
      <c r="E359" s="10"/>
      <c r="F359" s="10"/>
      <c r="G359" s="10"/>
      <c r="H359" s="10"/>
      <c r="I359" s="10"/>
      <c r="J359" s="10"/>
      <c r="K359" s="12"/>
      <c r="L359" s="12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4"/>
      <c r="BK359" s="14"/>
      <c r="BL359" s="14"/>
      <c r="BM359" s="14"/>
      <c r="BN359" s="14"/>
    </row>
    <row r="360" spans="4:66" x14ac:dyDescent="0.25">
      <c r="D360" s="11"/>
      <c r="E360" s="10"/>
      <c r="F360" s="10"/>
      <c r="G360" s="10"/>
      <c r="H360" s="10"/>
      <c r="I360" s="10"/>
      <c r="J360" s="10"/>
      <c r="K360" s="12"/>
      <c r="L360" s="12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4"/>
      <c r="BK360" s="14"/>
      <c r="BL360" s="14"/>
      <c r="BM360" s="14"/>
      <c r="BN360" s="14"/>
    </row>
    <row r="361" spans="4:66" x14ac:dyDescent="0.25">
      <c r="D361" s="11"/>
      <c r="E361" s="10"/>
      <c r="F361" s="10"/>
      <c r="G361" s="10"/>
      <c r="H361" s="10"/>
      <c r="I361" s="10"/>
      <c r="J361" s="10"/>
      <c r="K361" s="12"/>
      <c r="L361" s="12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4"/>
      <c r="BK361" s="14"/>
      <c r="BL361" s="14"/>
      <c r="BM361" s="14"/>
      <c r="BN361" s="14"/>
    </row>
    <row r="362" spans="4:66" x14ac:dyDescent="0.25">
      <c r="D362" s="11"/>
      <c r="E362" s="10"/>
      <c r="F362" s="10"/>
      <c r="G362" s="10"/>
      <c r="H362" s="10"/>
      <c r="I362" s="10"/>
      <c r="J362" s="10"/>
      <c r="K362" s="12"/>
      <c r="L362" s="12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4"/>
      <c r="BK362" s="14"/>
      <c r="BL362" s="14"/>
      <c r="BM362" s="14"/>
      <c r="BN362" s="14"/>
    </row>
    <row r="363" spans="4:66" x14ac:dyDescent="0.25">
      <c r="D363" s="11"/>
      <c r="E363" s="10"/>
      <c r="F363" s="10"/>
      <c r="G363" s="10"/>
      <c r="H363" s="10"/>
      <c r="I363" s="10"/>
      <c r="J363" s="10"/>
      <c r="K363" s="12"/>
      <c r="L363" s="12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4"/>
      <c r="BK363" s="14"/>
      <c r="BL363" s="14"/>
      <c r="BM363" s="14"/>
      <c r="BN363" s="14"/>
    </row>
    <row r="364" spans="4:66" x14ac:dyDescent="0.25">
      <c r="D364" s="11"/>
      <c r="E364" s="10"/>
      <c r="F364" s="10"/>
      <c r="G364" s="10"/>
      <c r="H364" s="10"/>
      <c r="I364" s="10"/>
      <c r="J364" s="10"/>
      <c r="K364" s="12"/>
      <c r="L364" s="12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4"/>
      <c r="BK364" s="14"/>
      <c r="BL364" s="14"/>
      <c r="BM364" s="14"/>
      <c r="BN364" s="14"/>
    </row>
    <row r="365" spans="4:66" x14ac:dyDescent="0.25">
      <c r="D365" s="11"/>
      <c r="E365" s="10"/>
      <c r="F365" s="10"/>
      <c r="G365" s="10"/>
      <c r="H365" s="10"/>
      <c r="I365" s="10"/>
      <c r="J365" s="10"/>
      <c r="K365" s="12"/>
      <c r="L365" s="12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4"/>
      <c r="BK365" s="14"/>
      <c r="BL365" s="14"/>
      <c r="BM365" s="14"/>
      <c r="BN365" s="14"/>
    </row>
    <row r="366" spans="4:66" x14ac:dyDescent="0.25">
      <c r="D366" s="11"/>
      <c r="E366" s="10"/>
      <c r="F366" s="10"/>
      <c r="G366" s="10"/>
      <c r="H366" s="10"/>
      <c r="I366" s="10"/>
      <c r="J366" s="10"/>
      <c r="K366" s="12"/>
      <c r="L366" s="12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4"/>
      <c r="BK366" s="14"/>
      <c r="BL366" s="14"/>
      <c r="BM366" s="14"/>
      <c r="BN366" s="14"/>
    </row>
    <row r="367" spans="4:66" x14ac:dyDescent="0.25">
      <c r="D367" s="11"/>
      <c r="E367" s="10"/>
      <c r="F367" s="10"/>
      <c r="G367" s="10"/>
      <c r="H367" s="10"/>
      <c r="I367" s="10"/>
      <c r="J367" s="10"/>
      <c r="K367" s="12"/>
      <c r="L367" s="12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4"/>
      <c r="BK367" s="14"/>
      <c r="BL367" s="14"/>
      <c r="BM367" s="14"/>
      <c r="BN367" s="14"/>
    </row>
    <row r="368" spans="4:66" x14ac:dyDescent="0.25">
      <c r="D368" s="11"/>
      <c r="E368" s="10"/>
      <c r="F368" s="10"/>
      <c r="G368" s="10"/>
      <c r="H368" s="10"/>
      <c r="I368" s="10"/>
      <c r="J368" s="10"/>
      <c r="K368" s="12"/>
      <c r="L368" s="12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4"/>
      <c r="BK368" s="14"/>
      <c r="BL368" s="14"/>
      <c r="BM368" s="14"/>
      <c r="BN368" s="14"/>
    </row>
    <row r="369" spans="4:66" x14ac:dyDescent="0.25">
      <c r="D369" s="11"/>
      <c r="E369" s="10"/>
      <c r="F369" s="10"/>
      <c r="G369" s="10"/>
      <c r="H369" s="10"/>
      <c r="I369" s="10"/>
      <c r="J369" s="10"/>
      <c r="K369" s="12"/>
      <c r="L369" s="12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4"/>
      <c r="BK369" s="14"/>
      <c r="BL369" s="14"/>
      <c r="BM369" s="14"/>
      <c r="BN369" s="14"/>
    </row>
    <row r="370" spans="4:66" x14ac:dyDescent="0.25">
      <c r="D370" s="11"/>
      <c r="E370" s="10"/>
      <c r="F370" s="10"/>
      <c r="G370" s="10"/>
      <c r="H370" s="10"/>
      <c r="I370" s="10"/>
      <c r="J370" s="10"/>
      <c r="K370" s="12"/>
      <c r="L370" s="12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4"/>
      <c r="BK370" s="14"/>
      <c r="BL370" s="14"/>
      <c r="BM370" s="14"/>
      <c r="BN370" s="14"/>
    </row>
    <row r="371" spans="4:66" x14ac:dyDescent="0.25">
      <c r="D371" s="11"/>
      <c r="E371" s="10"/>
      <c r="F371" s="10"/>
      <c r="G371" s="10"/>
      <c r="H371" s="10"/>
      <c r="I371" s="10"/>
      <c r="J371" s="10"/>
      <c r="K371" s="12"/>
      <c r="L371" s="12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4"/>
      <c r="BK371" s="14"/>
      <c r="BL371" s="14"/>
      <c r="BM371" s="14"/>
      <c r="BN371" s="14"/>
    </row>
    <row r="372" spans="4:66" x14ac:dyDescent="0.25">
      <c r="D372" s="11"/>
      <c r="E372" s="10"/>
      <c r="F372" s="10"/>
      <c r="G372" s="10"/>
      <c r="H372" s="10"/>
      <c r="I372" s="10"/>
      <c r="J372" s="10"/>
      <c r="K372" s="12"/>
      <c r="L372" s="12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4"/>
      <c r="BK372" s="14"/>
      <c r="BL372" s="14"/>
      <c r="BM372" s="14"/>
      <c r="BN372" s="14"/>
    </row>
    <row r="373" spans="4:66" x14ac:dyDescent="0.25">
      <c r="D373" s="11"/>
      <c r="E373" s="10"/>
      <c r="F373" s="10"/>
      <c r="G373" s="10"/>
      <c r="H373" s="10"/>
      <c r="I373" s="10"/>
      <c r="J373" s="10"/>
      <c r="K373" s="12"/>
      <c r="L373" s="12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4"/>
      <c r="BK373" s="14"/>
      <c r="BL373" s="14"/>
      <c r="BM373" s="14"/>
      <c r="BN373" s="14"/>
    </row>
    <row r="374" spans="4:66" x14ac:dyDescent="0.25">
      <c r="D374" s="11"/>
      <c r="E374" s="10"/>
      <c r="F374" s="10"/>
      <c r="G374" s="10"/>
      <c r="H374" s="10"/>
      <c r="I374" s="10"/>
      <c r="J374" s="10"/>
      <c r="K374" s="12"/>
      <c r="L374" s="12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4"/>
      <c r="BK374" s="14"/>
      <c r="BL374" s="14"/>
      <c r="BM374" s="14"/>
      <c r="BN374" s="14"/>
    </row>
    <row r="375" spans="4:66" x14ac:dyDescent="0.25">
      <c r="D375" s="11"/>
      <c r="E375" s="10"/>
      <c r="F375" s="10"/>
      <c r="G375" s="10"/>
      <c r="H375" s="10"/>
      <c r="I375" s="10"/>
      <c r="J375" s="10"/>
      <c r="K375" s="12"/>
      <c r="L375" s="12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4"/>
      <c r="BK375" s="14"/>
      <c r="BL375" s="14"/>
      <c r="BM375" s="14"/>
      <c r="BN375" s="14"/>
    </row>
    <row r="376" spans="4:66" x14ac:dyDescent="0.25">
      <c r="D376" s="11"/>
      <c r="E376" s="10"/>
      <c r="F376" s="10"/>
      <c r="G376" s="10"/>
      <c r="H376" s="10"/>
      <c r="I376" s="10"/>
      <c r="J376" s="10"/>
      <c r="K376" s="12"/>
      <c r="L376" s="12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4"/>
      <c r="BK376" s="14"/>
      <c r="BL376" s="14"/>
      <c r="BM376" s="14"/>
      <c r="BN376" s="14"/>
    </row>
    <row r="377" spans="4:66" x14ac:dyDescent="0.25">
      <c r="D377" s="11"/>
      <c r="E377" s="10"/>
      <c r="F377" s="10"/>
      <c r="G377" s="10"/>
      <c r="H377" s="10"/>
      <c r="I377" s="10"/>
      <c r="J377" s="10"/>
      <c r="K377" s="12"/>
      <c r="L377" s="12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4"/>
      <c r="BK377" s="14"/>
      <c r="BL377" s="14"/>
      <c r="BM377" s="14"/>
      <c r="BN377" s="14"/>
    </row>
    <row r="378" spans="4:66" x14ac:dyDescent="0.25">
      <c r="D378" s="11"/>
      <c r="E378" s="10"/>
      <c r="F378" s="10"/>
      <c r="G378" s="10"/>
      <c r="H378" s="10"/>
      <c r="I378" s="10"/>
      <c r="J378" s="10"/>
      <c r="K378" s="12"/>
      <c r="L378" s="12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4"/>
      <c r="BK378" s="14"/>
      <c r="BL378" s="14"/>
      <c r="BM378" s="14"/>
      <c r="BN378" s="14"/>
    </row>
    <row r="379" spans="4:66" x14ac:dyDescent="0.25">
      <c r="D379" s="11"/>
      <c r="E379" s="10"/>
      <c r="F379" s="10"/>
      <c r="G379" s="10"/>
      <c r="H379" s="10"/>
      <c r="I379" s="10"/>
      <c r="J379" s="10"/>
      <c r="K379" s="12"/>
      <c r="L379" s="12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4"/>
      <c r="BK379" s="14"/>
      <c r="BL379" s="14"/>
      <c r="BM379" s="14"/>
      <c r="BN379" s="14"/>
    </row>
    <row r="380" spans="4:66" x14ac:dyDescent="0.25">
      <c r="D380" s="11"/>
      <c r="E380" s="10"/>
      <c r="F380" s="10"/>
      <c r="G380" s="10"/>
      <c r="H380" s="10"/>
      <c r="I380" s="10"/>
      <c r="J380" s="10"/>
      <c r="K380" s="12"/>
      <c r="L380" s="12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4"/>
      <c r="BK380" s="14"/>
      <c r="BL380" s="14"/>
      <c r="BM380" s="14"/>
      <c r="BN380" s="14"/>
    </row>
    <row r="381" spans="4:66" x14ac:dyDescent="0.25">
      <c r="D381" s="11"/>
      <c r="E381" s="10"/>
      <c r="F381" s="10"/>
      <c r="G381" s="10"/>
      <c r="H381" s="10"/>
      <c r="I381" s="10"/>
      <c r="J381" s="10"/>
      <c r="K381" s="12"/>
      <c r="L381" s="12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4"/>
      <c r="BK381" s="14"/>
      <c r="BL381" s="14"/>
      <c r="BM381" s="14"/>
      <c r="BN381" s="14"/>
    </row>
    <row r="382" spans="4:66" x14ac:dyDescent="0.25">
      <c r="D382" s="11"/>
      <c r="E382" s="10"/>
      <c r="F382" s="10"/>
      <c r="G382" s="10"/>
      <c r="H382" s="10"/>
      <c r="I382" s="10"/>
      <c r="J382" s="10"/>
      <c r="K382" s="12"/>
      <c r="L382" s="12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4"/>
      <c r="BK382" s="14"/>
      <c r="BL382" s="14"/>
      <c r="BM382" s="14"/>
      <c r="BN382" s="14"/>
    </row>
    <row r="383" spans="4:66" x14ac:dyDescent="0.25">
      <c r="D383" s="11"/>
      <c r="E383" s="10"/>
      <c r="F383" s="10"/>
      <c r="G383" s="10"/>
      <c r="H383" s="10"/>
      <c r="I383" s="10"/>
      <c r="J383" s="10"/>
      <c r="K383" s="12"/>
      <c r="L383" s="12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4"/>
      <c r="BK383" s="14"/>
      <c r="BL383" s="14"/>
      <c r="BM383" s="14"/>
      <c r="BN383" s="14"/>
    </row>
    <row r="384" spans="4:66" x14ac:dyDescent="0.25">
      <c r="D384" s="11"/>
      <c r="E384" s="10"/>
      <c r="F384" s="10"/>
      <c r="G384" s="10"/>
      <c r="H384" s="10"/>
      <c r="I384" s="10"/>
      <c r="J384" s="10"/>
      <c r="K384" s="12"/>
      <c r="L384" s="12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4"/>
      <c r="BK384" s="14"/>
      <c r="BL384" s="14"/>
      <c r="BM384" s="14"/>
      <c r="BN384" s="14"/>
    </row>
    <row r="385" spans="4:66" x14ac:dyDescent="0.25">
      <c r="D385" s="11"/>
      <c r="E385" s="10"/>
      <c r="F385" s="10"/>
      <c r="G385" s="10"/>
      <c r="H385" s="10"/>
      <c r="I385" s="10"/>
      <c r="J385" s="10"/>
      <c r="K385" s="12"/>
      <c r="L385" s="12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4"/>
      <c r="BK385" s="14"/>
      <c r="BL385" s="14"/>
      <c r="BM385" s="14"/>
      <c r="BN385" s="14"/>
    </row>
    <row r="386" spans="4:66" x14ac:dyDescent="0.25">
      <c r="D386" s="11"/>
      <c r="E386" s="10"/>
      <c r="F386" s="10"/>
      <c r="G386" s="10"/>
      <c r="H386" s="10"/>
      <c r="I386" s="10"/>
      <c r="J386" s="10"/>
      <c r="K386" s="12"/>
      <c r="L386" s="12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4"/>
      <c r="BK386" s="14"/>
      <c r="BL386" s="14"/>
      <c r="BM386" s="14"/>
      <c r="BN386" s="14"/>
    </row>
    <row r="387" spans="4:66" x14ac:dyDescent="0.25">
      <c r="D387" s="11"/>
      <c r="E387" s="10"/>
      <c r="F387" s="10"/>
      <c r="G387" s="10"/>
      <c r="H387" s="10"/>
      <c r="I387" s="10"/>
      <c r="J387" s="10"/>
      <c r="K387" s="12"/>
      <c r="L387" s="12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4"/>
      <c r="BK387" s="14"/>
      <c r="BL387" s="14"/>
      <c r="BM387" s="14"/>
      <c r="BN387" s="14"/>
    </row>
    <row r="388" spans="4:66" x14ac:dyDescent="0.25">
      <c r="D388" s="11"/>
      <c r="E388" s="10"/>
      <c r="F388" s="10"/>
      <c r="G388" s="10"/>
      <c r="H388" s="10"/>
      <c r="I388" s="10"/>
      <c r="J388" s="10"/>
      <c r="K388" s="12"/>
      <c r="L388" s="12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4"/>
      <c r="BK388" s="14"/>
      <c r="BL388" s="14"/>
      <c r="BM388" s="14"/>
      <c r="BN388" s="14"/>
    </row>
    <row r="389" spans="4:66" x14ac:dyDescent="0.25">
      <c r="D389" s="11"/>
      <c r="E389" s="10"/>
      <c r="F389" s="10"/>
      <c r="G389" s="10"/>
      <c r="H389" s="10"/>
      <c r="I389" s="10"/>
      <c r="J389" s="10"/>
      <c r="K389" s="12"/>
      <c r="L389" s="12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4"/>
      <c r="BK389" s="14"/>
      <c r="BL389" s="14"/>
      <c r="BM389" s="14"/>
      <c r="BN389" s="14"/>
    </row>
    <row r="390" spans="4:66" x14ac:dyDescent="0.25">
      <c r="D390" s="11"/>
      <c r="E390" s="10"/>
      <c r="F390" s="10"/>
      <c r="G390" s="10"/>
      <c r="H390" s="10"/>
      <c r="I390" s="10"/>
      <c r="J390" s="10"/>
      <c r="K390" s="12"/>
      <c r="L390" s="12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4"/>
      <c r="BK390" s="14"/>
      <c r="BL390" s="14"/>
      <c r="BM390" s="14"/>
      <c r="BN390" s="14"/>
    </row>
    <row r="391" spans="4:66" x14ac:dyDescent="0.25">
      <c r="D391" s="11"/>
      <c r="E391" s="10"/>
      <c r="F391" s="10"/>
      <c r="G391" s="10"/>
      <c r="H391" s="10"/>
      <c r="I391" s="10"/>
      <c r="J391" s="10"/>
      <c r="K391" s="12"/>
      <c r="L391" s="12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4"/>
      <c r="BK391" s="14"/>
      <c r="BL391" s="14"/>
      <c r="BM391" s="14"/>
      <c r="BN391" s="14"/>
    </row>
    <row r="392" spans="4:66" x14ac:dyDescent="0.25">
      <c r="D392" s="11"/>
      <c r="E392" s="10"/>
      <c r="F392" s="10"/>
      <c r="G392" s="10"/>
      <c r="H392" s="10"/>
      <c r="I392" s="10"/>
      <c r="J392" s="10"/>
      <c r="K392" s="12"/>
      <c r="L392" s="12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4"/>
      <c r="BK392" s="14"/>
      <c r="BL392" s="14"/>
      <c r="BM392" s="14"/>
      <c r="BN392" s="14"/>
    </row>
    <row r="393" spans="4:66" x14ac:dyDescent="0.25">
      <c r="D393" s="11"/>
      <c r="E393" s="10"/>
      <c r="F393" s="10"/>
      <c r="G393" s="10"/>
      <c r="H393" s="10"/>
      <c r="I393" s="10"/>
      <c r="J393" s="10"/>
      <c r="K393" s="12"/>
      <c r="L393" s="12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4"/>
      <c r="BK393" s="14"/>
      <c r="BL393" s="14"/>
      <c r="BM393" s="14"/>
      <c r="BN393" s="14"/>
    </row>
    <row r="394" spans="4:66" s="10" customFormat="1" x14ac:dyDescent="0.25">
      <c r="D394" s="15"/>
      <c r="K394" s="12"/>
      <c r="L394" s="12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4"/>
      <c r="BK394" s="14"/>
      <c r="BL394" s="14"/>
      <c r="BM394" s="14"/>
      <c r="BN394" s="14"/>
    </row>
    <row r="395" spans="4:66" x14ac:dyDescent="0.25">
      <c r="D395" s="11"/>
      <c r="E395" s="10"/>
      <c r="F395" s="10"/>
      <c r="G395" s="10"/>
      <c r="H395" s="10"/>
      <c r="I395" s="10"/>
      <c r="J395" s="10"/>
      <c r="K395" s="12"/>
      <c r="L395" s="12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4"/>
      <c r="BK395" s="14"/>
      <c r="BL395" s="14"/>
      <c r="BM395" s="14"/>
      <c r="BN395" s="14"/>
    </row>
    <row r="396" spans="4:66" x14ac:dyDescent="0.25">
      <c r="D396" s="11"/>
      <c r="E396" s="10"/>
      <c r="F396" s="10"/>
      <c r="G396" s="10"/>
      <c r="H396" s="10"/>
      <c r="I396" s="10"/>
      <c r="J396" s="10"/>
      <c r="K396" s="12"/>
      <c r="L396" s="12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4"/>
      <c r="BK396" s="14"/>
      <c r="BL396" s="14"/>
      <c r="BM396" s="14"/>
      <c r="BN396" s="14"/>
    </row>
    <row r="397" spans="4:66" x14ac:dyDescent="0.25">
      <c r="D397" s="11"/>
      <c r="E397" s="10"/>
      <c r="F397" s="10"/>
      <c r="G397" s="10"/>
      <c r="H397" s="10"/>
      <c r="I397" s="10"/>
      <c r="J397" s="10"/>
      <c r="K397" s="12"/>
      <c r="L397" s="12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4"/>
      <c r="BK397" s="14"/>
      <c r="BL397" s="14"/>
      <c r="BM397" s="14"/>
      <c r="BN397" s="14"/>
    </row>
    <row r="398" spans="4:66" x14ac:dyDescent="0.25">
      <c r="D398" s="11"/>
      <c r="E398" s="10"/>
      <c r="F398" s="10"/>
      <c r="G398" s="10"/>
      <c r="H398" s="10"/>
      <c r="I398" s="10"/>
      <c r="J398" s="10"/>
      <c r="K398" s="12"/>
      <c r="L398" s="12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4"/>
      <c r="BK398" s="14"/>
      <c r="BL398" s="14"/>
      <c r="BM398" s="14"/>
      <c r="BN398" s="14"/>
    </row>
    <row r="399" spans="4:66" x14ac:dyDescent="0.25">
      <c r="D399" s="11"/>
      <c r="E399" s="10"/>
      <c r="F399" s="10"/>
      <c r="G399" s="10"/>
      <c r="H399" s="10"/>
      <c r="I399" s="10"/>
      <c r="J399" s="10"/>
      <c r="K399" s="12"/>
      <c r="L399" s="12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4"/>
      <c r="BK399" s="14"/>
      <c r="BL399" s="14"/>
      <c r="BM399" s="14"/>
      <c r="BN399" s="14"/>
    </row>
    <row r="400" spans="4:66" x14ac:dyDescent="0.25">
      <c r="D400" s="11"/>
      <c r="E400" s="10"/>
      <c r="F400" s="10"/>
      <c r="G400" s="10"/>
      <c r="H400" s="10"/>
      <c r="I400" s="10"/>
      <c r="J400" s="10"/>
      <c r="K400" s="12"/>
      <c r="L400" s="12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4"/>
      <c r="BK400" s="14"/>
      <c r="BL400" s="14"/>
      <c r="BM400" s="14"/>
      <c r="BN400" s="14"/>
    </row>
    <row r="401" spans="4:66" x14ac:dyDescent="0.25">
      <c r="D401" s="11"/>
      <c r="E401" s="10"/>
      <c r="F401" s="10"/>
      <c r="G401" s="10"/>
      <c r="H401" s="10"/>
      <c r="I401" s="10"/>
      <c r="J401" s="10"/>
      <c r="K401" s="12"/>
      <c r="L401" s="12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4"/>
      <c r="BK401" s="14"/>
      <c r="BL401" s="14"/>
      <c r="BM401" s="14"/>
      <c r="BN401" s="14"/>
    </row>
    <row r="402" spans="4:66" x14ac:dyDescent="0.25">
      <c r="D402" s="11"/>
      <c r="E402" s="10"/>
      <c r="F402" s="10"/>
      <c r="G402" s="10"/>
      <c r="H402" s="10"/>
      <c r="I402" s="10"/>
      <c r="J402" s="10"/>
      <c r="K402" s="12"/>
      <c r="L402" s="12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4"/>
      <c r="BK402" s="14"/>
      <c r="BL402" s="14"/>
      <c r="BM402" s="14"/>
      <c r="BN402" s="14"/>
    </row>
    <row r="403" spans="4:66" x14ac:dyDescent="0.25">
      <c r="D403" s="11"/>
      <c r="E403" s="10"/>
      <c r="F403" s="10"/>
      <c r="G403" s="10"/>
      <c r="H403" s="10"/>
      <c r="I403" s="10"/>
      <c r="J403" s="10"/>
      <c r="K403" s="12"/>
      <c r="L403" s="12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4"/>
      <c r="BK403" s="14"/>
      <c r="BL403" s="14"/>
      <c r="BM403" s="14"/>
      <c r="BN403" s="14"/>
    </row>
    <row r="404" spans="4:66" x14ac:dyDescent="0.25">
      <c r="D404" s="11"/>
      <c r="E404" s="10"/>
      <c r="F404" s="10"/>
      <c r="G404" s="10"/>
      <c r="H404" s="10"/>
      <c r="I404" s="10"/>
      <c r="J404" s="10"/>
      <c r="K404" s="12"/>
      <c r="L404" s="12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4"/>
      <c r="BK404" s="14"/>
      <c r="BL404" s="14"/>
      <c r="BM404" s="14"/>
      <c r="BN404" s="14"/>
    </row>
    <row r="405" spans="4:66" x14ac:dyDescent="0.25">
      <c r="D405" s="11"/>
      <c r="E405" s="10"/>
      <c r="F405" s="10"/>
      <c r="G405" s="10"/>
      <c r="H405" s="10"/>
      <c r="I405" s="10"/>
      <c r="J405" s="10"/>
      <c r="K405" s="12"/>
      <c r="L405" s="12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4"/>
      <c r="BK405" s="14"/>
      <c r="BL405" s="14"/>
      <c r="BM405" s="14"/>
      <c r="BN405" s="14"/>
    </row>
    <row r="406" spans="4:66" x14ac:dyDescent="0.25">
      <c r="D406" s="11"/>
      <c r="E406" s="10"/>
      <c r="F406" s="10"/>
      <c r="G406" s="10"/>
      <c r="H406" s="10"/>
      <c r="I406" s="10"/>
      <c r="J406" s="10"/>
      <c r="K406" s="12"/>
      <c r="L406" s="12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4"/>
      <c r="BK406" s="14"/>
      <c r="BL406" s="14"/>
      <c r="BM406" s="14"/>
      <c r="BN406" s="14"/>
    </row>
    <row r="407" spans="4:66" x14ac:dyDescent="0.25">
      <c r="D407" s="11"/>
      <c r="E407" s="10"/>
      <c r="F407" s="10"/>
      <c r="G407" s="10"/>
      <c r="H407" s="10"/>
      <c r="I407" s="10"/>
      <c r="J407" s="10"/>
      <c r="K407" s="12"/>
      <c r="L407" s="12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4"/>
      <c r="BK407" s="14"/>
      <c r="BL407" s="14"/>
      <c r="BM407" s="14"/>
      <c r="BN407" s="14"/>
    </row>
    <row r="408" spans="4:66" x14ac:dyDescent="0.25">
      <c r="D408" s="11"/>
      <c r="E408" s="10"/>
      <c r="F408" s="10"/>
      <c r="G408" s="10"/>
      <c r="H408" s="10"/>
      <c r="I408" s="10"/>
      <c r="J408" s="10"/>
      <c r="K408" s="12"/>
      <c r="L408" s="12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4"/>
      <c r="BK408" s="14"/>
      <c r="BL408" s="14"/>
      <c r="BM408" s="14"/>
      <c r="BN408" s="14"/>
    </row>
    <row r="409" spans="4:66" x14ac:dyDescent="0.25">
      <c r="D409" s="11"/>
      <c r="E409" s="10"/>
      <c r="F409" s="10"/>
      <c r="G409" s="10"/>
      <c r="H409" s="10"/>
      <c r="I409" s="10"/>
      <c r="J409" s="10"/>
      <c r="K409" s="12"/>
      <c r="L409" s="12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4"/>
      <c r="BK409" s="14"/>
      <c r="BL409" s="14"/>
      <c r="BM409" s="14"/>
      <c r="BN409" s="14"/>
    </row>
    <row r="410" spans="4:66" x14ac:dyDescent="0.25">
      <c r="D410" s="11"/>
      <c r="E410" s="10"/>
      <c r="F410" s="10"/>
      <c r="G410" s="10"/>
      <c r="H410" s="10"/>
      <c r="I410" s="10"/>
      <c r="J410" s="10"/>
      <c r="K410" s="12"/>
      <c r="L410" s="12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4"/>
      <c r="BK410" s="14"/>
      <c r="BL410" s="14"/>
      <c r="BM410" s="14"/>
      <c r="BN410" s="14"/>
    </row>
    <row r="411" spans="4:66" x14ac:dyDescent="0.25">
      <c r="D411" s="11"/>
      <c r="E411" s="10"/>
      <c r="F411" s="10"/>
      <c r="G411" s="10"/>
      <c r="H411" s="10"/>
      <c r="I411" s="10"/>
      <c r="J411" s="10"/>
      <c r="K411" s="12"/>
      <c r="L411" s="12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4"/>
      <c r="BK411" s="14"/>
      <c r="BL411" s="14"/>
      <c r="BM411" s="14"/>
      <c r="BN411" s="14"/>
    </row>
    <row r="412" spans="4:66" x14ac:dyDescent="0.25">
      <c r="D412" s="11"/>
      <c r="E412" s="10"/>
      <c r="F412" s="10"/>
      <c r="G412" s="10"/>
      <c r="H412" s="10"/>
      <c r="I412" s="10"/>
      <c r="J412" s="10"/>
      <c r="K412" s="12"/>
      <c r="L412" s="12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4"/>
      <c r="BK412" s="14"/>
      <c r="BL412" s="14"/>
      <c r="BM412" s="14"/>
      <c r="BN412" s="14"/>
    </row>
    <row r="413" spans="4:66" x14ac:dyDescent="0.25">
      <c r="D413" s="11"/>
      <c r="E413" s="10"/>
      <c r="F413" s="10"/>
      <c r="G413" s="10"/>
      <c r="H413" s="10"/>
      <c r="I413" s="10"/>
      <c r="J413" s="10"/>
      <c r="K413" s="12"/>
      <c r="L413" s="12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4"/>
      <c r="BK413" s="14"/>
      <c r="BL413" s="14"/>
      <c r="BM413" s="14"/>
      <c r="BN413" s="14"/>
    </row>
    <row r="414" spans="4:66" x14ac:dyDescent="0.25">
      <c r="D414" s="11"/>
      <c r="E414" s="10"/>
      <c r="F414" s="10"/>
      <c r="G414" s="10"/>
      <c r="H414" s="10"/>
      <c r="I414" s="10"/>
      <c r="J414" s="10"/>
      <c r="K414" s="12"/>
      <c r="L414" s="12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4"/>
      <c r="BK414" s="14"/>
      <c r="BL414" s="14"/>
      <c r="BM414" s="14"/>
      <c r="BN414" s="14"/>
    </row>
    <row r="415" spans="4:66" x14ac:dyDescent="0.25">
      <c r="D415" s="11"/>
      <c r="E415" s="10"/>
      <c r="F415" s="10"/>
      <c r="G415" s="10"/>
      <c r="H415" s="10"/>
      <c r="I415" s="10"/>
      <c r="J415" s="10"/>
      <c r="K415" s="12"/>
      <c r="L415" s="12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4"/>
      <c r="BK415" s="14"/>
      <c r="BL415" s="14"/>
      <c r="BM415" s="14"/>
      <c r="BN415" s="14"/>
    </row>
    <row r="416" spans="4:66" x14ac:dyDescent="0.25">
      <c r="D416" s="11"/>
      <c r="E416" s="10"/>
      <c r="F416" s="10"/>
      <c r="G416" s="10"/>
      <c r="H416" s="10"/>
      <c r="I416" s="10"/>
      <c r="J416" s="10"/>
      <c r="K416" s="12"/>
      <c r="L416" s="12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4"/>
      <c r="BK416" s="14"/>
      <c r="BL416" s="14"/>
      <c r="BM416" s="14"/>
      <c r="BN416" s="14"/>
    </row>
    <row r="417" spans="4:66" x14ac:dyDescent="0.25">
      <c r="D417" s="11"/>
      <c r="E417" s="10"/>
      <c r="F417" s="10"/>
      <c r="G417" s="10"/>
      <c r="H417" s="10"/>
      <c r="I417" s="10"/>
      <c r="J417" s="10"/>
      <c r="K417" s="12"/>
      <c r="L417" s="12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4"/>
      <c r="BK417" s="14"/>
      <c r="BL417" s="14"/>
      <c r="BM417" s="14"/>
      <c r="BN417" s="14"/>
    </row>
    <row r="418" spans="4:66" x14ac:dyDescent="0.25">
      <c r="D418" s="11"/>
      <c r="E418" s="10"/>
      <c r="F418" s="10"/>
      <c r="G418" s="10"/>
      <c r="H418" s="10"/>
      <c r="I418" s="10"/>
      <c r="J418" s="10"/>
      <c r="K418" s="12"/>
      <c r="L418" s="12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4"/>
      <c r="BK418" s="14"/>
      <c r="BL418" s="14"/>
      <c r="BM418" s="14"/>
      <c r="BN418" s="14"/>
    </row>
    <row r="419" spans="4:66" x14ac:dyDescent="0.25">
      <c r="D419" s="11"/>
      <c r="E419" s="10"/>
      <c r="F419" s="10"/>
      <c r="G419" s="10"/>
      <c r="H419" s="10"/>
      <c r="I419" s="10"/>
      <c r="J419" s="10"/>
      <c r="K419" s="12"/>
      <c r="L419" s="12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4"/>
      <c r="BK419" s="14"/>
      <c r="BL419" s="14"/>
      <c r="BM419" s="14"/>
      <c r="BN419" s="14"/>
    </row>
    <row r="420" spans="4:66" x14ac:dyDescent="0.25">
      <c r="D420" s="11"/>
      <c r="E420" s="10"/>
      <c r="F420" s="10"/>
      <c r="G420" s="10"/>
      <c r="H420" s="10"/>
      <c r="I420" s="10"/>
      <c r="J420" s="10"/>
      <c r="K420" s="12"/>
      <c r="L420" s="12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4"/>
      <c r="BK420" s="14"/>
      <c r="BL420" s="14"/>
      <c r="BM420" s="14"/>
      <c r="BN420" s="14"/>
    </row>
    <row r="421" spans="4:66" x14ac:dyDescent="0.25">
      <c r="D421" s="11"/>
      <c r="E421" s="10"/>
      <c r="F421" s="10"/>
      <c r="G421" s="10"/>
      <c r="H421" s="10"/>
      <c r="I421" s="10"/>
      <c r="J421" s="10"/>
      <c r="K421" s="12"/>
      <c r="L421" s="12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4"/>
      <c r="BK421" s="14"/>
      <c r="BL421" s="14"/>
      <c r="BM421" s="14"/>
      <c r="BN421" s="14"/>
    </row>
    <row r="422" spans="4:66" x14ac:dyDescent="0.25">
      <c r="D422" s="11"/>
      <c r="E422" s="10"/>
      <c r="F422" s="10"/>
      <c r="G422" s="10"/>
      <c r="H422" s="10"/>
      <c r="I422" s="10"/>
      <c r="J422" s="10"/>
      <c r="K422" s="12"/>
      <c r="L422" s="12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4"/>
      <c r="BK422" s="14"/>
      <c r="BL422" s="14"/>
      <c r="BM422" s="14"/>
      <c r="BN422" s="14"/>
    </row>
    <row r="423" spans="4:66" x14ac:dyDescent="0.25">
      <c r="D423" s="11"/>
      <c r="E423" s="10"/>
      <c r="F423" s="10"/>
      <c r="G423" s="10"/>
      <c r="H423" s="10"/>
      <c r="I423" s="10"/>
      <c r="J423" s="10"/>
      <c r="K423" s="12"/>
      <c r="L423" s="12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4"/>
      <c r="BK423" s="14"/>
      <c r="BL423" s="14"/>
      <c r="BM423" s="14"/>
      <c r="BN423" s="14"/>
    </row>
    <row r="424" spans="4:66" x14ac:dyDescent="0.25">
      <c r="D424" s="11"/>
      <c r="E424" s="10"/>
      <c r="F424" s="10"/>
      <c r="G424" s="10"/>
      <c r="H424" s="10"/>
      <c r="I424" s="10"/>
      <c r="J424" s="10"/>
      <c r="K424" s="12"/>
      <c r="L424" s="12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4"/>
      <c r="BK424" s="14"/>
      <c r="BL424" s="14"/>
      <c r="BM424" s="14"/>
      <c r="BN424" s="14"/>
    </row>
    <row r="425" spans="4:66" x14ac:dyDescent="0.25">
      <c r="D425" s="11"/>
      <c r="E425" s="10"/>
      <c r="F425" s="10"/>
      <c r="G425" s="10"/>
      <c r="H425" s="10"/>
      <c r="I425" s="10"/>
      <c r="J425" s="10"/>
      <c r="K425" s="12"/>
      <c r="L425" s="12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4"/>
      <c r="BK425" s="14"/>
      <c r="BL425" s="14"/>
      <c r="BM425" s="14"/>
      <c r="BN425" s="14"/>
    </row>
    <row r="426" spans="4:66" x14ac:dyDescent="0.25">
      <c r="D426" s="11"/>
      <c r="E426" s="10"/>
      <c r="F426" s="10"/>
      <c r="G426" s="10"/>
      <c r="H426" s="10"/>
      <c r="I426" s="10"/>
      <c r="J426" s="10"/>
      <c r="K426" s="12"/>
      <c r="L426" s="12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4"/>
      <c r="BK426" s="14"/>
      <c r="BL426" s="14"/>
      <c r="BM426" s="14"/>
      <c r="BN426" s="14"/>
    </row>
    <row r="427" spans="4:66" x14ac:dyDescent="0.25">
      <c r="D427" s="11"/>
      <c r="E427" s="10"/>
      <c r="F427" s="10"/>
      <c r="G427" s="10"/>
      <c r="H427" s="10"/>
      <c r="I427" s="10"/>
      <c r="J427" s="10"/>
      <c r="K427" s="12"/>
      <c r="L427" s="12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4"/>
      <c r="BK427" s="14"/>
      <c r="BL427" s="14"/>
      <c r="BM427" s="14"/>
      <c r="BN427" s="14"/>
    </row>
    <row r="428" spans="4:66" x14ac:dyDescent="0.25">
      <c r="D428" s="11"/>
      <c r="E428" s="10"/>
      <c r="F428" s="10"/>
      <c r="G428" s="10"/>
      <c r="H428" s="10"/>
      <c r="I428" s="10"/>
      <c r="J428" s="10"/>
      <c r="K428" s="12"/>
      <c r="L428" s="12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4"/>
      <c r="BK428" s="14"/>
      <c r="BL428" s="14"/>
      <c r="BM428" s="14"/>
      <c r="BN428" s="14"/>
    </row>
    <row r="429" spans="4:66" x14ac:dyDescent="0.25">
      <c r="D429" s="11"/>
      <c r="E429" s="10"/>
      <c r="F429" s="10"/>
      <c r="G429" s="10"/>
      <c r="H429" s="10"/>
      <c r="I429" s="10"/>
      <c r="J429" s="10"/>
      <c r="K429" s="12"/>
      <c r="L429" s="12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4"/>
      <c r="BK429" s="14"/>
      <c r="BL429" s="14"/>
      <c r="BM429" s="14"/>
      <c r="BN429" s="14"/>
    </row>
    <row r="430" spans="4:66" x14ac:dyDescent="0.25">
      <c r="D430" s="11"/>
      <c r="E430" s="10"/>
      <c r="F430" s="10"/>
      <c r="G430" s="10"/>
      <c r="H430" s="10"/>
      <c r="I430" s="10"/>
      <c r="J430" s="10"/>
      <c r="K430" s="12"/>
      <c r="L430" s="12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4"/>
      <c r="BK430" s="14"/>
      <c r="BL430" s="14"/>
      <c r="BM430" s="14"/>
      <c r="BN430" s="14"/>
    </row>
    <row r="431" spans="4:66" x14ac:dyDescent="0.25">
      <c r="D431" s="11"/>
      <c r="E431" s="10"/>
      <c r="F431" s="10"/>
      <c r="G431" s="10"/>
      <c r="H431" s="10"/>
      <c r="I431" s="10"/>
      <c r="J431" s="10"/>
      <c r="K431" s="12"/>
      <c r="L431" s="12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4"/>
      <c r="BK431" s="14"/>
      <c r="BL431" s="14"/>
      <c r="BM431" s="14"/>
      <c r="BN431" s="14"/>
    </row>
    <row r="432" spans="4:66" x14ac:dyDescent="0.25">
      <c r="D432" s="11"/>
      <c r="E432" s="10"/>
      <c r="F432" s="10"/>
      <c r="G432" s="10"/>
      <c r="H432" s="10"/>
      <c r="I432" s="10"/>
      <c r="J432" s="10"/>
      <c r="K432" s="12"/>
      <c r="L432" s="12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4"/>
      <c r="BK432" s="14"/>
      <c r="BL432" s="14"/>
      <c r="BM432" s="14"/>
      <c r="BN432" s="14"/>
    </row>
    <row r="433" spans="4:66" x14ac:dyDescent="0.25">
      <c r="D433" s="11"/>
      <c r="E433" s="10"/>
      <c r="F433" s="10"/>
      <c r="G433" s="10"/>
      <c r="H433" s="10"/>
      <c r="I433" s="10"/>
      <c r="J433" s="10"/>
      <c r="K433" s="12"/>
      <c r="L433" s="12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4"/>
      <c r="BK433" s="14"/>
      <c r="BL433" s="14"/>
      <c r="BM433" s="14"/>
      <c r="BN433" s="14"/>
    </row>
    <row r="434" spans="4:66" x14ac:dyDescent="0.25">
      <c r="D434" s="11"/>
      <c r="E434" s="10"/>
      <c r="F434" s="10"/>
      <c r="G434" s="10"/>
      <c r="H434" s="10"/>
      <c r="I434" s="10"/>
      <c r="J434" s="10"/>
      <c r="K434" s="12"/>
      <c r="L434" s="12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4"/>
      <c r="BK434" s="14"/>
      <c r="BL434" s="14"/>
      <c r="BM434" s="14"/>
      <c r="BN434" s="14"/>
    </row>
    <row r="435" spans="4:66" x14ac:dyDescent="0.25">
      <c r="D435" s="11"/>
      <c r="E435" s="10"/>
      <c r="F435" s="10"/>
      <c r="G435" s="10"/>
      <c r="H435" s="10"/>
      <c r="I435" s="10"/>
      <c r="J435" s="10"/>
      <c r="K435" s="12"/>
      <c r="L435" s="12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4"/>
      <c r="BK435" s="14"/>
      <c r="BL435" s="14"/>
      <c r="BM435" s="14"/>
      <c r="BN435" s="14"/>
    </row>
    <row r="436" spans="4:66" x14ac:dyDescent="0.25">
      <c r="D436" s="11"/>
      <c r="E436" s="10"/>
      <c r="F436" s="10"/>
      <c r="G436" s="10"/>
      <c r="H436" s="10"/>
      <c r="I436" s="10"/>
      <c r="J436" s="10"/>
      <c r="K436" s="12"/>
      <c r="L436" s="12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4"/>
      <c r="BK436" s="14"/>
      <c r="BL436" s="14"/>
      <c r="BM436" s="14"/>
      <c r="BN436" s="14"/>
    </row>
    <row r="437" spans="4:66" x14ac:dyDescent="0.25">
      <c r="D437" s="11"/>
      <c r="E437" s="10"/>
      <c r="F437" s="10"/>
      <c r="G437" s="10"/>
      <c r="H437" s="10"/>
      <c r="I437" s="10"/>
      <c r="J437" s="10"/>
      <c r="K437" s="12"/>
      <c r="L437" s="12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4"/>
      <c r="BK437" s="14"/>
      <c r="BL437" s="14"/>
      <c r="BM437" s="14"/>
      <c r="BN437" s="14"/>
    </row>
    <row r="438" spans="4:66" x14ac:dyDescent="0.25">
      <c r="D438" s="11"/>
      <c r="E438" s="10"/>
      <c r="F438" s="10"/>
      <c r="G438" s="10"/>
      <c r="H438" s="10"/>
      <c r="I438" s="10"/>
      <c r="J438" s="10"/>
      <c r="K438" s="12"/>
      <c r="L438" s="12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4"/>
      <c r="BK438" s="14"/>
      <c r="BL438" s="14"/>
      <c r="BM438" s="14"/>
      <c r="BN438" s="14"/>
    </row>
    <row r="439" spans="4:66" x14ac:dyDescent="0.25">
      <c r="D439" s="11"/>
      <c r="E439" s="10"/>
      <c r="F439" s="10"/>
      <c r="G439" s="10"/>
      <c r="H439" s="10"/>
      <c r="I439" s="10"/>
      <c r="J439" s="10"/>
      <c r="K439" s="12"/>
      <c r="L439" s="12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4"/>
      <c r="BK439" s="14"/>
      <c r="BL439" s="14"/>
      <c r="BM439" s="14"/>
      <c r="BN439" s="14"/>
    </row>
    <row r="440" spans="4:66" x14ac:dyDescent="0.25">
      <c r="D440" s="11"/>
      <c r="E440" s="10"/>
      <c r="F440" s="10"/>
      <c r="G440" s="10"/>
      <c r="H440" s="10"/>
      <c r="I440" s="10"/>
      <c r="J440" s="10"/>
      <c r="K440" s="12"/>
      <c r="L440" s="12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4"/>
      <c r="BK440" s="14"/>
      <c r="BL440" s="14"/>
      <c r="BM440" s="14"/>
      <c r="BN440" s="14"/>
    </row>
    <row r="441" spans="4:66" x14ac:dyDescent="0.25">
      <c r="D441" s="11"/>
      <c r="E441" s="10"/>
      <c r="F441" s="10"/>
      <c r="G441" s="10"/>
      <c r="H441" s="10"/>
      <c r="I441" s="10"/>
      <c r="J441" s="10"/>
      <c r="K441" s="12"/>
      <c r="L441" s="12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4"/>
      <c r="BK441" s="14"/>
      <c r="BL441" s="14"/>
      <c r="BM441" s="14"/>
      <c r="BN441" s="14"/>
    </row>
    <row r="442" spans="4:66" x14ac:dyDescent="0.25">
      <c r="D442" s="11"/>
      <c r="E442" s="10"/>
      <c r="F442" s="10"/>
      <c r="G442" s="10"/>
      <c r="H442" s="10"/>
      <c r="I442" s="10"/>
      <c r="J442" s="10"/>
      <c r="K442" s="12"/>
      <c r="L442" s="12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4"/>
      <c r="BK442" s="14"/>
      <c r="BL442" s="14"/>
      <c r="BM442" s="14"/>
      <c r="BN442" s="14"/>
    </row>
    <row r="443" spans="4:66" x14ac:dyDescent="0.25">
      <c r="D443" s="11"/>
      <c r="E443" s="10"/>
      <c r="F443" s="10"/>
      <c r="G443" s="10"/>
      <c r="H443" s="10"/>
      <c r="I443" s="10"/>
      <c r="J443" s="10"/>
      <c r="K443" s="12"/>
      <c r="L443" s="12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4"/>
      <c r="BK443" s="14"/>
      <c r="BL443" s="14"/>
      <c r="BM443" s="14"/>
      <c r="BN443" s="14"/>
    </row>
    <row r="444" spans="4:66" x14ac:dyDescent="0.25">
      <c r="D444" s="11"/>
      <c r="E444" s="10"/>
      <c r="F444" s="10"/>
      <c r="G444" s="10"/>
      <c r="H444" s="10"/>
      <c r="I444" s="10"/>
      <c r="J444" s="10"/>
      <c r="K444" s="12"/>
      <c r="L444" s="12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4"/>
      <c r="BK444" s="14"/>
      <c r="BL444" s="14"/>
      <c r="BM444" s="14"/>
      <c r="BN444" s="14"/>
    </row>
    <row r="445" spans="4:66" x14ac:dyDescent="0.25">
      <c r="D445" s="11"/>
      <c r="E445" s="10"/>
      <c r="F445" s="10"/>
      <c r="G445" s="10"/>
      <c r="H445" s="10"/>
      <c r="I445" s="10"/>
      <c r="J445" s="10"/>
      <c r="K445" s="12"/>
      <c r="L445" s="12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4"/>
      <c r="BK445" s="14"/>
      <c r="BL445" s="14"/>
      <c r="BM445" s="14"/>
      <c r="BN445" s="14"/>
    </row>
    <row r="446" spans="4:66" x14ac:dyDescent="0.25">
      <c r="D446" s="11"/>
      <c r="E446" s="10"/>
      <c r="F446" s="10"/>
      <c r="G446" s="10"/>
      <c r="H446" s="10"/>
      <c r="I446" s="10"/>
      <c r="J446" s="10"/>
      <c r="K446" s="12"/>
      <c r="L446" s="12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4"/>
      <c r="BK446" s="14"/>
      <c r="BL446" s="14"/>
      <c r="BM446" s="14"/>
      <c r="BN446" s="14"/>
    </row>
    <row r="447" spans="4:66" x14ac:dyDescent="0.25">
      <c r="D447" s="11"/>
      <c r="E447" s="10"/>
      <c r="F447" s="10"/>
      <c r="G447" s="10"/>
      <c r="H447" s="10"/>
      <c r="I447" s="10"/>
      <c r="J447" s="10"/>
      <c r="K447" s="12"/>
      <c r="L447" s="12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4"/>
      <c r="BK447" s="14"/>
      <c r="BL447" s="14"/>
      <c r="BM447" s="14"/>
      <c r="BN447" s="14"/>
    </row>
    <row r="448" spans="4:66" x14ac:dyDescent="0.25">
      <c r="D448" s="11"/>
      <c r="E448" s="10"/>
      <c r="F448" s="10"/>
      <c r="G448" s="10"/>
      <c r="H448" s="10"/>
      <c r="I448" s="10"/>
      <c r="J448" s="10"/>
      <c r="K448" s="12"/>
      <c r="L448" s="12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4"/>
      <c r="BK448" s="14"/>
      <c r="BL448" s="14"/>
      <c r="BM448" s="14"/>
      <c r="BN448" s="14"/>
    </row>
    <row r="449" spans="4:66" x14ac:dyDescent="0.25">
      <c r="D449" s="11"/>
      <c r="E449" s="10"/>
      <c r="F449" s="10"/>
      <c r="G449" s="10"/>
      <c r="H449" s="10"/>
      <c r="I449" s="10"/>
      <c r="J449" s="10"/>
      <c r="K449" s="12"/>
      <c r="L449" s="12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4"/>
      <c r="BK449" s="14"/>
      <c r="BL449" s="14"/>
      <c r="BM449" s="14"/>
      <c r="BN449" s="14"/>
    </row>
    <row r="450" spans="4:66" x14ac:dyDescent="0.25">
      <c r="D450" s="11"/>
      <c r="E450" s="10"/>
      <c r="F450" s="10"/>
      <c r="G450" s="10"/>
      <c r="H450" s="10"/>
      <c r="I450" s="10"/>
      <c r="J450" s="10"/>
      <c r="K450" s="12"/>
      <c r="L450" s="12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4"/>
      <c r="BK450" s="14"/>
      <c r="BL450" s="14"/>
      <c r="BM450" s="14"/>
      <c r="BN450" s="14"/>
    </row>
    <row r="451" spans="4:66" x14ac:dyDescent="0.25">
      <c r="D451" s="11"/>
      <c r="E451" s="10"/>
      <c r="F451" s="10"/>
      <c r="G451" s="10"/>
      <c r="H451" s="10"/>
      <c r="I451" s="10"/>
      <c r="J451" s="10"/>
      <c r="K451" s="12"/>
      <c r="L451" s="12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4"/>
      <c r="BK451" s="14"/>
      <c r="BL451" s="14"/>
      <c r="BM451" s="14"/>
      <c r="BN451" s="14"/>
    </row>
    <row r="452" spans="4:66" x14ac:dyDescent="0.25">
      <c r="D452" s="11"/>
      <c r="E452" s="10"/>
      <c r="F452" s="10"/>
      <c r="G452" s="10"/>
      <c r="H452" s="10"/>
      <c r="I452" s="10"/>
      <c r="J452" s="10"/>
      <c r="K452" s="12"/>
      <c r="L452" s="12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4"/>
      <c r="BK452" s="14"/>
      <c r="BL452" s="14"/>
      <c r="BM452" s="14"/>
      <c r="BN452" s="14"/>
    </row>
    <row r="453" spans="4:66" x14ac:dyDescent="0.25">
      <c r="D453" s="11"/>
      <c r="E453" s="10"/>
      <c r="F453" s="10"/>
      <c r="G453" s="10"/>
      <c r="H453" s="10"/>
      <c r="I453" s="10"/>
      <c r="J453" s="10"/>
      <c r="K453" s="12"/>
      <c r="L453" s="12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4"/>
      <c r="BK453" s="14"/>
      <c r="BL453" s="14"/>
      <c r="BM453" s="14"/>
      <c r="BN453" s="14"/>
    </row>
    <row r="454" spans="4:66" s="10" customFormat="1" x14ac:dyDescent="0.25">
      <c r="D454" s="15"/>
      <c r="K454" s="12"/>
      <c r="L454" s="12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4"/>
      <c r="BK454" s="14"/>
      <c r="BL454" s="14"/>
      <c r="BM454" s="14"/>
      <c r="BN454" s="14"/>
    </row>
    <row r="455" spans="4:66" x14ac:dyDescent="0.25">
      <c r="D455" s="11"/>
      <c r="E455" s="10"/>
      <c r="F455" s="10"/>
      <c r="G455" s="10"/>
      <c r="H455" s="10"/>
      <c r="I455" s="10"/>
      <c r="J455" s="10"/>
      <c r="K455" s="12"/>
      <c r="L455" s="12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4"/>
      <c r="BK455" s="14"/>
      <c r="BL455" s="14"/>
      <c r="BM455" s="14"/>
      <c r="BN455" s="14"/>
    </row>
    <row r="456" spans="4:66" x14ac:dyDescent="0.25">
      <c r="D456" s="11"/>
      <c r="E456" s="10"/>
      <c r="F456" s="10"/>
      <c r="G456" s="10"/>
      <c r="H456" s="10"/>
      <c r="I456" s="10"/>
      <c r="J456" s="10"/>
      <c r="K456" s="12"/>
      <c r="L456" s="12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4"/>
      <c r="BK456" s="14"/>
      <c r="BL456" s="14"/>
      <c r="BM456" s="14"/>
      <c r="BN456" s="14"/>
    </row>
    <row r="457" spans="4:66" x14ac:dyDescent="0.25">
      <c r="D457" s="11"/>
      <c r="E457" s="10"/>
      <c r="F457" s="10"/>
      <c r="G457" s="10"/>
      <c r="H457" s="10"/>
      <c r="I457" s="10"/>
      <c r="J457" s="10"/>
      <c r="K457" s="12"/>
      <c r="L457" s="12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4"/>
      <c r="BK457" s="14"/>
      <c r="BL457" s="14"/>
      <c r="BM457" s="14"/>
      <c r="BN457" s="14"/>
    </row>
    <row r="458" spans="4:66" x14ac:dyDescent="0.25">
      <c r="D458" s="11"/>
      <c r="E458" s="10"/>
      <c r="F458" s="10"/>
      <c r="G458" s="10"/>
      <c r="H458" s="10"/>
      <c r="I458" s="10"/>
      <c r="J458" s="10"/>
      <c r="K458" s="12"/>
      <c r="L458" s="12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4"/>
      <c r="BK458" s="14"/>
      <c r="BL458" s="14"/>
      <c r="BM458" s="14"/>
      <c r="BN458" s="14"/>
    </row>
    <row r="459" spans="4:66" x14ac:dyDescent="0.25">
      <c r="D459" s="11"/>
      <c r="E459" s="10"/>
      <c r="F459" s="10"/>
      <c r="G459" s="10"/>
      <c r="H459" s="10"/>
      <c r="I459" s="10"/>
      <c r="J459" s="10"/>
      <c r="K459" s="12"/>
      <c r="L459" s="12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4"/>
      <c r="BK459" s="14"/>
      <c r="BL459" s="14"/>
      <c r="BM459" s="14"/>
      <c r="BN459" s="14"/>
    </row>
    <row r="460" spans="4:66" x14ac:dyDescent="0.25">
      <c r="D460" s="11"/>
      <c r="E460" s="10"/>
      <c r="F460" s="10"/>
      <c r="G460" s="10"/>
      <c r="H460" s="10"/>
      <c r="I460" s="10"/>
      <c r="J460" s="10"/>
      <c r="K460" s="12"/>
      <c r="L460" s="12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4"/>
      <c r="BK460" s="14"/>
      <c r="BL460" s="14"/>
      <c r="BM460" s="14"/>
      <c r="BN460" s="14"/>
    </row>
    <row r="461" spans="4:66" x14ac:dyDescent="0.25">
      <c r="D461" s="11"/>
      <c r="E461" s="10"/>
      <c r="F461" s="10"/>
      <c r="G461" s="10"/>
      <c r="H461" s="10"/>
      <c r="I461" s="10"/>
      <c r="J461" s="10"/>
      <c r="K461" s="12"/>
      <c r="L461" s="12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4"/>
      <c r="BK461" s="14"/>
      <c r="BL461" s="14"/>
      <c r="BM461" s="14"/>
      <c r="BN461" s="14"/>
    </row>
    <row r="462" spans="4:66" x14ac:dyDescent="0.25">
      <c r="D462" s="11"/>
      <c r="E462" s="10"/>
      <c r="F462" s="10"/>
      <c r="G462" s="10"/>
      <c r="H462" s="10"/>
      <c r="I462" s="10"/>
      <c r="J462" s="10"/>
      <c r="K462" s="12"/>
      <c r="L462" s="12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4"/>
      <c r="BK462" s="14"/>
      <c r="BL462" s="14"/>
      <c r="BM462" s="14"/>
      <c r="BN462" s="14"/>
    </row>
    <row r="463" spans="4:66" x14ac:dyDescent="0.25">
      <c r="D463" s="11"/>
      <c r="E463" s="10"/>
      <c r="F463" s="10"/>
      <c r="G463" s="10"/>
      <c r="H463" s="10"/>
      <c r="I463" s="10"/>
      <c r="J463" s="10"/>
      <c r="K463" s="12"/>
      <c r="L463" s="12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4"/>
      <c r="BK463" s="14"/>
      <c r="BL463" s="14"/>
      <c r="BM463" s="14"/>
      <c r="BN463" s="14"/>
    </row>
    <row r="464" spans="4:66" x14ac:dyDescent="0.25">
      <c r="D464" s="11"/>
      <c r="E464" s="10"/>
      <c r="F464" s="10"/>
      <c r="G464" s="10"/>
      <c r="H464" s="10"/>
      <c r="I464" s="10"/>
      <c r="J464" s="10"/>
      <c r="K464" s="12"/>
      <c r="L464" s="12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4"/>
      <c r="BK464" s="14"/>
      <c r="BL464" s="14"/>
      <c r="BM464" s="14"/>
      <c r="BN464" s="14"/>
    </row>
    <row r="465" spans="4:66" x14ac:dyDescent="0.25">
      <c r="D465" s="11"/>
      <c r="E465" s="10"/>
      <c r="F465" s="10"/>
      <c r="G465" s="10"/>
      <c r="H465" s="10"/>
      <c r="I465" s="10"/>
      <c r="J465" s="10"/>
      <c r="K465" s="12"/>
      <c r="L465" s="12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4"/>
      <c r="BK465" s="14"/>
      <c r="BL465" s="14"/>
      <c r="BM465" s="14"/>
      <c r="BN465" s="14"/>
    </row>
    <row r="466" spans="4:66" x14ac:dyDescent="0.25">
      <c r="D466" s="11"/>
      <c r="E466" s="10"/>
      <c r="F466" s="10"/>
      <c r="G466" s="10"/>
      <c r="H466" s="10"/>
      <c r="I466" s="10"/>
      <c r="J466" s="10"/>
      <c r="K466" s="12"/>
      <c r="L466" s="12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4"/>
      <c r="BK466" s="14"/>
      <c r="BL466" s="14"/>
      <c r="BM466" s="14"/>
      <c r="BN466" s="14"/>
    </row>
    <row r="467" spans="4:66" x14ac:dyDescent="0.25">
      <c r="D467" s="11"/>
      <c r="E467" s="10"/>
      <c r="F467" s="10"/>
      <c r="G467" s="10"/>
      <c r="H467" s="10"/>
      <c r="I467" s="10"/>
      <c r="J467" s="10"/>
      <c r="K467" s="12"/>
      <c r="L467" s="12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4"/>
      <c r="BK467" s="14"/>
      <c r="BL467" s="14"/>
      <c r="BM467" s="14"/>
      <c r="BN467" s="14"/>
    </row>
    <row r="468" spans="4:66" x14ac:dyDescent="0.25">
      <c r="D468"/>
      <c r="E468" s="10"/>
      <c r="F468" s="10"/>
      <c r="G468" s="10"/>
      <c r="H468" s="10"/>
      <c r="I468" s="10"/>
      <c r="J468" s="10"/>
      <c r="K468" s="12"/>
      <c r="L468" s="12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4"/>
      <c r="BK468" s="14"/>
      <c r="BL468" s="14"/>
      <c r="BM468" s="14"/>
      <c r="BN468" s="14"/>
    </row>
    <row r="469" spans="4:66" x14ac:dyDescent="0.25">
      <c r="D469"/>
      <c r="E469" s="10"/>
      <c r="F469" s="10"/>
      <c r="G469" s="10"/>
      <c r="H469" s="10"/>
      <c r="I469" s="10"/>
      <c r="J469" s="10"/>
      <c r="K469" s="12"/>
      <c r="L469" s="12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4"/>
      <c r="BK469" s="14"/>
      <c r="BL469" s="14"/>
      <c r="BM469" s="14"/>
      <c r="BN469" s="14"/>
    </row>
    <row r="470" spans="4:66" x14ac:dyDescent="0.25">
      <c r="D470"/>
      <c r="E470" s="10"/>
      <c r="F470" s="10"/>
      <c r="G470" s="10"/>
      <c r="H470" s="10"/>
      <c r="I470" s="10"/>
      <c r="J470" s="10"/>
      <c r="K470" s="12"/>
      <c r="L470" s="12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4"/>
      <c r="BK470" s="14"/>
      <c r="BL470" s="14"/>
      <c r="BM470" s="14"/>
      <c r="BN470" s="14"/>
    </row>
    <row r="471" spans="4:66" x14ac:dyDescent="0.25">
      <c r="D471"/>
      <c r="E471" s="10"/>
      <c r="F471" s="10"/>
      <c r="G471" s="10"/>
      <c r="H471" s="10"/>
      <c r="I471" s="10"/>
      <c r="J471" s="10"/>
      <c r="K471" s="12"/>
      <c r="L471" s="12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4"/>
      <c r="BK471" s="14"/>
      <c r="BL471" s="14"/>
      <c r="BM471" s="14"/>
      <c r="BN471" s="14"/>
    </row>
    <row r="472" spans="4:66" x14ac:dyDescent="0.25">
      <c r="D472"/>
      <c r="E472" s="10"/>
      <c r="F472" s="10"/>
      <c r="G472" s="10"/>
      <c r="H472" s="10"/>
      <c r="I472" s="10"/>
      <c r="J472" s="10"/>
      <c r="K472" s="12"/>
      <c r="L472" s="12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4"/>
      <c r="BK472" s="14"/>
      <c r="BL472" s="14"/>
      <c r="BM472" s="14"/>
      <c r="BN472" s="14"/>
    </row>
    <row r="473" spans="4:66" x14ac:dyDescent="0.25">
      <c r="D473"/>
      <c r="E473" s="10"/>
      <c r="F473" s="10"/>
      <c r="G473" s="10"/>
      <c r="H473" s="10"/>
      <c r="I473" s="10"/>
      <c r="J473" s="10"/>
      <c r="K473" s="12"/>
      <c r="L473" s="12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4"/>
      <c r="BK473" s="14"/>
      <c r="BL473" s="14"/>
      <c r="BM473" s="14"/>
      <c r="BN473" s="14"/>
    </row>
    <row r="474" spans="4:66" x14ac:dyDescent="0.25">
      <c r="D474"/>
      <c r="E474" s="10"/>
      <c r="F474" s="10"/>
      <c r="G474" s="10"/>
      <c r="H474" s="10"/>
      <c r="I474" s="10"/>
      <c r="J474" s="10"/>
      <c r="K474" s="12"/>
      <c r="L474" s="12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4"/>
      <c r="BK474" s="14"/>
      <c r="BL474" s="14"/>
      <c r="BM474" s="14"/>
      <c r="BN474" s="14"/>
    </row>
    <row r="475" spans="4:66" x14ac:dyDescent="0.25">
      <c r="D475"/>
      <c r="E475" s="10"/>
      <c r="F475" s="10"/>
      <c r="G475" s="10"/>
      <c r="H475" s="10"/>
      <c r="I475" s="10"/>
      <c r="J475" s="10"/>
      <c r="K475" s="12"/>
      <c r="L475" s="12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4"/>
      <c r="BK475" s="14"/>
      <c r="BL475" s="14"/>
      <c r="BM475" s="14"/>
      <c r="BN475" s="14"/>
    </row>
    <row r="476" spans="4:66" x14ac:dyDescent="0.25">
      <c r="D476"/>
      <c r="E476" s="10"/>
      <c r="F476" s="10"/>
      <c r="G476" s="10"/>
      <c r="H476" s="10"/>
      <c r="I476" s="10"/>
      <c r="J476" s="10"/>
      <c r="K476" s="12"/>
      <c r="L476" s="12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4"/>
      <c r="BK476" s="14"/>
      <c r="BL476" s="14"/>
      <c r="BM476" s="14"/>
      <c r="BN476" s="14"/>
    </row>
    <row r="477" spans="4:66" x14ac:dyDescent="0.25">
      <c r="D477"/>
      <c r="E477" s="10"/>
      <c r="F477" s="10"/>
      <c r="G477" s="10"/>
      <c r="H477" s="10"/>
      <c r="I477" s="10"/>
      <c r="J477" s="10"/>
      <c r="K477" s="12"/>
      <c r="L477" s="12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4"/>
      <c r="BK477" s="14"/>
      <c r="BL477" s="14"/>
      <c r="BM477" s="14"/>
      <c r="BN477" s="14"/>
    </row>
    <row r="478" spans="4:66" x14ac:dyDescent="0.25">
      <c r="D478"/>
      <c r="E478" s="10"/>
      <c r="F478" s="10"/>
      <c r="G478" s="10"/>
      <c r="H478" s="10"/>
      <c r="I478" s="10"/>
      <c r="J478" s="10"/>
      <c r="K478" s="12"/>
      <c r="L478" s="12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4"/>
      <c r="BK478" s="14"/>
      <c r="BL478" s="14"/>
      <c r="BM478" s="14"/>
      <c r="BN478" s="14"/>
    </row>
    <row r="479" spans="4:66" x14ac:dyDescent="0.25">
      <c r="D479"/>
      <c r="E479" s="10"/>
      <c r="F479" s="10"/>
      <c r="G479" s="10"/>
      <c r="H479" s="10"/>
      <c r="I479" s="10"/>
      <c r="J479" s="10"/>
      <c r="K479" s="12"/>
      <c r="L479" s="12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4"/>
      <c r="BK479" s="14"/>
      <c r="BL479" s="14"/>
      <c r="BM479" s="14"/>
      <c r="BN479" s="14"/>
    </row>
    <row r="480" spans="4:66" x14ac:dyDescent="0.25">
      <c r="D480"/>
      <c r="E480" s="10"/>
      <c r="F480" s="10"/>
      <c r="G480" s="10"/>
      <c r="H480" s="10"/>
      <c r="I480" s="10"/>
      <c r="J480" s="10"/>
      <c r="K480" s="12"/>
      <c r="L480" s="12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4"/>
      <c r="BK480" s="14"/>
      <c r="BL480" s="14"/>
      <c r="BM480" s="14"/>
      <c r="BN480" s="14"/>
    </row>
    <row r="481" spans="4:66" x14ac:dyDescent="0.25">
      <c r="D481"/>
      <c r="E481" s="10"/>
      <c r="F481" s="10"/>
      <c r="G481" s="10"/>
      <c r="H481" s="10"/>
      <c r="I481" s="10"/>
      <c r="J481" s="10"/>
      <c r="K481" s="12"/>
      <c r="L481" s="12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4"/>
      <c r="BK481" s="14"/>
      <c r="BL481" s="14"/>
      <c r="BM481" s="14"/>
      <c r="BN481" s="14"/>
    </row>
    <row r="482" spans="4:66" x14ac:dyDescent="0.25">
      <c r="D482"/>
      <c r="E482" s="10"/>
      <c r="F482" s="10"/>
      <c r="G482" s="10"/>
      <c r="H482" s="10"/>
      <c r="I482" s="10"/>
      <c r="J482" s="10"/>
      <c r="K482" s="12"/>
      <c r="L482" s="12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4"/>
      <c r="BK482" s="14"/>
      <c r="BL482" s="14"/>
      <c r="BM482" s="14"/>
      <c r="BN482" s="14"/>
    </row>
    <row r="483" spans="4:66" x14ac:dyDescent="0.25">
      <c r="D483"/>
      <c r="E483" s="10"/>
      <c r="F483" s="10"/>
      <c r="G483" s="10"/>
      <c r="H483" s="10"/>
      <c r="I483" s="10"/>
      <c r="J483" s="10"/>
      <c r="K483" s="12"/>
      <c r="L483" s="12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4"/>
      <c r="BK483" s="14"/>
      <c r="BL483" s="14"/>
      <c r="BM483" s="14"/>
      <c r="BN483" s="14"/>
    </row>
    <row r="484" spans="4:66" x14ac:dyDescent="0.25">
      <c r="D484"/>
      <c r="E484" s="10"/>
      <c r="F484" s="10"/>
      <c r="G484" s="10"/>
      <c r="H484" s="10"/>
      <c r="I484" s="10"/>
      <c r="J484" s="10"/>
      <c r="K484" s="12"/>
      <c r="L484" s="12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4"/>
      <c r="BK484" s="14"/>
      <c r="BL484" s="14"/>
      <c r="BM484" s="14"/>
      <c r="BN484" s="14"/>
    </row>
    <row r="485" spans="4:66" x14ac:dyDescent="0.25">
      <c r="D485"/>
      <c r="E485" s="10"/>
      <c r="F485" s="10"/>
      <c r="G485" s="10"/>
      <c r="H485" s="10"/>
      <c r="I485" s="10"/>
      <c r="J485" s="10"/>
      <c r="K485" s="12"/>
      <c r="L485" s="12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4"/>
      <c r="BK485" s="14"/>
      <c r="BL485" s="14"/>
      <c r="BM485" s="14"/>
      <c r="BN485" s="14"/>
    </row>
    <row r="486" spans="4:66" x14ac:dyDescent="0.25">
      <c r="D486"/>
      <c r="E486" s="10"/>
      <c r="F486" s="10"/>
      <c r="G486" s="10"/>
      <c r="H486" s="10"/>
      <c r="I486" s="10"/>
      <c r="J486" s="10"/>
      <c r="K486" s="12"/>
      <c r="L486" s="12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4"/>
      <c r="BK486" s="14"/>
      <c r="BL486" s="14"/>
      <c r="BM486" s="14"/>
      <c r="BN486" s="14"/>
    </row>
    <row r="487" spans="4:66" x14ac:dyDescent="0.25">
      <c r="D487"/>
      <c r="E487" s="10"/>
      <c r="F487" s="10"/>
      <c r="G487" s="10"/>
      <c r="H487" s="10"/>
      <c r="I487" s="10"/>
      <c r="J487" s="10"/>
      <c r="K487" s="12"/>
      <c r="L487" s="12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4"/>
      <c r="BK487" s="14"/>
      <c r="BL487" s="14"/>
      <c r="BM487" s="14"/>
      <c r="BN487" s="14"/>
    </row>
    <row r="488" spans="4:66" x14ac:dyDescent="0.25">
      <c r="D488"/>
      <c r="E488" s="10"/>
      <c r="F488" s="10"/>
      <c r="G488" s="10"/>
      <c r="H488" s="10"/>
      <c r="I488" s="10"/>
      <c r="J488" s="10"/>
      <c r="K488" s="12"/>
      <c r="L488" s="12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4"/>
      <c r="BK488" s="14"/>
      <c r="BL488" s="14"/>
      <c r="BM488" s="14"/>
      <c r="BN488" s="14"/>
    </row>
    <row r="489" spans="4:66" x14ac:dyDescent="0.25">
      <c r="D489"/>
      <c r="E489" s="10"/>
      <c r="F489" s="10"/>
      <c r="G489" s="10"/>
      <c r="H489" s="10"/>
      <c r="I489" s="10"/>
      <c r="J489" s="10"/>
      <c r="K489" s="12"/>
      <c r="L489" s="12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4"/>
      <c r="BK489" s="14"/>
      <c r="BL489" s="14"/>
      <c r="BM489" s="14"/>
      <c r="BN489" s="14"/>
    </row>
    <row r="490" spans="4:66" x14ac:dyDescent="0.25">
      <c r="D490"/>
      <c r="E490" s="10"/>
      <c r="F490" s="10"/>
      <c r="G490" s="10"/>
      <c r="H490" s="10"/>
      <c r="I490" s="10"/>
      <c r="J490" s="10"/>
      <c r="K490" s="12"/>
      <c r="L490" s="12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4"/>
      <c r="BK490" s="14"/>
      <c r="BL490" s="14"/>
      <c r="BM490" s="14"/>
      <c r="BN490" s="14"/>
    </row>
    <row r="491" spans="4:66" x14ac:dyDescent="0.25">
      <c r="D491"/>
      <c r="E491" s="10"/>
      <c r="F491" s="10"/>
      <c r="G491" s="10"/>
      <c r="H491" s="10"/>
      <c r="I491" s="10"/>
      <c r="J491" s="10"/>
      <c r="K491" s="12"/>
      <c r="L491" s="12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4"/>
      <c r="BK491" s="14"/>
      <c r="BL491" s="14"/>
      <c r="BM491" s="14"/>
      <c r="BN491" s="14"/>
    </row>
    <row r="492" spans="4:66" x14ac:dyDescent="0.25">
      <c r="D492"/>
      <c r="E492" s="10"/>
      <c r="F492" s="10"/>
      <c r="G492" s="10"/>
      <c r="H492" s="10"/>
      <c r="I492" s="10"/>
      <c r="J492" s="10"/>
      <c r="K492" s="12"/>
      <c r="L492" s="12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4"/>
      <c r="BK492" s="14"/>
      <c r="BL492" s="14"/>
      <c r="BM492" s="14"/>
      <c r="BN492" s="14"/>
    </row>
    <row r="493" spans="4:66" x14ac:dyDescent="0.25">
      <c r="D493"/>
      <c r="E493" s="10"/>
      <c r="F493" s="10"/>
      <c r="G493" s="10"/>
      <c r="H493" s="10"/>
      <c r="I493" s="10"/>
      <c r="J493" s="10"/>
      <c r="K493" s="12"/>
      <c r="L493" s="12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4"/>
      <c r="BK493" s="14"/>
      <c r="BL493" s="14"/>
      <c r="BM493" s="14"/>
      <c r="BN493" s="14"/>
    </row>
    <row r="494" spans="4:66" x14ac:dyDescent="0.25">
      <c r="D494"/>
      <c r="E494" s="10"/>
      <c r="F494" s="10"/>
      <c r="G494" s="10"/>
      <c r="H494" s="10"/>
      <c r="I494" s="10"/>
      <c r="J494" s="10"/>
      <c r="K494" s="12"/>
      <c r="L494" s="12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4"/>
      <c r="BK494" s="14"/>
      <c r="BL494" s="14"/>
      <c r="BM494" s="14"/>
      <c r="BN494" s="14"/>
    </row>
    <row r="495" spans="4:66" x14ac:dyDescent="0.25">
      <c r="D495"/>
      <c r="E495" s="10"/>
      <c r="F495" s="10"/>
      <c r="G495" s="10"/>
      <c r="H495" s="10"/>
      <c r="I495" s="10"/>
      <c r="J495" s="10"/>
      <c r="K495" s="12"/>
      <c r="L495" s="12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4"/>
      <c r="BK495" s="14"/>
      <c r="BL495" s="14"/>
      <c r="BM495" s="14"/>
      <c r="BN495" s="14"/>
    </row>
    <row r="496" spans="4:66" x14ac:dyDescent="0.25">
      <c r="D496"/>
      <c r="E496" s="10"/>
      <c r="F496" s="10"/>
      <c r="G496" s="10"/>
      <c r="H496" s="10"/>
      <c r="I496" s="10"/>
      <c r="J496" s="10"/>
      <c r="K496" s="12"/>
      <c r="L496" s="12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4"/>
      <c r="BK496" s="14"/>
      <c r="BL496" s="14"/>
      <c r="BM496" s="14"/>
      <c r="BN496" s="14"/>
    </row>
    <row r="497" spans="4:66" x14ac:dyDescent="0.25">
      <c r="D497"/>
      <c r="E497" s="10"/>
      <c r="F497" s="10"/>
      <c r="G497" s="10"/>
      <c r="H497" s="10"/>
      <c r="I497" s="10"/>
      <c r="J497" s="10"/>
      <c r="K497" s="12"/>
      <c r="L497" s="12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4"/>
      <c r="BK497" s="14"/>
      <c r="BL497" s="14"/>
      <c r="BM497" s="14"/>
      <c r="BN497" s="14"/>
    </row>
    <row r="498" spans="4:66" x14ac:dyDescent="0.25">
      <c r="D498"/>
      <c r="E498" s="10"/>
      <c r="F498" s="10"/>
      <c r="G498" s="10"/>
      <c r="H498" s="10"/>
      <c r="I498" s="10"/>
      <c r="J498" s="10"/>
      <c r="K498" s="12"/>
      <c r="L498" s="12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4"/>
      <c r="BK498" s="14"/>
      <c r="BL498" s="14"/>
      <c r="BM498" s="14"/>
      <c r="BN498" s="14"/>
    </row>
    <row r="499" spans="4:66" x14ac:dyDescent="0.25">
      <c r="D499"/>
      <c r="E499" s="10"/>
      <c r="F499" s="10"/>
      <c r="G499" s="10"/>
      <c r="H499" s="10"/>
      <c r="I499" s="10"/>
      <c r="J499" s="10"/>
      <c r="K499" s="12"/>
      <c r="L499" s="12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4"/>
      <c r="BK499" s="14"/>
      <c r="BL499" s="14"/>
      <c r="BM499" s="14"/>
      <c r="BN499" s="14"/>
    </row>
    <row r="500" spans="4:66" x14ac:dyDescent="0.25">
      <c r="D500"/>
      <c r="E500" s="10"/>
      <c r="F500" s="10"/>
      <c r="G500" s="10"/>
      <c r="H500" s="10"/>
      <c r="I500" s="10"/>
      <c r="J500" s="10"/>
      <c r="K500" s="12"/>
      <c r="L500" s="12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4"/>
      <c r="BK500" s="14"/>
      <c r="BL500" s="14"/>
      <c r="BM500" s="14"/>
      <c r="BN500" s="14"/>
    </row>
    <row r="501" spans="4:66" x14ac:dyDescent="0.25">
      <c r="D501"/>
      <c r="E501" s="10"/>
      <c r="F501" s="10"/>
      <c r="G501" s="10"/>
      <c r="H501" s="10"/>
      <c r="I501" s="10"/>
      <c r="J501" s="10"/>
      <c r="K501" s="12"/>
      <c r="L501" s="12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4"/>
      <c r="BK501" s="14"/>
      <c r="BL501" s="14"/>
      <c r="BM501" s="14"/>
      <c r="BN501" s="14"/>
    </row>
    <row r="502" spans="4:66" x14ac:dyDescent="0.25">
      <c r="D502"/>
      <c r="E502" s="10"/>
      <c r="F502" s="10"/>
      <c r="G502" s="10"/>
      <c r="H502" s="10"/>
      <c r="I502" s="10"/>
      <c r="J502" s="10"/>
      <c r="K502" s="12"/>
      <c r="L502" s="12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4"/>
      <c r="BK502" s="14"/>
      <c r="BL502" s="14"/>
      <c r="BM502" s="14"/>
      <c r="BN502" s="14"/>
    </row>
    <row r="503" spans="4:66" x14ac:dyDescent="0.25">
      <c r="D503"/>
      <c r="E503" s="10"/>
      <c r="F503" s="10"/>
      <c r="G503" s="10"/>
      <c r="H503" s="10"/>
      <c r="I503" s="10"/>
      <c r="J503" s="10"/>
      <c r="K503" s="12"/>
      <c r="L503" s="12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4"/>
      <c r="BK503" s="14"/>
      <c r="BL503" s="14"/>
      <c r="BM503" s="14"/>
      <c r="BN503" s="14"/>
    </row>
    <row r="504" spans="4:66" x14ac:dyDescent="0.25">
      <c r="D504"/>
      <c r="E504" s="10"/>
      <c r="F504" s="10"/>
      <c r="G504" s="10"/>
      <c r="H504" s="10"/>
      <c r="I504" s="10"/>
      <c r="J504" s="10"/>
      <c r="K504" s="12"/>
      <c r="L504" s="12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4"/>
      <c r="BK504" s="14"/>
      <c r="BL504" s="14"/>
      <c r="BM504" s="14"/>
      <c r="BN504" s="14"/>
    </row>
    <row r="505" spans="4:66" x14ac:dyDescent="0.25">
      <c r="D505"/>
      <c r="E505" s="10"/>
      <c r="F505" s="10"/>
      <c r="G505" s="10"/>
      <c r="H505" s="10"/>
      <c r="I505" s="10"/>
      <c r="J505" s="10"/>
      <c r="K505" s="12"/>
      <c r="L505" s="12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4"/>
      <c r="BK505" s="14"/>
      <c r="BL505" s="14"/>
      <c r="BM505" s="14"/>
      <c r="BN505" s="14"/>
    </row>
    <row r="506" spans="4:66" x14ac:dyDescent="0.25">
      <c r="D506"/>
      <c r="E506" s="10"/>
      <c r="F506" s="10"/>
      <c r="G506" s="10"/>
      <c r="H506" s="10"/>
      <c r="I506" s="10"/>
      <c r="J506" s="10"/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4:66" x14ac:dyDescent="0.25">
      <c r="D507"/>
      <c r="E507" s="10"/>
      <c r="F507" s="10"/>
      <c r="G507" s="10"/>
      <c r="H507" s="10"/>
      <c r="I507" s="10"/>
      <c r="J507" s="10"/>
      <c r="K507" s="12"/>
      <c r="L507" s="12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4"/>
      <c r="BK507" s="14"/>
      <c r="BL507" s="14"/>
      <c r="BM507" s="14"/>
      <c r="BN507" s="14"/>
    </row>
    <row r="508" spans="4:66" x14ac:dyDescent="0.25">
      <c r="D508"/>
      <c r="E508" s="10"/>
      <c r="F508" s="10"/>
      <c r="G508" s="10"/>
      <c r="H508" s="10"/>
      <c r="I508" s="10"/>
      <c r="J508" s="10"/>
      <c r="K508" s="12"/>
      <c r="L508" s="12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4"/>
      <c r="BK508" s="14"/>
      <c r="BL508" s="14"/>
      <c r="BM508" s="14"/>
      <c r="BN508" s="14"/>
    </row>
    <row r="509" spans="4:66" x14ac:dyDescent="0.25">
      <c r="D509"/>
      <c r="E509" s="10"/>
      <c r="F509" s="10"/>
      <c r="G509" s="10"/>
      <c r="H509" s="10"/>
      <c r="I509" s="10"/>
      <c r="J509" s="10"/>
      <c r="K509" s="12"/>
      <c r="L509" s="12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4"/>
      <c r="BK509" s="14"/>
      <c r="BL509" s="14"/>
      <c r="BM509" s="14"/>
      <c r="BN509" s="14"/>
    </row>
    <row r="510" spans="4:66" x14ac:dyDescent="0.25">
      <c r="D510"/>
      <c r="E510" s="10"/>
      <c r="F510" s="10"/>
      <c r="G510" s="10"/>
      <c r="H510" s="10"/>
      <c r="I510" s="10"/>
      <c r="J510" s="10"/>
      <c r="K510" s="12"/>
      <c r="L510" s="12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4"/>
      <c r="BK510" s="14"/>
      <c r="BL510" s="14"/>
      <c r="BM510" s="14"/>
      <c r="BN510" s="14"/>
    </row>
    <row r="511" spans="4:66" x14ac:dyDescent="0.25">
      <c r="D511"/>
      <c r="E511" s="10"/>
      <c r="F511" s="10"/>
      <c r="G511" s="10"/>
      <c r="H511" s="10"/>
      <c r="I511" s="10"/>
      <c r="J511" s="10"/>
      <c r="K511" s="12"/>
      <c r="L511" s="12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4"/>
      <c r="BK511" s="14"/>
      <c r="BL511" s="14"/>
      <c r="BM511" s="14"/>
      <c r="BN511" s="14"/>
    </row>
    <row r="512" spans="4:66" x14ac:dyDescent="0.25">
      <c r="D512"/>
      <c r="E512" s="10"/>
      <c r="F512" s="10"/>
      <c r="G512" s="10"/>
      <c r="H512" s="10"/>
      <c r="I512" s="10"/>
      <c r="J512" s="10"/>
      <c r="K512" s="12"/>
      <c r="L512" s="12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4"/>
      <c r="BK512" s="14"/>
      <c r="BL512" s="14"/>
      <c r="BM512" s="14"/>
      <c r="BN512" s="14"/>
    </row>
    <row r="513" spans="4:66" x14ac:dyDescent="0.25">
      <c r="D513"/>
      <c r="E513" s="10"/>
      <c r="F513" s="10"/>
      <c r="G513" s="10"/>
      <c r="H513" s="10"/>
      <c r="I513" s="10"/>
      <c r="J513" s="10"/>
      <c r="K513" s="12"/>
      <c r="L513" s="12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4"/>
      <c r="BK513" s="14"/>
      <c r="BL513" s="14"/>
      <c r="BM513" s="14"/>
      <c r="BN513" s="14"/>
    </row>
    <row r="514" spans="4:66" x14ac:dyDescent="0.25">
      <c r="D514"/>
      <c r="E514" s="10"/>
      <c r="F514" s="10"/>
      <c r="G514" s="10"/>
      <c r="H514" s="10"/>
      <c r="I514" s="10"/>
      <c r="J514" s="10"/>
      <c r="K514" s="12"/>
      <c r="L514" s="12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4"/>
      <c r="BK514" s="14"/>
      <c r="BL514" s="14"/>
      <c r="BM514" s="14"/>
      <c r="BN514" s="14"/>
    </row>
    <row r="515" spans="4:66" x14ac:dyDescent="0.25">
      <c r="D515"/>
      <c r="E515" s="10"/>
      <c r="F515" s="10"/>
      <c r="G515" s="10"/>
      <c r="H515" s="10"/>
      <c r="I515" s="10"/>
      <c r="J515" s="10"/>
      <c r="K515" s="12"/>
      <c r="L515" s="12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4"/>
      <c r="BK515" s="14"/>
      <c r="BL515" s="14"/>
      <c r="BM515" s="14"/>
      <c r="BN515" s="14"/>
    </row>
    <row r="516" spans="4:66" x14ac:dyDescent="0.25">
      <c r="D516"/>
      <c r="E516" s="10"/>
      <c r="F516" s="10"/>
      <c r="G516" s="10"/>
      <c r="H516" s="10"/>
      <c r="I516" s="10"/>
      <c r="J516" s="10"/>
      <c r="K516" s="12"/>
      <c r="L516" s="12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4"/>
      <c r="BK516" s="14"/>
      <c r="BL516" s="14"/>
      <c r="BM516" s="14"/>
      <c r="BN516" s="14"/>
    </row>
    <row r="517" spans="4:66" x14ac:dyDescent="0.25">
      <c r="D517"/>
      <c r="E517" s="10"/>
      <c r="F517" s="10"/>
      <c r="G517" s="10"/>
      <c r="H517" s="10"/>
      <c r="I517" s="10"/>
      <c r="J517" s="10"/>
      <c r="K517" s="12"/>
      <c r="L517" s="12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4"/>
      <c r="BK517" s="14"/>
      <c r="BL517" s="14"/>
      <c r="BM517" s="14"/>
      <c r="BN517" s="14"/>
    </row>
    <row r="518" spans="4:66" x14ac:dyDescent="0.25">
      <c r="D518"/>
      <c r="E518" s="10"/>
      <c r="F518" s="10"/>
      <c r="G518" s="10"/>
      <c r="H518" s="10"/>
      <c r="I518" s="10"/>
      <c r="J518" s="10"/>
      <c r="K518" s="12"/>
      <c r="L518" s="12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4"/>
      <c r="BK518" s="14"/>
      <c r="BL518" s="14"/>
      <c r="BM518" s="14"/>
      <c r="BN518" s="14"/>
    </row>
    <row r="519" spans="4:66" x14ac:dyDescent="0.25">
      <c r="D519"/>
      <c r="E519" s="10"/>
      <c r="F519" s="10"/>
      <c r="G519" s="10"/>
      <c r="H519" s="10"/>
      <c r="I519" s="10"/>
      <c r="J519" s="10"/>
      <c r="K519" s="12"/>
      <c r="L519" s="12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4"/>
      <c r="BK519" s="14"/>
      <c r="BL519" s="14"/>
      <c r="BM519" s="14"/>
      <c r="BN519" s="14"/>
    </row>
    <row r="520" spans="4:66" x14ac:dyDescent="0.25">
      <c r="D520"/>
      <c r="E520" s="10"/>
      <c r="F520" s="10"/>
      <c r="G520" s="10"/>
      <c r="H520" s="10"/>
      <c r="I520" s="10"/>
      <c r="J520" s="10"/>
      <c r="K520" s="12"/>
      <c r="L520" s="12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4"/>
      <c r="BK520" s="14"/>
      <c r="BL520" s="14"/>
      <c r="BM520" s="14"/>
      <c r="BN520" s="14"/>
    </row>
    <row r="521" spans="4:66" x14ac:dyDescent="0.25">
      <c r="D521"/>
      <c r="E521" s="10"/>
      <c r="F521" s="10"/>
      <c r="G521" s="10"/>
      <c r="H521" s="10"/>
      <c r="I521" s="10"/>
      <c r="J521" s="10"/>
      <c r="K521" s="12"/>
      <c r="L521" s="12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4"/>
      <c r="BK521" s="14"/>
      <c r="BL521" s="14"/>
      <c r="BM521" s="14"/>
      <c r="BN521" s="14"/>
    </row>
    <row r="522" spans="4:66" x14ac:dyDescent="0.25">
      <c r="D522"/>
      <c r="E522" s="10"/>
      <c r="F522" s="10"/>
      <c r="G522" s="10"/>
      <c r="H522" s="10"/>
      <c r="I522" s="10"/>
      <c r="J522" s="10"/>
      <c r="K522" s="12"/>
      <c r="L522" s="12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4"/>
      <c r="BK522" s="14"/>
      <c r="BL522" s="14"/>
      <c r="BM522" s="14"/>
      <c r="BN522" s="14"/>
    </row>
    <row r="523" spans="4:66" x14ac:dyDescent="0.25">
      <c r="D523"/>
      <c r="E523" s="10"/>
      <c r="F523" s="10"/>
      <c r="G523" s="10"/>
      <c r="H523" s="10"/>
      <c r="I523" s="10"/>
      <c r="J523" s="10"/>
      <c r="K523" s="12"/>
      <c r="L523" s="12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4"/>
      <c r="BK523" s="14"/>
      <c r="BL523" s="14"/>
      <c r="BM523" s="14"/>
      <c r="BN523" s="14"/>
    </row>
    <row r="524" spans="4:66" x14ac:dyDescent="0.25">
      <c r="D524"/>
      <c r="E524" s="10"/>
      <c r="F524" s="10"/>
      <c r="G524" s="10"/>
      <c r="H524" s="10"/>
      <c r="I524" s="10"/>
      <c r="J524" s="10"/>
      <c r="K524" s="12"/>
      <c r="L524" s="12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4"/>
      <c r="BK524" s="14"/>
      <c r="BL524" s="14"/>
      <c r="BM524" s="14"/>
      <c r="BN524" s="14"/>
    </row>
    <row r="525" spans="4:66" x14ac:dyDescent="0.25">
      <c r="D525"/>
      <c r="E525" s="10"/>
      <c r="F525" s="10"/>
      <c r="G525" s="10"/>
      <c r="H525" s="10"/>
      <c r="I525" s="10"/>
      <c r="J525" s="10"/>
      <c r="K525" s="12"/>
      <c r="L525" s="12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4"/>
      <c r="BK525" s="14"/>
      <c r="BL525" s="14"/>
      <c r="BM525" s="14"/>
      <c r="BN525" s="14"/>
    </row>
    <row r="526" spans="4:66" x14ac:dyDescent="0.25">
      <c r="D526"/>
      <c r="E526" s="10"/>
      <c r="F526" s="10"/>
      <c r="G526" s="10"/>
      <c r="H526" s="10"/>
      <c r="I526" s="10"/>
      <c r="J526" s="10"/>
      <c r="K526" s="12"/>
      <c r="L526" s="12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4"/>
      <c r="BK526" s="14"/>
      <c r="BL526" s="14"/>
      <c r="BM526" s="14"/>
      <c r="BN526" s="14"/>
    </row>
    <row r="527" spans="4:66" x14ac:dyDescent="0.25">
      <c r="D527"/>
      <c r="E527" s="10"/>
      <c r="F527" s="10"/>
      <c r="G527" s="10"/>
      <c r="H527" s="10"/>
      <c r="I527" s="10"/>
      <c r="J527" s="10"/>
      <c r="K527" s="12"/>
      <c r="L527" s="12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4"/>
      <c r="BK527" s="14"/>
      <c r="BL527" s="14"/>
      <c r="BM527" s="14"/>
      <c r="BN527" s="14"/>
    </row>
    <row r="528" spans="4:66" x14ac:dyDescent="0.25">
      <c r="D528"/>
      <c r="E528" s="10"/>
      <c r="F528" s="10"/>
      <c r="G528" s="10"/>
      <c r="H528" s="10"/>
      <c r="I528" s="10"/>
      <c r="J528" s="10"/>
      <c r="K528" s="12"/>
      <c r="L528" s="12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4"/>
      <c r="BK528" s="14"/>
      <c r="BL528" s="14"/>
      <c r="BM528" s="14"/>
      <c r="BN528" s="14"/>
    </row>
    <row r="529" spans="4:66" x14ac:dyDescent="0.25">
      <c r="D529"/>
      <c r="E529" s="10"/>
      <c r="F529" s="10"/>
      <c r="G529" s="10"/>
      <c r="H529" s="10"/>
      <c r="I529" s="10"/>
      <c r="J529" s="10"/>
      <c r="K529" s="12"/>
      <c r="L529" s="12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4"/>
      <c r="BK529" s="14"/>
      <c r="BL529" s="14"/>
      <c r="BM529" s="14"/>
      <c r="BN529" s="14"/>
    </row>
    <row r="530" spans="4:66" x14ac:dyDescent="0.25">
      <c r="D530"/>
      <c r="E530" s="10"/>
      <c r="F530" s="10"/>
      <c r="G530" s="10"/>
      <c r="H530" s="10"/>
      <c r="I530" s="10"/>
      <c r="J530" s="10"/>
      <c r="K530" s="12"/>
      <c r="L530" s="12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4"/>
      <c r="BK530" s="14"/>
      <c r="BL530" s="14"/>
      <c r="BM530" s="14"/>
      <c r="BN530" s="14"/>
    </row>
    <row r="531" spans="4:66" x14ac:dyDescent="0.25">
      <c r="D531"/>
      <c r="E531" s="10"/>
      <c r="F531" s="10"/>
      <c r="G531" s="10"/>
      <c r="H531" s="10"/>
      <c r="I531" s="10"/>
      <c r="J531" s="10"/>
      <c r="K531" s="12"/>
      <c r="L531" s="12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4"/>
      <c r="BK531" s="14"/>
      <c r="BL531" s="14"/>
      <c r="BM531" s="14"/>
      <c r="BN531" s="14"/>
    </row>
    <row r="532" spans="4:66" x14ac:dyDescent="0.25">
      <c r="D532"/>
      <c r="E532" s="10"/>
      <c r="F532" s="10"/>
      <c r="G532" s="10"/>
      <c r="H532" s="10"/>
      <c r="I532" s="10"/>
      <c r="J532" s="10"/>
      <c r="K532" s="12"/>
      <c r="L532" s="12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4"/>
      <c r="BK532" s="14"/>
      <c r="BL532" s="14"/>
      <c r="BM532" s="14"/>
      <c r="BN532" s="14"/>
    </row>
    <row r="533" spans="4:66" x14ac:dyDescent="0.25">
      <c r="D533"/>
      <c r="E533" s="10"/>
      <c r="F533" s="10"/>
      <c r="G533" s="10"/>
      <c r="H533" s="10"/>
      <c r="I533" s="10"/>
      <c r="J533" s="10"/>
      <c r="K533" s="12"/>
      <c r="L533" s="12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4"/>
      <c r="BK533" s="14"/>
      <c r="BL533" s="14"/>
      <c r="BM533" s="14"/>
      <c r="BN533" s="14"/>
    </row>
    <row r="534" spans="4:66" x14ac:dyDescent="0.25">
      <c r="D534"/>
      <c r="E534" s="10"/>
      <c r="F534" s="10"/>
      <c r="G534" s="10"/>
      <c r="H534" s="10"/>
      <c r="I534" s="10"/>
      <c r="J534" s="10"/>
      <c r="K534" s="12"/>
      <c r="L534" s="12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4"/>
      <c r="BK534" s="14"/>
      <c r="BL534" s="14"/>
      <c r="BM534" s="14"/>
      <c r="BN534" s="14"/>
    </row>
    <row r="535" spans="4:66" x14ac:dyDescent="0.25">
      <c r="D535"/>
      <c r="E535" s="10"/>
      <c r="F535" s="10"/>
      <c r="G535" s="10"/>
      <c r="H535" s="10"/>
      <c r="I535" s="10"/>
      <c r="J535" s="10"/>
      <c r="K535" s="12"/>
      <c r="L535" s="12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4"/>
      <c r="BK535" s="14"/>
      <c r="BL535" s="14"/>
      <c r="BM535" s="14"/>
      <c r="BN535" s="14"/>
    </row>
    <row r="536" spans="4:66" x14ac:dyDescent="0.25">
      <c r="D536"/>
      <c r="E536" s="10"/>
      <c r="F536" s="10"/>
      <c r="G536" s="10"/>
      <c r="H536" s="10"/>
      <c r="I536" s="10"/>
      <c r="J536" s="10"/>
      <c r="K536" s="12"/>
      <c r="L536" s="12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4"/>
      <c r="BK536" s="14"/>
      <c r="BL536" s="14"/>
      <c r="BM536" s="14"/>
      <c r="BN536" s="14"/>
    </row>
    <row r="537" spans="4:66" x14ac:dyDescent="0.25">
      <c r="D537"/>
      <c r="E537" s="10"/>
      <c r="F537" s="10"/>
      <c r="G537" s="10"/>
      <c r="H537" s="10"/>
      <c r="I537" s="10"/>
      <c r="J537" s="10"/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4:66" x14ac:dyDescent="0.25">
      <c r="D538"/>
      <c r="E538" s="10"/>
      <c r="F538" s="10"/>
      <c r="G538" s="10"/>
      <c r="H538" s="10"/>
      <c r="I538" s="10"/>
      <c r="J538" s="10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4"/>
      <c r="BK538" s="14"/>
      <c r="BL538" s="14"/>
      <c r="BM538" s="14"/>
      <c r="BN538" s="14"/>
    </row>
    <row r="539" spans="4:66" x14ac:dyDescent="0.25">
      <c r="D539"/>
      <c r="E539" s="10"/>
      <c r="F539" s="10"/>
      <c r="G539" s="10"/>
      <c r="H539" s="10"/>
      <c r="I539" s="10"/>
      <c r="J539" s="10"/>
      <c r="K539" s="12"/>
      <c r="L539" s="12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4"/>
      <c r="BK539" s="14"/>
      <c r="BL539" s="14"/>
      <c r="BM539" s="14"/>
      <c r="BN539" s="14"/>
    </row>
    <row r="540" spans="4:66" x14ac:dyDescent="0.25">
      <c r="D540"/>
      <c r="E540" s="10"/>
      <c r="F540" s="10"/>
      <c r="G540" s="10"/>
      <c r="H540" s="10"/>
      <c r="I540" s="10"/>
      <c r="J540" s="10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4"/>
      <c r="BK540" s="14"/>
      <c r="BL540" s="14"/>
      <c r="BM540" s="14"/>
      <c r="BN540" s="14"/>
    </row>
    <row r="541" spans="4:66" x14ac:dyDescent="0.25">
      <c r="D541"/>
      <c r="E541" s="10"/>
      <c r="F541" s="10"/>
      <c r="G541" s="10"/>
      <c r="H541" s="10"/>
      <c r="I541" s="10"/>
      <c r="J541" s="10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4"/>
      <c r="BK541" s="14"/>
      <c r="BL541" s="14"/>
      <c r="BM541" s="14"/>
      <c r="BN541" s="14"/>
    </row>
    <row r="542" spans="4:66" x14ac:dyDescent="0.25">
      <c r="D542"/>
      <c r="E542" s="10"/>
      <c r="F542" s="10"/>
      <c r="G542" s="10"/>
      <c r="H542" s="10"/>
      <c r="I542" s="10"/>
      <c r="J542" s="10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4"/>
      <c r="BK542" s="14"/>
      <c r="BL542" s="14"/>
      <c r="BM542" s="14"/>
      <c r="BN542" s="14"/>
    </row>
    <row r="543" spans="4:66" x14ac:dyDescent="0.25">
      <c r="D543"/>
      <c r="E543" s="10"/>
      <c r="F543" s="10"/>
      <c r="G543" s="10"/>
      <c r="H543" s="10"/>
      <c r="I543" s="10"/>
      <c r="J543" s="10"/>
      <c r="K543" s="12"/>
      <c r="L543" s="12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4"/>
      <c r="BK543" s="14"/>
      <c r="BL543" s="14"/>
      <c r="BM543" s="14"/>
      <c r="BN543" s="14"/>
    </row>
    <row r="544" spans="4:66" x14ac:dyDescent="0.25">
      <c r="D544"/>
      <c r="E544" s="10"/>
      <c r="F544" s="10"/>
      <c r="G544" s="10"/>
      <c r="H544" s="10"/>
      <c r="I544" s="10"/>
      <c r="J544" s="10"/>
      <c r="K544" s="12"/>
      <c r="L544" s="12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4"/>
      <c r="BK544" s="14"/>
      <c r="BL544" s="14"/>
      <c r="BM544" s="14"/>
      <c r="BN544" s="14"/>
    </row>
    <row r="545" spans="4:66" x14ac:dyDescent="0.25">
      <c r="D545"/>
      <c r="E545" s="10"/>
      <c r="F545" s="10"/>
      <c r="G545" s="10"/>
      <c r="H545" s="10"/>
      <c r="I545" s="10"/>
      <c r="J545" s="10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4"/>
      <c r="BK545" s="14"/>
      <c r="BL545" s="14"/>
      <c r="BM545" s="14"/>
      <c r="BN545" s="14"/>
    </row>
    <row r="546" spans="4:66" x14ac:dyDescent="0.25">
      <c r="D546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4:66" x14ac:dyDescent="0.25">
      <c r="D547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4:66" x14ac:dyDescent="0.25">
      <c r="D548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4:66" x14ac:dyDescent="0.25">
      <c r="D549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4:66" x14ac:dyDescent="0.25">
      <c r="D55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4:66" x14ac:dyDescent="0.25">
      <c r="D551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4:66" x14ac:dyDescent="0.25">
      <c r="D552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4:66" x14ac:dyDescent="0.25">
      <c r="D553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4:66" x14ac:dyDescent="0.25">
      <c r="D554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4:66" x14ac:dyDescent="0.25">
      <c r="D555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4:66" x14ac:dyDescent="0.25">
      <c r="D556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4:66" x14ac:dyDescent="0.25">
      <c r="D557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4:66" x14ac:dyDescent="0.25">
      <c r="D558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4:66" x14ac:dyDescent="0.25">
      <c r="D559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4:66" x14ac:dyDescent="0.25">
      <c r="D56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4:66" x14ac:dyDescent="0.25">
      <c r="D561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4:66" x14ac:dyDescent="0.25">
      <c r="D562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4:66" x14ac:dyDescent="0.25">
      <c r="D563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4:66" x14ac:dyDescent="0.25">
      <c r="D564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4:66" x14ac:dyDescent="0.25">
      <c r="D565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4:66" x14ac:dyDescent="0.25">
      <c r="D566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4:66" x14ac:dyDescent="0.25">
      <c r="D567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4:66" x14ac:dyDescent="0.25">
      <c r="D568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4:66" x14ac:dyDescent="0.25">
      <c r="D569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4:66" x14ac:dyDescent="0.25">
      <c r="D57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4:66" x14ac:dyDescent="0.25">
      <c r="D571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4:66" x14ac:dyDescent="0.25">
      <c r="D572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4:66" x14ac:dyDescent="0.25">
      <c r="D573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4:66" x14ac:dyDescent="0.25">
      <c r="D574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4:66" x14ac:dyDescent="0.25">
      <c r="D575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4:66" x14ac:dyDescent="0.25">
      <c r="D576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4:66" x14ac:dyDescent="0.25">
      <c r="D577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4:66" x14ac:dyDescent="0.25">
      <c r="D578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4:66" x14ac:dyDescent="0.25">
      <c r="D579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4:66" x14ac:dyDescent="0.25">
      <c r="D58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4:66" x14ac:dyDescent="0.25">
      <c r="D581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4:66" x14ac:dyDescent="0.25">
      <c r="D582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4:66" x14ac:dyDescent="0.25">
      <c r="D583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4:66" x14ac:dyDescent="0.25">
      <c r="D584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4:66" x14ac:dyDescent="0.25">
      <c r="D585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4:66" x14ac:dyDescent="0.25">
      <c r="D586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4:66" x14ac:dyDescent="0.25">
      <c r="D587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4:66" x14ac:dyDescent="0.25">
      <c r="D588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4:66" x14ac:dyDescent="0.25">
      <c r="D589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4:66" x14ac:dyDescent="0.25">
      <c r="D59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4:66" x14ac:dyDescent="0.25">
      <c r="D591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4:66" x14ac:dyDescent="0.25">
      <c r="D592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4:66" x14ac:dyDescent="0.25">
      <c r="D593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4:66" x14ac:dyDescent="0.25">
      <c r="D594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4:66" x14ac:dyDescent="0.25">
      <c r="D595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4:66" x14ac:dyDescent="0.25">
      <c r="D596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4:66" x14ac:dyDescent="0.25">
      <c r="D597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4:66" x14ac:dyDescent="0.25">
      <c r="D598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4:66" x14ac:dyDescent="0.25">
      <c r="D599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4:66" x14ac:dyDescent="0.25">
      <c r="D60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4:66" x14ac:dyDescent="0.25">
      <c r="D601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4:66" x14ac:dyDescent="0.25">
      <c r="D602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4:66" x14ac:dyDescent="0.25">
      <c r="D603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4:66" x14ac:dyDescent="0.25">
      <c r="D604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4:66" x14ac:dyDescent="0.25">
      <c r="D605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4:66" x14ac:dyDescent="0.25">
      <c r="D606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4:66" x14ac:dyDescent="0.25">
      <c r="D607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4:66" x14ac:dyDescent="0.25">
      <c r="D608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4:66" x14ac:dyDescent="0.25">
      <c r="D609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4:66" x14ac:dyDescent="0.25">
      <c r="D6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4:66" x14ac:dyDescent="0.25">
      <c r="D611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4:66" x14ac:dyDescent="0.25">
      <c r="D612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4:66" x14ac:dyDescent="0.25">
      <c r="D613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4:66" x14ac:dyDescent="0.25">
      <c r="D614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4:66" x14ac:dyDescent="0.25">
      <c r="D615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4:66" x14ac:dyDescent="0.25">
      <c r="D616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4:66" x14ac:dyDescent="0.25">
      <c r="D617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4:66" x14ac:dyDescent="0.25">
      <c r="D618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4:66" x14ac:dyDescent="0.25">
      <c r="D619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4:66" x14ac:dyDescent="0.25">
      <c r="D62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4:66" x14ac:dyDescent="0.25">
      <c r="D621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4:66" x14ac:dyDescent="0.25">
      <c r="D622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4:66" x14ac:dyDescent="0.25">
      <c r="D623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4:66" x14ac:dyDescent="0.25">
      <c r="D624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4:66" x14ac:dyDescent="0.25">
      <c r="D625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4:66" x14ac:dyDescent="0.25">
      <c r="D626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4:66" x14ac:dyDescent="0.25">
      <c r="D627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4:66" x14ac:dyDescent="0.25">
      <c r="D628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4:66" x14ac:dyDescent="0.25">
      <c r="D629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4:66" x14ac:dyDescent="0.25">
      <c r="D63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4:66" x14ac:dyDescent="0.25">
      <c r="D631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4:66" x14ac:dyDescent="0.25">
      <c r="D632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4:66" x14ac:dyDescent="0.25">
      <c r="D633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4:66" x14ac:dyDescent="0.25">
      <c r="D634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4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4:66" x14ac:dyDescent="0.25">
      <c r="D636" s="11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4:66" x14ac:dyDescent="0.25">
      <c r="D637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4:66" x14ac:dyDescent="0.25">
      <c r="D638"/>
      <c r="E638" s="10"/>
      <c r="F638" s="10"/>
      <c r="G638" s="10"/>
      <c r="H638" s="10"/>
      <c r="I638" s="10"/>
      <c r="J638" s="10"/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4:66" x14ac:dyDescent="0.25">
      <c r="D639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4:66" x14ac:dyDescent="0.25">
      <c r="D64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4:66" x14ac:dyDescent="0.25">
      <c r="D641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4:66" x14ac:dyDescent="0.25">
      <c r="D642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4:66" x14ac:dyDescent="0.25">
      <c r="D643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4:66" x14ac:dyDescent="0.25">
      <c r="D644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4:66" x14ac:dyDescent="0.25">
      <c r="D645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4:66" x14ac:dyDescent="0.25">
      <c r="D646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4:66" x14ac:dyDescent="0.25">
      <c r="D647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4:66" x14ac:dyDescent="0.25">
      <c r="D648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4:66" x14ac:dyDescent="0.25">
      <c r="D649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4:66" x14ac:dyDescent="0.25">
      <c r="D65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4:66" x14ac:dyDescent="0.25">
      <c r="D651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4:66" x14ac:dyDescent="0.25">
      <c r="D652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4:66" x14ac:dyDescent="0.25">
      <c r="D653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4:66" x14ac:dyDescent="0.25">
      <c r="D654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4:66" x14ac:dyDescent="0.25">
      <c r="D655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4:66" x14ac:dyDescent="0.25">
      <c r="D656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4:66" x14ac:dyDescent="0.25">
      <c r="D657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4:66" x14ac:dyDescent="0.25">
      <c r="D658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4:66" x14ac:dyDescent="0.25">
      <c r="D659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4:66" x14ac:dyDescent="0.25">
      <c r="D660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4:66" x14ac:dyDescent="0.25">
      <c r="D661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4:66" x14ac:dyDescent="0.25">
      <c r="D662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4:66" x14ac:dyDescent="0.25">
      <c r="D663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4:66" x14ac:dyDescent="0.25">
      <c r="D664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4:66" x14ac:dyDescent="0.25">
      <c r="D665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4:66" x14ac:dyDescent="0.25">
      <c r="D66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4:66" x14ac:dyDescent="0.25">
      <c r="D667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4:66" x14ac:dyDescent="0.25">
      <c r="D668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4:66" x14ac:dyDescent="0.25">
      <c r="D669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4:66" x14ac:dyDescent="0.25">
      <c r="D670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4:66" x14ac:dyDescent="0.25">
      <c r="D671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4:66" x14ac:dyDescent="0.25">
      <c r="D672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4:66" x14ac:dyDescent="0.25">
      <c r="D673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4:66" x14ac:dyDescent="0.25">
      <c r="D674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4:66" x14ac:dyDescent="0.25">
      <c r="D675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4:66" x14ac:dyDescent="0.25">
      <c r="D67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4:66" x14ac:dyDescent="0.25">
      <c r="D677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4:66" x14ac:dyDescent="0.25">
      <c r="D678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4:66" x14ac:dyDescent="0.25">
      <c r="D679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4:66" x14ac:dyDescent="0.25">
      <c r="D680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4:66" x14ac:dyDescent="0.25">
      <c r="D681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4:66" s="10" customFormat="1" x14ac:dyDescent="0.25"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4:66" x14ac:dyDescent="0.25">
      <c r="D683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4:66" x14ac:dyDescent="0.25">
      <c r="D684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4:66" x14ac:dyDescent="0.25">
      <c r="D685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4:66" x14ac:dyDescent="0.25">
      <c r="D68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4:66" x14ac:dyDescent="0.25">
      <c r="D687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4:66" x14ac:dyDescent="0.25">
      <c r="D688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4:66" x14ac:dyDescent="0.25">
      <c r="D689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4:66" x14ac:dyDescent="0.25">
      <c r="D690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4:66" x14ac:dyDescent="0.25">
      <c r="D691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4:66" x14ac:dyDescent="0.25">
      <c r="D692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4:66" x14ac:dyDescent="0.25">
      <c r="D693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4:66" x14ac:dyDescent="0.25">
      <c r="D694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4:66" x14ac:dyDescent="0.25">
      <c r="D695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4:66" x14ac:dyDescent="0.25">
      <c r="D696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4:66" x14ac:dyDescent="0.25">
      <c r="D697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4:66" x14ac:dyDescent="0.25">
      <c r="D698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4:66" x14ac:dyDescent="0.25">
      <c r="D699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4:66" x14ac:dyDescent="0.25">
      <c r="D70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4:66" x14ac:dyDescent="0.25">
      <c r="D701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4:66" x14ac:dyDescent="0.25">
      <c r="D702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4:66" x14ac:dyDescent="0.25">
      <c r="D703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4:66" x14ac:dyDescent="0.25">
      <c r="D704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4:66" x14ac:dyDescent="0.25">
      <c r="D705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4:66" x14ac:dyDescent="0.25">
      <c r="D706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4:66" x14ac:dyDescent="0.25">
      <c r="D707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4:66" x14ac:dyDescent="0.25">
      <c r="D708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4:66" x14ac:dyDescent="0.25">
      <c r="D709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4:66" x14ac:dyDescent="0.25">
      <c r="D7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4:66" x14ac:dyDescent="0.25">
      <c r="D711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4:66" x14ac:dyDescent="0.25">
      <c r="D712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4:66" x14ac:dyDescent="0.25">
      <c r="D713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4:66" x14ac:dyDescent="0.25">
      <c r="D714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4:66" x14ac:dyDescent="0.25">
      <c r="D715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4:66" x14ac:dyDescent="0.25">
      <c r="D716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4:66" x14ac:dyDescent="0.25">
      <c r="D717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4:66" x14ac:dyDescent="0.25">
      <c r="D718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4:66" x14ac:dyDescent="0.25">
      <c r="D719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4:66" x14ac:dyDescent="0.25">
      <c r="D72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4:66" x14ac:dyDescent="0.25">
      <c r="D721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4:66" x14ac:dyDescent="0.25">
      <c r="D722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4:66" x14ac:dyDescent="0.25">
      <c r="D723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4:66" x14ac:dyDescent="0.25">
      <c r="D724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4:66" x14ac:dyDescent="0.25">
      <c r="D725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4:66" x14ac:dyDescent="0.25">
      <c r="D726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4:66" x14ac:dyDescent="0.25">
      <c r="D727"/>
      <c r="E727" s="10"/>
      <c r="F727" s="10"/>
      <c r="G727" s="10"/>
      <c r="H727" s="10"/>
      <c r="I727" s="10"/>
      <c r="J727" s="10"/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4:66" x14ac:dyDescent="0.25">
      <c r="D728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4:66" x14ac:dyDescent="0.25">
      <c r="D729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4:66" x14ac:dyDescent="0.25">
      <c r="D73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4:66" x14ac:dyDescent="0.25">
      <c r="D731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4:66" x14ac:dyDescent="0.25">
      <c r="D732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4:66" x14ac:dyDescent="0.25">
      <c r="D733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4:66" x14ac:dyDescent="0.25">
      <c r="D734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4:66" x14ac:dyDescent="0.25">
      <c r="D735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4:66" x14ac:dyDescent="0.25">
      <c r="D736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4:66" x14ac:dyDescent="0.25">
      <c r="D737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4:66" x14ac:dyDescent="0.25">
      <c r="D738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4:66" x14ac:dyDescent="0.25">
      <c r="D739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4:66" x14ac:dyDescent="0.25">
      <c r="D74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4:66" x14ac:dyDescent="0.25">
      <c r="D741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4:66" x14ac:dyDescent="0.25">
      <c r="D742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4:66" x14ac:dyDescent="0.25">
      <c r="D743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4:66" x14ac:dyDescent="0.25">
      <c r="D744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4:66" x14ac:dyDescent="0.25">
      <c r="D745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4:66" x14ac:dyDescent="0.25">
      <c r="D746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4:66" x14ac:dyDescent="0.25">
      <c r="D747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4:66" x14ac:dyDescent="0.25">
      <c r="D748"/>
      <c r="E748" s="10"/>
      <c r="F748" s="10"/>
      <c r="G748" s="10"/>
      <c r="H748" s="10"/>
      <c r="I748" s="10"/>
      <c r="J748" s="10"/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4:66" x14ac:dyDescent="0.25">
      <c r="D749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4:66" x14ac:dyDescent="0.25">
      <c r="D75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4:66" x14ac:dyDescent="0.25">
      <c r="D751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4:66" x14ac:dyDescent="0.25">
      <c r="D752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4:66" x14ac:dyDescent="0.25">
      <c r="D753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4:66" x14ac:dyDescent="0.25">
      <c r="D754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4:66" x14ac:dyDescent="0.25">
      <c r="D755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4:66" x14ac:dyDescent="0.25">
      <c r="D756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4:66" x14ac:dyDescent="0.25">
      <c r="D757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4:66" x14ac:dyDescent="0.25">
      <c r="D758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4:66" x14ac:dyDescent="0.25">
      <c r="D759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4:66" x14ac:dyDescent="0.25">
      <c r="D76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4:66" x14ac:dyDescent="0.25">
      <c r="D761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4:66" x14ac:dyDescent="0.25">
      <c r="D762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4:66" x14ac:dyDescent="0.25">
      <c r="D763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4:66" x14ac:dyDescent="0.25">
      <c r="D764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4:66" x14ac:dyDescent="0.25">
      <c r="D765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4:66" x14ac:dyDescent="0.25">
      <c r="D766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4:66" x14ac:dyDescent="0.25">
      <c r="D767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4:66" x14ac:dyDescent="0.25">
      <c r="D768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4:66" x14ac:dyDescent="0.25">
      <c r="D769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4:66" x14ac:dyDescent="0.25">
      <c r="D77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4:66" x14ac:dyDescent="0.25">
      <c r="D771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4:66" x14ac:dyDescent="0.25">
      <c r="D772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4:66" x14ac:dyDescent="0.25">
      <c r="D773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4:66" x14ac:dyDescent="0.25">
      <c r="D774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4:66" x14ac:dyDescent="0.25">
      <c r="D775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4:66" x14ac:dyDescent="0.25">
      <c r="D776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4:66" x14ac:dyDescent="0.25">
      <c r="D777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4:66" x14ac:dyDescent="0.25">
      <c r="D778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4:66" x14ac:dyDescent="0.25">
      <c r="D779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4:66" x14ac:dyDescent="0.25">
      <c r="D78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4:66" x14ac:dyDescent="0.25">
      <c r="D78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4:66" x14ac:dyDescent="0.25">
      <c r="D782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4:66" x14ac:dyDescent="0.25">
      <c r="D783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4:66" x14ac:dyDescent="0.25">
      <c r="D784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4:66" x14ac:dyDescent="0.25">
      <c r="D80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4:66" x14ac:dyDescent="0.25">
      <c r="D802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4:66" x14ac:dyDescent="0.25">
      <c r="D803"/>
      <c r="E803" s="10"/>
      <c r="F803" s="10"/>
      <c r="G803" s="10"/>
      <c r="H803" s="10"/>
      <c r="I803" s="10"/>
      <c r="J803" s="10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4:66" x14ac:dyDescent="0.25">
      <c r="D804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4:66" x14ac:dyDescent="0.25">
      <c r="D805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4:66" x14ac:dyDescent="0.25">
      <c r="D806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4:66" x14ac:dyDescent="0.25">
      <c r="D807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4:66" x14ac:dyDescent="0.25">
      <c r="D808"/>
      <c r="E808" s="10"/>
      <c r="F808" s="10"/>
      <c r="G808" s="10"/>
      <c r="H808" s="10"/>
      <c r="I808" s="10"/>
      <c r="J808" s="10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4:66" x14ac:dyDescent="0.25">
      <c r="D809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4:66" x14ac:dyDescent="0.25">
      <c r="D810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4:66" x14ac:dyDescent="0.25">
      <c r="D8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4:66" x14ac:dyDescent="0.25">
      <c r="D812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4:66" x14ac:dyDescent="0.25">
      <c r="D813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4:66" x14ac:dyDescent="0.25">
      <c r="D814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4:66" x14ac:dyDescent="0.25">
      <c r="D815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4:66" x14ac:dyDescent="0.25">
      <c r="D816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4:66" x14ac:dyDescent="0.25">
      <c r="D817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4:66" x14ac:dyDescent="0.25">
      <c r="D818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4:66" x14ac:dyDescent="0.25">
      <c r="D819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4:66" x14ac:dyDescent="0.25">
      <c r="D820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4:66" x14ac:dyDescent="0.25">
      <c r="D82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4:66" x14ac:dyDescent="0.25">
      <c r="D822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4:66" x14ac:dyDescent="0.25">
      <c r="D823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4:66" x14ac:dyDescent="0.25">
      <c r="D824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4:66" x14ac:dyDescent="0.25">
      <c r="D825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4:66" x14ac:dyDescent="0.25">
      <c r="D826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4:66" x14ac:dyDescent="0.25">
      <c r="D827"/>
      <c r="E827" s="10"/>
      <c r="F827" s="10"/>
      <c r="G827" s="10"/>
      <c r="H827" s="10"/>
      <c r="I827" s="10"/>
      <c r="J827" s="10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4:66" x14ac:dyDescent="0.25">
      <c r="D828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4:66" x14ac:dyDescent="0.25">
      <c r="D829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4:66" x14ac:dyDescent="0.25">
      <c r="D830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4:66" x14ac:dyDescent="0.25">
      <c r="D83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4:66" x14ac:dyDescent="0.25">
      <c r="D832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4:66" x14ac:dyDescent="0.25">
      <c r="D865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4:66" x14ac:dyDescent="0.25">
      <c r="D866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4:66" x14ac:dyDescent="0.25">
      <c r="D867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4:66" x14ac:dyDescent="0.25">
      <c r="D868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4:66" x14ac:dyDescent="0.25">
      <c r="D869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4:66" x14ac:dyDescent="0.25">
      <c r="D870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4:66" s="10" customFormat="1" x14ac:dyDescent="0.25"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4:66" s="10" customFormat="1" x14ac:dyDescent="0.25"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4:66" x14ac:dyDescent="0.25">
      <c r="D873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4:66" x14ac:dyDescent="0.25">
      <c r="D874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4:66" x14ac:dyDescent="0.25">
      <c r="D875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4:66" x14ac:dyDescent="0.25">
      <c r="D876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4:66" x14ac:dyDescent="0.25">
      <c r="D877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4:66" x14ac:dyDescent="0.25">
      <c r="D878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4:66" x14ac:dyDescent="0.25">
      <c r="D879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4:66" x14ac:dyDescent="0.25">
      <c r="D880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4:66" x14ac:dyDescent="0.25">
      <c r="D913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4:66" x14ac:dyDescent="0.25">
      <c r="D914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4:66" x14ac:dyDescent="0.25">
      <c r="D915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4:66" x14ac:dyDescent="0.25">
      <c r="D916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4:66" x14ac:dyDescent="0.25">
      <c r="D917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4:66" x14ac:dyDescent="0.25">
      <c r="D918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4:66" x14ac:dyDescent="0.25">
      <c r="D919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4:66" x14ac:dyDescent="0.25">
      <c r="D920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4:66" x14ac:dyDescent="0.25">
      <c r="D92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4:66" x14ac:dyDescent="0.25">
      <c r="D922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4:66" x14ac:dyDescent="0.25">
      <c r="D923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4:66" x14ac:dyDescent="0.25">
      <c r="D924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4:66" x14ac:dyDescent="0.25">
      <c r="D925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4:66" x14ac:dyDescent="0.25">
      <c r="D926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4:66" x14ac:dyDescent="0.25">
      <c r="D927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4:66" s="10" customFormat="1" x14ac:dyDescent="0.25"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/>
      <c r="E973" s="10"/>
      <c r="F973" s="10"/>
      <c r="G973" s="10"/>
      <c r="H973" s="10"/>
      <c r="I973" s="10"/>
      <c r="J973" s="10"/>
      <c r="K973" s="12"/>
      <c r="L973" s="12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4"/>
      <c r="BK973" s="14"/>
      <c r="BL973" s="14"/>
      <c r="BM973" s="14"/>
      <c r="BN973" s="14"/>
    </row>
    <row r="974" spans="4:66" x14ac:dyDescent="0.25">
      <c r="D974"/>
      <c r="E974" s="10"/>
      <c r="F974" s="10"/>
      <c r="G974" s="10"/>
      <c r="H974" s="10"/>
      <c r="I974" s="10"/>
      <c r="J974" s="10"/>
      <c r="K974" s="12"/>
      <c r="L974" s="12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4"/>
      <c r="BK974" s="14"/>
      <c r="BL974" s="14"/>
      <c r="BM974" s="14"/>
      <c r="BN974" s="14"/>
    </row>
    <row r="975" spans="4:66" x14ac:dyDescent="0.25">
      <c r="D975"/>
      <c r="E975" s="10"/>
      <c r="F975" s="10"/>
      <c r="G975" s="10"/>
      <c r="H975" s="10"/>
      <c r="I975" s="10"/>
      <c r="J975" s="10"/>
      <c r="K975" s="12"/>
      <c r="L975" s="12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4"/>
      <c r="BK975" s="14"/>
      <c r="BL975" s="14"/>
      <c r="BM975" s="14"/>
      <c r="BN975" s="14"/>
    </row>
    <row r="976" spans="4:66" x14ac:dyDescent="0.25">
      <c r="D976"/>
      <c r="E976" s="10"/>
      <c r="F976" s="10"/>
      <c r="G976" s="10"/>
      <c r="H976" s="10"/>
      <c r="I976" s="10"/>
      <c r="J976" s="10"/>
      <c r="K976" s="12"/>
      <c r="L976" s="12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4"/>
      <c r="BK976" s="14"/>
      <c r="BL976" s="14"/>
      <c r="BM976" s="14"/>
      <c r="BN976" s="14"/>
    </row>
    <row r="977" spans="4:66" x14ac:dyDescent="0.25">
      <c r="D977"/>
      <c r="E977" s="10"/>
      <c r="F977" s="10"/>
      <c r="G977" s="10"/>
      <c r="H977" s="10"/>
      <c r="I977" s="10"/>
      <c r="J977" s="10"/>
      <c r="K977" s="12"/>
      <c r="L977" s="12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4"/>
      <c r="BK977" s="14"/>
      <c r="BL977" s="14"/>
      <c r="BM977" s="14"/>
      <c r="BN977" s="14"/>
    </row>
    <row r="978" spans="4:66" x14ac:dyDescent="0.25">
      <c r="D978"/>
      <c r="E978" s="10"/>
      <c r="F978" s="10"/>
      <c r="G978" s="10"/>
      <c r="H978" s="10"/>
      <c r="I978" s="10"/>
      <c r="J978" s="10"/>
      <c r="K978" s="12"/>
      <c r="L978" s="12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4"/>
      <c r="BK978" s="14"/>
      <c r="BL978" s="14"/>
      <c r="BM978" s="14"/>
      <c r="BN978" s="14"/>
    </row>
    <row r="979" spans="4:66" x14ac:dyDescent="0.25">
      <c r="D979"/>
      <c r="E979" s="10"/>
      <c r="F979" s="10"/>
      <c r="G979" s="10"/>
      <c r="H979" s="10"/>
      <c r="I979" s="10"/>
      <c r="J979" s="10"/>
      <c r="K979" s="12"/>
      <c r="L979" s="12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4"/>
      <c r="BK979" s="14"/>
      <c r="BL979" s="14"/>
      <c r="BM979" s="14"/>
      <c r="BN979" s="14"/>
    </row>
    <row r="980" spans="4:66" x14ac:dyDescent="0.25">
      <c r="D980"/>
      <c r="E980" s="10"/>
      <c r="F980" s="10"/>
      <c r="G980" s="10"/>
      <c r="H980" s="10"/>
      <c r="I980" s="10"/>
      <c r="J980" s="10"/>
      <c r="K980" s="12"/>
      <c r="L980" s="12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4"/>
      <c r="BK980" s="14"/>
      <c r="BL980" s="14"/>
      <c r="BM980" s="14"/>
      <c r="BN980" s="14"/>
    </row>
    <row r="981" spans="4:66" x14ac:dyDescent="0.25">
      <c r="D981"/>
      <c r="E981" s="10"/>
      <c r="F981" s="10"/>
      <c r="G981" s="10"/>
      <c r="H981" s="10"/>
      <c r="I981" s="10"/>
      <c r="J981" s="10"/>
      <c r="K981" s="12"/>
      <c r="L981" s="12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4"/>
      <c r="BK981" s="14"/>
      <c r="BL981" s="14"/>
      <c r="BM981" s="14"/>
      <c r="BN981" s="14"/>
    </row>
    <row r="982" spans="4:66" x14ac:dyDescent="0.25">
      <c r="D982"/>
      <c r="E982" s="10"/>
      <c r="F982" s="10"/>
      <c r="G982" s="10"/>
      <c r="H982" s="10"/>
      <c r="I982" s="10"/>
      <c r="J982" s="10"/>
      <c r="K982" s="12"/>
      <c r="L982" s="12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4"/>
      <c r="BK982" s="14"/>
      <c r="BL982" s="14"/>
      <c r="BM982" s="14"/>
      <c r="BN982" s="14"/>
    </row>
    <row r="983" spans="4:66" x14ac:dyDescent="0.25">
      <c r="D983"/>
      <c r="E983" s="10"/>
      <c r="F983" s="10"/>
      <c r="G983" s="10"/>
      <c r="H983" s="10"/>
      <c r="I983" s="10"/>
      <c r="J983" s="10"/>
      <c r="K983" s="12"/>
      <c r="L983" s="12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4"/>
      <c r="BK983" s="14"/>
      <c r="BL983" s="14"/>
      <c r="BM983" s="14"/>
      <c r="BN983" s="14"/>
    </row>
    <row r="984" spans="4:66" x14ac:dyDescent="0.25">
      <c r="D984"/>
      <c r="E984" s="10"/>
      <c r="F984" s="10"/>
      <c r="G984" s="10"/>
      <c r="H984" s="10"/>
      <c r="I984" s="10"/>
      <c r="J984" s="10"/>
      <c r="K984" s="12"/>
      <c r="L984" s="12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4"/>
      <c r="BK984" s="14"/>
      <c r="BL984" s="14"/>
      <c r="BM984" s="14"/>
      <c r="BN984" s="14"/>
    </row>
    <row r="985" spans="4:66" x14ac:dyDescent="0.25">
      <c r="D985"/>
      <c r="E985" s="10"/>
      <c r="F985" s="10"/>
      <c r="G985" s="10"/>
      <c r="H985" s="10"/>
      <c r="I985" s="10"/>
      <c r="J985" s="10"/>
      <c r="K985" s="12"/>
      <c r="L985" s="12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4"/>
      <c r="BK985" s="14"/>
      <c r="BL985" s="14"/>
      <c r="BM985" s="14"/>
      <c r="BN985" s="14"/>
    </row>
    <row r="986" spans="4:66" x14ac:dyDescent="0.25">
      <c r="D986"/>
      <c r="E986" s="10"/>
      <c r="F986" s="10"/>
      <c r="G986" s="10"/>
      <c r="H986" s="10"/>
      <c r="I986" s="10"/>
      <c r="J986" s="10"/>
      <c r="K986" s="12"/>
      <c r="L986" s="12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4"/>
      <c r="BK986" s="14"/>
      <c r="BL986" s="14"/>
      <c r="BM986" s="14"/>
      <c r="BN986" s="14"/>
    </row>
    <row r="987" spans="4:66" x14ac:dyDescent="0.25">
      <c r="D987"/>
      <c r="E987" s="10"/>
      <c r="F987" s="10"/>
      <c r="G987" s="10"/>
      <c r="H987" s="10"/>
      <c r="I987" s="10"/>
      <c r="J987" s="10"/>
      <c r="K987" s="12"/>
      <c r="L987" s="12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4"/>
      <c r="BK987" s="14"/>
      <c r="BL987" s="14"/>
      <c r="BM987" s="14"/>
      <c r="BN987" s="14"/>
    </row>
    <row r="988" spans="4:66" x14ac:dyDescent="0.25">
      <c r="D988"/>
      <c r="E988" s="10"/>
      <c r="F988" s="10"/>
      <c r="G988" s="10"/>
      <c r="H988" s="10"/>
      <c r="I988" s="10"/>
      <c r="J988" s="10"/>
      <c r="K988" s="12"/>
      <c r="L988" s="12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4"/>
      <c r="BK988" s="14"/>
      <c r="BL988" s="14"/>
      <c r="BM988" s="14"/>
      <c r="BN988" s="14"/>
    </row>
    <row r="989" spans="4:66" x14ac:dyDescent="0.25">
      <c r="D989"/>
      <c r="E989" s="10"/>
      <c r="F989" s="10"/>
      <c r="G989" s="10"/>
      <c r="H989" s="10"/>
      <c r="I989" s="10"/>
      <c r="J989" s="10"/>
      <c r="K989" s="12"/>
      <c r="L989" s="12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4"/>
      <c r="BK989" s="14"/>
      <c r="BL989" s="14"/>
      <c r="BM989" s="14"/>
      <c r="BN989" s="14"/>
    </row>
    <row r="990" spans="4:66" x14ac:dyDescent="0.25">
      <c r="D990"/>
      <c r="E990" s="10"/>
      <c r="F990" s="10"/>
      <c r="G990" s="10"/>
      <c r="H990" s="10"/>
      <c r="I990" s="10"/>
      <c r="J990" s="10"/>
      <c r="K990" s="12"/>
      <c r="L990" s="12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4"/>
      <c r="BK990" s="14"/>
      <c r="BL990" s="14"/>
      <c r="BM990" s="14"/>
      <c r="BN990" s="14"/>
    </row>
    <row r="991" spans="4:66" x14ac:dyDescent="0.25">
      <c r="D991"/>
      <c r="E991" s="10"/>
      <c r="F991" s="10"/>
      <c r="G991" s="10"/>
      <c r="H991" s="10"/>
      <c r="I991" s="10"/>
      <c r="J991" s="10"/>
      <c r="K991" s="12"/>
      <c r="L991" s="12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4"/>
      <c r="BK991" s="14"/>
      <c r="BL991" s="14"/>
      <c r="BM991" s="14"/>
      <c r="BN991" s="14"/>
    </row>
    <row r="992" spans="4:66" x14ac:dyDescent="0.25">
      <c r="D992"/>
      <c r="E992" s="10"/>
      <c r="F992" s="10"/>
      <c r="G992" s="10"/>
      <c r="H992" s="10"/>
      <c r="I992" s="10"/>
      <c r="J992" s="1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/>
      <c r="E993" s="10"/>
      <c r="F993" s="10"/>
      <c r="G993" s="10"/>
      <c r="H993" s="10"/>
      <c r="I993" s="10"/>
      <c r="J993" s="10"/>
      <c r="K993" s="12"/>
      <c r="L993" s="12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4"/>
      <c r="BK993" s="14"/>
      <c r="BL993" s="14"/>
      <c r="BM993" s="14"/>
      <c r="BN993" s="14"/>
    </row>
    <row r="994" spans="4:66" x14ac:dyDescent="0.25">
      <c r="D994"/>
      <c r="E994" s="10"/>
      <c r="F994" s="10"/>
      <c r="G994" s="10"/>
      <c r="H994" s="10"/>
      <c r="I994" s="10"/>
      <c r="J994" s="10"/>
      <c r="K994" s="12"/>
      <c r="L994" s="12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4"/>
      <c r="BK994" s="14"/>
      <c r="BL994" s="14"/>
      <c r="BM994" s="14"/>
      <c r="BN994" s="14"/>
    </row>
    <row r="995" spans="4:66" x14ac:dyDescent="0.25">
      <c r="D995"/>
      <c r="E995" s="10"/>
      <c r="F995" s="10"/>
      <c r="G995" s="10"/>
      <c r="H995" s="10"/>
      <c r="I995" s="10"/>
      <c r="J995" s="10"/>
      <c r="K995" s="12"/>
      <c r="L995" s="12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4"/>
      <c r="BK995" s="14"/>
      <c r="BL995" s="14"/>
      <c r="BM995" s="14"/>
      <c r="BN995" s="14"/>
    </row>
    <row r="996" spans="4:66" x14ac:dyDescent="0.25">
      <c r="D996"/>
      <c r="E996" s="10"/>
      <c r="F996" s="10"/>
      <c r="G996" s="10"/>
      <c r="H996" s="10"/>
      <c r="I996" s="10"/>
      <c r="J996" s="10"/>
      <c r="K996" s="12"/>
      <c r="L996" s="12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4"/>
      <c r="BK996" s="14"/>
      <c r="BL996" s="14"/>
      <c r="BM996" s="14"/>
      <c r="BN996" s="14"/>
    </row>
    <row r="997" spans="4:66" x14ac:dyDescent="0.25">
      <c r="D997"/>
      <c r="E997" s="10"/>
      <c r="F997" s="10"/>
      <c r="G997" s="10"/>
      <c r="H997" s="10"/>
      <c r="I997" s="10"/>
      <c r="J997" s="10"/>
      <c r="K997" s="12"/>
      <c r="L997" s="12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4"/>
      <c r="BK997" s="14"/>
      <c r="BL997" s="14"/>
      <c r="BM997" s="14"/>
      <c r="BN997" s="14"/>
    </row>
    <row r="998" spans="4:66" x14ac:dyDescent="0.25">
      <c r="D998"/>
      <c r="E998" s="10"/>
      <c r="F998" s="10"/>
      <c r="G998" s="10"/>
      <c r="H998" s="10"/>
      <c r="I998" s="10"/>
      <c r="J998" s="10"/>
      <c r="K998" s="12"/>
      <c r="L998" s="12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4"/>
      <c r="BK998" s="14"/>
      <c r="BL998" s="14"/>
      <c r="BM998" s="14"/>
      <c r="BN998" s="14"/>
    </row>
    <row r="999" spans="4:66" x14ac:dyDescent="0.25">
      <c r="D999"/>
      <c r="E999" s="10"/>
      <c r="F999" s="10"/>
      <c r="G999" s="10"/>
      <c r="H999" s="10"/>
      <c r="I999" s="10"/>
      <c r="J999" s="10"/>
      <c r="K999" s="12"/>
      <c r="L999" s="12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4"/>
      <c r="BK999" s="14"/>
      <c r="BL999" s="14"/>
      <c r="BM999" s="14"/>
      <c r="BN999" s="14"/>
    </row>
    <row r="1000" spans="4:66" x14ac:dyDescent="0.25">
      <c r="D1000"/>
      <c r="E1000" s="10"/>
      <c r="F1000" s="10"/>
      <c r="G1000" s="10"/>
      <c r="H1000" s="10"/>
      <c r="I1000" s="10"/>
      <c r="J1000" s="10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4"/>
      <c r="BK1000" s="14"/>
      <c r="BL1000" s="14"/>
      <c r="BM1000" s="14"/>
      <c r="BN1000" s="14"/>
    </row>
    <row r="1001" spans="4:66" x14ac:dyDescent="0.25">
      <c r="D1001"/>
      <c r="E1001" s="10"/>
      <c r="F1001" s="10"/>
      <c r="G1001" s="10"/>
      <c r="H1001" s="10"/>
      <c r="I1001" s="10"/>
      <c r="J1001" s="10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4"/>
      <c r="BK1001" s="14"/>
      <c r="BL1001" s="14"/>
      <c r="BM1001" s="14"/>
      <c r="BN1001" s="14"/>
    </row>
    <row r="1002" spans="4:66" x14ac:dyDescent="0.25">
      <c r="D1002"/>
      <c r="E1002" s="10"/>
      <c r="F1002" s="10"/>
      <c r="G1002" s="10"/>
      <c r="H1002" s="10"/>
      <c r="I1002" s="10"/>
      <c r="J1002" s="10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4"/>
      <c r="BK1002" s="14"/>
      <c r="BL1002" s="14"/>
      <c r="BM1002" s="14"/>
      <c r="BN1002" s="14"/>
    </row>
    <row r="1003" spans="4:66" x14ac:dyDescent="0.25">
      <c r="D1003"/>
      <c r="E1003" s="10"/>
      <c r="F1003" s="10"/>
      <c r="G1003" s="10"/>
      <c r="H1003" s="10"/>
      <c r="I1003" s="10"/>
      <c r="J1003" s="10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4"/>
      <c r="BK1003" s="14"/>
      <c r="BL1003" s="14"/>
      <c r="BM1003" s="14"/>
      <c r="BN1003" s="14"/>
    </row>
    <row r="1004" spans="4:66" x14ac:dyDescent="0.25">
      <c r="D1004"/>
      <c r="E1004" s="10"/>
      <c r="F1004" s="10"/>
      <c r="G1004" s="10"/>
      <c r="H1004" s="10"/>
      <c r="I1004" s="10"/>
      <c r="J1004" s="10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4"/>
      <c r="BK1004" s="14"/>
      <c r="BL1004" s="14"/>
      <c r="BM1004" s="14"/>
      <c r="BN1004" s="14"/>
    </row>
    <row r="1005" spans="4:66" x14ac:dyDescent="0.25">
      <c r="D1005"/>
      <c r="E1005" s="10"/>
      <c r="F1005" s="10"/>
      <c r="G1005" s="10"/>
      <c r="H1005" s="10"/>
      <c r="I1005" s="10"/>
      <c r="J1005" s="10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4"/>
      <c r="BK1005" s="14"/>
      <c r="BL1005" s="14"/>
      <c r="BM1005" s="14"/>
      <c r="BN1005" s="14"/>
    </row>
    <row r="1006" spans="4:66" x14ac:dyDescent="0.25">
      <c r="D1006"/>
      <c r="E1006" s="10"/>
      <c r="F1006" s="10"/>
      <c r="G1006" s="10"/>
      <c r="H1006" s="10"/>
      <c r="I1006" s="10"/>
      <c r="J1006" s="10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4"/>
      <c r="BK1006" s="14"/>
      <c r="BL1006" s="14"/>
      <c r="BM1006" s="14"/>
      <c r="BN1006" s="14"/>
    </row>
    <row r="1007" spans="4:66" x14ac:dyDescent="0.25">
      <c r="D1007"/>
      <c r="E1007" s="10"/>
      <c r="F1007" s="10"/>
      <c r="G1007" s="10"/>
      <c r="H1007" s="10"/>
      <c r="I1007" s="10"/>
      <c r="J1007" s="10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4"/>
      <c r="BK1007" s="14"/>
      <c r="BL1007" s="14"/>
      <c r="BM1007" s="14"/>
      <c r="BN1007" s="14"/>
    </row>
    <row r="1008" spans="4:66" x14ac:dyDescent="0.25">
      <c r="D1008"/>
      <c r="E1008" s="10"/>
      <c r="F1008" s="10"/>
      <c r="G1008" s="10"/>
      <c r="H1008" s="10"/>
      <c r="I1008" s="10"/>
      <c r="J1008" s="10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4"/>
      <c r="BK1008" s="14"/>
      <c r="BL1008" s="14"/>
      <c r="BM1008" s="14"/>
      <c r="BN1008" s="14"/>
    </row>
    <row r="1009" spans="4:66" x14ac:dyDescent="0.25">
      <c r="D1009"/>
      <c r="E1009" s="10"/>
      <c r="F1009" s="10"/>
      <c r="G1009" s="10"/>
      <c r="H1009" s="10"/>
      <c r="I1009" s="10"/>
      <c r="J1009" s="10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4"/>
      <c r="BK1009" s="14"/>
      <c r="BL1009" s="14"/>
      <c r="BM1009" s="14"/>
      <c r="BN1009" s="14"/>
    </row>
    <row r="1010" spans="4:66" x14ac:dyDescent="0.25">
      <c r="D1010"/>
      <c r="E1010" s="10"/>
      <c r="F1010" s="10"/>
      <c r="G1010" s="10"/>
      <c r="H1010" s="10"/>
      <c r="I1010" s="10"/>
      <c r="J1010" s="10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4"/>
      <c r="BK1010" s="14"/>
      <c r="BL1010" s="14"/>
      <c r="BM1010" s="14"/>
      <c r="BN1010" s="14"/>
    </row>
    <row r="1011" spans="4:66" x14ac:dyDescent="0.25">
      <c r="D1011"/>
      <c r="E1011" s="10"/>
      <c r="F1011" s="10"/>
      <c r="G1011" s="10"/>
      <c r="H1011" s="10"/>
      <c r="I1011" s="10"/>
      <c r="J1011" s="10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4"/>
      <c r="BK1011" s="14"/>
      <c r="BL1011" s="14"/>
      <c r="BM1011" s="14"/>
      <c r="BN1011" s="14"/>
    </row>
    <row r="1012" spans="4:66" x14ac:dyDescent="0.25">
      <c r="D1012"/>
      <c r="E1012" s="10"/>
      <c r="F1012" s="10"/>
      <c r="G1012" s="10"/>
      <c r="H1012" s="10"/>
      <c r="I1012" s="10"/>
      <c r="J1012" s="10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4"/>
      <c r="BK1012" s="14"/>
      <c r="BL1012" s="14"/>
      <c r="BM1012" s="14"/>
      <c r="BN1012" s="14"/>
    </row>
    <row r="1013" spans="4:66" x14ac:dyDescent="0.25">
      <c r="D1013"/>
      <c r="E1013" s="10"/>
      <c r="F1013" s="10"/>
      <c r="G1013" s="10"/>
      <c r="H1013" s="10"/>
      <c r="I1013" s="10"/>
      <c r="J1013" s="10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4"/>
      <c r="BK1013" s="14"/>
      <c r="BL1013" s="14"/>
      <c r="BM1013" s="14"/>
      <c r="BN1013" s="14"/>
    </row>
    <row r="1014" spans="4:66" x14ac:dyDescent="0.25">
      <c r="D1014"/>
      <c r="E1014" s="10"/>
      <c r="F1014" s="10"/>
      <c r="G1014" s="10"/>
      <c r="H1014" s="10"/>
      <c r="I1014" s="10"/>
      <c r="J1014" s="10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4"/>
      <c r="BK1014" s="14"/>
      <c r="BL1014" s="14"/>
      <c r="BM1014" s="14"/>
      <c r="BN1014" s="14"/>
    </row>
    <row r="1015" spans="4:66" x14ac:dyDescent="0.25">
      <c r="D1015"/>
      <c r="E1015" s="10"/>
      <c r="F1015" s="10"/>
      <c r="G1015" s="10"/>
      <c r="H1015" s="10"/>
      <c r="I1015" s="10"/>
      <c r="J1015" s="10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4"/>
      <c r="BK1015" s="14"/>
      <c r="BL1015" s="14"/>
      <c r="BM1015" s="14"/>
      <c r="BN1015" s="14"/>
    </row>
    <row r="1016" spans="4:66" x14ac:dyDescent="0.25">
      <c r="D1016"/>
      <c r="E1016" s="10"/>
      <c r="F1016" s="10"/>
      <c r="G1016" s="10"/>
      <c r="H1016" s="10"/>
      <c r="I1016" s="10"/>
      <c r="J1016" s="10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4"/>
      <c r="BK1016" s="14"/>
      <c r="BL1016" s="14"/>
      <c r="BM1016" s="14"/>
      <c r="BN1016" s="14"/>
    </row>
    <row r="1017" spans="4:66" x14ac:dyDescent="0.25">
      <c r="D1017"/>
      <c r="E1017" s="10"/>
      <c r="F1017" s="10"/>
      <c r="G1017" s="10"/>
      <c r="H1017" s="10"/>
      <c r="I1017" s="10"/>
      <c r="J1017" s="10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4"/>
      <c r="BK1017" s="14"/>
      <c r="BL1017" s="14"/>
      <c r="BM1017" s="14"/>
      <c r="BN1017" s="14"/>
    </row>
    <row r="1018" spans="4:66" x14ac:dyDescent="0.25">
      <c r="D1018"/>
      <c r="E1018" s="10"/>
      <c r="F1018" s="10"/>
      <c r="G1018" s="10"/>
      <c r="H1018" s="10"/>
      <c r="I1018" s="10"/>
      <c r="J1018" s="10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4"/>
      <c r="BK1018" s="14"/>
      <c r="BL1018" s="14"/>
      <c r="BM1018" s="14"/>
      <c r="BN1018" s="14"/>
    </row>
    <row r="1019" spans="4:66" x14ac:dyDescent="0.25">
      <c r="D1019"/>
      <c r="E1019" s="10"/>
      <c r="F1019" s="10"/>
      <c r="G1019" s="10"/>
      <c r="H1019" s="10"/>
      <c r="I1019" s="10"/>
      <c r="J1019" s="10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4"/>
      <c r="BK1019" s="14"/>
      <c r="BL1019" s="14"/>
      <c r="BM1019" s="14"/>
      <c r="BN1019" s="14"/>
    </row>
    <row r="1020" spans="4:66" x14ac:dyDescent="0.25">
      <c r="D1020"/>
      <c r="E1020" s="10"/>
      <c r="F1020" s="10"/>
      <c r="G1020" s="10"/>
      <c r="H1020" s="10"/>
      <c r="I1020" s="10"/>
      <c r="J1020" s="10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4"/>
      <c r="BK1020" s="14"/>
      <c r="BL1020" s="14"/>
      <c r="BM1020" s="14"/>
      <c r="BN1020" s="14"/>
    </row>
    <row r="1021" spans="4:66" x14ac:dyDescent="0.25">
      <c r="D1021"/>
      <c r="E1021" s="10"/>
      <c r="F1021" s="10"/>
      <c r="G1021" s="10"/>
      <c r="H1021" s="10"/>
      <c r="I1021" s="10"/>
      <c r="J1021" s="10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4"/>
      <c r="BK1021" s="14"/>
      <c r="BL1021" s="14"/>
      <c r="BM1021" s="14"/>
      <c r="BN1021" s="14"/>
    </row>
    <row r="1022" spans="4:66" x14ac:dyDescent="0.25">
      <c r="D1022"/>
      <c r="E1022" s="10"/>
      <c r="F1022" s="10"/>
      <c r="G1022" s="10"/>
      <c r="H1022" s="10"/>
      <c r="I1022" s="10"/>
      <c r="J1022" s="10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4"/>
      <c r="BK1022" s="14"/>
      <c r="BL1022" s="14"/>
      <c r="BM1022" s="14"/>
      <c r="BN1022" s="14"/>
    </row>
    <row r="1023" spans="4:66" x14ac:dyDescent="0.25">
      <c r="D1023"/>
      <c r="E1023" s="10"/>
      <c r="F1023" s="10"/>
      <c r="G1023" s="10"/>
      <c r="H1023" s="10"/>
      <c r="I1023" s="10"/>
      <c r="J1023" s="10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4"/>
      <c r="BK1023" s="14"/>
      <c r="BL1023" s="14"/>
      <c r="BM1023" s="14"/>
      <c r="BN1023" s="14"/>
    </row>
    <row r="1024" spans="4:66" x14ac:dyDescent="0.25">
      <c r="D1024"/>
      <c r="E1024" s="10"/>
      <c r="F1024" s="10"/>
      <c r="G1024" s="10"/>
      <c r="H1024" s="10"/>
      <c r="I1024" s="10"/>
      <c r="J1024" s="10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4"/>
      <c r="BK1024" s="14"/>
      <c r="BL1024" s="14"/>
      <c r="BM1024" s="14"/>
      <c r="BN1024" s="14"/>
    </row>
    <row r="1025" spans="4:66" x14ac:dyDescent="0.25">
      <c r="D1025"/>
      <c r="E1025" s="10"/>
      <c r="F1025" s="10"/>
      <c r="G1025" s="10"/>
      <c r="H1025" s="10"/>
      <c r="I1025" s="10"/>
      <c r="J1025" s="10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4"/>
      <c r="BK1025" s="14"/>
      <c r="BL1025" s="14"/>
      <c r="BM1025" s="14"/>
      <c r="BN1025" s="14"/>
    </row>
    <row r="1026" spans="4:66" x14ac:dyDescent="0.25">
      <c r="D1026"/>
      <c r="E1026" s="10"/>
      <c r="F1026" s="10"/>
      <c r="G1026" s="10"/>
      <c r="H1026" s="10"/>
      <c r="I1026" s="10"/>
      <c r="J1026" s="10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4"/>
      <c r="BK1026" s="14"/>
      <c r="BL1026" s="14"/>
      <c r="BM1026" s="14"/>
      <c r="BN1026" s="14"/>
    </row>
    <row r="1027" spans="4:66" x14ac:dyDescent="0.25">
      <c r="D1027"/>
      <c r="E1027" s="10"/>
      <c r="F1027" s="10"/>
      <c r="G1027" s="10"/>
      <c r="H1027" s="10"/>
      <c r="I1027" s="10"/>
      <c r="J1027" s="10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4"/>
      <c r="BK1027" s="14"/>
      <c r="BL1027" s="14"/>
      <c r="BM1027" s="14"/>
      <c r="BN1027" s="14"/>
    </row>
    <row r="1028" spans="4:66" x14ac:dyDescent="0.25">
      <c r="D1028"/>
      <c r="E1028" s="10"/>
      <c r="F1028" s="10"/>
      <c r="G1028" s="10"/>
      <c r="H1028" s="10"/>
      <c r="I1028" s="10"/>
      <c r="J1028" s="10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4"/>
      <c r="BK1028" s="14"/>
      <c r="BL1028" s="14"/>
      <c r="BM1028" s="14"/>
      <c r="BN1028" s="14"/>
    </row>
    <row r="1029" spans="4:66" x14ac:dyDescent="0.25">
      <c r="D1029"/>
      <c r="E1029" s="10"/>
      <c r="F1029" s="10"/>
      <c r="G1029" s="10"/>
      <c r="H1029" s="10"/>
      <c r="I1029" s="10"/>
      <c r="J1029" s="10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4"/>
      <c r="BK1029" s="14"/>
      <c r="BL1029" s="14"/>
      <c r="BM1029" s="14"/>
      <c r="BN1029" s="14"/>
    </row>
    <row r="1030" spans="4:66" x14ac:dyDescent="0.25">
      <c r="D1030"/>
      <c r="E1030" s="10"/>
      <c r="F1030" s="10"/>
      <c r="G1030" s="10"/>
      <c r="H1030" s="10"/>
      <c r="I1030" s="10"/>
      <c r="J1030" s="10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4"/>
      <c r="BK1030" s="14"/>
      <c r="BL1030" s="14"/>
      <c r="BM1030" s="14"/>
      <c r="BN1030" s="14"/>
    </row>
    <row r="1031" spans="4:66" x14ac:dyDescent="0.25">
      <c r="D1031"/>
      <c r="E1031" s="10"/>
      <c r="F1031" s="10"/>
      <c r="G1031" s="10"/>
      <c r="H1031" s="10"/>
      <c r="I1031" s="10"/>
      <c r="J1031" s="10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4"/>
      <c r="BK1031" s="14"/>
      <c r="BL1031" s="14"/>
      <c r="BM1031" s="14"/>
      <c r="BN1031" s="14"/>
    </row>
    <row r="1032" spans="4:66" x14ac:dyDescent="0.25">
      <c r="D1032"/>
      <c r="E1032" s="10"/>
      <c r="F1032" s="10"/>
      <c r="G1032" s="10"/>
      <c r="H1032" s="10"/>
      <c r="I1032" s="10"/>
      <c r="J1032" s="10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4"/>
      <c r="BK1032" s="14"/>
      <c r="BL1032" s="14"/>
      <c r="BM1032" s="14"/>
      <c r="BN1032" s="14"/>
    </row>
    <row r="1033" spans="4:66" x14ac:dyDescent="0.25">
      <c r="D1033"/>
      <c r="E1033" s="10"/>
      <c r="F1033" s="10"/>
      <c r="G1033" s="10"/>
      <c r="H1033" s="10"/>
      <c r="I1033" s="10"/>
      <c r="J1033" s="10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4"/>
      <c r="BK1033" s="14"/>
      <c r="BL1033" s="14"/>
      <c r="BM1033" s="14"/>
      <c r="BN1033" s="14"/>
    </row>
    <row r="1034" spans="4:66" x14ac:dyDescent="0.25">
      <c r="D1034"/>
      <c r="E1034" s="10"/>
      <c r="F1034" s="10"/>
      <c r="G1034" s="10"/>
      <c r="H1034" s="10"/>
      <c r="I1034" s="10"/>
      <c r="J1034" s="10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4"/>
      <c r="BK1034" s="14"/>
      <c r="BL1034" s="14"/>
      <c r="BM1034" s="14"/>
      <c r="BN1034" s="14"/>
    </row>
    <row r="1035" spans="4:66" x14ac:dyDescent="0.25">
      <c r="D1035"/>
      <c r="E1035" s="10"/>
      <c r="F1035" s="10"/>
      <c r="G1035" s="10"/>
      <c r="H1035" s="10"/>
      <c r="I1035" s="10"/>
      <c r="J1035" s="10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4"/>
      <c r="BK1035" s="14"/>
      <c r="BL1035" s="14"/>
      <c r="BM1035" s="14"/>
      <c r="BN1035" s="14"/>
    </row>
    <row r="1036" spans="4:66" x14ac:dyDescent="0.25">
      <c r="D1036"/>
      <c r="E1036" s="10"/>
      <c r="F1036" s="10"/>
      <c r="G1036" s="10"/>
      <c r="H1036" s="10"/>
      <c r="I1036" s="10"/>
      <c r="J1036" s="10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4"/>
      <c r="BK1036" s="14"/>
      <c r="BL1036" s="14"/>
      <c r="BM1036" s="14"/>
      <c r="BN1036" s="14"/>
    </row>
    <row r="1037" spans="4:66" x14ac:dyDescent="0.25">
      <c r="D1037"/>
      <c r="E1037" s="10"/>
      <c r="F1037" s="10"/>
      <c r="G1037" s="10"/>
      <c r="H1037" s="10"/>
      <c r="I1037" s="10"/>
      <c r="J1037" s="10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4"/>
      <c r="BK1037" s="14"/>
      <c r="BL1037" s="14"/>
      <c r="BM1037" s="14"/>
      <c r="BN1037" s="14"/>
    </row>
    <row r="1038" spans="4:66" x14ac:dyDescent="0.25">
      <c r="D1038"/>
      <c r="E1038" s="10"/>
      <c r="F1038" s="10"/>
      <c r="G1038" s="10"/>
      <c r="H1038" s="10"/>
      <c r="I1038" s="10"/>
      <c r="J1038" s="10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4"/>
      <c r="BK1038" s="14"/>
      <c r="BL1038" s="14"/>
      <c r="BM1038" s="14"/>
      <c r="BN1038" s="14"/>
    </row>
    <row r="1039" spans="4:66" x14ac:dyDescent="0.25">
      <c r="D1039"/>
      <c r="E1039" s="10"/>
      <c r="F1039" s="10"/>
      <c r="G1039" s="10"/>
      <c r="H1039" s="10"/>
      <c r="I1039" s="10"/>
      <c r="J1039" s="10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4"/>
      <c r="BK1039" s="14"/>
      <c r="BL1039" s="14"/>
      <c r="BM1039" s="14"/>
      <c r="BN1039" s="14"/>
    </row>
    <row r="1040" spans="4:66" x14ac:dyDescent="0.25">
      <c r="D1040"/>
      <c r="E1040" s="10"/>
      <c r="F1040" s="10"/>
      <c r="G1040" s="10"/>
      <c r="H1040" s="10"/>
      <c r="I1040" s="10"/>
      <c r="J1040" s="10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4"/>
      <c r="BK1040" s="14"/>
      <c r="BL1040" s="14"/>
      <c r="BM1040" s="14"/>
      <c r="BN1040" s="14"/>
    </row>
    <row r="1041" spans="4:66" x14ac:dyDescent="0.25">
      <c r="D1041"/>
      <c r="E1041" s="10"/>
      <c r="F1041" s="10"/>
      <c r="G1041" s="10"/>
      <c r="H1041" s="10"/>
      <c r="I1041" s="10"/>
      <c r="J1041" s="10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4"/>
      <c r="BK1041" s="14"/>
      <c r="BL1041" s="14"/>
      <c r="BM1041" s="14"/>
      <c r="BN1041" s="14"/>
    </row>
    <row r="1042" spans="4:66" x14ac:dyDescent="0.25">
      <c r="D1042"/>
      <c r="E1042" s="10"/>
      <c r="F1042" s="10"/>
      <c r="G1042" s="10"/>
      <c r="H1042" s="10"/>
      <c r="I1042" s="10"/>
      <c r="J1042" s="10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4"/>
      <c r="BK1042" s="14"/>
      <c r="BL1042" s="14"/>
      <c r="BM1042" s="14"/>
      <c r="BN1042" s="14"/>
    </row>
    <row r="1043" spans="4:66" x14ac:dyDescent="0.25">
      <c r="D1043"/>
      <c r="E1043" s="10"/>
      <c r="F1043" s="10"/>
      <c r="G1043" s="10"/>
      <c r="H1043" s="10"/>
      <c r="I1043" s="10"/>
      <c r="J1043" s="10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4"/>
      <c r="BK1043" s="14"/>
      <c r="BL1043" s="14"/>
      <c r="BM1043" s="14"/>
      <c r="BN1043" s="14"/>
    </row>
    <row r="1044" spans="4:66" x14ac:dyDescent="0.25">
      <c r="D1044"/>
      <c r="E1044" s="10"/>
      <c r="F1044" s="10"/>
      <c r="G1044" s="10"/>
      <c r="H1044" s="10"/>
      <c r="I1044" s="10"/>
      <c r="J1044" s="10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4"/>
      <c r="BK1044" s="14"/>
      <c r="BL1044" s="14"/>
      <c r="BM1044" s="14"/>
      <c r="BN1044" s="14"/>
    </row>
    <row r="1045" spans="4:66" x14ac:dyDescent="0.25">
      <c r="D1045"/>
      <c r="E1045" s="10"/>
      <c r="F1045" s="10"/>
      <c r="G1045" s="10"/>
      <c r="H1045" s="10"/>
      <c r="I1045" s="10"/>
      <c r="J1045" s="10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4"/>
      <c r="BK1045" s="14"/>
      <c r="BL1045" s="14"/>
      <c r="BM1045" s="14"/>
      <c r="BN1045" s="14"/>
    </row>
    <row r="1046" spans="4:66" x14ac:dyDescent="0.25">
      <c r="D1046"/>
      <c r="E1046" s="10"/>
      <c r="F1046" s="10"/>
      <c r="G1046" s="10"/>
      <c r="H1046" s="10"/>
      <c r="I1046" s="10"/>
      <c r="J1046" s="10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4"/>
      <c r="BK1046" s="14"/>
      <c r="BL1046" s="14"/>
      <c r="BM1046" s="14"/>
      <c r="BN1046" s="14"/>
    </row>
    <row r="1047" spans="4:66" x14ac:dyDescent="0.25">
      <c r="D1047"/>
      <c r="E1047" s="10"/>
      <c r="F1047" s="10"/>
      <c r="G1047" s="10"/>
      <c r="H1047" s="10"/>
      <c r="I1047" s="10"/>
      <c r="J1047" s="10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4"/>
      <c r="BK1047" s="14"/>
      <c r="BL1047" s="14"/>
      <c r="BM1047" s="14"/>
      <c r="BN1047" s="14"/>
    </row>
    <row r="1048" spans="4:66" x14ac:dyDescent="0.25">
      <c r="D1048"/>
      <c r="E1048" s="10"/>
      <c r="F1048" s="10"/>
      <c r="G1048" s="10"/>
      <c r="H1048" s="10"/>
      <c r="I1048" s="10"/>
      <c r="J1048" s="10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4"/>
      <c r="BK1048" s="14"/>
      <c r="BL1048" s="14"/>
      <c r="BM1048" s="14"/>
      <c r="BN1048" s="14"/>
    </row>
    <row r="1049" spans="4:66" x14ac:dyDescent="0.25">
      <c r="D1049"/>
      <c r="E1049" s="10"/>
      <c r="F1049" s="10"/>
      <c r="G1049" s="10"/>
      <c r="H1049" s="10"/>
      <c r="I1049" s="10"/>
      <c r="J1049" s="10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4"/>
      <c r="BK1049" s="14"/>
      <c r="BL1049" s="14"/>
      <c r="BM1049" s="14"/>
      <c r="BN1049" s="14"/>
    </row>
    <row r="1050" spans="4:66" x14ac:dyDescent="0.25">
      <c r="D1050"/>
      <c r="E1050" s="10"/>
      <c r="F1050" s="10"/>
      <c r="G1050" s="10"/>
      <c r="H1050" s="10"/>
      <c r="I1050" s="10"/>
      <c r="J1050" s="10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4"/>
      <c r="BK1050" s="14"/>
      <c r="BL1050" s="14"/>
      <c r="BM1050" s="14"/>
      <c r="BN1050" s="14"/>
    </row>
    <row r="1051" spans="4:66" x14ac:dyDescent="0.25">
      <c r="D1051"/>
      <c r="E1051" s="10"/>
      <c r="F1051" s="10"/>
      <c r="G1051" s="10"/>
      <c r="H1051" s="10"/>
      <c r="I1051" s="10"/>
      <c r="J1051" s="10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4"/>
      <c r="BK1051" s="14"/>
      <c r="BL1051" s="14"/>
      <c r="BM1051" s="14"/>
      <c r="BN1051" s="14"/>
    </row>
    <row r="1052" spans="4:66" x14ac:dyDescent="0.25">
      <c r="D1052"/>
      <c r="E1052" s="10"/>
      <c r="F1052" s="10"/>
      <c r="G1052" s="10"/>
      <c r="H1052" s="10"/>
      <c r="I1052" s="10"/>
      <c r="J1052" s="10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4"/>
      <c r="BK1052" s="14"/>
      <c r="BL1052" s="14"/>
      <c r="BM1052" s="14"/>
      <c r="BN1052" s="14"/>
    </row>
    <row r="1053" spans="4:66" x14ac:dyDescent="0.25">
      <c r="D1053"/>
      <c r="E1053" s="10"/>
      <c r="F1053" s="10"/>
      <c r="G1053" s="10"/>
      <c r="H1053" s="10"/>
      <c r="I1053" s="10"/>
      <c r="J1053" s="10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4"/>
      <c r="BK1053" s="14"/>
      <c r="BL1053" s="14"/>
      <c r="BM1053" s="14"/>
      <c r="BN1053" s="14"/>
    </row>
    <row r="1054" spans="4:66" x14ac:dyDescent="0.25">
      <c r="D1054"/>
      <c r="E1054" s="10"/>
      <c r="F1054" s="10"/>
      <c r="G1054" s="10"/>
      <c r="H1054" s="10"/>
      <c r="I1054" s="10"/>
      <c r="J1054" s="10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4"/>
      <c r="BK1054" s="14"/>
      <c r="BL1054" s="14"/>
      <c r="BM1054" s="14"/>
      <c r="BN1054" s="14"/>
    </row>
    <row r="1055" spans="4:66" x14ac:dyDescent="0.25">
      <c r="D1055"/>
      <c r="E1055" s="10"/>
      <c r="F1055" s="10"/>
      <c r="G1055" s="10"/>
      <c r="H1055" s="10"/>
      <c r="I1055" s="10"/>
      <c r="J1055" s="10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4"/>
      <c r="BK1055" s="14"/>
      <c r="BL1055" s="14"/>
      <c r="BM1055" s="14"/>
      <c r="BN1055" s="14"/>
    </row>
    <row r="1056" spans="4:66" x14ac:dyDescent="0.25">
      <c r="D1056"/>
      <c r="E1056" s="10"/>
      <c r="F1056" s="10"/>
      <c r="G1056" s="10"/>
      <c r="H1056" s="10"/>
      <c r="I1056" s="10"/>
      <c r="J1056" s="10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4"/>
      <c r="BK1056" s="14"/>
      <c r="BL1056" s="14"/>
      <c r="BM1056" s="14"/>
      <c r="BN1056" s="14"/>
    </row>
    <row r="1057" spans="4:66" x14ac:dyDescent="0.25">
      <c r="D1057"/>
      <c r="E1057" s="10"/>
      <c r="F1057" s="10"/>
      <c r="G1057" s="10"/>
      <c r="H1057" s="10"/>
      <c r="I1057" s="10"/>
      <c r="J1057" s="10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4"/>
      <c r="BK1057" s="14"/>
      <c r="BL1057" s="14"/>
      <c r="BM1057" s="14"/>
      <c r="BN1057" s="14"/>
    </row>
    <row r="1058" spans="4:66" x14ac:dyDescent="0.25">
      <c r="D1058"/>
      <c r="E1058" s="10"/>
      <c r="F1058" s="10"/>
      <c r="G1058" s="10"/>
      <c r="H1058" s="10"/>
      <c r="I1058" s="10"/>
      <c r="J1058" s="10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4"/>
      <c r="BK1058" s="14"/>
      <c r="BL1058" s="14"/>
      <c r="BM1058" s="14"/>
      <c r="BN1058" s="14"/>
    </row>
    <row r="1059" spans="4:66" x14ac:dyDescent="0.25">
      <c r="D1059"/>
      <c r="E1059" s="10"/>
      <c r="F1059" s="10"/>
      <c r="G1059" s="10"/>
      <c r="H1059" s="10"/>
      <c r="I1059" s="10"/>
      <c r="J1059" s="10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4"/>
      <c r="BK1059" s="14"/>
      <c r="BL1059" s="14"/>
      <c r="BM1059" s="14"/>
      <c r="BN1059" s="14"/>
    </row>
    <row r="1060" spans="4:66" x14ac:dyDescent="0.25">
      <c r="D1060"/>
      <c r="E1060" s="10"/>
      <c r="F1060" s="10"/>
      <c r="G1060" s="10"/>
      <c r="H1060" s="10"/>
      <c r="I1060" s="10"/>
      <c r="J1060" s="1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/>
      <c r="E1061" s="10"/>
      <c r="F1061" s="10"/>
      <c r="G1061" s="10"/>
      <c r="H1061" s="10"/>
      <c r="I1061" s="10"/>
      <c r="J1061" s="10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4"/>
      <c r="BK1061" s="14"/>
      <c r="BL1061" s="14"/>
      <c r="BM1061" s="14"/>
      <c r="BN1061" s="14"/>
    </row>
    <row r="1062" spans="4:66" x14ac:dyDescent="0.25">
      <c r="D1062"/>
      <c r="E1062" s="10"/>
      <c r="F1062" s="10"/>
      <c r="G1062" s="10"/>
      <c r="H1062" s="10"/>
      <c r="I1062" s="10"/>
      <c r="J1062" s="10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4"/>
      <c r="BK1062" s="14"/>
      <c r="BL1062" s="14"/>
      <c r="BM1062" s="14"/>
      <c r="BN1062" s="14"/>
    </row>
    <row r="1063" spans="4:66" x14ac:dyDescent="0.25">
      <c r="D1063"/>
      <c r="E1063" s="10"/>
      <c r="F1063" s="10"/>
      <c r="G1063" s="10"/>
      <c r="H1063" s="10"/>
      <c r="I1063" s="10"/>
      <c r="J1063" s="10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4"/>
      <c r="BK1063" s="14"/>
      <c r="BL1063" s="14"/>
      <c r="BM1063" s="14"/>
      <c r="BN1063" s="14"/>
    </row>
    <row r="1064" spans="4:66" x14ac:dyDescent="0.25">
      <c r="D1064"/>
      <c r="E1064" s="10"/>
      <c r="F1064" s="10"/>
      <c r="G1064" s="10"/>
      <c r="H1064" s="10"/>
      <c r="I1064" s="10"/>
      <c r="J1064" s="10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4"/>
      <c r="BK1064" s="14"/>
      <c r="BL1064" s="14"/>
      <c r="BM1064" s="14"/>
      <c r="BN1064" s="14"/>
    </row>
    <row r="1065" spans="4:66" x14ac:dyDescent="0.25">
      <c r="D1065"/>
      <c r="E1065" s="10"/>
      <c r="F1065" s="10"/>
      <c r="G1065" s="10"/>
      <c r="H1065" s="10"/>
      <c r="I1065" s="10"/>
      <c r="J1065" s="10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4"/>
      <c r="BK1065" s="14"/>
      <c r="BL1065" s="14"/>
      <c r="BM1065" s="14"/>
      <c r="BN1065" s="14"/>
    </row>
    <row r="1066" spans="4:66" x14ac:dyDescent="0.25">
      <c r="D1066"/>
      <c r="E1066" s="10"/>
      <c r="F1066" s="10"/>
      <c r="G1066" s="10"/>
      <c r="H1066" s="10"/>
      <c r="I1066" s="10"/>
      <c r="J1066" s="10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4"/>
      <c r="BK1066" s="14"/>
      <c r="BL1066" s="14"/>
      <c r="BM1066" s="14"/>
      <c r="BN1066" s="14"/>
    </row>
    <row r="1067" spans="4:66" x14ac:dyDescent="0.25">
      <c r="D1067"/>
      <c r="E1067" s="10"/>
      <c r="F1067" s="10"/>
      <c r="G1067" s="10"/>
      <c r="H1067" s="10"/>
      <c r="I1067" s="10"/>
      <c r="J1067" s="10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4"/>
      <c r="BK1067" s="14"/>
      <c r="BL1067" s="14"/>
      <c r="BM1067" s="14"/>
      <c r="BN1067" s="14"/>
    </row>
    <row r="1068" spans="4:66" x14ac:dyDescent="0.25">
      <c r="D1068"/>
      <c r="E1068" s="10"/>
      <c r="F1068" s="10"/>
      <c r="G1068" s="10"/>
      <c r="H1068" s="10"/>
      <c r="I1068" s="10"/>
      <c r="J1068" s="10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4"/>
      <c r="BK1068" s="14"/>
      <c r="BL1068" s="14"/>
      <c r="BM1068" s="14"/>
      <c r="BN1068" s="14"/>
    </row>
    <row r="1069" spans="4:66" x14ac:dyDescent="0.25">
      <c r="D1069"/>
      <c r="E1069" s="10"/>
      <c r="F1069" s="10"/>
      <c r="G1069" s="10"/>
      <c r="H1069" s="10"/>
      <c r="I1069" s="10"/>
      <c r="J1069" s="10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4"/>
      <c r="BK1069" s="14"/>
      <c r="BL1069" s="14"/>
      <c r="BM1069" s="14"/>
      <c r="BN1069" s="14"/>
    </row>
    <row r="1070" spans="4:66" x14ac:dyDescent="0.25">
      <c r="D1070"/>
      <c r="E1070" s="10"/>
      <c r="F1070" s="10"/>
      <c r="G1070" s="10"/>
      <c r="H1070" s="10"/>
      <c r="I1070" s="10"/>
      <c r="J1070" s="10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4"/>
      <c r="BK1070" s="14"/>
      <c r="BL1070" s="14"/>
      <c r="BM1070" s="14"/>
      <c r="BN1070" s="14"/>
    </row>
    <row r="1071" spans="4:66" x14ac:dyDescent="0.25">
      <c r="D1071"/>
      <c r="E1071" s="10"/>
      <c r="F1071" s="10"/>
      <c r="G1071" s="10"/>
      <c r="H1071" s="10"/>
      <c r="I1071" s="10"/>
      <c r="J1071" s="10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4"/>
      <c r="BK1071" s="14"/>
      <c r="BL1071" s="14"/>
      <c r="BM1071" s="14"/>
      <c r="BN1071" s="14"/>
    </row>
    <row r="1072" spans="4:66" x14ac:dyDescent="0.25">
      <c r="D1072"/>
      <c r="E1072" s="10"/>
      <c r="F1072" s="10"/>
      <c r="G1072" s="10"/>
      <c r="H1072" s="10"/>
      <c r="I1072" s="10"/>
      <c r="J1072" s="10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4"/>
      <c r="BK1072" s="14"/>
      <c r="BL1072" s="14"/>
      <c r="BM1072" s="14"/>
      <c r="BN1072" s="14"/>
    </row>
    <row r="1073" spans="4:66" x14ac:dyDescent="0.25">
      <c r="D1073"/>
      <c r="E1073" s="10"/>
      <c r="F1073" s="10"/>
      <c r="G1073" s="10"/>
      <c r="H1073" s="10"/>
      <c r="I1073" s="10"/>
      <c r="J1073" s="10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4"/>
      <c r="BK1073" s="14"/>
      <c r="BL1073" s="14"/>
      <c r="BM1073" s="14"/>
      <c r="BN1073" s="14"/>
    </row>
    <row r="1074" spans="4:66" x14ac:dyDescent="0.25">
      <c r="D1074"/>
      <c r="E1074" s="10"/>
      <c r="F1074" s="10"/>
      <c r="G1074" s="10"/>
      <c r="H1074" s="10"/>
      <c r="I1074" s="10"/>
      <c r="J1074" s="10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4"/>
      <c r="BK1074" s="14"/>
      <c r="BL1074" s="14"/>
      <c r="BM1074" s="14"/>
      <c r="BN1074" s="14"/>
    </row>
    <row r="1075" spans="4:66" x14ac:dyDescent="0.25">
      <c r="D1075"/>
      <c r="E1075" s="10"/>
      <c r="F1075" s="10"/>
      <c r="G1075" s="10"/>
      <c r="H1075" s="10"/>
      <c r="I1075" s="10"/>
      <c r="J1075" s="10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4"/>
      <c r="BK1075" s="14"/>
      <c r="BL1075" s="14"/>
      <c r="BM1075" s="14"/>
      <c r="BN1075" s="14"/>
    </row>
    <row r="1076" spans="4:66" x14ac:dyDescent="0.25">
      <c r="D1076"/>
      <c r="E1076" s="10"/>
      <c r="F1076" s="10"/>
      <c r="G1076" s="10"/>
      <c r="H1076" s="10"/>
      <c r="I1076" s="10"/>
      <c r="J1076" s="10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4"/>
      <c r="BK1076" s="14"/>
      <c r="BL1076" s="14"/>
      <c r="BM1076" s="14"/>
      <c r="BN1076" s="14"/>
    </row>
    <row r="1077" spans="4:66" x14ac:dyDescent="0.25">
      <c r="D1077"/>
      <c r="E1077" s="10"/>
      <c r="F1077" s="10"/>
      <c r="G1077" s="10"/>
      <c r="H1077" s="10"/>
      <c r="I1077" s="10"/>
      <c r="J1077" s="10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4"/>
      <c r="BK1077" s="14"/>
      <c r="BL1077" s="14"/>
      <c r="BM1077" s="14"/>
      <c r="BN1077" s="14"/>
    </row>
    <row r="1078" spans="4:66" x14ac:dyDescent="0.25">
      <c r="D1078"/>
      <c r="E1078" s="10"/>
      <c r="F1078" s="10"/>
      <c r="G1078" s="10"/>
      <c r="H1078" s="10"/>
      <c r="I1078" s="10"/>
      <c r="J1078" s="10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4"/>
      <c r="BK1078" s="14"/>
      <c r="BL1078" s="14"/>
      <c r="BM1078" s="14"/>
      <c r="BN1078" s="14"/>
    </row>
    <row r="1079" spans="4:66" x14ac:dyDescent="0.25">
      <c r="D1079"/>
      <c r="E1079" s="10"/>
      <c r="F1079" s="10"/>
      <c r="G1079" s="10"/>
      <c r="H1079" s="10"/>
      <c r="I1079" s="10"/>
      <c r="J1079" s="10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4"/>
      <c r="BK1079" s="14"/>
      <c r="BL1079" s="14"/>
      <c r="BM1079" s="14"/>
      <c r="BN1079" s="14"/>
    </row>
    <row r="1080" spans="4:66" x14ac:dyDescent="0.25">
      <c r="D1080"/>
      <c r="E1080" s="10"/>
      <c r="F1080" s="10"/>
      <c r="G1080" s="10"/>
      <c r="H1080" s="10"/>
      <c r="I1080" s="10"/>
      <c r="J1080" s="10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4"/>
      <c r="BK1080" s="14"/>
      <c r="BL1080" s="14"/>
      <c r="BM1080" s="14"/>
      <c r="BN1080" s="14"/>
    </row>
    <row r="1081" spans="4:66" x14ac:dyDescent="0.25">
      <c r="D1081"/>
      <c r="E1081" s="10"/>
      <c r="F1081" s="10"/>
      <c r="G1081" s="10"/>
      <c r="H1081" s="10"/>
      <c r="I1081" s="10"/>
      <c r="J1081" s="10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4"/>
      <c r="BK1081" s="14"/>
      <c r="BL1081" s="14"/>
      <c r="BM1081" s="14"/>
      <c r="BN1081" s="14"/>
    </row>
    <row r="1082" spans="4:66" x14ac:dyDescent="0.25">
      <c r="D1082"/>
      <c r="E1082" s="10"/>
      <c r="F1082" s="10"/>
      <c r="G1082" s="10"/>
      <c r="H1082" s="10"/>
      <c r="I1082" s="10"/>
      <c r="J1082" s="10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4"/>
      <c r="BK1082" s="14"/>
      <c r="BL1082" s="14"/>
      <c r="BM1082" s="14"/>
      <c r="BN1082" s="14"/>
    </row>
    <row r="1083" spans="4:66" x14ac:dyDescent="0.25">
      <c r="D1083"/>
      <c r="E1083" s="10"/>
      <c r="F1083" s="10"/>
      <c r="G1083" s="10"/>
      <c r="H1083" s="10"/>
      <c r="I1083" s="10"/>
      <c r="J1083" s="10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4"/>
      <c r="BK1083" s="14"/>
      <c r="BL1083" s="14"/>
      <c r="BM1083" s="14"/>
      <c r="BN1083" s="14"/>
    </row>
    <row r="1084" spans="4:66" x14ac:dyDescent="0.25">
      <c r="D1084"/>
      <c r="E1084" s="10"/>
      <c r="F1084" s="10"/>
      <c r="G1084" s="10"/>
      <c r="H1084" s="10"/>
      <c r="I1084" s="10"/>
      <c r="J1084" s="10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4"/>
      <c r="BK1084" s="14"/>
      <c r="BL1084" s="14"/>
      <c r="BM1084" s="14"/>
      <c r="BN1084" s="14"/>
    </row>
    <row r="1085" spans="4:66" x14ac:dyDescent="0.25">
      <c r="D1085"/>
      <c r="E1085" s="10"/>
      <c r="F1085" s="10"/>
      <c r="G1085" s="10"/>
      <c r="H1085" s="10"/>
      <c r="I1085" s="10"/>
      <c r="J1085" s="10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4"/>
      <c r="BK1085" s="14"/>
      <c r="BL1085" s="14"/>
      <c r="BM1085" s="14"/>
      <c r="BN1085" s="14"/>
    </row>
    <row r="1086" spans="4:66" x14ac:dyDescent="0.25">
      <c r="D1086"/>
      <c r="E1086" s="10"/>
      <c r="F1086" s="10"/>
      <c r="G1086" s="10"/>
      <c r="H1086" s="10"/>
      <c r="I1086" s="10"/>
      <c r="J1086" s="10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4"/>
      <c r="BK1086" s="14"/>
      <c r="BL1086" s="14"/>
      <c r="BM1086" s="14"/>
      <c r="BN1086" s="14"/>
    </row>
    <row r="1087" spans="4:66" x14ac:dyDescent="0.25">
      <c r="D1087"/>
      <c r="E1087" s="10"/>
      <c r="F1087" s="10"/>
      <c r="G1087" s="10"/>
      <c r="H1087" s="10"/>
      <c r="I1087" s="10"/>
      <c r="J1087" s="10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4"/>
      <c r="BK1087" s="14"/>
      <c r="BL1087" s="14"/>
      <c r="BM1087" s="14"/>
      <c r="BN1087" s="14"/>
    </row>
    <row r="1088" spans="4:66" x14ac:dyDescent="0.25">
      <c r="D1088"/>
      <c r="E1088" s="10"/>
      <c r="F1088" s="10"/>
      <c r="G1088" s="10"/>
      <c r="H1088" s="10"/>
      <c r="I1088" s="10"/>
      <c r="J1088" s="10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4"/>
      <c r="BK1088" s="14"/>
      <c r="BL1088" s="14"/>
      <c r="BM1088" s="14"/>
      <c r="BN1088" s="14"/>
    </row>
    <row r="1089" spans="4:66" x14ac:dyDescent="0.25">
      <c r="D1089"/>
      <c r="E1089" s="10"/>
      <c r="F1089" s="10"/>
      <c r="G1089" s="10"/>
      <c r="H1089" s="10"/>
      <c r="I1089" s="10"/>
      <c r="J1089" s="10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4"/>
      <c r="BK1089" s="14"/>
      <c r="BL1089" s="14"/>
      <c r="BM1089" s="14"/>
      <c r="BN1089" s="14"/>
    </row>
    <row r="1090" spans="4:66" x14ac:dyDescent="0.25">
      <c r="D1090"/>
      <c r="E1090" s="10"/>
      <c r="F1090" s="10"/>
      <c r="G1090" s="10"/>
      <c r="H1090" s="10"/>
      <c r="I1090" s="10"/>
      <c r="J1090" s="10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4"/>
      <c r="BK1090" s="14"/>
      <c r="BL1090" s="14"/>
      <c r="BM1090" s="14"/>
      <c r="BN1090" s="14"/>
    </row>
    <row r="1091" spans="4:66" x14ac:dyDescent="0.25">
      <c r="D1091"/>
      <c r="E1091" s="10"/>
      <c r="F1091" s="10"/>
      <c r="G1091" s="10"/>
      <c r="H1091" s="10"/>
      <c r="I1091" s="10"/>
      <c r="J1091" s="10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4"/>
      <c r="BK1091" s="14"/>
      <c r="BL1091" s="14"/>
      <c r="BM1091" s="14"/>
      <c r="BN1091" s="14"/>
    </row>
    <row r="1092" spans="4:66" x14ac:dyDescent="0.25">
      <c r="D1092"/>
      <c r="E1092" s="10"/>
      <c r="F1092" s="10"/>
      <c r="G1092" s="10"/>
      <c r="H1092" s="10"/>
      <c r="I1092" s="10"/>
      <c r="J1092" s="10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4"/>
      <c r="BK1092" s="14"/>
      <c r="BL1092" s="14"/>
      <c r="BM1092" s="14"/>
      <c r="BN1092" s="14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2021-03-05T18:21:51Z</dcterms:modified>
</cp:coreProperties>
</file>